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no conflicts" sheetId="1" state="visible" r:id="rId2"/>
    <sheet name="lists of unique entries" sheetId="2" state="visible" r:id="rId3"/>
    <sheet name="conversion Table" sheetId="3" state="visible" r:id="rId4"/>
    <sheet name="statistics" sheetId="4" state="visible" r:id="rId5"/>
  </sheets>
  <definedNames>
    <definedName function="false" hidden="true" localSheetId="0" name="_xlnm._FilterDatabase" vbProcedure="false">'Products no conflicts'!$A$1:$GA$378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Identieke regel verwijderd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12</xdr:colOff>
                <xdr:row>77</xdr:row>
                <xdr:rowOff>18</xdr:rowOff>
              </xdr:from>
              <xdr:to>
                <xdr:col>7</xdr:col>
                <xdr:colOff>12</xdr:colOff>
                <xdr:row>84</xdr:row>
                <xdr:rowOff>2</xdr:rowOff>
              </xdr:to>
            </anchor>
          </commentPr>
        </mc:Choice>
        <mc:Fallback/>
      </mc:AlternateContent>
    </comment>
    <comment ref="B88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Identieke regel verwijderd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12</xdr:colOff>
                <xdr:row>167</xdr:row>
                <xdr:rowOff>10</xdr:rowOff>
              </xdr:from>
              <xdr:to>
                <xdr:col>7</xdr:col>
                <xdr:colOff>12</xdr:colOff>
                <xdr:row>173</xdr:row>
                <xdr:rowOff>12</xdr:rowOff>
              </xdr:to>
            </anchor>
          </commentPr>
        </mc:Choice>
        <mc:Fallback/>
      </mc:AlternateContent>
    </comment>
    <comment ref="AG4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40</xdr:row>
                <xdr:rowOff>10</xdr:rowOff>
              </xdr:from>
              <xdr:to>
                <xdr:col>34</xdr:col>
                <xdr:colOff>-123</xdr:colOff>
                <xdr:row>62</xdr:row>
                <xdr:rowOff>17</xdr:rowOff>
              </xdr:to>
            </anchor>
          </commentPr>
        </mc:Choice>
        <mc:Fallback/>
      </mc:AlternateContent>
    </comment>
    <comment ref="AG4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41</xdr:row>
                <xdr:rowOff>8</xdr:rowOff>
              </xdr:from>
              <xdr:to>
                <xdr:col>34</xdr:col>
                <xdr:colOff>-123</xdr:colOff>
                <xdr:row>63</xdr:row>
                <xdr:rowOff>15</xdr:rowOff>
              </xdr:to>
            </anchor>
          </commentPr>
        </mc:Choice>
        <mc:Fallback/>
      </mc:AlternateContent>
    </comment>
    <comment ref="AG5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52</xdr:row>
                <xdr:rowOff>8</xdr:rowOff>
              </xdr:from>
              <xdr:to>
                <xdr:col>34</xdr:col>
                <xdr:colOff>-123</xdr:colOff>
                <xdr:row>74</xdr:row>
                <xdr:rowOff>15</xdr:rowOff>
              </xdr:to>
            </anchor>
          </commentPr>
        </mc:Choice>
        <mc:Fallback/>
      </mc:AlternateContent>
    </comment>
    <comment ref="AG5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53</xdr:row>
                <xdr:rowOff>8</xdr:rowOff>
              </xdr:from>
              <xdr:to>
                <xdr:col>34</xdr:col>
                <xdr:colOff>-123</xdr:colOff>
                <xdr:row>75</xdr:row>
                <xdr:rowOff>15</xdr:rowOff>
              </xdr:to>
            </anchor>
          </commentPr>
        </mc:Choice>
        <mc:Fallback/>
      </mc:AlternateContent>
    </comment>
    <comment ref="AG5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54</xdr:row>
                <xdr:rowOff>8</xdr:rowOff>
              </xdr:from>
              <xdr:to>
                <xdr:col>34</xdr:col>
                <xdr:colOff>-123</xdr:colOff>
                <xdr:row>76</xdr:row>
                <xdr:rowOff>15</xdr:rowOff>
              </xdr:to>
            </anchor>
          </commentPr>
        </mc:Choice>
        <mc:Fallback/>
      </mc:AlternateContent>
    </comment>
    <comment ref="AG57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55</xdr:row>
                <xdr:rowOff>8</xdr:rowOff>
              </xdr:from>
              <xdr:to>
                <xdr:col>34</xdr:col>
                <xdr:colOff>-123</xdr:colOff>
                <xdr:row>77</xdr:row>
                <xdr:rowOff>15</xdr:rowOff>
              </xdr:to>
            </anchor>
          </commentPr>
        </mc:Choice>
        <mc:Fallback/>
      </mc:AlternateContent>
    </comment>
    <comment ref="AG6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62</xdr:row>
                <xdr:rowOff>8</xdr:rowOff>
              </xdr:from>
              <xdr:to>
                <xdr:col>34</xdr:col>
                <xdr:colOff>-123</xdr:colOff>
                <xdr:row>84</xdr:row>
                <xdr:rowOff>15</xdr:rowOff>
              </xdr:to>
            </anchor>
          </commentPr>
        </mc:Choice>
        <mc:Fallback/>
      </mc:AlternateContent>
    </comment>
    <comment ref="AG23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229</xdr:row>
                <xdr:rowOff>8</xdr:rowOff>
              </xdr:from>
              <xdr:to>
                <xdr:col>34</xdr:col>
                <xdr:colOff>-123</xdr:colOff>
                <xdr:row>249</xdr:row>
                <xdr:rowOff>17</xdr:rowOff>
              </xdr:to>
            </anchor>
          </commentPr>
        </mc:Choice>
        <mc:Fallback/>
      </mc:AlternateContent>
    </comment>
    <comment ref="AG23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33</xdr:col>
                <xdr:colOff>12</xdr:colOff>
                <xdr:row>230</xdr:row>
                <xdr:rowOff>28</xdr:rowOff>
              </xdr:from>
              <xdr:to>
                <xdr:col>34</xdr:col>
                <xdr:colOff>-123</xdr:colOff>
                <xdr:row>251</xdr:row>
                <xdr:rowOff>18</xdr:rowOff>
              </xdr:to>
            </anchor>
          </commentPr>
        </mc:Choice>
        <mc:Fallback/>
      </mc:AlternateContent>
    </comment>
    <comment ref="AP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Should be removed collum: is double
Beantwoorden:
    More correct is to say that for this selection of products this collum and the unit onee is identical to packsize value and unit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49</xdr:col>
                <xdr:colOff>8</xdr:colOff>
                <xdr:row>0</xdr:row>
                <xdr:rowOff>0</xdr:rowOff>
              </xdr:from>
              <xdr:to>
                <xdr:col>50</xdr:col>
                <xdr:colOff>-601</xdr:colOff>
                <xdr:row>130</xdr:row>
                <xdr:rowOff>16</xdr:rowOff>
              </xdr:to>
            </anchor>
          </commentPr>
        </mc:Choice>
        <mc:Fallback/>
      </mc:AlternateContent>
    </comment>
    <comment ref="AQ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Should be removed collum: is double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49</xdr:col>
                <xdr:colOff>8</xdr:colOff>
                <xdr:row>0</xdr:row>
                <xdr:rowOff>0</xdr:rowOff>
              </xdr:from>
              <xdr:to>
                <xdr:col>50</xdr:col>
                <xdr:colOff>-601</xdr:colOff>
                <xdr:row>89</xdr:row>
                <xdr:rowOff>9</xdr:rowOff>
              </xdr:to>
            </anchor>
          </commentPr>
        </mc:Choice>
        <mc:Fallback/>
      </mc:AlternateContent>
    </comment>
    <comment ref="AR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Should be removed collum: is double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49</xdr:col>
                <xdr:colOff>8</xdr:colOff>
                <xdr:row>0</xdr:row>
                <xdr:rowOff>0</xdr:rowOff>
              </xdr:from>
              <xdr:to>
                <xdr:col>50</xdr:col>
                <xdr:colOff>-601</xdr:colOff>
                <xdr:row>89</xdr:row>
                <xdr:rowOff>9</xdr:rowOff>
              </xdr:to>
            </anchor>
          </commentPr>
        </mc:Choice>
        <mc:Fallback/>
      </mc:AlternateContent>
    </comment>
    <comment ref="AS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Local code used as primary key. Needs to be checked for uniqueness at MPP level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45</xdr:col>
                <xdr:colOff>12</xdr:colOff>
                <xdr:row>0</xdr:row>
                <xdr:rowOff>0</xdr:rowOff>
              </xdr:from>
              <xdr:to>
                <xdr:col>46</xdr:col>
                <xdr:colOff>-427</xdr:colOff>
                <xdr:row>14</xdr:row>
                <xdr:rowOff>1</xdr:rowOff>
              </xdr:to>
            </anchor>
          </commentPr>
        </mc:Choice>
        <mc:Fallback/>
      </mc:AlternateContent>
    </comment>
    <comment ref="AU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Cannot be filled yet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47</xdr:col>
                <xdr:colOff>12</xdr:colOff>
                <xdr:row>0</xdr:row>
                <xdr:rowOff>0</xdr:rowOff>
              </xdr:from>
              <xdr:to>
                <xdr:col>48</xdr:col>
                <xdr:colOff>52</xdr:colOff>
                <xdr:row>9</xdr:row>
                <xdr:rowOff>3</xdr:rowOff>
              </xdr:to>
            </anchor>
          </commentPr>
        </mc:Choice>
        <mc:Fallback/>
      </mc:AlternateContent>
    </comment>
    <comment ref="AU6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Cannot be filled yet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47</xdr:col>
                <xdr:colOff>12</xdr:colOff>
                <xdr:row>62</xdr:row>
                <xdr:rowOff>8</xdr:rowOff>
              </xdr:from>
              <xdr:to>
                <xdr:col>48</xdr:col>
                <xdr:colOff>52</xdr:colOff>
                <xdr:row>79</xdr:row>
                <xdr:rowOff>17</xdr:rowOff>
              </xdr:to>
            </anchor>
          </commentPr>
        </mc:Choice>
        <mc:Fallback/>
      </mc:AlternateContent>
    </comment>
    <comment ref="BC4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40</xdr:row>
                <xdr:rowOff>10</xdr:rowOff>
              </xdr:from>
              <xdr:to>
                <xdr:col>56</xdr:col>
                <xdr:colOff>-131</xdr:colOff>
                <xdr:row>62</xdr:row>
                <xdr:rowOff>17</xdr:rowOff>
              </xdr:to>
            </anchor>
          </commentPr>
        </mc:Choice>
        <mc:Fallback/>
      </mc:AlternateContent>
    </comment>
    <comment ref="BC4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41</xdr:row>
                <xdr:rowOff>8</xdr:rowOff>
              </xdr:from>
              <xdr:to>
                <xdr:col>56</xdr:col>
                <xdr:colOff>-131</xdr:colOff>
                <xdr:row>63</xdr:row>
                <xdr:rowOff>15</xdr:rowOff>
              </xdr:to>
            </anchor>
          </commentPr>
        </mc:Choice>
        <mc:Fallback/>
      </mc:AlternateContent>
    </comment>
    <comment ref="BC5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52</xdr:row>
                <xdr:rowOff>8</xdr:rowOff>
              </xdr:from>
              <xdr:to>
                <xdr:col>56</xdr:col>
                <xdr:colOff>-131</xdr:colOff>
                <xdr:row>74</xdr:row>
                <xdr:rowOff>15</xdr:rowOff>
              </xdr:to>
            </anchor>
          </commentPr>
        </mc:Choice>
        <mc:Fallback/>
      </mc:AlternateContent>
    </comment>
    <comment ref="BC5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53</xdr:row>
                <xdr:rowOff>8</xdr:rowOff>
              </xdr:from>
              <xdr:to>
                <xdr:col>56</xdr:col>
                <xdr:colOff>-131</xdr:colOff>
                <xdr:row>75</xdr:row>
                <xdr:rowOff>15</xdr:rowOff>
              </xdr:to>
            </anchor>
          </commentPr>
        </mc:Choice>
        <mc:Fallback/>
      </mc:AlternateContent>
    </comment>
    <comment ref="BC5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54</xdr:row>
                <xdr:rowOff>8</xdr:rowOff>
              </xdr:from>
              <xdr:to>
                <xdr:col>56</xdr:col>
                <xdr:colOff>-131</xdr:colOff>
                <xdr:row>76</xdr:row>
                <xdr:rowOff>15</xdr:rowOff>
              </xdr:to>
            </anchor>
          </commentPr>
        </mc:Choice>
        <mc:Fallback/>
      </mc:AlternateContent>
    </comment>
    <comment ref="BC57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55</xdr:row>
                <xdr:rowOff>8</xdr:rowOff>
              </xdr:from>
              <xdr:to>
                <xdr:col>56</xdr:col>
                <xdr:colOff>-131</xdr:colOff>
                <xdr:row>77</xdr:row>
                <xdr:rowOff>15</xdr:rowOff>
              </xdr:to>
            </anchor>
          </commentPr>
        </mc:Choice>
        <mc:Fallback/>
      </mc:AlternateContent>
    </comment>
    <comment ref="BC6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62</xdr:row>
                <xdr:rowOff>8</xdr:rowOff>
              </xdr:from>
              <xdr:to>
                <xdr:col>56</xdr:col>
                <xdr:colOff>-131</xdr:colOff>
                <xdr:row>84</xdr:row>
                <xdr:rowOff>15</xdr:rowOff>
              </xdr:to>
            </anchor>
          </commentPr>
        </mc:Choice>
        <mc:Fallback/>
      </mc:AlternateContent>
    </comment>
    <comment ref="BC23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229</xdr:row>
                <xdr:rowOff>8</xdr:rowOff>
              </xdr:from>
              <xdr:to>
                <xdr:col>56</xdr:col>
                <xdr:colOff>-131</xdr:colOff>
                <xdr:row>249</xdr:row>
                <xdr:rowOff>17</xdr:rowOff>
              </xdr:to>
            </anchor>
          </commentPr>
        </mc:Choice>
        <mc:Fallback/>
      </mc:AlternateContent>
    </comment>
    <comment ref="BC23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12</xdr:colOff>
                <xdr:row>230</xdr:row>
                <xdr:rowOff>28</xdr:rowOff>
              </xdr:from>
              <xdr:to>
                <xdr:col>56</xdr:col>
                <xdr:colOff>-131</xdr:colOff>
                <xdr:row>251</xdr:row>
                <xdr:rowOff>18</xdr:rowOff>
              </xdr:to>
            </anchor>
          </commentPr>
        </mc:Choice>
        <mc:Fallback/>
      </mc:AlternateContent>
    </comment>
    <comment ref="BJ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We use text label as primary key because of abscense of PHPID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62</xdr:col>
                <xdr:colOff>12</xdr:colOff>
                <xdr:row>0</xdr:row>
                <xdr:rowOff>0</xdr:rowOff>
              </xdr:from>
              <xdr:to>
                <xdr:col>63</xdr:col>
                <xdr:colOff>52</xdr:colOff>
                <xdr:row>10</xdr:row>
                <xdr:rowOff>15</xdr:rowOff>
              </xdr:to>
            </anchor>
          </commentPr>
        </mc:Choice>
        <mc:Fallback/>
      </mc:AlternateContent>
    </comment>
    <comment ref="BK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Cannnot be filled yett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63</xdr:col>
                <xdr:colOff>12</xdr:colOff>
                <xdr:row>0</xdr:row>
                <xdr:rowOff>0</xdr:rowOff>
              </xdr:from>
              <xdr:to>
                <xdr:col>64</xdr:col>
                <xdr:colOff>-160</xdr:colOff>
                <xdr:row>10</xdr:row>
                <xdr:rowOff>15</xdr:rowOff>
              </xdr:to>
            </anchor>
          </commentPr>
        </mc:Choice>
        <mc:Fallback/>
      </mc:AlternateContent>
    </comment>
    <comment ref="BM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Not to be used, because incomplete and not stable yett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65</xdr:col>
                <xdr:colOff>12</xdr:colOff>
                <xdr:row>0</xdr:row>
                <xdr:rowOff>0</xdr:rowOff>
              </xdr:from>
              <xdr:to>
                <xdr:col>66</xdr:col>
                <xdr:colOff>-107</xdr:colOff>
                <xdr:row>11</xdr:row>
                <xdr:rowOff>11</xdr:rowOff>
              </xdr:to>
            </anchor>
          </commentPr>
        </mc:Choice>
        <mc:Fallback/>
      </mc:AlternateContent>
    </comment>
    <comment ref="BO4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40</xdr:row>
                <xdr:rowOff>10</xdr:rowOff>
              </xdr:from>
              <xdr:to>
                <xdr:col>68</xdr:col>
                <xdr:colOff>-15</xdr:colOff>
                <xdr:row>62</xdr:row>
                <xdr:rowOff>17</xdr:rowOff>
              </xdr:to>
            </anchor>
          </commentPr>
        </mc:Choice>
        <mc:Fallback/>
      </mc:AlternateContent>
    </comment>
    <comment ref="BO4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41</xdr:row>
                <xdr:rowOff>8</xdr:rowOff>
              </xdr:from>
              <xdr:to>
                <xdr:col>68</xdr:col>
                <xdr:colOff>-15</xdr:colOff>
                <xdr:row>63</xdr:row>
                <xdr:rowOff>15</xdr:rowOff>
              </xdr:to>
            </anchor>
          </commentPr>
        </mc:Choice>
        <mc:Fallback/>
      </mc:AlternateContent>
    </comment>
    <comment ref="BO5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52</xdr:row>
                <xdr:rowOff>8</xdr:rowOff>
              </xdr:from>
              <xdr:to>
                <xdr:col>68</xdr:col>
                <xdr:colOff>-15</xdr:colOff>
                <xdr:row>74</xdr:row>
                <xdr:rowOff>15</xdr:rowOff>
              </xdr:to>
            </anchor>
          </commentPr>
        </mc:Choice>
        <mc:Fallback/>
      </mc:AlternateContent>
    </comment>
    <comment ref="BO5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53</xdr:row>
                <xdr:rowOff>8</xdr:rowOff>
              </xdr:from>
              <xdr:to>
                <xdr:col>68</xdr:col>
                <xdr:colOff>-15</xdr:colOff>
                <xdr:row>75</xdr:row>
                <xdr:rowOff>15</xdr:rowOff>
              </xdr:to>
            </anchor>
          </commentPr>
        </mc:Choice>
        <mc:Fallback/>
      </mc:AlternateContent>
    </comment>
    <comment ref="BO5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54</xdr:row>
                <xdr:rowOff>8</xdr:rowOff>
              </xdr:from>
              <xdr:to>
                <xdr:col>68</xdr:col>
                <xdr:colOff>-15</xdr:colOff>
                <xdr:row>76</xdr:row>
                <xdr:rowOff>15</xdr:rowOff>
              </xdr:to>
            </anchor>
          </commentPr>
        </mc:Choice>
        <mc:Fallback/>
      </mc:AlternateContent>
    </comment>
    <comment ref="BO57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55</xdr:row>
                <xdr:rowOff>8</xdr:rowOff>
              </xdr:from>
              <xdr:to>
                <xdr:col>68</xdr:col>
                <xdr:colOff>-15</xdr:colOff>
                <xdr:row>77</xdr:row>
                <xdr:rowOff>15</xdr:rowOff>
              </xdr:to>
            </anchor>
          </commentPr>
        </mc:Choice>
        <mc:Fallback/>
      </mc:AlternateContent>
    </comment>
    <comment ref="BO6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62</xdr:row>
                <xdr:rowOff>8</xdr:rowOff>
              </xdr:from>
              <xdr:to>
                <xdr:col>68</xdr:col>
                <xdr:colOff>-15</xdr:colOff>
                <xdr:row>84</xdr:row>
                <xdr:rowOff>15</xdr:rowOff>
              </xdr:to>
            </anchor>
          </commentPr>
        </mc:Choice>
        <mc:Fallback/>
      </mc:AlternateContent>
    </comment>
    <comment ref="BO23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229</xdr:row>
                <xdr:rowOff>8</xdr:rowOff>
              </xdr:from>
              <xdr:to>
                <xdr:col>68</xdr:col>
                <xdr:colOff>-15</xdr:colOff>
                <xdr:row>249</xdr:row>
                <xdr:rowOff>17</xdr:rowOff>
              </xdr:to>
            </anchor>
          </commentPr>
        </mc:Choice>
        <mc:Fallback/>
      </mc:AlternateContent>
    </comment>
    <comment ref="BO23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67</xdr:col>
                <xdr:colOff>12</xdr:colOff>
                <xdr:row>230</xdr:row>
                <xdr:rowOff>28</xdr:rowOff>
              </xdr:from>
              <xdr:to>
                <xdr:col>68</xdr:col>
                <xdr:colOff>-15</xdr:colOff>
                <xdr:row>251</xdr:row>
                <xdr:rowOff>18</xdr:rowOff>
              </xdr:to>
            </anchor>
          </commentPr>
        </mc:Choice>
        <mc:Fallback/>
      </mc:AlternateContent>
    </comment>
    <comment ref="BV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Edqm code to be added manually 
Beantwoorden:
    donee
Beantwoorden:
    When the product has a concentration strength there is no unit of presentation and it is left blankk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68</xdr:col>
                <xdr:colOff>136</xdr:colOff>
                <xdr:row>0</xdr:row>
                <xdr:rowOff>0</xdr:rowOff>
              </xdr:from>
              <xdr:to>
                <xdr:col>69</xdr:col>
                <xdr:colOff>36</xdr:colOff>
                <xdr:row>13</xdr:row>
                <xdr:rowOff>4</xdr:rowOff>
              </xdr:to>
            </anchor>
          </commentPr>
        </mc:Choice>
        <mc:Fallback/>
      </mc:AlternateContent>
    </comment>
    <comment ref="BZ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 be a semicolon separated list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88</xdr:col>
                <xdr:colOff>80</xdr:colOff>
                <xdr:row>0</xdr:row>
                <xdr:rowOff>0</xdr:rowOff>
              </xdr:from>
              <xdr:to>
                <xdr:col>106</xdr:col>
                <xdr:colOff>132</xdr:colOff>
                <xdr:row>1</xdr:row>
                <xdr:rowOff>-70</xdr:rowOff>
              </xdr:to>
            </anchor>
          </commentPr>
        </mc:Choice>
        <mc:Fallback/>
      </mc:AlternateContent>
    </comment>
    <comment ref="CM14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90</xdr:col>
                <xdr:colOff>104</xdr:colOff>
                <xdr:row>135</xdr:row>
                <xdr:rowOff>6</xdr:rowOff>
              </xdr:from>
              <xdr:to>
                <xdr:col>91</xdr:col>
                <xdr:colOff>40</xdr:colOff>
                <xdr:row>160</xdr:row>
                <xdr:rowOff>12</xdr:rowOff>
              </xdr:to>
            </anchor>
          </commentPr>
        </mc:Choice>
        <mc:Fallback/>
      </mc:AlternateContent>
    </comment>
    <comment ref="CN239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245</xdr:row>
                <xdr:rowOff>9</xdr:rowOff>
              </xdr:from>
              <xdr:to>
                <xdr:col>93</xdr:col>
                <xdr:colOff>-53</xdr:colOff>
                <xdr:row>276</xdr:row>
                <xdr:rowOff>12</xdr:rowOff>
              </xdr:to>
            </anchor>
          </commentPr>
        </mc:Choice>
        <mc:Fallback/>
      </mc:AlternateContent>
    </comment>
    <comment ref="CN240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239</xdr:row>
                <xdr:rowOff>12</xdr:rowOff>
              </xdr:from>
              <xdr:to>
                <xdr:col>93</xdr:col>
                <xdr:colOff>8</xdr:colOff>
                <xdr:row>256</xdr:row>
                <xdr:rowOff>35</xdr:rowOff>
              </xdr:to>
            </anchor>
          </commentPr>
        </mc:Choice>
        <mc:Fallback/>
      </mc:AlternateContent>
    </comment>
    <comment ref="CN24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240</xdr:row>
                <xdr:rowOff>12</xdr:rowOff>
              </xdr:from>
              <xdr:to>
                <xdr:col>93</xdr:col>
                <xdr:colOff>8</xdr:colOff>
                <xdr:row>257</xdr:row>
                <xdr:rowOff>18</xdr:rowOff>
              </xdr:to>
            </anchor>
          </commentPr>
        </mc:Choice>
        <mc:Fallback/>
      </mc:AlternateContent>
    </comment>
    <comment ref="CN24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241</xdr:row>
                <xdr:rowOff>12</xdr:rowOff>
              </xdr:from>
              <xdr:to>
                <xdr:col>93</xdr:col>
                <xdr:colOff>8</xdr:colOff>
                <xdr:row>258</xdr:row>
                <xdr:rowOff>18</xdr:rowOff>
              </xdr:to>
            </anchor>
          </commentPr>
        </mc:Choice>
        <mc:Fallback/>
      </mc:AlternateContent>
    </comment>
    <comment ref="CN24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242</xdr:row>
                <xdr:rowOff>12</xdr:rowOff>
              </xdr:from>
              <xdr:to>
                <xdr:col>93</xdr:col>
                <xdr:colOff>8</xdr:colOff>
                <xdr:row>259</xdr:row>
                <xdr:rowOff>18</xdr:rowOff>
              </xdr:to>
            </anchor>
          </commentPr>
        </mc:Choice>
        <mc:Fallback/>
      </mc:AlternateContent>
    </comment>
    <comment ref="CN24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243</xdr:row>
                <xdr:rowOff>12</xdr:rowOff>
              </xdr:from>
              <xdr:to>
                <xdr:col>93</xdr:col>
                <xdr:colOff>8</xdr:colOff>
                <xdr:row>260</xdr:row>
                <xdr:rowOff>18</xdr:rowOff>
              </xdr:to>
            </anchor>
          </commentPr>
        </mc:Choice>
        <mc:Fallback/>
      </mc:AlternateContent>
    </comment>
    <comment ref="CN24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244</xdr:row>
                <xdr:rowOff>12</xdr:rowOff>
              </xdr:from>
              <xdr:to>
                <xdr:col>93</xdr:col>
                <xdr:colOff>8</xdr:colOff>
                <xdr:row>261</xdr:row>
                <xdr:rowOff>18</xdr:rowOff>
              </xdr:to>
            </anchor>
          </commentPr>
        </mc:Choice>
        <mc:Fallback/>
      </mc:AlternateContent>
    </comment>
    <comment ref="CN24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Data in red filled by RVS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92</xdr:col>
                <xdr:colOff>12</xdr:colOff>
                <xdr:row>245</xdr:row>
                <xdr:rowOff>12</xdr:rowOff>
              </xdr:from>
              <xdr:to>
                <xdr:col>93</xdr:col>
                <xdr:colOff>8</xdr:colOff>
                <xdr:row>262</xdr:row>
                <xdr:rowOff>18</xdr:rowOff>
              </xdr:to>
            </anchor>
          </commentPr>
        </mc:Choice>
        <mc:Fallback/>
      </mc:AlternateContent>
    </comment>
    <comment ref="CS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Some lysine could be sodium : to be checked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91</xdr:col>
                <xdr:colOff>108</xdr:colOff>
                <xdr:row>0</xdr:row>
                <xdr:rowOff>0</xdr:rowOff>
              </xdr:from>
              <xdr:to>
                <xdr:col>108</xdr:col>
                <xdr:colOff>76</xdr:colOff>
                <xdr:row>1</xdr:row>
                <xdr:rowOff>-58</xdr:rowOff>
              </xdr:to>
            </anchor>
          </commentPr>
        </mc:Choice>
        <mc:Fallback/>
      </mc:AlternateContent>
    </comment>
    <comment ref="DE8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To be checked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99</xdr:col>
                <xdr:colOff>108</xdr:colOff>
                <xdr:row>87</xdr:row>
                <xdr:rowOff>9</xdr:rowOff>
              </xdr:from>
              <xdr:to>
                <xdr:col>108</xdr:col>
                <xdr:colOff>128</xdr:colOff>
                <xdr:row>92</xdr:row>
                <xdr:rowOff>14</xdr:rowOff>
              </xdr:to>
            </anchor>
          </commentPr>
        </mc:Choice>
        <mc:Fallback/>
      </mc:AlternateContent>
    </comment>
    <comment ref="DK8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To be checked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104</xdr:col>
                <xdr:colOff>28</xdr:colOff>
                <xdr:row>81</xdr:row>
                <xdr:rowOff>6</xdr:rowOff>
              </xdr:from>
              <xdr:to>
                <xdr:col>109</xdr:col>
                <xdr:colOff>200</xdr:colOff>
                <xdr:row>87</xdr:row>
                <xdr:rowOff>8</xdr:rowOff>
              </xdr:to>
            </anchor>
          </commentPr>
        </mc:Choice>
        <mc:Fallback/>
      </mc:AlternateContent>
    </comment>
    <comment ref="DZ8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To be checked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130</xdr:col>
                <xdr:colOff>12</xdr:colOff>
                <xdr:row>85</xdr:row>
                <xdr:rowOff>0</xdr:rowOff>
              </xdr:from>
              <xdr:to>
                <xdr:col>131</xdr:col>
                <xdr:colOff>-132</xdr:colOff>
                <xdr:row>103</xdr:row>
                <xdr:rowOff>5</xdr:rowOff>
              </xdr:to>
            </anchor>
          </commentPr>
        </mc:Choice>
        <mc:Fallback/>
      </mc:AlternateContent>
    </comment>
    <comment ref="EF8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To be checked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136</xdr:col>
                <xdr:colOff>12</xdr:colOff>
                <xdr:row>85</xdr:row>
                <xdr:rowOff>0</xdr:rowOff>
              </xdr:from>
              <xdr:to>
                <xdr:col>137</xdr:col>
                <xdr:colOff>-132</xdr:colOff>
                <xdr:row>103</xdr:row>
                <xdr:rowOff>5</xdr:rowOff>
              </xdr:to>
            </anchor>
          </commentPr>
        </mc:Choice>
        <mc:Fallback/>
      </mc:AlternateContent>
    </comment>
    <comment ref="FH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Check whether the use of global substance identifier for this purpose is justified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147</xdr:col>
                <xdr:colOff>158</xdr:colOff>
                <xdr:row>0</xdr:row>
                <xdr:rowOff>0</xdr:rowOff>
              </xdr:from>
              <xdr:to>
                <xdr:col>148</xdr:col>
                <xdr:colOff>58</xdr:colOff>
                <xdr:row>18</xdr:row>
                <xdr:rowOff>17</xdr:rowOff>
              </xdr:to>
            </anchor>
          </commentPr>
        </mc:Choice>
        <mc:Fallback/>
      </mc:AlternateContent>
    </comment>
  </commentList>
</comments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Identieke regel verwijderd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12</xdr:colOff>
                <xdr:row>42</xdr:row>
                <xdr:rowOff>8</xdr:rowOff>
              </xdr:from>
              <xdr:to>
                <xdr:col>3</xdr:col>
                <xdr:colOff>-333</xdr:colOff>
                <xdr:row>53</xdr:row>
                <xdr:rowOff>35</xdr:rowOff>
              </xdr:to>
            </anchor>
          </commentPr>
        </mc:Choice>
        <mc:Fallback/>
      </mc:AlternateContent>
    </comment>
    <comment ref="B88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Identieke regel verwijderd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12</xdr:colOff>
                <xdr:row>86</xdr:row>
                <xdr:rowOff>28</xdr:rowOff>
              </xdr:from>
              <xdr:to>
                <xdr:col>3</xdr:col>
                <xdr:colOff>-333</xdr:colOff>
                <xdr:row>95</xdr:row>
                <xdr:rowOff>55</xdr:rowOff>
              </xdr:to>
            </anchor>
          </commentPr>
        </mc:Choice>
        <mc:Fallback/>
      </mc:AlternateContent>
    </comment>
    <comment ref="V4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39</xdr:row>
                <xdr:rowOff>28</xdr:rowOff>
              </xdr:from>
              <xdr:to>
                <xdr:col>24</xdr:col>
                <xdr:colOff>16</xdr:colOff>
                <xdr:row>53</xdr:row>
                <xdr:rowOff>28</xdr:rowOff>
              </xdr:to>
            </anchor>
          </commentPr>
        </mc:Choice>
        <mc:Fallback/>
      </mc:AlternateContent>
    </comment>
    <comment ref="V4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40</xdr:row>
                <xdr:rowOff>8</xdr:rowOff>
              </xdr:from>
              <xdr:to>
                <xdr:col>24</xdr:col>
                <xdr:colOff>16</xdr:colOff>
                <xdr:row>54</xdr:row>
                <xdr:rowOff>8</xdr:rowOff>
              </xdr:to>
            </anchor>
          </commentPr>
        </mc:Choice>
        <mc:Fallback/>
      </mc:AlternateContent>
    </comment>
    <comment ref="V5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51</xdr:row>
                <xdr:rowOff>28</xdr:rowOff>
              </xdr:from>
              <xdr:to>
                <xdr:col>24</xdr:col>
                <xdr:colOff>16</xdr:colOff>
                <xdr:row>67</xdr:row>
                <xdr:rowOff>10</xdr:rowOff>
              </xdr:to>
            </anchor>
          </commentPr>
        </mc:Choice>
        <mc:Fallback/>
      </mc:AlternateContent>
    </comment>
    <comment ref="V5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52</xdr:row>
                <xdr:rowOff>28</xdr:rowOff>
              </xdr:from>
              <xdr:to>
                <xdr:col>24</xdr:col>
                <xdr:colOff>16</xdr:colOff>
                <xdr:row>69</xdr:row>
                <xdr:rowOff>10</xdr:rowOff>
              </xdr:to>
            </anchor>
          </commentPr>
        </mc:Choice>
        <mc:Fallback/>
      </mc:AlternateContent>
    </comment>
    <comment ref="V5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53</xdr:row>
                <xdr:rowOff>28</xdr:rowOff>
              </xdr:from>
              <xdr:to>
                <xdr:col>24</xdr:col>
                <xdr:colOff>16</xdr:colOff>
                <xdr:row>71</xdr:row>
                <xdr:rowOff>10</xdr:rowOff>
              </xdr:to>
            </anchor>
          </commentPr>
        </mc:Choice>
        <mc:Fallback/>
      </mc:AlternateContent>
    </comment>
    <comment ref="V56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54</xdr:row>
                <xdr:rowOff>8</xdr:rowOff>
              </xdr:from>
              <xdr:to>
                <xdr:col>24</xdr:col>
                <xdr:colOff>16</xdr:colOff>
                <xdr:row>72</xdr:row>
                <xdr:rowOff>8</xdr:rowOff>
              </xdr:to>
            </anchor>
          </commentPr>
        </mc:Choice>
        <mc:Fallback/>
      </mc:AlternateContent>
    </comment>
    <comment ref="V6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61</xdr:row>
                <xdr:rowOff>28</xdr:rowOff>
              </xdr:from>
              <xdr:to>
                <xdr:col>24</xdr:col>
                <xdr:colOff>16</xdr:colOff>
                <xdr:row>80</xdr:row>
                <xdr:rowOff>10</xdr:rowOff>
              </xdr:to>
            </anchor>
          </commentPr>
        </mc:Choice>
        <mc:Fallback/>
      </mc:AlternateContent>
    </comment>
    <comment ref="V23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230</xdr:row>
                <xdr:rowOff>28</xdr:rowOff>
              </xdr:from>
              <xdr:to>
                <xdr:col>24</xdr:col>
                <xdr:colOff>16</xdr:colOff>
                <xdr:row>242</xdr:row>
                <xdr:rowOff>10</xdr:rowOff>
              </xdr:to>
            </anchor>
          </commentPr>
        </mc:Choice>
        <mc:Fallback/>
      </mc:AlternateContent>
    </comment>
    <comment ref="V23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12</xdr:colOff>
                <xdr:row>231</xdr:row>
                <xdr:rowOff>28</xdr:rowOff>
              </xdr:from>
              <xdr:to>
                <xdr:col>24</xdr:col>
                <xdr:colOff>16</xdr:colOff>
                <xdr:row>243</xdr:row>
                <xdr:rowOff>10</xdr:rowOff>
              </xdr:to>
            </anchor>
          </commentPr>
        </mc:Choice>
        <mc:Fallback/>
      </mc:AlternateContent>
    </comment>
    <comment ref="X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3</xdr:row>
                <xdr:rowOff>10</xdr:rowOff>
              </xdr:from>
              <xdr:to>
                <xdr:col>26</xdr:col>
                <xdr:colOff>16</xdr:colOff>
                <xdr:row>21</xdr:row>
                <xdr:rowOff>28</xdr:rowOff>
              </xdr:to>
            </anchor>
          </commentPr>
        </mc:Choice>
        <mc:Fallback/>
      </mc:AlternateContent>
    </comment>
    <comment ref="X5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52</xdr:row>
                <xdr:rowOff>8</xdr:rowOff>
              </xdr:from>
              <xdr:to>
                <xdr:col>26</xdr:col>
                <xdr:colOff>16</xdr:colOff>
                <xdr:row>68</xdr:row>
                <xdr:rowOff>8</xdr:rowOff>
              </xdr:to>
            </anchor>
          </commentPr>
        </mc:Choice>
        <mc:Fallback/>
      </mc:AlternateContent>
    </comment>
    <comment ref="X6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61</xdr:row>
                <xdr:rowOff>10</xdr:rowOff>
              </xdr:from>
              <xdr:to>
                <xdr:col>26</xdr:col>
                <xdr:colOff>16</xdr:colOff>
                <xdr:row>79</xdr:row>
                <xdr:rowOff>10</xdr:rowOff>
              </xdr:to>
            </anchor>
          </commentPr>
        </mc:Choice>
        <mc:Fallback/>
      </mc:AlternateContent>
    </comment>
    <comment ref="X63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61</xdr:row>
                <xdr:rowOff>28</xdr:rowOff>
              </xdr:from>
              <xdr:to>
                <xdr:col>26</xdr:col>
                <xdr:colOff>16</xdr:colOff>
                <xdr:row>80</xdr:row>
                <xdr:rowOff>10</xdr:rowOff>
              </xdr:to>
            </anchor>
          </commentPr>
        </mc:Choice>
        <mc:Fallback/>
      </mc:AlternateContent>
    </comment>
    <comment ref="X6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63</xdr:row>
                <xdr:rowOff>10</xdr:rowOff>
              </xdr:from>
              <xdr:to>
                <xdr:col>26</xdr:col>
                <xdr:colOff>16</xdr:colOff>
                <xdr:row>82</xdr:row>
                <xdr:rowOff>10</xdr:rowOff>
              </xdr:to>
            </anchor>
          </commentPr>
        </mc:Choice>
        <mc:Fallback/>
      </mc:AlternateContent>
    </comment>
    <comment ref="X6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63</xdr:row>
                <xdr:rowOff>8</xdr:rowOff>
              </xdr:from>
              <xdr:to>
                <xdr:col>26</xdr:col>
                <xdr:colOff>16</xdr:colOff>
                <xdr:row>82</xdr:row>
                <xdr:rowOff>8</xdr:rowOff>
              </xdr:to>
            </anchor>
          </commentPr>
        </mc:Choice>
        <mc:Fallback/>
      </mc:AlternateContent>
    </comment>
    <comment ref="X7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70</xdr:row>
                <xdr:rowOff>10</xdr:rowOff>
              </xdr:from>
              <xdr:to>
                <xdr:col>26</xdr:col>
                <xdr:colOff>16</xdr:colOff>
                <xdr:row>86</xdr:row>
                <xdr:rowOff>28</xdr:rowOff>
              </xdr:to>
            </anchor>
          </commentPr>
        </mc:Choice>
        <mc:Fallback/>
      </mc:AlternateContent>
    </comment>
    <comment ref="X234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232</xdr:row>
                <xdr:rowOff>28</xdr:rowOff>
              </xdr:from>
              <xdr:to>
                <xdr:col>26</xdr:col>
                <xdr:colOff>16</xdr:colOff>
                <xdr:row>244</xdr:row>
                <xdr:rowOff>10</xdr:rowOff>
              </xdr:to>
            </anchor>
          </commentPr>
        </mc:Choice>
        <mc:Fallback/>
      </mc:AlternateContent>
    </comment>
    <comment ref="X235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Prolonged-release film-coated tablet is a rejected term. The important characteristic is that it is prolonged.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24</xdr:col>
                <xdr:colOff>12</xdr:colOff>
                <xdr:row>233</xdr:row>
                <xdr:rowOff>28</xdr:rowOff>
              </xdr:from>
              <xdr:to>
                <xdr:col>26</xdr:col>
                <xdr:colOff>16</xdr:colOff>
                <xdr:row>245</xdr:row>
                <xdr:rowOff>10</xdr:rowOff>
              </xdr:to>
            </anchor>
          </commentPr>
        </mc:Choice>
        <mc:Fallback/>
      </mc:AlternateContent>
    </comment>
  </commentList>
</comments>
</file>

<file path=xl/comments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J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 be a semicolon separated list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62</xdr:col>
                <xdr:colOff>12</xdr:colOff>
                <xdr:row>0</xdr:row>
                <xdr:rowOff>12</xdr:rowOff>
              </xdr:from>
              <xdr:to>
                <xdr:col>64</xdr:col>
                <xdr:colOff>16</xdr:colOff>
                <xdr:row>11</xdr:row>
                <xdr:rowOff>4</xdr:rowOff>
              </xdr:to>
            </anchor>
          </commentPr>
        </mc:Choice>
        <mc:Fallback/>
      </mc:AlternateContent>
    </comment>
    <comment ref="BZ1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 be related to manufacturedItem and to substance !!! In case of complex products or combination products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100</xdr:col>
                <xdr:colOff>12</xdr:colOff>
                <xdr:row>0</xdr:row>
                <xdr:rowOff>0</xdr:rowOff>
              </xdr:from>
              <xdr:to>
                <xdr:col>102</xdr:col>
                <xdr:colOff>16</xdr:colOff>
                <xdr:row>14</xdr:row>
                <xdr:rowOff>1</xdr:rowOff>
              </xdr:to>
            </anchor>
          </commentPr>
        </mc:Choice>
        <mc:Fallback/>
      </mc:AlternateContent>
    </comment>
    <comment ref="DQ2" authorId="0">
      <text>
        <r>
          <rPr>
            <sz val="10"/>
            <color rgb="FF000000"/>
            <rFont val="Arial"/>
            <family val="0"/>
            <charset val="1"/>
          </rPr>
  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Check whether the use of global substance identifier for this purpose is justified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121</xdr:col>
                <xdr:colOff>12</xdr:colOff>
                <xdr:row>0</xdr:row>
                <xdr:rowOff>12</xdr:rowOff>
              </xdr:from>
              <xdr:to>
                <xdr:col>123</xdr:col>
                <xdr:colOff>16</xdr:colOff>
                <xdr:row>12</xdr:row>
                <xdr:rowOff>17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<sst xmlns="http://schemas.openxmlformats.org/spreadsheetml/2006/main" count="19231" uniqueCount="2631">
  <si>
    <t xml:space="preserve">packagedMedicinalProductPrimaryKey</t>
  </si>
  <si>
    <t xml:space="preserve">packagedMedicinalProductFullName</t>
  </si>
  <si>
    <t xml:space="preserve">samviewer_url_hyperlink</t>
  </si>
  <si>
    <t xml:space="preserve">samviewer_url</t>
  </si>
  <si>
    <t xml:space="preserve">prescription_name_fagg_nl</t>
  </si>
  <si>
    <t xml:space="preserve">prescription_bcfi_name_nl</t>
  </si>
  <si>
    <t xml:space="preserve">LocalPackageID1</t>
  </si>
  <si>
    <t xml:space="preserve">localPackageID2</t>
  </si>
  <si>
    <t xml:space="preserve">Selected package ID </t>
  </si>
  <si>
    <t xml:space="preserve">pcidLabel</t>
  </si>
  <si>
    <t xml:space="preserve">pcId</t>
  </si>
  <si>
    <t xml:space="preserve">packageItemType</t>
  </si>
  <si>
    <t xml:space="preserve">packageItemTypeLabel</t>
  </si>
  <si>
    <t xml:space="preserve">packageItemQuantity</t>
  </si>
  <si>
    <t xml:space="preserve">unitsPerPackageItem</t>
  </si>
  <si>
    <t xml:space="preserve">manufacturedItemQuanty</t>
  </si>
  <si>
    <t xml:space="preserve">manufacturedItemVolumeUnit</t>
  </si>
  <si>
    <t xml:space="preserve">packSize</t>
  </si>
  <si>
    <t xml:space="preserve">packsizeVolumeUnit</t>
  </si>
  <si>
    <t xml:space="preserve">pack_display_value</t>
  </si>
  <si>
    <t xml:space="preserve">pack_multiplier</t>
  </si>
  <si>
    <t xml:space="preserve">pack_amount</t>
  </si>
  <si>
    <t xml:space="preserve">ampp_component_equivalents</t>
  </si>
  <si>
    <t xml:space="preserve">packSizeLocal</t>
  </si>
  <si>
    <t xml:space="preserve">urlSpcLanguage1</t>
  </si>
  <si>
    <t xml:space="preserve">urlSpcLanguage2</t>
  </si>
  <si>
    <t xml:space="preserve">packSizeUnit</t>
  </si>
  <si>
    <t xml:space="preserve">PackageItemTypeLocalCode</t>
  </si>
  <si>
    <t xml:space="preserve">PackageItemTypeLocalLabel</t>
  </si>
  <si>
    <t xml:space="preserve">numberOfContainers</t>
  </si>
  <si>
    <t xml:space="preserve">unitsPerContainer</t>
  </si>
  <si>
    <t xml:space="preserve">manufacturedDoseForm</t>
  </si>
  <si>
    <t xml:space="preserve">manufacturedDoseFormLabel</t>
  </si>
  <si>
    <t xml:space="preserve">ManufacturedDoseFormLocalLabel</t>
  </si>
  <si>
    <t xml:space="preserve">manufacturedDoseFormLocalCode</t>
  </si>
  <si>
    <t xml:space="preserve">manufacturedItemUnitOfPresentation</t>
  </si>
  <si>
    <t xml:space="preserve">manufacturedItemUnitOfPresentationLabel</t>
  </si>
  <si>
    <t xml:space="preserve">manufacturedItemUnitOfPresentationProposedLabel</t>
  </si>
  <si>
    <t xml:space="preserve">manufacturedItemUnitOfPresentationProposedCode</t>
  </si>
  <si>
    <t xml:space="preserve">manufacturedItemUnitOfPresentationLocalLabel</t>
  </si>
  <si>
    <t xml:space="preserve">manufacturedItemUnitOfPresentationLocalCode</t>
  </si>
  <si>
    <t xml:space="preserve">manufacturedItemQuantity</t>
  </si>
  <si>
    <t xml:space="preserve">manufacturedItemQuantityLocalVolumeUnit</t>
  </si>
  <si>
    <t xml:space="preserve">manufacturedItemQuantityVolumeUnit</t>
  </si>
  <si>
    <t xml:space="preserve">medicinalProductPrimaryKey</t>
  </si>
  <si>
    <t xml:space="preserve">mpIdLabel</t>
  </si>
  <si>
    <t xml:space="preserve">mpId</t>
  </si>
  <si>
    <t xml:space="preserve">medicnalProductLocalName</t>
  </si>
  <si>
    <t xml:space="preserve">MedicinalProductLocalID</t>
  </si>
  <si>
    <t xml:space="preserve">fullName</t>
  </si>
  <si>
    <t xml:space="preserve">actualTherapeuticMoiety</t>
  </si>
  <si>
    <t xml:space="preserve">atcCodes</t>
  </si>
  <si>
    <t xml:space="preserve">atcCodeLabel</t>
  </si>
  <si>
    <t xml:space="preserve">authorizedPharmaceuticalDoseForm</t>
  </si>
  <si>
    <t xml:space="preserve">authorizedPharmaceuticalDoseFormLabel</t>
  </si>
  <si>
    <t xml:space="preserve">marketingAuthorizationHolder</t>
  </si>
  <si>
    <t xml:space="preserve">marketingAuthorizationHolderLabel</t>
  </si>
  <si>
    <t xml:space="preserve">marketingAuthorizationNumber</t>
  </si>
  <si>
    <t xml:space="preserve">marketingAuthorizationHolderLocalLabel</t>
  </si>
  <si>
    <t xml:space="preserve">marketingAuthorizationHolderLocalCode</t>
  </si>
  <si>
    <t xml:space="preserve">country</t>
  </si>
  <si>
    <t xml:space="preserve">PhPIDlabel</t>
  </si>
  <si>
    <t xml:space="preserve">PhPID</t>
  </si>
  <si>
    <t xml:space="preserve">pharmaceuticalProductPrimaryKey</t>
  </si>
  <si>
    <t xml:space="preserve">PhpidLevel4Gidwig</t>
  </si>
  <si>
    <t xml:space="preserve">administrableDoseForm</t>
  </si>
  <si>
    <t xml:space="preserve">administrableDoseFormLabel</t>
  </si>
  <si>
    <t xml:space="preserve">Form_BCFI</t>
  </si>
  <si>
    <t xml:space="preserve">virtual_form_bcfi</t>
  </si>
  <si>
    <t xml:space="preserve">administrableDoseFormProposedCode</t>
  </si>
  <si>
    <t xml:space="preserve">administrabledoseformProposedLabel</t>
  </si>
  <si>
    <t xml:space="preserve">administrableDoseFormLocalCode</t>
  </si>
  <si>
    <t xml:space="preserve">administrableDoseformLocalLabel</t>
  </si>
  <si>
    <t xml:space="preserve">pharmaceuticalProductUnitOfPresentation</t>
  </si>
  <si>
    <t xml:space="preserve">pharmaceuticalProductUnitOfPresentationProposedCode</t>
  </si>
  <si>
    <t xml:space="preserve">pharmaceuticalProductUnitOfPresentationProposedLabel</t>
  </si>
  <si>
    <t xml:space="preserve">routesOfAdministration</t>
  </si>
  <si>
    <t xml:space="preserve">routesOfAdministrationLabel</t>
  </si>
  <si>
    <t xml:space="preserve">route_of_administration_fagg</t>
  </si>
  <si>
    <t xml:space="preserve">virtual_route_of_administration_bcfi</t>
  </si>
  <si>
    <t xml:space="preserve">routesOfAdministrationProposedCode</t>
  </si>
  <si>
    <t xml:space="preserve">routesOfAdministrationlProposedLabel</t>
  </si>
  <si>
    <t xml:space="preserve">routesOfAdministrationLocalCode</t>
  </si>
  <si>
    <t xml:space="preserve">routesOfAdministrationLocalLabel</t>
  </si>
  <si>
    <t xml:space="preserve">substancePrimaryKey</t>
  </si>
  <si>
    <t xml:space="preserve">ingredientRole</t>
  </si>
  <si>
    <t xml:space="preserve">substanceCode</t>
  </si>
  <si>
    <t xml:space="preserve">substanceName</t>
  </si>
  <si>
    <t xml:space="preserve">referenceSubstance</t>
  </si>
  <si>
    <t xml:space="preserve">moietyCode</t>
  </si>
  <si>
    <t xml:space="preserve">moietyLabel</t>
  </si>
  <si>
    <t xml:space="preserve">substances</t>
  </si>
  <si>
    <t xml:space="preserve">strengths</t>
  </si>
  <si>
    <t xml:space="preserve">moietyModifierLocal</t>
  </si>
  <si>
    <t xml:space="preserve">moietyLocal</t>
  </si>
  <si>
    <t xml:space="preserve">ModifierLocal</t>
  </si>
  <si>
    <t xml:space="preserve">referenceStrengthConcentrationNumeratorValue</t>
  </si>
  <si>
    <t xml:space="preserve">referenceStrengthConcentrationNumeratorLabel</t>
  </si>
  <si>
    <t xml:space="preserve">referenceStrengthConcentrationNumeratorUnit</t>
  </si>
  <si>
    <t xml:space="preserve">referenceStrengthConcentrationDenominatorValue</t>
  </si>
  <si>
    <t xml:space="preserve">referenceStrengthConcentrationDenominatorLabel</t>
  </si>
  <si>
    <t xml:space="preserve">referenceStrengthConcentrationDenominatorUnit</t>
  </si>
  <si>
    <t xml:space="preserve">strength_substances</t>
  </si>
  <si>
    <t xml:space="preserve">strength_substances_strengths</t>
  </si>
  <si>
    <t xml:space="preserve">virtual_substances</t>
  </si>
  <si>
    <t xml:space="preserve">virtual_strength_numerator</t>
  </si>
  <si>
    <t xml:space="preserve">virtual_strength_denominator</t>
  </si>
  <si>
    <t xml:space="preserve">referenceStrengthPresentationNumeratorValue</t>
  </si>
  <si>
    <t xml:space="preserve">referenceStrengthPresentationNumeratorLabel</t>
  </si>
  <si>
    <t xml:space="preserve">referenceStrengthPresentationNumeratorUnit</t>
  </si>
  <si>
    <t xml:space="preserve">referenceStrengthPresentationDenominatorValue</t>
  </si>
  <si>
    <t xml:space="preserve">referenceStrengthPresentationDenominatorLabel</t>
  </si>
  <si>
    <t xml:space="preserve">referenceStrengthPresentationDenominatorUnit</t>
  </si>
  <si>
    <t xml:space="preserve">strengthPhpidNumeratorValue</t>
  </si>
  <si>
    <t xml:space="preserve">strengthPhpidNumeratorLabel</t>
  </si>
  <si>
    <t xml:space="preserve">strengthPhpidNumeratorUnit</t>
  </si>
  <si>
    <t xml:space="preserve">strengthPhpidDenominatorValue</t>
  </si>
  <si>
    <t xml:space="preserve">strengthPhpidDenominatorLabel</t>
  </si>
  <si>
    <t xml:space="preserve">strengthPhpidDenominatorUnit</t>
  </si>
  <si>
    <t xml:space="preserve">StrengthLocalString</t>
  </si>
  <si>
    <t xml:space="preserve">strengthNumeratorValue</t>
  </si>
  <si>
    <t xml:space="preserve">strenghtNumeratorLabel</t>
  </si>
  <si>
    <t xml:space="preserve">strenghtNumeratorUnit</t>
  </si>
  <si>
    <t xml:space="preserve">strengthDenominatorValue</t>
  </si>
  <si>
    <t xml:space="preserve">strengthDenominatorLabel</t>
  </si>
  <si>
    <t xml:space="preserve">strengthDenominatorUnit</t>
  </si>
  <si>
    <t xml:space="preserve">strengthConcentrationNumeratorValue</t>
  </si>
  <si>
    <t xml:space="preserve">strengthConcentrationNumeratorLabel</t>
  </si>
  <si>
    <t xml:space="preserve">strengthConcentrationNumeratorUnit</t>
  </si>
  <si>
    <t xml:space="preserve">strengthConcentrationDenominatorValue</t>
  </si>
  <si>
    <t xml:space="preserve">strengthConcentrationDenominatorLabel</t>
  </si>
  <si>
    <t xml:space="preserve">strengthConcentrationDenominatorUnit</t>
  </si>
  <si>
    <t xml:space="preserve">strengthPresentationNumeratorValue</t>
  </si>
  <si>
    <t xml:space="preserve">strengthPresentationNumeratorLabel</t>
  </si>
  <si>
    <t xml:space="preserve">strengthPresentationNumeratorUnit</t>
  </si>
  <si>
    <t xml:space="preserve">strengthPresentationDenominatorValue</t>
  </si>
  <si>
    <t xml:space="preserve">strengthPresentationDenominatorUnitLabel</t>
  </si>
  <si>
    <t xml:space="preserve">strengthPresentationDenominatorUnit</t>
  </si>
  <si>
    <t xml:space="preserve">dddPerPack</t>
  </si>
  <si>
    <t xml:space="preserve">dddValue</t>
  </si>
  <si>
    <t xml:space="preserve">dddUnit</t>
  </si>
  <si>
    <t xml:space="preserve">atcRoa</t>
  </si>
  <si>
    <t xml:space="preserve">packSizeNO</t>
  </si>
  <si>
    <t xml:space="preserve">vmpGroupISIid</t>
  </si>
  <si>
    <t xml:space="preserve">vmpGroupIsLabel</t>
  </si>
  <si>
    <t xml:space="preserve">VmpGroupID</t>
  </si>
  <si>
    <t xml:space="preserve">VmpGroupLabel</t>
  </si>
  <si>
    <t xml:space="preserve">grouperOfSubstanceID</t>
  </si>
  <si>
    <t xml:space="preserve">grouperOfSubstanceLabel</t>
  </si>
  <si>
    <t xml:space="preserve">PhpidL1ID</t>
  </si>
  <si>
    <t xml:space="preserve">PhpidL1Label</t>
  </si>
  <si>
    <t xml:space="preserve">vtmID</t>
  </si>
  <si>
    <t xml:space="preserve">VtmLabel</t>
  </si>
  <si>
    <t xml:space="preserve">intermediateDoseFormCode</t>
  </si>
  <si>
    <t xml:space="preserve">intermediateDoseFormLabel</t>
  </si>
  <si>
    <t xml:space="preserve">IsiDoseFormCode</t>
  </si>
  <si>
    <t xml:space="preserve">IsiDoseFormLabel</t>
  </si>
  <si>
    <t xml:space="preserve">GrouperOfProductsWithTheS sameSubstancesWithTheRoleOfPaiL1Phpid</t>
  </si>
  <si>
    <t xml:space="preserve">GrouperOfProductsWithTheS sameSubstancesWithTheRoleOfPaiL1PhpidLabel</t>
  </si>
  <si>
    <t xml:space="preserve">grouperOfProductsWithTheSameMoietyVtm</t>
  </si>
  <si>
    <t xml:space="preserve">grouperOfProductsWithTheSameMoietyVtmlabel</t>
  </si>
  <si>
    <t xml:space="preserve">BdfAdfEdqm</t>
  </si>
  <si>
    <t xml:space="preserve">BdfAdfLabel</t>
  </si>
  <si>
    <t xml:space="preserve">AmeEdqm</t>
  </si>
  <si>
    <t xml:space="preserve">AmeLabel</t>
  </si>
  <si>
    <t xml:space="preserve">IsiEdqm</t>
  </si>
  <si>
    <t xml:space="preserve">IsiLabel</t>
  </si>
  <si>
    <t xml:space="preserve">RcEdqm</t>
  </si>
  <si>
    <t xml:space="preserve">RcLabel</t>
  </si>
  <si>
    <t xml:space="preserve">ADF_BDF</t>
  </si>
  <si>
    <t xml:space="preserve">TRA</t>
  </si>
  <si>
    <t xml:space="preserve">ISI</t>
  </si>
  <si>
    <t xml:space="preserve">RC</t>
  </si>
  <si>
    <t xml:space="preserve">Pattern</t>
  </si>
  <si>
    <t xml:space="preserve">System</t>
  </si>
  <si>
    <t xml:space="preserve">534942-07</t>
  </si>
  <si>
    <t xml:space="preserve">Amlodipin AB tabl. 100 x 10 mg</t>
  </si>
  <si>
    <t xml:space="preserve">https://samviewer.digile.be/nl/sam/ampps/534942-07</t>
  </si>
  <si>
    <t xml:space="preserve">Amlodipin AB 10 mg tabl. 100</t>
  </si>
  <si>
    <t xml:space="preserve">Amlodipin AB tabl. 100x 10mg</t>
  </si>
  <si>
    <t xml:space="preserve">100</t>
  </si>
  <si>
    <t xml:space="preserve">100.0000 {unit}</t>
  </si>
  <si>
    <t xml:space="preserve">https://app.fagg-afmps.be/pharma-status/api/files/62bc52481e5c015ab3b0d52e?version=3</t>
  </si>
  <si>
    <t xml:space="preserve">tablet</t>
  </si>
  <si>
    <t xml:space="preserve">Q</t>
  </si>
  <si>
    <t xml:space="preserve">Amlodipin AB tabl. 10 mg</t>
  </si>
  <si>
    <t xml:space="preserve">C08CA01</t>
  </si>
  <si>
    <t xml:space="preserve">Amlodipine</t>
  </si>
  <si>
    <t xml:space="preserve">Aurobindo</t>
  </si>
  <si>
    <t xml:space="preserve">BEL</t>
  </si>
  <si>
    <t xml:space="preserve">0x166dc3231bc949437b7638d18d00ba60</t>
  </si>
  <si>
    <t xml:space="preserve">oral use</t>
  </si>
  <si>
    <t xml:space="preserve">PAI</t>
  </si>
  <si>
    <t xml:space="preserve">amlodipine besilate</t>
  </si>
  <si>
    <t xml:space="preserve">moiety</t>
  </si>
  <si>
    <t xml:space="preserve">amlodipine</t>
  </si>
  <si>
    <t xml:space="preserve">Amlodipine Besilate</t>
  </si>
  <si>
    <t xml:space="preserve">13.8700 mg</t>
  </si>
  <si>
    <t xml:space="preserve">amlodipine besilaat</t>
  </si>
  <si>
    <t xml:space="preserve">besilaat</t>
  </si>
  <si>
    <t xml:space="preserve">10.0000 mg</t>
  </si>
  <si>
    <t xml:space="preserve">1.0000 1</t>
  </si>
  <si>
    <t xml:space="preserve">mg</t>
  </si>
  <si>
    <t xml:space="preserve">O</t>
  </si>
  <si>
    <t xml:space="preserve">amlodipine oraal 10 mg</t>
  </si>
  <si>
    <t xml:space="preserve">TBD</t>
  </si>
  <si>
    <t xml:space="preserve">amlodipine[GS]</t>
  </si>
  <si>
    <t xml:space="preserve">amlodipine besilate[L1]</t>
  </si>
  <si>
    <t xml:space="preserve">amlodipine[VTM]</t>
  </si>
  <si>
    <t xml:space="preserve">oral Solid Dose Form</t>
  </si>
  <si>
    <t xml:space="preserve">oral</t>
  </si>
  <si>
    <t xml:space="preserve">3YJL6M9Z0H</t>
  </si>
  <si>
    <t xml:space="preserve">amlodipine besilate (L1)</t>
  </si>
  <si>
    <t xml:space="preserve">amlodipine(GP)</t>
  </si>
  <si>
    <t xml:space="preserve">swallowing</t>
  </si>
  <si>
    <t xml:space="preserve">conventional</t>
  </si>
  <si>
    <t xml:space="preserve">A</t>
  </si>
  <si>
    <t xml:space="preserve">sys</t>
  </si>
  <si>
    <t xml:space="preserve">534942-03</t>
  </si>
  <si>
    <t xml:space="preserve">Amlodipin AB tabl. 30 x 10 mg</t>
  </si>
  <si>
    <t xml:space="preserve">https://samviewer.digile.be/nl/sam/ampps/534942-03</t>
  </si>
  <si>
    <t xml:space="preserve">Amlodipin AB 10 mg tabl. 30</t>
  </si>
  <si>
    <t xml:space="preserve">Amlodipin AB tabl. 30x 10mg</t>
  </si>
  <si>
    <t xml:space="preserve">30</t>
  </si>
  <si>
    <t xml:space="preserve">30.0000 {unit}</t>
  </si>
  <si>
    <t xml:space="preserve">404415-01</t>
  </si>
  <si>
    <t xml:space="preserve">Amlodipin Sandoz (Impexeco) tabl. (deelb.) Besilaat 100 x 10 mg</t>
  </si>
  <si>
    <t xml:space="preserve">https://samviewer.digile.be/nl/sam/ampps/404415-01</t>
  </si>
  <si>
    <t xml:space="preserve">Amlodipin Besilaat Sandoz 10 mg (Impexeco) tabl. 100</t>
  </si>
  <si>
    <t xml:space="preserve">Amlodipin Sandoz (Impexeco) tabl. (deelb.) Besilaat 100x 10mg</t>
  </si>
  <si>
    <t xml:space="preserve">Amlodipin Sandoz (Impexeco) tabl. (deelb.) Besilaat 10 mg</t>
  </si>
  <si>
    <t xml:space="preserve">Impexeco</t>
  </si>
  <si>
    <t xml:space="preserve">292257-09</t>
  </si>
  <si>
    <t xml:space="preserve">Amlodipin Sandoz tabl. (deelb.) Besilaat 100 x 10 mg</t>
  </si>
  <si>
    <t xml:space="preserve">https://samviewer.digile.be/nl/sam/ampps/292257-09</t>
  </si>
  <si>
    <t xml:space="preserve">Amlodipin Besilaat Sandoz 10 mg tabl. 100</t>
  </si>
  <si>
    <t xml:space="preserve">Amlodipin Sandoz tabl. (deelb.) Besilaat 100x 10mg</t>
  </si>
  <si>
    <t xml:space="preserve">https://app.fagg-afmps.be/pharma-status/api/files/62bc6db01e5c015ab3eba215?version=7</t>
  </si>
  <si>
    <t xml:space="preserve">Amlodipin Sandoz tabl. (deelb.) Besilaat 10 mg</t>
  </si>
  <si>
    <t xml:space="preserve">Sandoz</t>
  </si>
  <si>
    <t xml:space="preserve">292266-05</t>
  </si>
  <si>
    <t xml:space="preserve">Amlodipin Sandoz tabl. (deelb.) Besilaat 100 x 10 mg (UD)</t>
  </si>
  <si>
    <t xml:space="preserve">https://samviewer.digile.be/nl/sam/ampps/292266-05</t>
  </si>
  <si>
    <t xml:space="preserve">Amlodipin Sandoz tabl. (deelb.) Besilaat 100x 10mg (UD)</t>
  </si>
  <si>
    <t xml:space="preserve">292257-05</t>
  </si>
  <si>
    <t xml:space="preserve">Amlodipin Sandoz tabl. (deelb.) Besilaat 30 x 10 mg</t>
  </si>
  <si>
    <t xml:space="preserve">https://samviewer.digile.be/nl/sam/ampps/292257-05</t>
  </si>
  <si>
    <t xml:space="preserve">Amlodipin Besilaat Sandoz 10 mg tabl. 30</t>
  </si>
  <si>
    <t xml:space="preserve">Amlodipin Sandoz tabl. (deelb.) Besilaat 30x 10mg</t>
  </si>
  <si>
    <t xml:space="preserve">530986-12</t>
  </si>
  <si>
    <t xml:space="preserve">Amlodipine EG (PIP) tabl. (deelb.) Besilate 100 x 10 mg</t>
  </si>
  <si>
    <t xml:space="preserve">https://samviewer.digile.be/nl/sam/ampps/530986-12</t>
  </si>
  <si>
    <t xml:space="preserve">Amlodipine Besilate EG 10 mg (PI Pharma) tabl. 100</t>
  </si>
  <si>
    <t xml:space="preserve">Amlodipine EG (PIP) tabl. (deelb.) Besilate 100x 10mg</t>
  </si>
  <si>
    <t xml:space="preserve">Amlodipine EG (PIP) tabl. (deelb.) Besilate 10 mg</t>
  </si>
  <si>
    <t xml:space="preserve">PI-Pharma</t>
  </si>
  <si>
    <t xml:space="preserve">13.8800 mg</t>
  </si>
  <si>
    <t xml:space="preserve"> </t>
  </si>
  <si>
    <t xml:space="preserve">291557-12</t>
  </si>
  <si>
    <t xml:space="preserve">Amlodipine EG tabl. (deelb.) Besilate 100 x 10 mg</t>
  </si>
  <si>
    <t xml:space="preserve">https://samviewer.digile.be/nl/sam/ampps/291557-12</t>
  </si>
  <si>
    <t xml:space="preserve">Amlodipine Besilate EG 10 mg tabl. 100</t>
  </si>
  <si>
    <t xml:space="preserve">Amlodipine EG tabl. (deelb.) Besilate 100x 10mg</t>
  </si>
  <si>
    <t xml:space="preserve">https://app.fagg-afmps.be/pharma-status/api/files/62bc6dc11e5c015ab3ebce55?version=7</t>
  </si>
  <si>
    <t xml:space="preserve">Amlodipine EG tabl. (deelb.) Besilate 10 mg</t>
  </si>
  <si>
    <t xml:space="preserve">EG</t>
  </si>
  <si>
    <t xml:space="preserve">291557-07</t>
  </si>
  <si>
    <t xml:space="preserve">Amlodipine EG tabl. (deelb.) Besilate 30 x 10 mg</t>
  </si>
  <si>
    <t xml:space="preserve">https://samviewer.digile.be/nl/sam/ampps/291557-07</t>
  </si>
  <si>
    <t xml:space="preserve">Amlodipine Besilate EG 10 mg tabl. 30</t>
  </si>
  <si>
    <t xml:space="preserve">Amlodipine EG tabl. (deelb.) Besilate 30x 10mg</t>
  </si>
  <si>
    <t xml:space="preserve">369117-04</t>
  </si>
  <si>
    <t xml:space="preserve">Amlodipine Mylan tabl. (deelb.) Besilate 100 x 10 mg</t>
  </si>
  <si>
    <t xml:space="preserve">https://samviewer.digile.be/nl/sam/ampps/369117-04</t>
  </si>
  <si>
    <t xml:space="preserve">Amlodipine Besilate Mylan 10 mg tabl. 100</t>
  </si>
  <si>
    <t xml:space="preserve">Amlodipine Mylan tabl. (deelb.) Besilate 100x 10mg</t>
  </si>
  <si>
    <t xml:space="preserve">https://app.fagg-afmps.be/pharma-status/api/files/62bc67a91e5c015ab3df2091?version=8</t>
  </si>
  <si>
    <t xml:space="preserve">Amlodipine Mylan tabl. (deelb.) Besilate 10 mg</t>
  </si>
  <si>
    <t xml:space="preserve">Mylan</t>
  </si>
  <si>
    <t xml:space="preserve">320871-11</t>
  </si>
  <si>
    <t xml:space="preserve">Amlodipine Teva tabl. (deelb.) 100 x 10 mg</t>
  </si>
  <si>
    <t xml:space="preserve">https://samviewer.digile.be/nl/sam/ampps/320871-11</t>
  </si>
  <si>
    <t xml:space="preserve">Amlodipine Teva 10 mg tabl. 100</t>
  </si>
  <si>
    <t xml:space="preserve">Amlodipine Teva tabl. (deelb.) 100x 10mg</t>
  </si>
  <si>
    <t xml:space="preserve">https://app.fagg-afmps.be/pharma-status/api/files/62bc58a61e5c015ab3bee6ac?version=10</t>
  </si>
  <si>
    <t xml:space="preserve">Amlodipine Teva tabl. (deelb.) 10 mg</t>
  </si>
  <si>
    <t xml:space="preserve">Teva</t>
  </si>
  <si>
    <t xml:space="preserve">13.8880 mg</t>
  </si>
  <si>
    <t xml:space="preserve">320871-05</t>
  </si>
  <si>
    <t xml:space="preserve">Amlodipine Teva tabl. (deelb.) 30 x 10 mg</t>
  </si>
  <si>
    <t xml:space="preserve">https://samviewer.digile.be/nl/sam/ampps/320871-05</t>
  </si>
  <si>
    <t xml:space="preserve">Amlodipine Teva 10 mg tabl. 30</t>
  </si>
  <si>
    <t xml:space="preserve">Amlodipine Teva tabl. (deelb.) 30x 10mg</t>
  </si>
  <si>
    <t xml:space="preserve">148303-02</t>
  </si>
  <si>
    <t xml:space="preserve">Amlor harde caps. 100 x 10 mg</t>
  </si>
  <si>
    <t xml:space="preserve">https://samviewer.digile.be/nl/sam/ampps/148303-02</t>
  </si>
  <si>
    <t xml:space="preserve">Amlor 10 mg harde caps. 100</t>
  </si>
  <si>
    <t xml:space="preserve">Amlor harde caps. 100x 10mg</t>
  </si>
  <si>
    <t xml:space="preserve">https://app.fagg-afmps.be/pharma-status/api/files/62bc71921e5c015ab3f27986?version=10</t>
  </si>
  <si>
    <t xml:space="preserve">capsule, hard</t>
  </si>
  <si>
    <t xml:space="preserve">capsule</t>
  </si>
  <si>
    <t xml:space="preserve">Amlor harde caps. 10 mg</t>
  </si>
  <si>
    <t xml:space="preserve">Upjohn</t>
  </si>
  <si>
    <t xml:space="preserve">0xa494c2c414986778a18ea1cb7277fdf4</t>
  </si>
  <si>
    <t xml:space="preserve">148303-01</t>
  </si>
  <si>
    <t xml:space="preserve">Amlor harde caps. 30 x 10 mg</t>
  </si>
  <si>
    <t xml:space="preserve">https://samviewer.digile.be/nl/sam/ampps/148303-01</t>
  </si>
  <si>
    <t xml:space="preserve">Amlor 10 mg harde caps. 30</t>
  </si>
  <si>
    <t xml:space="preserve">Amlor harde caps. 30x 10mg</t>
  </si>
  <si>
    <t xml:space="preserve">50 x 5 ml</t>
  </si>
  <si>
    <t xml:space="preserve">148303-08</t>
  </si>
  <si>
    <t xml:space="preserve">Amlor harde caps. 30 x 10 mg (UD)</t>
  </si>
  <si>
    <t xml:space="preserve">https://samviewer.digile.be/nl/sam/ampps/148303-08</t>
  </si>
  <si>
    <t xml:space="preserve">Amlor 10 mg harde caps. 30 (30 x 1) UD</t>
  </si>
  <si>
    <t xml:space="preserve">Amlor harde caps. 30x 10mg (UD)</t>
  </si>
  <si>
    <t xml:space="preserve">30 (30 x 1)</t>
  </si>
  <si>
    <t xml:space="preserve">1.0000 {unit}</t>
  </si>
  <si>
    <t xml:space="preserve">534933-02</t>
  </si>
  <si>
    <t xml:space="preserve">Amlodipin AB tabl. 28 x 5 mg</t>
  </si>
  <si>
    <t xml:space="preserve">https://samviewer.digile.be/nl/sam/ampps/534933-02</t>
  </si>
  <si>
    <t xml:space="preserve">Amlodipin AB 5 mg tabl. 28</t>
  </si>
  <si>
    <t xml:space="preserve">Amlodipin AB tabl. 28x 5mg</t>
  </si>
  <si>
    <t xml:space="preserve">28</t>
  </si>
  <si>
    <t xml:space="preserve">28.0000 {unit}</t>
  </si>
  <si>
    <t xml:space="preserve">NULL</t>
  </si>
  <si>
    <t xml:space="preserve">https://app.fagg-afmps.be/pharma-status/api/files/62bc52491e5c015ab3b0d812?version=3</t>
  </si>
  <si>
    <t xml:space="preserve">Amlodipin AB tabl. 5 mg</t>
  </si>
  <si>
    <t xml:space="preserve">0x741de47f3a249111fe571cbb5844d6c1</t>
  </si>
  <si>
    <t xml:space="preserve">5.0000 mg</t>
  </si>
  <si>
    <t xml:space="preserve">amlodipine oraal 5 mg</t>
  </si>
  <si>
    <t xml:space="preserve">534933-06</t>
  </si>
  <si>
    <t xml:space="preserve">Amlodipin AB tabl. 98 x 5 mg</t>
  </si>
  <si>
    <t xml:space="preserve">https://samviewer.digile.be/nl/sam/ampps/534933-06</t>
  </si>
  <si>
    <t xml:space="preserve">Amlodipin AB 5 mg tabl. 98</t>
  </si>
  <si>
    <t xml:space="preserve">Amlodipin AB tabl. 98x 5mg</t>
  </si>
  <si>
    <t xml:space="preserve">98</t>
  </si>
  <si>
    <t xml:space="preserve">98.0000 {unit}</t>
  </si>
  <si>
    <t xml:space="preserve">292205-09</t>
  </si>
  <si>
    <t xml:space="preserve">Amlodipin Sandoz tabl. (deelb.) Besilaat 100 x 5 mg</t>
  </si>
  <si>
    <t xml:space="preserve">https://samviewer.digile.be/nl/sam/ampps/292205-09</t>
  </si>
  <si>
    <t xml:space="preserve">Amlodipin Besilaat Sandoz 5 mg tabl. 100</t>
  </si>
  <si>
    <t xml:space="preserve">Amlodipin Sandoz tabl. (deelb.) Besilaat 100x 5mg</t>
  </si>
  <si>
    <t xml:space="preserve">https://app.fagg-afmps.be/pharma-status/api/files/62bc6db01e5c015ab3eba21d?version=7</t>
  </si>
  <si>
    <t xml:space="preserve">Amlodipin Sandoz tabl. (deelb.) Besilaat 5 mg</t>
  </si>
  <si>
    <t xml:space="preserve">292223-05</t>
  </si>
  <si>
    <t xml:space="preserve">Amlodipin Sandoz tabl. (deelb.) Besilaat 100 x 5 mg (UD)</t>
  </si>
  <si>
    <t xml:space="preserve">https://samviewer.digile.be/nl/sam/ampps/292223-05</t>
  </si>
  <si>
    <t xml:space="preserve">Amlodipin Sandoz tabl. (deelb.) Besilaat 100x 5mg (UD)</t>
  </si>
  <si>
    <t xml:space="preserve">292205-05</t>
  </si>
  <si>
    <t xml:space="preserve">Amlodipin Sandoz tabl. (deelb.) Besilaat 30 x 5 mg</t>
  </si>
  <si>
    <t xml:space="preserve">https://samviewer.digile.be/nl/sam/ampps/292205-05</t>
  </si>
  <si>
    <t xml:space="preserve">Amlodipin Besilaat Sandoz 5 mg tabl. 30</t>
  </si>
  <si>
    <t xml:space="preserve">Amlodipin Sandoz tabl. (deelb.) Besilaat 30x 5mg</t>
  </si>
  <si>
    <t xml:space="preserve">292205-08</t>
  </si>
  <si>
    <t xml:space="preserve">Amlodipin Sandoz tabl. (deelb.) Besilaat 60 x 5 mg</t>
  </si>
  <si>
    <t xml:space="preserve">https://samviewer.digile.be/nl/sam/ampps/292205-08</t>
  </si>
  <si>
    <t xml:space="preserve">Amlodipin Besilaat Sandoz 5 mg tabl. 60</t>
  </si>
  <si>
    <t xml:space="preserve">Amlodipin Sandoz tabl. (deelb.) Besilaat 60x 5mg</t>
  </si>
  <si>
    <t xml:space="preserve">60</t>
  </si>
  <si>
    <t xml:space="preserve">60.0000 {unit}</t>
  </si>
  <si>
    <t xml:space="preserve">291541-06</t>
  </si>
  <si>
    <t xml:space="preserve">Amlodipine EG tabl. Besilate 28 x 5 mg</t>
  </si>
  <si>
    <t xml:space="preserve">https://samviewer.digile.be/nl/sam/ampps/291541-06</t>
  </si>
  <si>
    <t xml:space="preserve">Amlodipine Besilate EG 5 mg tabl. 28</t>
  </si>
  <si>
    <t xml:space="preserve">Amlodipine EG tabl. Besilate 28x 5mg</t>
  </si>
  <si>
    <t xml:space="preserve">https://app.fagg-afmps.be/pharma-status/api/files/62bc6dc41e5c015ab3ebd468?version=7</t>
  </si>
  <si>
    <t xml:space="preserve">Amlodipine EG tabl. Besilate 5 mg</t>
  </si>
  <si>
    <t xml:space="preserve">291541-11</t>
  </si>
  <si>
    <t xml:space="preserve">Amlodipine EG tabl. Besilate 98 x 5 mg</t>
  </si>
  <si>
    <t xml:space="preserve">https://samviewer.digile.be/nl/sam/ampps/291541-11</t>
  </si>
  <si>
    <t xml:space="preserve">Amlodipine Besilate EG 5 mg tabl. 98</t>
  </si>
  <si>
    <t xml:space="preserve">Amlodipine EG tabl. Besilate 98x 5mg</t>
  </si>
  <si>
    <t xml:space="preserve">369083-08</t>
  </si>
  <si>
    <t xml:space="preserve">Amlodipine Mylan tabl. (deelb.) Besilate 100 x 5 mg</t>
  </si>
  <si>
    <t xml:space="preserve">https://samviewer.digile.be/nl/sam/ampps/369083-08</t>
  </si>
  <si>
    <t xml:space="preserve">Amlodipine Belisate Mylan 5 mg tabl. 100</t>
  </si>
  <si>
    <t xml:space="preserve">Amlodipine Mylan tabl. (deelb.) Besilate 100x 5mg</t>
  </si>
  <si>
    <t xml:space="preserve">https://app.fagg-afmps.be/pharma-status/api/files/62bc67ac1e5c015ab3df26e4?version=8</t>
  </si>
  <si>
    <t xml:space="preserve">Amlodipine Mylan tabl. (deelb.) Besilate 5 mg</t>
  </si>
  <si>
    <t xml:space="preserve">369083-04</t>
  </si>
  <si>
    <t xml:space="preserve">Amlodipine Mylan tabl. (deelb.) Besilate 30 x 5 mg</t>
  </si>
  <si>
    <t xml:space="preserve">https://samviewer.digile.be/nl/sam/ampps/369083-04</t>
  </si>
  <si>
    <t xml:space="preserve">Amlodipine Belisate Mylan 5 mg tabl. 30</t>
  </si>
  <si>
    <t xml:space="preserve">Amlodipine Mylan tabl. (deelb.) Besilate 30x 5mg</t>
  </si>
  <si>
    <t xml:space="preserve">320862-03</t>
  </si>
  <si>
    <t xml:space="preserve">Amlodipine Teva tabl. (deelb.) 28 x 5 mg</t>
  </si>
  <si>
    <t xml:space="preserve">https://samviewer.digile.be/nl/sam/ampps/320862-03</t>
  </si>
  <si>
    <t xml:space="preserve">Amlodipine Teva 5 mg tabl. 28</t>
  </si>
  <si>
    <t xml:space="preserve">Amlodipine Teva tabl. (deelb.) 28x 5mg</t>
  </si>
  <si>
    <t xml:space="preserve">https://app.fagg-afmps.be/pharma-status/api/files/62bc58ab1e5c015ab3bef356?version=10</t>
  </si>
  <si>
    <t xml:space="preserve">Amlodipine Teva tabl. (deelb.) 5 mg</t>
  </si>
  <si>
    <t xml:space="preserve">320862-06</t>
  </si>
  <si>
    <t xml:space="preserve">Amlodipine Teva tabl. (deelb.) 56 x 5 mg</t>
  </si>
  <si>
    <t xml:space="preserve">https://samviewer.digile.be/nl/sam/ampps/320862-06</t>
  </si>
  <si>
    <t xml:space="preserve">Amlodipine Teva 5 mg tabl. 56</t>
  </si>
  <si>
    <t xml:space="preserve">Amlodipine Teva tabl. (deelb.) 56x 5mg</t>
  </si>
  <si>
    <t xml:space="preserve">56</t>
  </si>
  <si>
    <t xml:space="preserve">56.0000 {unit}</t>
  </si>
  <si>
    <t xml:space="preserve">320862-09</t>
  </si>
  <si>
    <t xml:space="preserve">Amlodipine Teva tabl. (deelb.) 98 x 5 mg</t>
  </si>
  <si>
    <t xml:space="preserve">https://samviewer.digile.be/nl/sam/ampps/320862-09</t>
  </si>
  <si>
    <t xml:space="preserve">Amlodipine Teva 5 mg tabl. 98</t>
  </si>
  <si>
    <t xml:space="preserve">Amlodipine Teva tabl. (deelb.) 98x 5mg</t>
  </si>
  <si>
    <t xml:space="preserve">148041-01</t>
  </si>
  <si>
    <t xml:space="preserve">Amlor harde caps. 28 x 5 mg</t>
  </si>
  <si>
    <t xml:space="preserve">https://samviewer.digile.be/nl/sam/ampps/148041-01</t>
  </si>
  <si>
    <t xml:space="preserve">Amlor 5 mg harde caps. 28</t>
  </si>
  <si>
    <t xml:space="preserve">Amlor harde caps. 28x 5mg</t>
  </si>
  <si>
    <t xml:space="preserve">https://app.fagg-afmps.be/pharma-status/api/files/62bc719a1e5c015ab3f286ff?version=10</t>
  </si>
  <si>
    <t xml:space="preserve">Amlor harde caps. 5 mg</t>
  </si>
  <si>
    <t xml:space="preserve">0xd2593fab9e4cf8f40c0c248fa5f893fe</t>
  </si>
  <si>
    <t xml:space="preserve">148041-04</t>
  </si>
  <si>
    <t xml:space="preserve">Amlor harde caps. 30 x 5 mg</t>
  </si>
  <si>
    <t xml:space="preserve">https://samviewer.digile.be/nl/sam/ampps/148041-04</t>
  </si>
  <si>
    <t xml:space="preserve">Amlor 5 mg harde caps. 30 (30 x 1) UD</t>
  </si>
  <si>
    <t xml:space="preserve">Amlor harde caps. 30x 5mg</t>
  </si>
  <si>
    <t xml:space="preserve">148041-02</t>
  </si>
  <si>
    <t xml:space="preserve">Amlor harde caps. 56 x 5 mg</t>
  </si>
  <si>
    <t xml:space="preserve">https://samviewer.digile.be/nl/sam/ampps/148041-02</t>
  </si>
  <si>
    <t xml:space="preserve">Amlor 5 mg harde caps. 56</t>
  </si>
  <si>
    <t xml:space="preserve">Amlor harde caps. 56x 5mg</t>
  </si>
  <si>
    <t xml:space="preserve">148041-03</t>
  </si>
  <si>
    <t xml:space="preserve">Amlor harde caps. 98 x 5 mg</t>
  </si>
  <si>
    <t xml:space="preserve">https://samviewer.digile.be/nl/sam/ampps/148041-03</t>
  </si>
  <si>
    <t xml:space="preserve">Amlor 5 mg harde caps. 98</t>
  </si>
  <si>
    <t xml:space="preserve">Amlor harde caps. 98x 5mg</t>
  </si>
  <si>
    <t xml:space="preserve">369101-08</t>
  </si>
  <si>
    <t xml:space="preserve">Amlodipine Belisate Mylan 10 mg tabl. 100</t>
  </si>
  <si>
    <t xml:space="preserve">https://samviewer.digile.be/nl/sam/ampps/369101-08</t>
  </si>
  <si>
    <t xml:space="preserve">Amlodipine Belisate Mylan tabl 100 10mg</t>
  </si>
  <si>
    <t xml:space="preserve">Amlodipine Belisate Mylan 10 mg</t>
  </si>
  <si>
    <t xml:space="preserve">Mylan EPD</t>
  </si>
  <si>
    <t xml:space="preserve">271302-03</t>
  </si>
  <si>
    <t xml:space="preserve">Amlogal Divule SMB 10 mg omh. tabl. 28</t>
  </si>
  <si>
    <t xml:space="preserve">https://samviewer.digile.be/nl/sam/ampps/271302-03</t>
  </si>
  <si>
    <t xml:space="preserve">Amlogal Divule SMB omh. tabl. 28 10mg</t>
  </si>
  <si>
    <t xml:space="preserve">coated tablet</t>
  </si>
  <si>
    <t xml:space="preserve">Amlogal Divule omh. tabl. 10 mg</t>
  </si>
  <si>
    <t xml:space="preserve">SMB</t>
  </si>
  <si>
    <t xml:space="preserve">amlodipine maleate</t>
  </si>
  <si>
    <t xml:space="preserve">Amlodipine Maleate</t>
  </si>
  <si>
    <t xml:space="preserve">12.8400 mg</t>
  </si>
  <si>
    <t xml:space="preserve">amlodipine  maleate[L1]</t>
  </si>
  <si>
    <t xml:space="preserve">271302-09</t>
  </si>
  <si>
    <t xml:space="preserve">Amlogal Divule SMB 10 mg omh. tabl. 98</t>
  </si>
  <si>
    <t xml:space="preserve">https://samviewer.digile.be/nl/sam/ampps/271302-09</t>
  </si>
  <si>
    <t xml:space="preserve">Amlogal Divule SMB omh. tabl. 98 10mg</t>
  </si>
  <si>
    <t xml:space="preserve">amlodipine maleate[L1]</t>
  </si>
  <si>
    <t xml:space="preserve">262963-04</t>
  </si>
  <si>
    <t xml:space="preserve">Amlodipine Krka 10 mg tabl. 30</t>
  </si>
  <si>
    <t xml:space="preserve">https://samviewer.digile.be/nl/sam/ampps/262963-04</t>
  </si>
  <si>
    <t xml:space="preserve">Amlodipine Krka tabl. 30 10mg</t>
  </si>
  <si>
    <t xml:space="preserve">Amlodipine Krka tabl. 10 mg</t>
  </si>
  <si>
    <t xml:space="preserve">Krka</t>
  </si>
  <si>
    <t xml:space="preserve">262963-11</t>
  </si>
  <si>
    <t xml:space="preserve">Amlodipine Krka 10 mg tabl. 100</t>
  </si>
  <si>
    <t xml:space="preserve">https://samviewer.digile.be/nl/sam/ampps/262963-11</t>
  </si>
  <si>
    <t xml:space="preserve">Amlodipine Krka tabl. 100 10mg</t>
  </si>
  <si>
    <t xml:space="preserve">262972-04</t>
  </si>
  <si>
    <t xml:space="preserve">Amlodipine Krka 5 mg tabl. 28</t>
  </si>
  <si>
    <t xml:space="preserve">https://samviewer.digile.be/nl/sam/ampps/262972-04</t>
  </si>
  <si>
    <t xml:space="preserve">Amlodipine Krka tabl. 28 5mg</t>
  </si>
  <si>
    <t xml:space="preserve">Amlodipine Krka tabl. 5 mg</t>
  </si>
  <si>
    <t xml:space="preserve">6.4200 mg</t>
  </si>
  <si>
    <t xml:space="preserve">262972-08</t>
  </si>
  <si>
    <t xml:space="preserve">Amlodipine Krka 5 mg tabl. 56</t>
  </si>
  <si>
    <t xml:space="preserve">https://samviewer.digile.be/nl/sam/ampps/262972-08</t>
  </si>
  <si>
    <t xml:space="preserve">Amlodipine Krka tabl. 56 5mg</t>
  </si>
  <si>
    <t xml:space="preserve">262972-15</t>
  </si>
  <si>
    <t xml:space="preserve">Amlodipine Krka 5 mg tabl. 98</t>
  </si>
  <si>
    <t xml:space="preserve">https://samviewer.digile.be/nl/sam/ampps/262972-15</t>
  </si>
  <si>
    <t xml:space="preserve">Amlodipine Krka tabl. 98 5mg</t>
  </si>
  <si>
    <t xml:space="preserve">147831-01</t>
  </si>
  <si>
    <t xml:space="preserve">Tegretol tabl. geregul. afgifte (deelb.) CR 50 x 200 mg</t>
  </si>
  <si>
    <t xml:space="preserve">https://samviewer.digile.be/nl/sam/ampps/147831-01</t>
  </si>
  <si>
    <t xml:space="preserve">Tegretol CR 200 mg tabl. geregul. afgifte 50</t>
  </si>
  <si>
    <t xml:space="preserve">Tegretol tabl. geregul. afgifte (deelb.) CR 50x 200mg</t>
  </si>
  <si>
    <t xml:space="preserve">50</t>
  </si>
  <si>
    <t xml:space="preserve">50.0000 {unit}</t>
  </si>
  <si>
    <t xml:space="preserve">https://app.fagg-afmps.be/pharma-status/api/files/62bc7e7a1e5c015ab307c346?version=9</t>
  </si>
  <si>
    <t xml:space="preserve">prolonged-release tablet</t>
  </si>
  <si>
    <t xml:space="preserve">tablet met gereguleerde afgifte</t>
  </si>
  <si>
    <t xml:space="preserve">Tegretol tabl. geregul. afgifte (deelb.) CR 200 mg</t>
  </si>
  <si>
    <t xml:space="preserve">N03AF01</t>
  </si>
  <si>
    <t xml:space="preserve">Carbamazepine</t>
  </si>
  <si>
    <t xml:space="preserve">Novartis Pharma</t>
  </si>
  <si>
    <t xml:space="preserve">0xfa0fa2fcc1bb95c73fc614246bd4b72f</t>
  </si>
  <si>
    <t xml:space="preserve">Modified-release tablet</t>
  </si>
  <si>
    <t xml:space="preserve">carbamazepine</t>
  </si>
  <si>
    <t xml:space="preserve">carbamezepine</t>
  </si>
  <si>
    <t xml:space="preserve">200.0000 mg</t>
  </si>
  <si>
    <t xml:space="preserve">carbamazepine oraal (gereg. afgifte) 200 mg</t>
  </si>
  <si>
    <t xml:space="preserve">carbamazepine[GS]</t>
  </si>
  <si>
    <t xml:space="preserve">carbamazepine[L1]</t>
  </si>
  <si>
    <t xml:space="preserve">carbamazepine[VTM]</t>
  </si>
  <si>
    <t xml:space="preserve">oral, prolonged</t>
  </si>
  <si>
    <t xml:space="preserve">77CC76XH15</t>
  </si>
  <si>
    <t xml:space="preserve">modified</t>
  </si>
  <si>
    <t xml:space="preserve">147725-01</t>
  </si>
  <si>
    <t xml:space="preserve">Tegretol tabl. geregul. afgifte (deelb.) CR 50 x 400 mg</t>
  </si>
  <si>
    <t xml:space="preserve">https://samviewer.digile.be/nl/sam/ampps/147725-01</t>
  </si>
  <si>
    <t xml:space="preserve">Tegretol CR 400 mg tabl. geregul. afgifte 50</t>
  </si>
  <si>
    <t xml:space="preserve">Tegretol tabl. geregul. afgifte (deelb.) CR 50x 400mg</t>
  </si>
  <si>
    <t xml:space="preserve">https://app.fagg-afmps.be/pharma-status/api/files/62bc7e7a1e5c015ab307c3ab?version=9</t>
  </si>
  <si>
    <t xml:space="preserve">Tegretol tabl. geregul. afgifte (deelb.) CR 400 mg</t>
  </si>
  <si>
    <t xml:space="preserve">0xcef571ab8adf7119184c20985100182e</t>
  </si>
  <si>
    <t xml:space="preserve">400.0000 mg</t>
  </si>
  <si>
    <t xml:space="preserve">carbamazepine oraal (gereg. afgifte) 400 mg</t>
  </si>
  <si>
    <t xml:space="preserve">130286-01</t>
  </si>
  <si>
    <t xml:space="preserve">Tegretol siroop susp. 250 ml 100 mg / 5 ml</t>
  </si>
  <si>
    <t xml:space="preserve">https://samviewer.digile.be/nl/sam/ampps/130286-01</t>
  </si>
  <si>
    <t xml:space="preserve">Tegretol 2 % siroop 250 ml</t>
  </si>
  <si>
    <t xml:space="preserve">Tegretol siroop susp. 250ml 100mg/5ml</t>
  </si>
  <si>
    <t xml:space="preserve">mL</t>
  </si>
  <si>
    <t xml:space="preserve">250 ml</t>
  </si>
  <si>
    <t xml:space="preserve">250.0000 mL</t>
  </si>
  <si>
    <t xml:space="preserve">https://app.fagg-afmps.be/pharma-status/api/files/62bc7e841e5c015ab307d82d?version=9</t>
  </si>
  <si>
    <t xml:space="preserve">syrup</t>
  </si>
  <si>
    <t xml:space="preserve">siroop, suspensie</t>
  </si>
  <si>
    <t xml:space="preserve">5 ml ?</t>
  </si>
  <si>
    <t xml:space="preserve">Tegretol siroop susp. 100 mg / 5 ml</t>
  </si>
  <si>
    <t xml:space="preserve">suspensie voor oraal gebruik</t>
  </si>
  <si>
    <t xml:space="preserve">Siroop</t>
  </si>
  <si>
    <t xml:space="preserve">2.0000 mg</t>
  </si>
  <si>
    <t xml:space="preserve">100.0000 mg</t>
  </si>
  <si>
    <t xml:space="preserve">5.0000 mL</t>
  </si>
  <si>
    <t xml:space="preserve">ml</t>
  </si>
  <si>
    <t xml:space="preserve">carbamazepine oraal 100 mg / 5 ml</t>
  </si>
  <si>
    <t xml:space="preserve">oral Liquid Dose Form</t>
  </si>
  <si>
    <t xml:space="preserve">085617-01</t>
  </si>
  <si>
    <t xml:space="preserve">Tegretol tabl. (deelb.) 50 x 200 mg</t>
  </si>
  <si>
    <t xml:space="preserve">https://samviewer.digile.be/nl/sam/ampps/085617-01</t>
  </si>
  <si>
    <t xml:space="preserve">Tegretol 200 mg tabl. 50</t>
  </si>
  <si>
    <t xml:space="preserve">Tegretol tabl. (deelb.) 50x 200mg</t>
  </si>
  <si>
    <t xml:space="preserve">https://app.fagg-afmps.be/pharma-status/api/files/62bc7e7a1e5c015ab307c39c?version=9</t>
  </si>
  <si>
    <t xml:space="preserve">Tegretol tabl. (deelb.) 200 mg</t>
  </si>
  <si>
    <t xml:space="preserve">0xb1758752747e78bc9f041436e85d9a63</t>
  </si>
  <si>
    <t xml:space="preserve">carbamazepine oraal 200 mg</t>
  </si>
  <si>
    <t xml:space="preserve">221471-01</t>
  </si>
  <si>
    <t xml:space="preserve">Extrapan 5 % transderm. lok. gel 50 g 50 mg / 1 g</t>
  </si>
  <si>
    <t xml:space="preserve">https://samviewer.digile.be/nl/sam/ampps/221471-01</t>
  </si>
  <si>
    <t xml:space="preserve">Extrapan Ibuprofenum Gel 5 % gel 50 g</t>
  </si>
  <si>
    <t xml:space="preserve">Extrapan 5 % transderm. lok. gel 50g 50mg/1g</t>
  </si>
  <si>
    <t xml:space="preserve">g</t>
  </si>
  <si>
    <t xml:space="preserve">50 g</t>
  </si>
  <si>
    <t xml:space="preserve">50.0000 g</t>
  </si>
  <si>
    <t xml:space="preserve">https://bijsluiters.fagg-afmps.be/registrationSearchServlet?key=BE221471&amp;leafletType=skp</t>
  </si>
  <si>
    <t xml:space="preserve">transdermal gel</t>
  </si>
  <si>
    <t xml:space="preserve">gel voor transdermaal lokaal gebruik</t>
  </si>
  <si>
    <t xml:space="preserve">Extrapan 5 % transderm. lok. gel 50 mg / 1 g</t>
  </si>
  <si>
    <t xml:space="preserve">M02AA13</t>
  </si>
  <si>
    <t xml:space="preserve">Ibuprofen</t>
  </si>
  <si>
    <t xml:space="preserve">Qualiphar</t>
  </si>
  <si>
    <t xml:space="preserve">1437</t>
  </si>
  <si>
    <t xml:space="preserve">0x08ed193e990a5aa9839e820c3a82a0f8</t>
  </si>
  <si>
    <t xml:space="preserve">Gel</t>
  </si>
  <si>
    <t xml:space="preserve">gel</t>
  </si>
  <si>
    <t xml:space="preserve">Gel voor transdermaal gebruik</t>
  </si>
  <si>
    <t xml:space="preserve">cutanelous use</t>
  </si>
  <si>
    <t xml:space="preserve">Cutaneous use</t>
  </si>
  <si>
    <t xml:space="preserve">Transdermal use</t>
  </si>
  <si>
    <t xml:space="preserve">ibuprofen </t>
  </si>
  <si>
    <t xml:space="preserve">2.5000 g</t>
  </si>
  <si>
    <t xml:space="preserve">ibuprofen lysine</t>
  </si>
  <si>
    <t xml:space="preserve">lysine</t>
  </si>
  <si>
    <t xml:space="preserve">50.0000 mg</t>
  </si>
  <si>
    <t xml:space="preserve">1.0000 g</t>
  </si>
  <si>
    <t xml:space="preserve">D</t>
  </si>
  <si>
    <t xml:space="preserve">ibuprofen gel transdermaal lokaal 50 mg / 1 g</t>
  </si>
  <si>
    <t xml:space="preserve">ibuprofen</t>
  </si>
  <si>
    <t xml:space="preserve">ibuprofen lysine[L1]</t>
  </si>
  <si>
    <t xml:space="preserve">ibuprofen[VTM]</t>
  </si>
  <si>
    <t xml:space="preserve">Transdermal Dose Form</t>
  </si>
  <si>
    <t xml:space="preserve">transdermal</t>
  </si>
  <si>
    <t xml:space="preserve">69BS1JT463</t>
  </si>
  <si>
    <t xml:space="preserve">ibuprofen[L1]</t>
  </si>
  <si>
    <t xml:space="preserve">application</t>
  </si>
  <si>
    <t xml:space="preserve">B</t>
  </si>
  <si>
    <t xml:space="preserve">205712-01</t>
  </si>
  <si>
    <t xml:space="preserve">Ibuprofen Kela 5 % transderm. lok. gel 50 g 50 mg / 1 g</t>
  </si>
  <si>
    <t xml:space="preserve">https://samviewer.digile.be/nl/sam/ampps/205712-01</t>
  </si>
  <si>
    <t xml:space="preserve">Ibuprofen Kela 5 % gel 50 g</t>
  </si>
  <si>
    <t xml:space="preserve">Ibuprofen Kela 5 % transderm. lok. gel 50g 50mg/1g</t>
  </si>
  <si>
    <t xml:space="preserve">https://bijsluiters.fagg-afmps.be/registrationSearchServlet?key=BE205712&amp;leafletType=skp</t>
  </si>
  <si>
    <t xml:space="preserve">Ibuprofen Kela 5 % transderm. lok. gel 50 mg / 1 g</t>
  </si>
  <si>
    <t xml:space="preserve">Kela</t>
  </si>
  <si>
    <t xml:space="preserve">1438</t>
  </si>
  <si>
    <t xml:space="preserve">50.0000 mg/g</t>
  </si>
  <si>
    <t xml:space="preserve">179715-02</t>
  </si>
  <si>
    <t xml:space="preserve">Ibuprofen Teva 5 % transderm. lok. gel 120 g 50 mg / 1 g</t>
  </si>
  <si>
    <t xml:space="preserve">https://samviewer.digile.be/nl/sam/ampps/179715-02</t>
  </si>
  <si>
    <t xml:space="preserve">Ibuprofen Teva 5 % gel 120 g</t>
  </si>
  <si>
    <t xml:space="preserve">Ibuprofen Teva 5 % transderm. lok. gel 120g 50mg/1g</t>
  </si>
  <si>
    <t xml:space="preserve">120 g</t>
  </si>
  <si>
    <t xml:space="preserve">120.0000 g</t>
  </si>
  <si>
    <t xml:space="preserve">https://bijsluiters.fagg-afmps.be/registrationSearchServlet?key=BE179715&amp;leafletType=skp</t>
  </si>
  <si>
    <t xml:space="preserve">Ibuprofen Teva 5 % transderm. lok. gel 50 mg / 1 g</t>
  </si>
  <si>
    <t xml:space="preserve">1439</t>
  </si>
  <si>
    <t xml:space="preserve">179715-01</t>
  </si>
  <si>
    <t xml:space="preserve">Ibuprofen Teva 5 % transderm. lok. gel 50 g 50 mg / 1 g</t>
  </si>
  <si>
    <t xml:space="preserve">https://samviewer.digile.be/nl/sam/ampps/179715-01</t>
  </si>
  <si>
    <t xml:space="preserve">Ibuprofen Teva 5 % gel 50 g</t>
  </si>
  <si>
    <t xml:space="preserve">Ibuprofen Teva 5 % transderm. lok. gel 50g 50mg/1g</t>
  </si>
  <si>
    <t xml:space="preserve">267495-01</t>
  </si>
  <si>
    <t xml:space="preserve">Pedea inf. oploss. i.v. [amp.] 4 x 10 mg / 2 ml</t>
  </si>
  <si>
    <t xml:space="preserve">https://samviewer.digile.be/nl/sam/ampps/267495-01</t>
  </si>
  <si>
    <t xml:space="preserve">Pedea 5 mg/ml inf. opl. i.v. amp. 4 x 2 ml</t>
  </si>
  <si>
    <t xml:space="preserve">Pedea inf. oploss. i.v. [amp.] 4x 10mg/2ml</t>
  </si>
  <si>
    <t xml:space="preserve">4 x 2 ml</t>
  </si>
  <si>
    <t xml:space="preserve">2.0000 mL</t>
  </si>
  <si>
    <t xml:space="preserve">https://bijsluiters.fagg-afmps.be/registrationSearchServlet?key=EU/1/04/284/001&amp;leafletType=skp</t>
  </si>
  <si>
    <t xml:space="preserve">solution for infusion </t>
  </si>
  <si>
    <t xml:space="preserve">oplossing voor infusie</t>
  </si>
  <si>
    <t xml:space="preserve">Pedea inf. oploss. i.v. [amp.] 10 mg / 2 ml</t>
  </si>
  <si>
    <t xml:space="preserve">C01EB16</t>
  </si>
  <si>
    <t xml:space="preserve">Recordati</t>
  </si>
  <si>
    <t xml:space="preserve">Solution for infusion</t>
  </si>
  <si>
    <t xml:space="preserve">Oplossing voor infusie</t>
  </si>
  <si>
    <t xml:space="preserve">intravenous use</t>
  </si>
  <si>
    <t xml:space="preserve">Intravenous use</t>
  </si>
  <si>
    <t xml:space="preserve">5.0000 mg/mL</t>
  </si>
  <si>
    <t xml:space="preserve">P</t>
  </si>
  <si>
    <t xml:space="preserve">ibuprofen infusie 10 mg / 2 ml</t>
  </si>
  <si>
    <t xml:space="preserve">Parenteral Dose Form</t>
  </si>
  <si>
    <t xml:space="preserve">infusion</t>
  </si>
  <si>
    <t xml:space="preserve">solution</t>
  </si>
  <si>
    <t xml:space="preserve">parenteral</t>
  </si>
  <si>
    <t xml:space="preserve">557600-01</t>
  </si>
  <si>
    <t xml:space="preserve">Ibuprofen B. Braun inf. oploss. i.v. [flac.] 10 x 200 mg / 50 ml</t>
  </si>
  <si>
    <t xml:space="preserve">https://samviewer.digile.be/nl/sam/ampps/557600-01</t>
  </si>
  <si>
    <t xml:space="preserve">Ibuprofen B. Braun 200 mg inf. opl. i.v. flac. 10 x 50 ml</t>
  </si>
  <si>
    <t xml:space="preserve">Ibuprofen B. Braun inf. oploss. i.v. [flac.] 10x 200mg/50ml</t>
  </si>
  <si>
    <t xml:space="preserve">10 x 50 ml</t>
  </si>
  <si>
    <t xml:space="preserve">50.0000 mL</t>
  </si>
  <si>
    <t xml:space="preserve">https://bijsluiters.fagg-afmps.be/registrationSearchServlet?key=BE557600&amp;leafletType=skp</t>
  </si>
  <si>
    <t xml:space="preserve">Ibuprofen B. Braun inf. oploss. i.v. [flac.] 200 mg / 50 ml</t>
  </si>
  <si>
    <t xml:space="preserve">M01AE01</t>
  </si>
  <si>
    <t xml:space="preserve">B. Braun</t>
  </si>
  <si>
    <t xml:space="preserve">ibuprofen infusie 200 mg / 50 ml</t>
  </si>
  <si>
    <t xml:space="preserve">512240-01</t>
  </si>
  <si>
    <t xml:space="preserve">Ibuprofen B. Braun inf. oploss. i.v. [flac.] 10 x 400 mg / 100 ml</t>
  </si>
  <si>
    <t xml:space="preserve">https://samviewer.digile.be/nl/sam/ampps/512240-01</t>
  </si>
  <si>
    <t xml:space="preserve">Ibuprofen B. Braun 400 mg inf. opl. i.v. flac. 10 x 100 ml</t>
  </si>
  <si>
    <t xml:space="preserve">Ibuprofen B. Braun inf. oploss. i.v. [flac.] 10x 400mg/100ml</t>
  </si>
  <si>
    <t xml:space="preserve">10 x 100 ml</t>
  </si>
  <si>
    <t xml:space="preserve">100.0000 mL</t>
  </si>
  <si>
    <t xml:space="preserve">https://bijsluiters.fagg-afmps.be/registrationSearchServlet?key=BE512240&amp;leafletType=skp</t>
  </si>
  <si>
    <t xml:space="preserve">Ibuprofen B. Braun inf. oploss. i.v. [flac.] 400 mg / 100 ml</t>
  </si>
  <si>
    <t xml:space="preserve">ibuprofen infusie 400 mg / 100 ml</t>
  </si>
  <si>
    <t xml:space="preserve">516240-01</t>
  </si>
  <si>
    <t xml:space="preserve">Ibuprofen B. Braun inf. oploss. i.v. [flac.] 10 x 600 mg / 100 ml</t>
  </si>
  <si>
    <t xml:space="preserve">https://samviewer.digile.be/nl/sam/ampps/516240-01</t>
  </si>
  <si>
    <t xml:space="preserve">Ibuprofen B. Braun 600 mg inf. opl. i.v. flac. 10 x 100 ml</t>
  </si>
  <si>
    <t xml:space="preserve">Ibuprofen B. Braun inf. oploss. i.v. [flac.] 10x 600mg/100ml</t>
  </si>
  <si>
    <t xml:space="preserve">https://bijsluiters.fagg-afmps.be/registrationSearchServlet?key=BE516240&amp;leafletType=skp</t>
  </si>
  <si>
    <t xml:space="preserve">Ibuprofen B. Braun inf. oploss. i.v. [flac.] 600 mg / 100 ml</t>
  </si>
  <si>
    <t xml:space="preserve">600.0000 mg</t>
  </si>
  <si>
    <t xml:space="preserve">ibuprofen infusie 600 mg / 100 ml</t>
  </si>
  <si>
    <t xml:space="preserve">150376-02</t>
  </si>
  <si>
    <t xml:space="preserve">Brufen tabl. verl. afgifte Retard 28 x 800 mg</t>
  </si>
  <si>
    <t xml:space="preserve">https://samviewer.digile.be/nl/sam/ampps/150376-02</t>
  </si>
  <si>
    <t xml:space="preserve">Brufen Retard 800 mg tabl. verl. afgifte 28</t>
  </si>
  <si>
    <t xml:space="preserve">Brufen tabl. verl. afgifte Retard 28x 800mg</t>
  </si>
  <si>
    <t xml:space="preserve">https://bijsluiters.fagg-afmps.be/registrationSearchServlet?key=BE150376&amp;leafletType=skp</t>
  </si>
  <si>
    <t xml:space="preserve">tablet met verlengde afgifte</t>
  </si>
  <si>
    <t xml:space="preserve">Brufen tabl. verl. afgifte Retard 800 mg</t>
  </si>
  <si>
    <t xml:space="preserve">1447</t>
  </si>
  <si>
    <t xml:space="preserve">0x0a5b428c932bc7ed6439fa663fd73768</t>
  </si>
  <si>
    <t xml:space="preserve">Prolonged-release tablet</t>
  </si>
  <si>
    <t xml:space="preserve">800.0000 mg</t>
  </si>
  <si>
    <t xml:space="preserve">ibuprofen oraal (gereg. afgifte) 800 mg</t>
  </si>
  <si>
    <t xml:space="preserve">oral Prolonged Dose Form</t>
  </si>
  <si>
    <t xml:space="preserve">prolonged</t>
  </si>
  <si>
    <t xml:space="preserve">147436-02</t>
  </si>
  <si>
    <t xml:space="preserve">Brufen tabl. verl. afgifte Retard 60 x 800 mg</t>
  </si>
  <si>
    <t xml:space="preserve">https://samviewer.digile.be/nl/sam/ampps/147436-02</t>
  </si>
  <si>
    <t xml:space="preserve">Brufen Retard 800 mg tabl. verl. afgifte 60</t>
  </si>
  <si>
    <t xml:space="preserve">Brufen tabl. verl. afgifte Retard 60x 800mg</t>
  </si>
  <si>
    <t xml:space="preserve">https://bijsluiters.fagg-afmps.be/registrationSearchServlet?key=BE147436&amp;leafletType=skp</t>
  </si>
  <si>
    <t xml:space="preserve">140515-01</t>
  </si>
  <si>
    <t xml:space="preserve">Ibuprofen EG tabl. verl. afgifte 30 x 800 mg</t>
  </si>
  <si>
    <t xml:space="preserve">https://samviewer.digile.be/nl/sam/ampps/140515-01</t>
  </si>
  <si>
    <t xml:space="preserve">Ibuprofen Retard EG 800 mg tabl. verl. afgifte 30</t>
  </si>
  <si>
    <t xml:space="preserve">Ibuprofen EG tabl. verl. afgifte 30x 800mg</t>
  </si>
  <si>
    <t xml:space="preserve">https://bijsluiters.fagg-afmps.be/registrationSearchServlet?key=BE140515&amp;leafletType=skp</t>
  </si>
  <si>
    <t xml:space="preserve">Ibuprofen EG tabl. verl. afgifte 800 mg</t>
  </si>
  <si>
    <t xml:space="preserve">1448</t>
  </si>
  <si>
    <t xml:space="preserve">140515-02</t>
  </si>
  <si>
    <t xml:space="preserve">Ibuprofen EG tabl. verl. afgifte 60 x 800 mg</t>
  </si>
  <si>
    <t xml:space="preserve">https://samviewer.digile.be/nl/sam/ampps/140515-02</t>
  </si>
  <si>
    <t xml:space="preserve">Ibuprofen Retard EG 800 mg tabl. verl. afgifte 60</t>
  </si>
  <si>
    <t xml:space="preserve">Ibuprofen EG tabl. verl. afgifte 60x 800mg</t>
  </si>
  <si>
    <t xml:space="preserve">503022-12</t>
  </si>
  <si>
    <t xml:space="preserve">Nurofen zachte kauwcaps. Kinderen 24 x 100 mg</t>
  </si>
  <si>
    <t xml:space="preserve">https://samviewer.digile.be/nl/sam/ampps/503022-12</t>
  </si>
  <si>
    <t xml:space="preserve">Nurofen voor Kinderen 100 mg zachte kauwcaps. 24</t>
  </si>
  <si>
    <t xml:space="preserve">Nurofen zachte kauwcaps. Kinderen 24x 100mg</t>
  </si>
  <si>
    <t xml:space="preserve">24</t>
  </si>
  <si>
    <t xml:space="preserve">24.0000 {unit}</t>
  </si>
  <si>
    <t xml:space="preserve">https://bijsluiters.fagg-afmps.be/registrationSearchServlet?key=BE503022&amp;leafletType=skp</t>
  </si>
  <si>
    <t xml:space="preserve">chewable capsule, soft</t>
  </si>
  <si>
    <t xml:space="preserve">kauwcapsule, zacht</t>
  </si>
  <si>
    <t xml:space="preserve">Nurofen zachte kauwcaps. Kinderen 100 mg</t>
  </si>
  <si>
    <t xml:space="preserve">Reckitt Benckiser</t>
  </si>
  <si>
    <t xml:space="preserve">1417</t>
  </si>
  <si>
    <t xml:space="preserve">0x0d569faf62eb90c19364e0341eab113d</t>
  </si>
  <si>
    <t xml:space="preserve">Chewable capsule, soft</t>
  </si>
  <si>
    <t xml:space="preserve">Kauwcapsule, zacht</t>
  </si>
  <si>
    <t xml:space="preserve">ibuprofen oraal 100 mg</t>
  </si>
  <si>
    <t xml:space="preserve">07/19</t>
  </si>
  <si>
    <t xml:space="preserve">chewing/swallowing</t>
  </si>
  <si>
    <t xml:space="preserve">576026-03</t>
  </si>
  <si>
    <t xml:space="preserve">Algidrin siroop susp. 200 ml 100 mg / 5 ml</t>
  </si>
  <si>
    <t xml:space="preserve">https://samviewer.digile.be/nl/sam/ampps/576026-03</t>
  </si>
  <si>
    <t xml:space="preserve">Algidrin 20 mg/ml or. susp. 200 ml</t>
  </si>
  <si>
    <t xml:space="preserve">Algidrin siroop susp. 200ml 100mg/5ml</t>
  </si>
  <si>
    <t xml:space="preserve">200 ml + 1 x oral syringe</t>
  </si>
  <si>
    <t xml:space="preserve">1.0000 {unit}, 200.0000 mL</t>
  </si>
  <si>
    <t xml:space="preserve">https://bijsluiters.fagg-afmps.be/registrationSearchServlet?key=BE576026&amp;leafletType=skp</t>
  </si>
  <si>
    <t xml:space="preserve">Algidrin siroop susp. 100 mg / 5 ml</t>
  </si>
  <si>
    <t xml:space="preserve">I.D. Phar</t>
  </si>
  <si>
    <t xml:space="preserve">1412</t>
  </si>
  <si>
    <t xml:space="preserve">0xb2df5629b84a6034e0f457cf9ff10c0d</t>
  </si>
  <si>
    <t xml:space="preserve">oral suspension</t>
  </si>
  <si>
    <t xml:space="preserve">Siroop/Suspensie voor oraal gebruik</t>
  </si>
  <si>
    <t xml:space="preserve">Ibuprofen lysine</t>
  </si>
  <si>
    <t xml:space="preserve">Ibuprofen Lysine</t>
  </si>
  <si>
    <t xml:space="preserve">34.1700 mg/mL</t>
  </si>
  <si>
    <t xml:space="preserve">20.0000 mg/mL</t>
  </si>
  <si>
    <t xml:space="preserve">ibuprofen oraal 100 mg / 5 ml</t>
  </si>
  <si>
    <t xml:space="preserve">35S07FZE1N</t>
  </si>
  <si>
    <t xml:space="preserve">281644-02</t>
  </si>
  <si>
    <t xml:space="preserve">Nurofen 2 % siroop susp. (zonder suiker) Kinderen 200 ml 100 mg / 5 ml</t>
  </si>
  <si>
    <t xml:space="preserve">https://samviewer.digile.be/nl/sam/ampps/281644-02</t>
  </si>
  <si>
    <t xml:space="preserve">Nurofen voor Kinderen Suikervrij Rood 2 % or. susp. 200 ml</t>
  </si>
  <si>
    <t xml:space="preserve">Nurofen 2 % siroop susp. (zonder suiker) Kinderen 200ml 100mg/5ml</t>
  </si>
  <si>
    <t xml:space="preserve">200 ml</t>
  </si>
  <si>
    <t xml:space="preserve">200.0000 mL</t>
  </si>
  <si>
    <t xml:space="preserve">https://bijsluiters.fagg-afmps.be/registrationSearchServlet?key=BE281644&amp;leafletType=skp</t>
  </si>
  <si>
    <t xml:space="preserve">Nurofen 2 % siroop susp. (zonder suiker) Kinderen 100 mg / 5 ml</t>
  </si>
  <si>
    <t xml:space="preserve">1414</t>
  </si>
  <si>
    <t xml:space="preserve">0xdb128789de54327cdc725e1ec3b1e35a</t>
  </si>
  <si>
    <t xml:space="preserve">191021-02</t>
  </si>
  <si>
    <t xml:space="preserve">Nurofen 2 % siroop susp. (zonder suiker) Rood Kinderen 200 ml 100 mg / 5 ml</t>
  </si>
  <si>
    <t xml:space="preserve">https://samviewer.digile.be/nl/sam/ampps/191021-02</t>
  </si>
  <si>
    <t xml:space="preserve">Nurofen voor Kinderen Suikervrij 2 % or. susp. 200 ml</t>
  </si>
  <si>
    <t xml:space="preserve">Nurofen 2 % siroop susp. (zonder suiker) Rood Kinderen 200ml 100mg/5ml</t>
  </si>
  <si>
    <t xml:space="preserve">https://bijsluiters.fagg-afmps.be/registrationSearchServlet?key=BE191021&amp;leafletType=skp</t>
  </si>
  <si>
    <t xml:space="preserve">Nurofen 2 % siroop susp. (zonder suiker) Rood Kinderen 100 mg / 5 ml</t>
  </si>
  <si>
    <t xml:space="preserve">1415</t>
  </si>
  <si>
    <t xml:space="preserve">257241-01</t>
  </si>
  <si>
    <t xml:space="preserve">Perdophen 2 % siroop susp. 100 ml 100 mg / 5 ml</t>
  </si>
  <si>
    <t xml:space="preserve">https://samviewer.digile.be/nl/sam/ampps/257241-01</t>
  </si>
  <si>
    <t xml:space="preserve">Perdophen Pediatrie 2 % or. susp. 100 ml</t>
  </si>
  <si>
    <t xml:space="preserve">Perdophen 2 % siroop susp. 100ml 100mg/5ml</t>
  </si>
  <si>
    <t xml:space="preserve">100 ml</t>
  </si>
  <si>
    <t xml:space="preserve">https://bijsluiters.fagg-afmps.be/registrationSearchServlet?key=BE257241&amp;leafletType=skp</t>
  </si>
  <si>
    <t xml:space="preserve">Perdophen 2 % siroop susp. 100 mg / 5 ml</t>
  </si>
  <si>
    <t xml:space="preserve">Johnson &amp; Johnson Consumer</t>
  </si>
  <si>
    <t xml:space="preserve">1416</t>
  </si>
  <si>
    <t xml:space="preserve">191046-03</t>
  </si>
  <si>
    <t xml:space="preserve">Ibuprofen EG omh. tabl. 30 x 200 mg</t>
  </si>
  <si>
    <t xml:space="preserve">https://samviewer.digile.be/nl/sam/ampps/191046-03</t>
  </si>
  <si>
    <t xml:space="preserve">Ibuprofen EG 200 mg omh. tabl. 30</t>
  </si>
  <si>
    <t xml:space="preserve">Ibuprofen EG omh. tabl. 30x 200mg</t>
  </si>
  <si>
    <t xml:space="preserve">https://bijsluiters.fagg-afmps.be/registrationSearchServlet?key=BE191046&amp;leafletType=skp</t>
  </si>
  <si>
    <t xml:space="preserve">omhulde tablet</t>
  </si>
  <si>
    <t xml:space="preserve">Ibuprofen EG omh. tabl. 200 mg</t>
  </si>
  <si>
    <t xml:space="preserve">1425</t>
  </si>
  <si>
    <t xml:space="preserve">0x60e4722d408c61cec3cab6051298a71d</t>
  </si>
  <si>
    <t xml:space="preserve">Omhulde tablet</t>
  </si>
  <si>
    <t xml:space="preserve">ibuprofen oraal 200 mg</t>
  </si>
  <si>
    <t xml:space="preserve">428355-02</t>
  </si>
  <si>
    <t xml:space="preserve">Ibuprofen Sandoz filmomh. tabl. 30 x 200 mg</t>
  </si>
  <si>
    <t xml:space="preserve">https://samviewer.digile.be/nl/sam/ampps/428355-02</t>
  </si>
  <si>
    <t xml:space="preserve">Ibuprofen Sandoz 200 mg filmomh. tabl. 30</t>
  </si>
  <si>
    <t xml:space="preserve">Ibuprofen Sandoz filmomh. tabl. 30x 200mg</t>
  </si>
  <si>
    <t xml:space="preserve">https://bijsluiters.fagg-afmps.be/registrationSearchServlet?key=BE428355&amp;leafletType=skp</t>
  </si>
  <si>
    <t xml:space="preserve">filmomhulde tablet</t>
  </si>
  <si>
    <t xml:space="preserve">Ibuprofen Sandoz filmomh. tabl. 200 mg</t>
  </si>
  <si>
    <t xml:space="preserve">1426</t>
  </si>
  <si>
    <t xml:space="preserve">film-coated tablet</t>
  </si>
  <si>
    <t xml:space="preserve">Filmomhulde tablet</t>
  </si>
  <si>
    <t xml:space="preserve">132011-03</t>
  </si>
  <si>
    <t xml:space="preserve">Nurofen omh. tabl. 30 x 200 mg</t>
  </si>
  <si>
    <t xml:space="preserve">https://samviewer.digile.be/nl/sam/ampps/132011-03</t>
  </si>
  <si>
    <t xml:space="preserve">Nurofen 200 200 mg omh. tabl. 30</t>
  </si>
  <si>
    <t xml:space="preserve">Nurofen omh. tabl. 30x 200mg</t>
  </si>
  <si>
    <t xml:space="preserve">https://bijsluiters.fagg-afmps.be/registrationSearchServlet?key=BE132011&amp;leafletType=skp</t>
  </si>
  <si>
    <t xml:space="preserve">Nurofen omh. tabl. 200 mg</t>
  </si>
  <si>
    <t xml:space="preserve">1427</t>
  </si>
  <si>
    <t xml:space="preserve">132011-04</t>
  </si>
  <si>
    <t xml:space="preserve">Nurofen omh. tabl. 48 x 200 mg</t>
  </si>
  <si>
    <t xml:space="preserve">https://samviewer.digile.be/nl/sam/ampps/132011-04</t>
  </si>
  <si>
    <t xml:space="preserve">Nurofen 200 200 mg omh. tabl. 48</t>
  </si>
  <si>
    <t xml:space="preserve">Nurofen omh. tabl. 48x 200mg</t>
  </si>
  <si>
    <t xml:space="preserve">48</t>
  </si>
  <si>
    <t xml:space="preserve">48.0000 {unit}</t>
  </si>
  <si>
    <t xml:space="preserve">189935-02</t>
  </si>
  <si>
    <t xml:space="preserve">Nurofen omh. tabl. Kinderen 24 x 200 mg</t>
  </si>
  <si>
    <t xml:space="preserve">https://samviewer.digile.be/nl/sam/ampps/189935-02</t>
  </si>
  <si>
    <t xml:space="preserve">Nurofen voor Kinderen 200 mg omh. tabl. 24</t>
  </si>
  <si>
    <t xml:space="preserve">Nurofen omh. tabl. Kinderen 24x 200mg</t>
  </si>
  <si>
    <t xml:space="preserve">https://bijsluiters.fagg-afmps.be/registrationSearchServlet?key=BE189935&amp;leafletType=skp</t>
  </si>
  <si>
    <t xml:space="preserve">Nurofen omh. tabl. Kinderen 200 mg</t>
  </si>
  <si>
    <t xml:space="preserve">1428</t>
  </si>
  <si>
    <t xml:space="preserve">157735-02</t>
  </si>
  <si>
    <t xml:space="preserve">Spidifen oploss. (gran., zakjes) 24 x 200 mg</t>
  </si>
  <si>
    <t xml:space="preserve">https://samviewer.digile.be/nl/sam/ampps/157735-02</t>
  </si>
  <si>
    <t xml:space="preserve">Spidifen 200 mg opl. (gran.) zakje 24</t>
  </si>
  <si>
    <t xml:space="preserve">Spidifen oploss. (gran., zakjes) 24x 200mg</t>
  </si>
  <si>
    <t xml:space="preserve">https://bijsluiters.fagg-afmps.be/registrationSearchServlet?key=BE157735&amp;leafletType=skp</t>
  </si>
  <si>
    <t xml:space="preserve">granules for oral solution</t>
  </si>
  <si>
    <t xml:space="preserve">granulaat voor oplossing voor oraal gebruik in zakjes</t>
  </si>
  <si>
    <t xml:space="preserve">sachet</t>
  </si>
  <si>
    <t xml:space="preserve">Spidifen oploss. (gran., zakjes) 200 mg</t>
  </si>
  <si>
    <t xml:space="preserve">Zambon</t>
  </si>
  <si>
    <t xml:space="preserve">Granules for oral solution</t>
  </si>
  <si>
    <t xml:space="preserve">granulaat, granulaat voor drinkbare oplossing</t>
  </si>
  <si>
    <t xml:space="preserve">Granulaat voor oplossing voor oraal gebruik in zakjes</t>
  </si>
  <si>
    <t xml:space="preserve">ibuprofen arginine</t>
  </si>
  <si>
    <t xml:space="preserve">Ibuprofen Arginine</t>
  </si>
  <si>
    <t xml:space="preserve">370 mg</t>
  </si>
  <si>
    <t xml:space="preserve">?</t>
  </si>
  <si>
    <t xml:space="preserve">441847-04</t>
  </si>
  <si>
    <t xml:space="preserve">Brufen siroop susp. 200 ml 200 mg / 5 ml</t>
  </si>
  <si>
    <t xml:space="preserve">https://samviewer.digile.be/nl/sam/ampps/441847-04</t>
  </si>
  <si>
    <t xml:space="preserve">Brufen 40 mg/ml or. susp. 200 ml</t>
  </si>
  <si>
    <t xml:space="preserve">Brufen siroop susp. 200ml 200mg/5ml</t>
  </si>
  <si>
    <t xml:space="preserve">https://bijsluiters.fagg-afmps.be/registrationSearchServlet?key=BE441847&amp;leafletType=skp</t>
  </si>
  <si>
    <t xml:space="preserve">Brufen siroop susp. 200 mg / 5 ml</t>
  </si>
  <si>
    <t xml:space="preserve">1419</t>
  </si>
  <si>
    <t xml:space="preserve">0x11890b19b82b62dd0b8ad0de00e4026d</t>
  </si>
  <si>
    <t xml:space="preserve">200 mg</t>
  </si>
  <si>
    <t xml:space="preserve">ibuprofen oraal 200 mg / 5 ml</t>
  </si>
  <si>
    <t xml:space="preserve">409726-01</t>
  </si>
  <si>
    <t xml:space="preserve">Ibuprofen EG siroop susp. 100 ml 200 mg / 5 ml</t>
  </si>
  <si>
    <t xml:space="preserve">https://samviewer.digile.be/nl/sam/ampps/409726-01</t>
  </si>
  <si>
    <t xml:space="preserve">Ibuprofen EG 40 mg/ml or. susp. 100 ml</t>
  </si>
  <si>
    <t xml:space="preserve">Ibuprofen EG siroop susp. 100ml 200mg/5ml</t>
  </si>
  <si>
    <t xml:space="preserve">https://bijsluiters.fagg-afmps.be/registrationSearchServlet?key=BE409726&amp;leafletType=skp</t>
  </si>
  <si>
    <t xml:space="preserve">Ibuprofen EG siroop susp. 200 mg / 5 ml</t>
  </si>
  <si>
    <t xml:space="preserve">1420</t>
  </si>
  <si>
    <t xml:space="preserve">40.0000 mg</t>
  </si>
  <si>
    <t xml:space="preserve">378822-04</t>
  </si>
  <si>
    <t xml:space="preserve">Nurofen 4 % siroop susp. (zonder suiker) Kinderen 150 ml 200 mg / 5 ml</t>
  </si>
  <si>
    <t xml:space="preserve">https://samviewer.digile.be/nl/sam/ampps/378822-04</t>
  </si>
  <si>
    <t xml:space="preserve">Nurofen voor Kinderen Suikervrij 4 % or. susp. 150 ml</t>
  </si>
  <si>
    <t xml:space="preserve">Nurofen 4 % siroop susp. (zonder suiker) Kinderen 150ml 200mg/5ml</t>
  </si>
  <si>
    <t xml:space="preserve">150 ml</t>
  </si>
  <si>
    <t xml:space="preserve">150.0000 mL</t>
  </si>
  <si>
    <t xml:space="preserve">https://bijsluiters.fagg-afmps.be/registrationSearchServlet?key=BE378822&amp;leafletType=skp</t>
  </si>
  <si>
    <t xml:space="preserve">Nurofen 4 % siroop susp. (zonder suiker) Kinderen 200 mg / 5 ml</t>
  </si>
  <si>
    <t xml:space="preserve">1421</t>
  </si>
  <si>
    <t xml:space="preserve">378831-04</t>
  </si>
  <si>
    <t xml:space="preserve">Nurofen 4 % siroop susp. (zonder suiker) Rood Kinderen 150 ml 200 mg / 5 ml</t>
  </si>
  <si>
    <t xml:space="preserve">https://samviewer.digile.be/nl/sam/ampps/378831-04</t>
  </si>
  <si>
    <t xml:space="preserve">Nurofen voor Kinderen Suikervrij Rood 4 % or. susp. 150 ml</t>
  </si>
  <si>
    <t xml:space="preserve">Nurofen 4 % siroop susp. (zonder suiker) Rood Kinderen 150ml 200mg/5ml</t>
  </si>
  <si>
    <t xml:space="preserve">https://bijsluiters.fagg-afmps.be/registrationSearchServlet?key=BE378831&amp;leafletType=skp</t>
  </si>
  <si>
    <t xml:space="preserve">Nurofen 4 % siroop susp. (zonder suiker) Rood Kinderen 200 mg / 5 ml</t>
  </si>
  <si>
    <t xml:space="preserve">1422</t>
  </si>
  <si>
    <t xml:space="preserve">104876-01</t>
  </si>
  <si>
    <t xml:space="preserve">Brufen filmomh. tabl. 100 x 400 mg</t>
  </si>
  <si>
    <t xml:space="preserve">https://samviewer.digile.be/nl/sam/ampps/104876-01</t>
  </si>
  <si>
    <t xml:space="preserve">Brufen 400 mg filmomh. tabl. 100</t>
  </si>
  <si>
    <t xml:space="preserve">Brufen filmomh. tabl. 100x 400mg</t>
  </si>
  <si>
    <t xml:space="preserve">https://bijsluiters.fagg-afmps.be/registrationSearchServlet?key=BE104876&amp;leafletType=skp</t>
  </si>
  <si>
    <t xml:space="preserve">Brufen filmomh. tabl. 400 mg</t>
  </si>
  <si>
    <t xml:space="preserve">1431</t>
  </si>
  <si>
    <t xml:space="preserve">0x9d7f7aafb17e0038c5597470dc8691dc</t>
  </si>
  <si>
    <t xml:space="preserve">ibuprofen oraal 400 mg</t>
  </si>
  <si>
    <t xml:space="preserve">467093-03</t>
  </si>
  <si>
    <t xml:space="preserve">Brufen filmomh. tabl. 20 x 400 mg</t>
  </si>
  <si>
    <t xml:space="preserve">https://samviewer.digile.be/nl/sam/ampps/467093-03</t>
  </si>
  <si>
    <t xml:space="preserve">Brufen 400 mg filmomh. tabl. 20</t>
  </si>
  <si>
    <t xml:space="preserve">Brufen filmomh. tabl. 20x 400mg</t>
  </si>
  <si>
    <t xml:space="preserve">20</t>
  </si>
  <si>
    <t xml:space="preserve">20.0000 {unit}</t>
  </si>
  <si>
    <t xml:space="preserve">https://bijsluiters.fagg-afmps.be/registrationSearchServlet?key=BE467093&amp;leafletType=skp</t>
  </si>
  <si>
    <t xml:space="preserve">467093-01</t>
  </si>
  <si>
    <t xml:space="preserve">Brufen filmomh. tabl. 30 x 400 mg</t>
  </si>
  <si>
    <t xml:space="preserve">https://samviewer.digile.be/nl/sam/ampps/467093-01</t>
  </si>
  <si>
    <t xml:space="preserve">Brufen 400 mg filmomh. tabl. 30</t>
  </si>
  <si>
    <t xml:space="preserve">Brufen filmomh. tabl. 30x 400mg</t>
  </si>
  <si>
    <t xml:space="preserve">135581-02</t>
  </si>
  <si>
    <t xml:space="preserve">Ibuprofen EG omh. tabl. (deelb.) 100 x 400 mg</t>
  </si>
  <si>
    <t xml:space="preserve">https://samviewer.digile.be/nl/sam/ampps/135581-02</t>
  </si>
  <si>
    <t xml:space="preserve">Ibuprofen EG 400 mg omh. tabl. 100</t>
  </si>
  <si>
    <t xml:space="preserve">Ibuprofen EG omh. tabl. (deelb.) 100x 400mg</t>
  </si>
  <si>
    <t xml:space="preserve">https://bijsluiters.fagg-afmps.be/registrationSearchServlet?key=BE135581&amp;leafletType=skp</t>
  </si>
  <si>
    <t xml:space="preserve">Ibuprofen EG omh. tabl. (deelb.) 400 mg</t>
  </si>
  <si>
    <t xml:space="preserve">1432</t>
  </si>
  <si>
    <t xml:space="preserve">135581-01</t>
  </si>
  <si>
    <t xml:space="preserve">Ibuprofen EG omh. tabl. (deelb.) 30 x 400 mg</t>
  </si>
  <si>
    <t xml:space="preserve">https://samviewer.digile.be/nl/sam/ampps/135581-01</t>
  </si>
  <si>
    <t xml:space="preserve">Ibuprofen EG 400 mg omh. tabl. 30</t>
  </si>
  <si>
    <t xml:space="preserve">Ibuprofen EG omh. tabl. (deelb.) 30x 400mg</t>
  </si>
  <si>
    <t xml:space="preserve">428364-04</t>
  </si>
  <si>
    <t xml:space="preserve">Ibuprofen Sandoz filmomh. tabl. (deelb.) 100 x 400 mg</t>
  </si>
  <si>
    <t xml:space="preserve">https://samviewer.digile.be/nl/sam/ampps/428364-04</t>
  </si>
  <si>
    <t xml:space="preserve">Ibuprofen Sandoz 400 mg filmomh. tabl. 100</t>
  </si>
  <si>
    <t xml:space="preserve">Ibuprofen Sandoz filmomh. tabl. (deelb.) 100x 400mg</t>
  </si>
  <si>
    <t xml:space="preserve">https://bijsluiters.fagg-afmps.be/registrationSearchServlet?key=BE428364&amp;leafletType=skp</t>
  </si>
  <si>
    <t xml:space="preserve">Ibuprofen Sandoz filmomh. tabl. (deelb.) 400 mg</t>
  </si>
  <si>
    <t xml:space="preserve">428364-02</t>
  </si>
  <si>
    <t xml:space="preserve">Ibuprofen Sandoz filmomh. tabl. (deelb.) 30 x 400 mg</t>
  </si>
  <si>
    <t xml:space="preserve">https://samviewer.digile.be/nl/sam/ampps/428364-02</t>
  </si>
  <si>
    <t xml:space="preserve">Ibuprofen Sandoz 400 mg filmomh. tabl. 30</t>
  </si>
  <si>
    <t xml:space="preserve">Ibuprofen Sandoz filmomh. tabl. (deelb.) 30x 400mg</t>
  </si>
  <si>
    <t xml:space="preserve">1433</t>
  </si>
  <si>
    <t xml:space="preserve">564942-03</t>
  </si>
  <si>
    <t xml:space="preserve">Nurofen (PIP) zachte caps. Fastcaps 20 x 400 mg</t>
  </si>
  <si>
    <t xml:space="preserve">https://samviewer.digile.be/nl/sam/ampps/564942-03</t>
  </si>
  <si>
    <t xml:space="preserve">Nurofen 400 Fastcaps 400 mg (PI Pharma) zachte caps. 20</t>
  </si>
  <si>
    <t xml:space="preserve">Nurofen (PIP) zachte caps. Fastcaps 20x 400mg</t>
  </si>
  <si>
    <t xml:space="preserve">https://bijsluiters.fagg-afmps.be/registrationSearchServlet?key=BE238551&amp;leafletType=skp</t>
  </si>
  <si>
    <t xml:space="preserve">capsule, soft</t>
  </si>
  <si>
    <t xml:space="preserve">capsule, zacht</t>
  </si>
  <si>
    <t xml:space="preserve">Nurofen (PIP) zachte caps. Fastcaps 400 mg</t>
  </si>
  <si>
    <t xml:space="preserve">1429</t>
  </si>
  <si>
    <t xml:space="preserve">0xa185d6a33d5dff5d542b50806dfe5e64</t>
  </si>
  <si>
    <t xml:space="preserve">564942-05</t>
  </si>
  <si>
    <t xml:space="preserve">Nurofen (PIP) zachte caps. Fastcaps 30 x 400 mg</t>
  </si>
  <si>
    <t xml:space="preserve">https://samviewer.digile.be/nl/sam/ampps/564942-05</t>
  </si>
  <si>
    <t xml:space="preserve">Nurofen 400 Fastcaps 400 mg (PI Pharma) zachte caps. 30</t>
  </si>
  <si>
    <t xml:space="preserve">Nurofen (PIP) zachte caps. Fastcaps 30x 400mg</t>
  </si>
  <si>
    <t xml:space="preserve">238551-01</t>
  </si>
  <si>
    <t xml:space="preserve">Nurofen filmomh. tabl. Fasttabs 24 x 400 mg</t>
  </si>
  <si>
    <t xml:space="preserve">https://samviewer.digile.be/nl/sam/ampps/238551-01</t>
  </si>
  <si>
    <t xml:space="preserve">Nurofen 400 Fasttabs 400 mg filmomh. tabl. 24</t>
  </si>
  <si>
    <t xml:space="preserve">Nurofen filmomh. tabl. Fasttabs 24x 400mg</t>
  </si>
  <si>
    <t xml:space="preserve">Nurofen filmomh. tabl. Fasttabs 400 mg</t>
  </si>
  <si>
    <t xml:space="preserve">1434</t>
  </si>
  <si>
    <t xml:space="preserve">684.0000 mg</t>
  </si>
  <si>
    <t xml:space="preserve">189926-03</t>
  </si>
  <si>
    <t xml:space="preserve">Nurofen omh. tabl. 30 x 400 mg</t>
  </si>
  <si>
    <t xml:space="preserve">https://samviewer.digile.be/nl/sam/ampps/189926-03</t>
  </si>
  <si>
    <t xml:space="preserve">Nurofen 400 400 mg omh. tabl. 30</t>
  </si>
  <si>
    <t xml:space="preserve">Nurofen omh. tabl. 30x 400mg</t>
  </si>
  <si>
    <t xml:space="preserve">https://bijsluiters.fagg-afmps.be/registrationSearchServlet?key=BE189926&amp;leafletType=skp</t>
  </si>
  <si>
    <t xml:space="preserve">Nurofen omh. tabl. 400 mg</t>
  </si>
  <si>
    <t xml:space="preserve">1435</t>
  </si>
  <si>
    <t xml:space="preserve">305724-03</t>
  </si>
  <si>
    <t xml:space="preserve">Nurofen zachte caps. Fastcaps 20 x 400 mg</t>
  </si>
  <si>
    <t xml:space="preserve">https://samviewer.digile.be/nl/sam/ampps/305724-03</t>
  </si>
  <si>
    <t xml:space="preserve">Nurofen 400 Fastcaps 400 mg zachte caps. 20</t>
  </si>
  <si>
    <t xml:space="preserve">Nurofen zachte caps. Fastcaps 20x 400mg</t>
  </si>
  <si>
    <t xml:space="preserve">https://bijsluiters.fagg-afmps.be/registrationSearchServlet?key=BE305724&amp;leafletType=skp</t>
  </si>
  <si>
    <t xml:space="preserve">Nurofen zachte caps. Fastcaps 400 mg</t>
  </si>
  <si>
    <t xml:space="preserve">1430</t>
  </si>
  <si>
    <t xml:space="preserve">305724-05</t>
  </si>
  <si>
    <t xml:space="preserve">Nurofen zachte caps. Fastcaps 30 x 400 mg</t>
  </si>
  <si>
    <t xml:space="preserve">https://samviewer.digile.be/nl/sam/ampps/305724-05</t>
  </si>
  <si>
    <t xml:space="preserve">Nurofen 400 Fastcaps 400 mg zachte caps. 30</t>
  </si>
  <si>
    <t xml:space="preserve">Nurofen zachte caps. Fastcaps 30x 400mg</t>
  </si>
  <si>
    <t xml:space="preserve">228453-02</t>
  </si>
  <si>
    <t xml:space="preserve">Perdofemina filmomh. tabl. 30 x 400 mg</t>
  </si>
  <si>
    <t xml:space="preserve">https://samviewer.digile.be/nl/sam/ampps/228453-02</t>
  </si>
  <si>
    <t xml:space="preserve">Perdofemina 400 mg filmomh. tabl. 30</t>
  </si>
  <si>
    <t xml:space="preserve">Perdofemina filmomh. tabl. 30x 400mg</t>
  </si>
  <si>
    <t xml:space="preserve">https://bijsluiters.fagg-afmps.be/registrationSearchServlet?key=BE228453&amp;leafletType=skp</t>
  </si>
  <si>
    <t xml:space="preserve">Perdofemina filmomh. tabl. 400 mg</t>
  </si>
  <si>
    <t xml:space="preserve">1436</t>
  </si>
  <si>
    <t xml:space="preserve">0x56676d319542ba122b072481b0404e9e</t>
  </si>
  <si>
    <t xml:space="preserve">244456-04</t>
  </si>
  <si>
    <t xml:space="preserve">Spidifen filmomh. tabl. (deelb.) 30 x 400 mg</t>
  </si>
  <si>
    <t xml:space="preserve">https://samviewer.digile.be/nl/sam/ampps/244456-04</t>
  </si>
  <si>
    <t xml:space="preserve">Spidifen 400 mg filmomh. tabl. 30</t>
  </si>
  <si>
    <t xml:space="preserve">Spidifen filmomh. tabl. (deelb.) 30x 400mg</t>
  </si>
  <si>
    <t xml:space="preserve">https://bijsluiters.fagg-afmps.be/registrationSearchServlet?key=BE244456&amp;leafletType=skp</t>
  </si>
  <si>
    <t xml:space="preserve">Spidifen filmomh. tabl. (deelb.) 400 mg</t>
  </si>
  <si>
    <t xml:space="preserve">Ibuprofen arginine</t>
  </si>
  <si>
    <t xml:space="preserve">arginine</t>
  </si>
  <si>
    <t xml:space="preserve">158067-01</t>
  </si>
  <si>
    <t xml:space="preserve">Brufen bruisgran. (zakjes) 20 x 600 mg</t>
  </si>
  <si>
    <t xml:space="preserve">https://samviewer.digile.be/nl/sam/ampps/158067-01</t>
  </si>
  <si>
    <t xml:space="preserve">Brufen Granules 600 mg bruisgran. zakje 20</t>
  </si>
  <si>
    <t xml:space="preserve">Brufen bruisgran. (zakjes) 20x 600mg</t>
  </si>
  <si>
    <t xml:space="preserve">https://bijsluiters.fagg-afmps.be/registrationSearchServlet?key=BE158067&amp;leafletType=skp</t>
  </si>
  <si>
    <t xml:space="preserve">Effervescent granules</t>
  </si>
  <si>
    <t xml:space="preserve">bruisgranulaat in zakjes</t>
  </si>
  <si>
    <t xml:space="preserve">Brufen bruisgran. (zakjes) 600 mg</t>
  </si>
  <si>
    <t xml:space="preserve">1441</t>
  </si>
  <si>
    <t xml:space="preserve">0x3338e01fdfcd95fc19a186657e28e005</t>
  </si>
  <si>
    <t xml:space="preserve">bruisgranulaat</t>
  </si>
  <si>
    <t xml:space="preserve">Bruisgranulaat</t>
  </si>
  <si>
    <t xml:space="preserve">ibuprofen oraal 600 mg</t>
  </si>
  <si>
    <t xml:space="preserve">128064-01</t>
  </si>
  <si>
    <t xml:space="preserve">Brufen filmomh. tabl. Forte 30 x 600 mg</t>
  </si>
  <si>
    <t xml:space="preserve">https://samviewer.digile.be/nl/sam/ampps/128064-01</t>
  </si>
  <si>
    <t xml:space="preserve">Brufen Forte 600 mg filmomh. tabl. 30</t>
  </si>
  <si>
    <t xml:space="preserve">Brufen filmomh. tabl. Forte 30x 600mg</t>
  </si>
  <si>
    <t xml:space="preserve">https://bijsluiters.fagg-afmps.be/registrationSearchServlet?key=BE128064&amp;leafletType=skp</t>
  </si>
  <si>
    <t xml:space="preserve">Brufen filmomh. tabl. Forte 600 mg</t>
  </si>
  <si>
    <t xml:space="preserve">1442</t>
  </si>
  <si>
    <t xml:space="preserve">0x63fde2166394675ee28789825bea19d6</t>
  </si>
  <si>
    <t xml:space="preserve">128064-02</t>
  </si>
  <si>
    <t xml:space="preserve">Brufen filmomh. tabl. Forte 60 x 600 mg</t>
  </si>
  <si>
    <t xml:space="preserve">https://samviewer.digile.be/nl/sam/ampps/128064-02</t>
  </si>
  <si>
    <t xml:space="preserve">Brufen Forte 600 mg filmomh. tabl. 60</t>
  </si>
  <si>
    <t xml:space="preserve">Brufen filmomh. tabl. Forte 60x 600mg</t>
  </si>
  <si>
    <t xml:space="preserve">584551-04</t>
  </si>
  <si>
    <t xml:space="preserve">Ibuprofen AB filmomh. tabl. (deelb.) 30 x 600 mg</t>
  </si>
  <si>
    <t xml:space="preserve">https://samviewer.digile.be/nl/sam/ampps/584551-04</t>
  </si>
  <si>
    <t xml:space="preserve">Ibuprofen AB 600 mg filmomh. tabl. 30</t>
  </si>
  <si>
    <t xml:space="preserve">Ibuprofen AB filmomh. tabl. (deelb.) 30x 600mg</t>
  </si>
  <si>
    <t xml:space="preserve">https://bijsluiters.fagg-afmps.be/registrationSearchServlet?key=BE584551&amp;leafletType=skp</t>
  </si>
  <si>
    <t xml:space="preserve">Ibuprofen AB filmomh. tabl. (deelb.) 600 mg</t>
  </si>
  <si>
    <t xml:space="preserve">1443</t>
  </si>
  <si>
    <t xml:space="preserve">584551-08</t>
  </si>
  <si>
    <t xml:space="preserve">Ibuprofen AB filmomh. tabl. (deelb.) 60 x 600 mg</t>
  </si>
  <si>
    <t xml:space="preserve">https://samviewer.digile.be/nl/sam/ampps/584551-08</t>
  </si>
  <si>
    <t xml:space="preserve">Ibuprofen AB 600 mg filmomh. tabl. 60</t>
  </si>
  <si>
    <t xml:space="preserve">Ibuprofen AB filmomh. tabl. (deelb.) 60x 600mg</t>
  </si>
  <si>
    <t xml:space="preserve">186864-01</t>
  </si>
  <si>
    <t xml:space="preserve">Ibuprofen EG omh. tabl. (deelb.) 30 x 600 mg</t>
  </si>
  <si>
    <t xml:space="preserve">https://samviewer.digile.be/nl/sam/ampps/186864-01</t>
  </si>
  <si>
    <t xml:space="preserve">Ibuprofen EG 600 mg omh. tabl. 30</t>
  </si>
  <si>
    <t xml:space="preserve">Ibuprofen EG omh. tabl. (deelb.) 30x 600mg</t>
  </si>
  <si>
    <t xml:space="preserve">https://bijsluiters.fagg-afmps.be/registrationSearchServlet?key=BE186864&amp;leafletType=skp</t>
  </si>
  <si>
    <t xml:space="preserve">Ibuprofen EG omh. tabl. (deelb.) 600 mg</t>
  </si>
  <si>
    <t xml:space="preserve">1444</t>
  </si>
  <si>
    <t xml:space="preserve">186864-02</t>
  </si>
  <si>
    <t xml:space="preserve">Ibuprofen EG omh. tabl. (deelb.) 50 x 600 mg</t>
  </si>
  <si>
    <t xml:space="preserve">https://samviewer.digile.be/nl/sam/ampps/186864-02</t>
  </si>
  <si>
    <t xml:space="preserve">Ibuprofen EG 600 mg omh. tabl. 50</t>
  </si>
  <si>
    <t xml:space="preserve">Ibuprofen EG omh. tabl. (deelb.) 50x 600mg</t>
  </si>
  <si>
    <t xml:space="preserve">428373-02</t>
  </si>
  <si>
    <t xml:space="preserve">Ibuprofen Sandoz filmomh. tabl. (deelb.) 30 x 600 mg</t>
  </si>
  <si>
    <t xml:space="preserve">https://samviewer.digile.be/nl/sam/ampps/428373-02</t>
  </si>
  <si>
    <t xml:space="preserve">Ibuprofen Sandoz 600 mg filmomh. tabl. 30</t>
  </si>
  <si>
    <t xml:space="preserve">Ibuprofen Sandoz filmomh. tabl. (deelb.) 30x 600mg</t>
  </si>
  <si>
    <t xml:space="preserve">https://bijsluiters.fagg-afmps.be/registrationSearchServlet?key=BE428373&amp;leafletType=skp</t>
  </si>
  <si>
    <t xml:space="preserve">Ibuprofen Sandoz filmomh. tabl. (deelb.) 600 mg</t>
  </si>
  <si>
    <t xml:space="preserve">1445</t>
  </si>
  <si>
    <t xml:space="preserve">428373-03</t>
  </si>
  <si>
    <t xml:space="preserve">Ibuprofen Sandoz filmomh. tabl. (deelb.) 50 x 600 mg</t>
  </si>
  <si>
    <t xml:space="preserve">https://samviewer.digile.be/nl/sam/ampps/428373-03</t>
  </si>
  <si>
    <t xml:space="preserve">Ibuprofen Sandoz 600 mg filmomh. tabl. 50</t>
  </si>
  <si>
    <t xml:space="preserve">Ibuprofen Sandoz filmomh. tabl. (deelb.) 50x 600mg</t>
  </si>
  <si>
    <t xml:space="preserve">584560-10</t>
  </si>
  <si>
    <t xml:space="preserve">Ibuprofen AB filmomh. tabl. (deelb.) 100 x 800 mg</t>
  </si>
  <si>
    <t xml:space="preserve">https://samviewer.digile.be/nl/sam/ampps/584560-10</t>
  </si>
  <si>
    <t xml:space="preserve">Ibuprofen AB 800 mg filmomh. tabl. 100</t>
  </si>
  <si>
    <t xml:space="preserve">Ibuprofen AB filmomh. tabl. (deelb.) 100x 800mg</t>
  </si>
  <si>
    <t xml:space="preserve">https://bijsluiters.fagg-afmps.be/registrationSearchServlet?key=BE584560&amp;leafletType=skp</t>
  </si>
  <si>
    <t xml:space="preserve">Ibuprofen AB filmomh. tabl. (deelb.) 800 mg</t>
  </si>
  <si>
    <t xml:space="preserve">1449</t>
  </si>
  <si>
    <t xml:space="preserve">0x4eb0f553c0549d3059106d0d61fc5ab8</t>
  </si>
  <si>
    <t xml:space="preserve">ibuprofen oraal 800 mg</t>
  </si>
  <si>
    <t xml:space="preserve">584560-04</t>
  </si>
  <si>
    <t xml:space="preserve">Ibuprofen AB filmomh. tabl. (deelb.) 30 x 800 mg</t>
  </si>
  <si>
    <t xml:space="preserve">https://samviewer.digile.be/nl/sam/ampps/584560-04</t>
  </si>
  <si>
    <t xml:space="preserve">Ibuprofen AB 800 mg filmomh. tabl. 30</t>
  </si>
  <si>
    <t xml:space="preserve">Ibuprofen AB filmomh. tabl. (deelb.) 30x 800mg</t>
  </si>
  <si>
    <t xml:space="preserve">584560-08</t>
  </si>
  <si>
    <t xml:space="preserve">Ibuprofen AB filmomh. tabl. (deelb.) 60 x 800 mg</t>
  </si>
  <si>
    <t xml:space="preserve">https://samviewer.digile.be/nl/sam/ampps/584560-08</t>
  </si>
  <si>
    <t xml:space="preserve">Ibuprofen AB 800 mg filmomh. tabl. 60</t>
  </si>
  <si>
    <t xml:space="preserve">Ibuprofen AB filmomh. tabl. (deelb.) 60x 800mg</t>
  </si>
  <si>
    <t xml:space="preserve">500080-02</t>
  </si>
  <si>
    <t xml:space="preserve">Nurofen Patch transderm. lok. medic. pleister 4 x 200 mg (14 x 10 cm)</t>
  </si>
  <si>
    <t xml:space="preserve">https://samviewer.digile.be/nl/sam/ampps/500080-02</t>
  </si>
  <si>
    <t xml:space="preserve">Nurofen Patch 200 mg cut. pleister zakje 4</t>
  </si>
  <si>
    <t xml:space="preserve">Nurofen Patch transderm. lok. medic. pleister 4x 200mg (14x10cm)</t>
  </si>
  <si>
    <t xml:space="preserve">4</t>
  </si>
  <si>
    <t xml:space="preserve">4.0000 {unit}</t>
  </si>
  <si>
    <t xml:space="preserve">https://bijsluiters.fagg-afmps.be/registrationSearchServlet?key=BE500080&amp;leafletType=skp</t>
  </si>
  <si>
    <t xml:space="preserve">medicated plaster</t>
  </si>
  <si>
    <t xml:space="preserve">patch</t>
  </si>
  <si>
    <t xml:space="preserve">Nurofen Patch transderm. lok. medic. pleister 200 mg (14 x 10 cm)</t>
  </si>
  <si>
    <t xml:space="preserve">1424</t>
  </si>
  <si>
    <t xml:space="preserve">0x5893117ea5d13d690253c31f4197e3bf</t>
  </si>
  <si>
    <t xml:space="preserve">Cutaneous patch</t>
  </si>
  <si>
    <t xml:space="preserve">pleister</t>
  </si>
  <si>
    <t xml:space="preserve">Medicinale pleister</t>
  </si>
  <si>
    <t xml:space="preserve">transdermal use </t>
  </si>
  <si>
    <t xml:space="preserve">ibuprofen pleister transdermaal lokaal 200 mg</t>
  </si>
  <si>
    <t xml:space="preserve">plaster</t>
  </si>
  <si>
    <t xml:space="preserve">cutaneous</t>
  </si>
  <si>
    <t xml:space="preserve">loc</t>
  </si>
  <si>
    <t xml:space="preserve">283053-10</t>
  </si>
  <si>
    <t xml:space="preserve">Nurofen zetpil Kinderen 10 x 125 mg</t>
  </si>
  <si>
    <t xml:space="preserve">https://samviewer.digile.be/nl/sam/ampps/283053-10</t>
  </si>
  <si>
    <t xml:space="preserve">Nurofen voor Kinderen Suppo 125 mg zetpil 10</t>
  </si>
  <si>
    <t xml:space="preserve">Nurofen zetpil Kinderen 10x 125mg</t>
  </si>
  <si>
    <t xml:space="preserve">10</t>
  </si>
  <si>
    <t xml:space="preserve">10.0000 {unit}</t>
  </si>
  <si>
    <t xml:space="preserve">https://bijsluiters.fagg-afmps.be/registrationSearchServlet?key=BE283053&amp;leafletType=skp</t>
  </si>
  <si>
    <t xml:space="preserve">suppository</t>
  </si>
  <si>
    <t xml:space="preserve">zetpil</t>
  </si>
  <si>
    <t xml:space="preserve">Nurofen zetpil Kinderen 125 mg</t>
  </si>
  <si>
    <t xml:space="preserve">1418</t>
  </si>
  <si>
    <t xml:space="preserve">0x665e4eb6c206867c48e79943c5cb7c8f</t>
  </si>
  <si>
    <t xml:space="preserve">Zetpil</t>
  </si>
  <si>
    <t xml:space="preserve">rectal use</t>
  </si>
  <si>
    <t xml:space="preserve">Rectal use</t>
  </si>
  <si>
    <t xml:space="preserve">125.0000 mg</t>
  </si>
  <si>
    <t xml:space="preserve">R</t>
  </si>
  <si>
    <t xml:space="preserve">ibuprofen rectaal 125 mg</t>
  </si>
  <si>
    <t xml:space="preserve">Rectal Dose Form </t>
  </si>
  <si>
    <t xml:space="preserve">rectal</t>
  </si>
  <si>
    <t xml:space="preserve">insertion</t>
  </si>
  <si>
    <t xml:space="preserve">loc/sys</t>
  </si>
  <si>
    <t xml:space="preserve">283062-10</t>
  </si>
  <si>
    <t xml:space="preserve">Nurofen zetpil Kinderen 10 x 60 mg</t>
  </si>
  <si>
    <t xml:space="preserve">https://samviewer.digile.be/nl/sam/ampps/283062-10</t>
  </si>
  <si>
    <t xml:space="preserve">Nurofen voor Kinderen Suppo 60 mg zetpil 10</t>
  </si>
  <si>
    <t xml:space="preserve">Nurofen zetpil Kinderen 10x 60mg</t>
  </si>
  <si>
    <t xml:space="preserve">https://bijsluiters.fagg-afmps.be/registrationSearchServlet?key=BE283062&amp;leafletType=skp</t>
  </si>
  <si>
    <t xml:space="preserve">Nurofen zetpil Kinderen 60 mg</t>
  </si>
  <si>
    <t xml:space="preserve">1446</t>
  </si>
  <si>
    <t xml:space="preserve">0x91329791cdb09d895edee855371cfea4</t>
  </si>
  <si>
    <t xml:space="preserve">60.0000 mg</t>
  </si>
  <si>
    <t xml:space="preserve">ibuprofen rectaal 60 mg</t>
  </si>
  <si>
    <t xml:space="preserve">442346-01</t>
  </si>
  <si>
    <t xml:space="preserve">Nurofen 200 Fastcaps 200 mg zachte caps. 2</t>
  </si>
  <si>
    <t xml:space="preserve">https://samviewer.digile.be/nl/sam/ampps/442346-01</t>
  </si>
  <si>
    <t xml:space="preserve">Nurofen 200 Fastcaps 200 mg zachte caps.</t>
  </si>
  <si>
    <t xml:space="preserve">2</t>
  </si>
  <si>
    <t xml:space="preserve">2.0000 {unit}</t>
  </si>
  <si>
    <t xml:space="preserve">ontbreekt</t>
  </si>
  <si>
    <t xml:space="preserve">zachte capsule </t>
  </si>
  <si>
    <t xml:space="preserve">200.000 mg</t>
  </si>
  <si>
    <t xml:space="preserve">584586-03</t>
  </si>
  <si>
    <t xml:space="preserve">Ibuprofen AB 200 mg filmomh. tabl. 24</t>
  </si>
  <si>
    <t xml:space="preserve">https://bijsluiters.fagg-afmps.be/registrationSearchServlet?key=BE254046&amp;leafletType=skp</t>
  </si>
  <si>
    <t xml:space="preserve">https://samviewer.digile.be/nl/sam/ampps/584586-03</t>
  </si>
  <si>
    <t xml:space="preserve">Ibuprofen AB filmomh. tabl. (deelb.) 24x 200mg</t>
  </si>
  <si>
    <t xml:space="preserve">584595-03</t>
  </si>
  <si>
    <t xml:space="preserve">Ibuprofen AB 400 mg filmomh. tabl. 24</t>
  </si>
  <si>
    <t xml:space="preserve">https://samviewer.digile.be/nl/sam/ampps/584595-03</t>
  </si>
  <si>
    <t xml:space="preserve">Ibuprofen AB filmomh. tabl. (deelb.) 24x 400mg</t>
  </si>
  <si>
    <t xml:space="preserve">258237-02</t>
  </si>
  <si>
    <t xml:space="preserve">Cholemed filmomh. tabl. (deelb.) 84 x 20 mg</t>
  </si>
  <si>
    <t xml:space="preserve">https://samviewer.digile.be/nl/sam/ampps/258237-02</t>
  </si>
  <si>
    <t xml:space="preserve">Cholemed 20 mg filmomh. tabl. 84</t>
  </si>
  <si>
    <t xml:space="preserve">Cholemed filmomh. tabl. (deelb.) 84x 20mg</t>
  </si>
  <si>
    <t xml:space="preserve">84</t>
  </si>
  <si>
    <t xml:space="preserve">84.0000 {unit}</t>
  </si>
  <si>
    <t xml:space="preserve">https://bijsluiters.fagg-afmps.be/registrationSearchServlet?key=BE258237&amp;leafletType=skp</t>
  </si>
  <si>
    <t xml:space="preserve">Cholemed filmomh. tabl. (deelb.) 20 mg</t>
  </si>
  <si>
    <t xml:space="preserve">C10AA01</t>
  </si>
  <si>
    <t xml:space="preserve">Simvastatin</t>
  </si>
  <si>
    <t xml:space="preserve">Amophar</t>
  </si>
  <si>
    <t xml:space="preserve">1558</t>
  </si>
  <si>
    <t xml:space="preserve">0xe1f9e87d0f798d6211b4d3a124eea426</t>
  </si>
  <si>
    <t xml:space="preserve">simvastatine</t>
  </si>
  <si>
    <t xml:space="preserve">20.0000 mg</t>
  </si>
  <si>
    <t xml:space="preserve">simvastatine oraal 20 mg</t>
  </si>
  <si>
    <t xml:space="preserve">simvastatine[L1]</t>
  </si>
  <si>
    <t xml:space="preserve">simvastatine[VTM]</t>
  </si>
  <si>
    <t xml:space="preserve">8Z9T5R9742</t>
  </si>
  <si>
    <t xml:space="preserve">577173-05</t>
  </si>
  <si>
    <t xml:space="preserve">simvastatine AB filmomh. tabl. 100 x 20 mg</t>
  </si>
  <si>
    <t xml:space="preserve">https://samviewer.digile.be/nl/sam/ampps/577173-05</t>
  </si>
  <si>
    <t xml:space="preserve">Simvastatin AB 20 mg filmomh. tabl. 100</t>
  </si>
  <si>
    <t xml:space="preserve">Simvastatin AB filmomh. tabl. 100x 20mg</t>
  </si>
  <si>
    <t xml:space="preserve">https://bijsluiters.fagg-afmps.be/registrationSearchServlet?key=BE577173&amp;leafletType=skp</t>
  </si>
  <si>
    <t xml:space="preserve">simvastatine AB filmomh. tabl. 20 mg</t>
  </si>
  <si>
    <t xml:space="preserve">577173-02</t>
  </si>
  <si>
    <t xml:space="preserve">simvastatine AB filmomh. tabl. 30 x 20 mg</t>
  </si>
  <si>
    <t xml:space="preserve">https://samviewer.digile.be/nl/sam/ampps/577173-02</t>
  </si>
  <si>
    <t xml:space="preserve">Simvastatin AB 20 mg filmomh. tabl. 30</t>
  </si>
  <si>
    <t xml:space="preserve">Simvastatin AB filmomh. tabl. 30x 20mg</t>
  </si>
  <si>
    <t xml:space="preserve">472924-21</t>
  </si>
  <si>
    <t xml:space="preserve">simvastatine Sandoz (Impexeco) filmomh. tabl. (deelb.) 100 x 20 mg</t>
  </si>
  <si>
    <t xml:space="preserve">https://samviewer.digile.be/nl/sam/ampps/472924-21</t>
  </si>
  <si>
    <t xml:space="preserve">Simvastatin Sandoz 20 mg (Impexeco) filmomh. tabl. 100</t>
  </si>
  <si>
    <t xml:space="preserve">Simvastatin Sandoz (Impexeco) filmomh. tabl. (deelb.) 100x 20mg</t>
  </si>
  <si>
    <t xml:space="preserve">simvastatine Sandoz (Impexeco) filmomh. tabl. (deelb.) 20 mg</t>
  </si>
  <si>
    <t xml:space="preserve">237246-21</t>
  </si>
  <si>
    <t xml:space="preserve">simvastatine Sandoz filmomh. tabl. (deelb.) 100 x 20 mg</t>
  </si>
  <si>
    <t xml:space="preserve">https://samviewer.digile.be/nl/sam/ampps/237246-21</t>
  </si>
  <si>
    <t xml:space="preserve">Simvastatin Sandoz 20 mg filmomh. tabl. 100</t>
  </si>
  <si>
    <t xml:space="preserve">Simvastatin Sandoz filmomh. tabl. (deelb.) 100x 20mg</t>
  </si>
  <si>
    <t xml:space="preserve">https://bijsluiters.fagg-afmps.be/registrationSearchServlet?key=BE237246&amp;leafletType=skp</t>
  </si>
  <si>
    <t xml:space="preserve">simvastatine Sandoz filmomh. tabl. (deelb.) 20 mg</t>
  </si>
  <si>
    <t xml:space="preserve">237237-07</t>
  </si>
  <si>
    <t xml:space="preserve">simvastatine Sandoz filmomh. tabl. (deelb.) 100 x 20 mg (UD)</t>
  </si>
  <si>
    <t xml:space="preserve">https://samviewer.digile.be/nl/sam/ampps/237237-07</t>
  </si>
  <si>
    <t xml:space="preserve">Simvastatin Sandoz filmomh. tabl. (deelb.) 100x 20mg (UD)</t>
  </si>
  <si>
    <t xml:space="preserve">https://bijsluiters.fagg-afmps.be/registrationSearchServlet?key=BE237237&amp;leafletType=skp</t>
  </si>
  <si>
    <t xml:space="preserve">237246-07</t>
  </si>
  <si>
    <t xml:space="preserve">simvastatine Sandoz filmomh. tabl. (deelb.) 30 x 20 mg</t>
  </si>
  <si>
    <t xml:space="preserve">https://samviewer.digile.be/nl/sam/ampps/237246-07</t>
  </si>
  <si>
    <t xml:space="preserve">Simvastatin Sandoz 20 mg filmomh. tabl. 30</t>
  </si>
  <si>
    <t xml:space="preserve">Simvastatin Sandoz filmomh. tabl. (deelb.) 30x 20mg</t>
  </si>
  <si>
    <t xml:space="preserve">254012-15</t>
  </si>
  <si>
    <t xml:space="preserve">simvastine EG filmomh. tabl. (deelb.) 100 x 20 mg [blister]</t>
  </si>
  <si>
    <t xml:space="preserve">https://samviewer.digile.be/nl/sam/ampps/254012-15</t>
  </si>
  <si>
    <t xml:space="preserve">Simvastatine EG 20 mg filmomh. tabl. 100</t>
  </si>
  <si>
    <t xml:space="preserve">Simvastatine EG filmomh. tabl. (deelb.) 100x 20mg [blister]</t>
  </si>
  <si>
    <t xml:space="preserve">https://bijsluiters.fagg-afmps.be/registrationSearchServlet?key=BE254012&amp;leafletType=skp</t>
  </si>
  <si>
    <t xml:space="preserve">simvastine EG filmomh. tabl. (deelb.) 20 mg</t>
  </si>
  <si>
    <t xml:space="preserve">254021-01</t>
  </si>
  <si>
    <t xml:space="preserve">simvastine EG filmomh. tabl. (deelb.) 100 x 20 mg [tablettencontainer]</t>
  </si>
  <si>
    <t xml:space="preserve">https://samviewer.digile.be/nl/sam/ampps/254021-01</t>
  </si>
  <si>
    <t xml:space="preserve">Simvastatine EG filmomh. tabl. (deelb.) 100x 20mg [tablettencontainer]</t>
  </si>
  <si>
    <t xml:space="preserve">https://bijsluiters.fagg-afmps.be/registrationSearchServlet?key=BE254021&amp;leafletType=skp</t>
  </si>
  <si>
    <t xml:space="preserve">254012-05</t>
  </si>
  <si>
    <t xml:space="preserve">simvastine EG filmomh. tabl. (deelb.) 30 x 20 mg</t>
  </si>
  <si>
    <t xml:space="preserve">https://samviewer.digile.be/nl/sam/ampps/254012-05</t>
  </si>
  <si>
    <t xml:space="preserve">Simvastatine EG 20 mg filmomh. tabl. 30</t>
  </si>
  <si>
    <t xml:space="preserve">Simvastatine EG filmomh. tabl. (deelb.) 30x 20mg</t>
  </si>
  <si>
    <t xml:space="preserve">1560</t>
  </si>
  <si>
    <t xml:space="preserve">548026-13</t>
  </si>
  <si>
    <t xml:space="preserve">simvastine Mylan filmomh. tabl. (deelb.) 250 x 20 mg</t>
  </si>
  <si>
    <t xml:space="preserve">https://samviewer.digile.be/nl/sam/ampps/548026-13</t>
  </si>
  <si>
    <t xml:space="preserve">Simvastatine Mylan 20 mg filmomh. tabl. 250</t>
  </si>
  <si>
    <t xml:space="preserve">Simvastatine Mylan filmomh. tabl. (deelb.) 250x 20mg</t>
  </si>
  <si>
    <t xml:space="preserve">250</t>
  </si>
  <si>
    <t xml:space="preserve">250.0000 {unit}</t>
  </si>
  <si>
    <t xml:space="preserve">https://bijsluiters.fagg-afmps.be/registrationSearchServlet?key=BE548026&amp;leafletType=skp</t>
  </si>
  <si>
    <t xml:space="preserve">simvastine Mylan filmomh. tabl. (deelb.) 20 mg</t>
  </si>
  <si>
    <t xml:space="preserve">1561</t>
  </si>
  <si>
    <t xml:space="preserve">262552-03</t>
  </si>
  <si>
    <t xml:space="preserve">simvastine Mylan filmomh. tabl. (deelb.) 28 x 20 mg</t>
  </si>
  <si>
    <t xml:space="preserve">https://samviewer.digile.be/nl/sam/ampps/262552-03</t>
  </si>
  <si>
    <t xml:space="preserve">Simvastatine Mylan 20 mg filmomh. tabl. 28</t>
  </si>
  <si>
    <t xml:space="preserve">Simvastatine Mylan filmomh. tabl. (deelb.) 28x 20mg</t>
  </si>
  <si>
    <t xml:space="preserve">https://bijsluiters.fagg-afmps.be/registrationSearchServlet?key=BE262552&amp;leafletType=skp</t>
  </si>
  <si>
    <t xml:space="preserve">262552-09</t>
  </si>
  <si>
    <t xml:space="preserve">simvastine Mylan filmomh. tabl. (deelb.) 84 x 20 mg</t>
  </si>
  <si>
    <t xml:space="preserve">https://samviewer.digile.be/nl/sam/ampps/262552-09</t>
  </si>
  <si>
    <t xml:space="preserve">Simvastatine Mylan 20 mg filmomh. tabl. 84</t>
  </si>
  <si>
    <t xml:space="preserve">Simvastatine Mylan filmomh. tabl. (deelb.) 84x 20mg</t>
  </si>
  <si>
    <t xml:space="preserve">310861-10</t>
  </si>
  <si>
    <t xml:space="preserve">simvastine Teva filmomh. tabl. (deelb.) 100 x 20 mg</t>
  </si>
  <si>
    <t xml:space="preserve">https://samviewer.digile.be/nl/sam/ampps/310861-10</t>
  </si>
  <si>
    <t xml:space="preserve">Simvastatine Teva 20 mg filmomh. tabl. 100</t>
  </si>
  <si>
    <t xml:space="preserve">Simvastatine Teva filmomh. tabl. (deelb.) 100x 20mg</t>
  </si>
  <si>
    <t xml:space="preserve">https://bijsluiters.fagg-afmps.be/registrationSearchServlet?key=BE310861&amp;leafletType=skp</t>
  </si>
  <si>
    <t xml:space="preserve">simvastine Teva filmomh. tabl. (deelb.) 20 mg</t>
  </si>
  <si>
    <t xml:space="preserve">1562</t>
  </si>
  <si>
    <t xml:space="preserve">310861-04</t>
  </si>
  <si>
    <t xml:space="preserve">simvastine Teva filmomh. tabl. (deelb.) 30 x 20 mg</t>
  </si>
  <si>
    <t xml:space="preserve">https://samviewer.digile.be/nl/sam/ampps/310861-04</t>
  </si>
  <si>
    <t xml:space="preserve">Simvastatine Teva 20 mg filmomh. tabl. 30</t>
  </si>
  <si>
    <t xml:space="preserve">Simvastatine Teva filmomh. tabl. (deelb.) 30x 20mg</t>
  </si>
  <si>
    <t xml:space="preserve">147235-14</t>
  </si>
  <si>
    <t xml:space="preserve">Zocor filmomh. tabl. 84 x 20 mg</t>
  </si>
  <si>
    <t xml:space="preserve">https://samviewer.digile.be/nl/sam/ampps/147235-14</t>
  </si>
  <si>
    <t xml:space="preserve">Zocor 20 mg tabl. 84</t>
  </si>
  <si>
    <t xml:space="preserve">Zocor filmomh. tabl. 84x 20mg</t>
  </si>
  <si>
    <t xml:space="preserve">https://bijsluiters.fagg-afmps.be/registrationSearchServlet?key=BE147235&amp;leafletType=skp</t>
  </si>
  <si>
    <t xml:space="preserve">Zocor filmomh. tabl. 20 mg</t>
  </si>
  <si>
    <t xml:space="preserve">Organon</t>
  </si>
  <si>
    <t xml:space="preserve">1565</t>
  </si>
  <si>
    <t xml:space="preserve">258246-03</t>
  </si>
  <si>
    <t xml:space="preserve">Cholemed filmomh. tabl. (deelb.) 98 x 40 mg</t>
  </si>
  <si>
    <t xml:space="preserve">https://samviewer.digile.be/nl/sam/ampps/258246-03</t>
  </si>
  <si>
    <t xml:space="preserve">Cholemed 40 mg filmomh. tabl. 98</t>
  </si>
  <si>
    <t xml:space="preserve">Cholemed filmomh. tabl. (deelb.) 98x 40mg</t>
  </si>
  <si>
    <t xml:space="preserve">https://bijsluiters.fagg-afmps.be/registrationSearchServlet?key=BE258246&amp;leafletType=skp</t>
  </si>
  <si>
    <t xml:space="preserve">Cholemed filmomh. tabl. (deelb.) 40 mg</t>
  </si>
  <si>
    <t xml:space="preserve">1566</t>
  </si>
  <si>
    <t xml:space="preserve">0x387fe58aa227cb777cb32e34ff2cdff7</t>
  </si>
  <si>
    <t xml:space="preserve">simvastatine oraal 40 mg</t>
  </si>
  <si>
    <t xml:space="preserve">577191-05</t>
  </si>
  <si>
    <t xml:space="preserve">simvastatine AB filmomh. tabl. 100 x 40 mg</t>
  </si>
  <si>
    <t xml:space="preserve">https://samviewer.digile.be/nl/sam/ampps/577191-05</t>
  </si>
  <si>
    <t xml:space="preserve">Simvastatin AB 40 mg filmomh. tabl. 100</t>
  </si>
  <si>
    <t xml:space="preserve">Simvastatin AB filmomh. tabl. 100x 40mg</t>
  </si>
  <si>
    <t xml:space="preserve">https://bijsluiters.fagg-afmps.be/registrationSearchServlet?key=BE577191&amp;leafletType=skp</t>
  </si>
  <si>
    <t xml:space="preserve">simvastatine AB filmomh. tabl. 40 mg</t>
  </si>
  <si>
    <t xml:space="preserve">1567</t>
  </si>
  <si>
    <t xml:space="preserve">577191-02</t>
  </si>
  <si>
    <t xml:space="preserve">simvastatine AB filmomh. tabl. 30 x 40 mg</t>
  </si>
  <si>
    <t xml:space="preserve">https://samviewer.digile.be/nl/sam/ampps/577191-02</t>
  </si>
  <si>
    <t xml:space="preserve">Simvastatin AB 40 mg filmomh. tabl. 30</t>
  </si>
  <si>
    <t xml:space="preserve">Simvastatin AB filmomh. tabl. 30x 40mg</t>
  </si>
  <si>
    <t xml:space="preserve">472933-21</t>
  </si>
  <si>
    <t xml:space="preserve">simvastatine Sandoz (Impexeco) filmomh. tabl. (deelb.) 100 x 40 mg</t>
  </si>
  <si>
    <t xml:space="preserve">https://samviewer.digile.be/nl/sam/ampps/472933-21</t>
  </si>
  <si>
    <t xml:space="preserve">Simvastatin Sandoz 40 mg (Impexeco) filmomh. tabl. 100</t>
  </si>
  <si>
    <t xml:space="preserve">Simvastatin Sandoz (Impexeco) filmomh. tabl. (deelb.) 100x 40mg</t>
  </si>
  <si>
    <t xml:space="preserve">https://bijsluiters.fagg-afmps.be/registrationSearchServlet?key=BE237282&amp;leafletType=skp</t>
  </si>
  <si>
    <t xml:space="preserve">simvastatine Sandoz (Impexeco) filmomh. tabl. (deelb.) 40 mg</t>
  </si>
  <si>
    <t xml:space="preserve">1573</t>
  </si>
  <si>
    <t xml:space="preserve">237282-21</t>
  </si>
  <si>
    <t xml:space="preserve">simvastatine Sandoz filmomh. tabl. (deelb.) 100 x 40 mg</t>
  </si>
  <si>
    <t xml:space="preserve">https://samviewer.digile.be/nl/sam/ampps/237282-21</t>
  </si>
  <si>
    <t xml:space="preserve">Simvastatin Sandoz 40 mg filmomh. tabl. 100</t>
  </si>
  <si>
    <t xml:space="preserve">Simvastatin Sandoz filmomh. tabl. (deelb.) 100x 40mg</t>
  </si>
  <si>
    <t xml:space="preserve">simvastatine Sandoz filmomh. tabl. (deelb.) 40 mg</t>
  </si>
  <si>
    <t xml:space="preserve">1572</t>
  </si>
  <si>
    <t xml:space="preserve">237273-07</t>
  </si>
  <si>
    <t xml:space="preserve">simvastatine Sandoz filmomh. tabl. (deelb.) 100 x 40 mg (UD)</t>
  </si>
  <si>
    <t xml:space="preserve">https://samviewer.digile.be/nl/sam/ampps/237273-07</t>
  </si>
  <si>
    <t xml:space="preserve">Simvastatin Sandoz filmomh. tabl. (deelb.) 100x 40mg (UD)</t>
  </si>
  <si>
    <t xml:space="preserve">https://bijsluiters.fagg-afmps.be/registrationSearchServlet?key=BE237273&amp;leafletType=skp</t>
  </si>
  <si>
    <t xml:space="preserve">237282-07</t>
  </si>
  <si>
    <t xml:space="preserve">simvastatine Sandoz filmomh. tabl. (deelb.) 30 x 40 mg</t>
  </si>
  <si>
    <t xml:space="preserve">https://samviewer.digile.be/nl/sam/ampps/237282-07</t>
  </si>
  <si>
    <t xml:space="preserve">Simvastatin Sandoz 40 mg filmomh. tabl. 30</t>
  </si>
  <si>
    <t xml:space="preserve">Simvastatin Sandoz filmomh. tabl. (deelb.) 30x 40mg</t>
  </si>
  <si>
    <t xml:space="preserve">499146-14</t>
  </si>
  <si>
    <t xml:space="preserve">simvastine EG (PIP) filmomh. tabl. (deelb.) 98 x 40 mg</t>
  </si>
  <si>
    <t xml:space="preserve">https://samviewer.digile.be/nl/sam/ampps/499146-14</t>
  </si>
  <si>
    <t xml:space="preserve">Simvastatine EG 40 mg (PI Pharma) filmomh. tabl. 98</t>
  </si>
  <si>
    <t xml:space="preserve">Simvastatine EG (PIP) filmomh. tabl. (deelb.) 98x 40mg</t>
  </si>
  <si>
    <t xml:space="preserve">simvastine EG (PIP) filmomh. tabl. (deelb.) 40 mg</t>
  </si>
  <si>
    <t xml:space="preserve">254046-15</t>
  </si>
  <si>
    <t xml:space="preserve">simvastine EG filmomh. tabl. (deelb.) 100 x 40 mg [blister]</t>
  </si>
  <si>
    <t xml:space="preserve">https://samviewer.digile.be/nl/sam/ampps/254046-15</t>
  </si>
  <si>
    <t xml:space="preserve">Simvastatine EG 40 mg filmomh. tabl. 100</t>
  </si>
  <si>
    <t xml:space="preserve">Simvastatine EG filmomh. tabl. (deelb.) 100x 40mg [blister]</t>
  </si>
  <si>
    <t xml:space="preserve">simvastine EG filmomh. tabl. (deelb.) 40 mg</t>
  </si>
  <si>
    <t xml:space="preserve">254055-01</t>
  </si>
  <si>
    <t xml:space="preserve">simvastine EG filmomh. tabl. (deelb.) 100 x 40 mg [tablettencontainer]</t>
  </si>
  <si>
    <t xml:space="preserve">https://samviewer.digile.be/nl/sam/ampps/254055-01</t>
  </si>
  <si>
    <t xml:space="preserve">Simvastatine EG filmomh. tabl. (deelb.) 100x 40mg [tablettencontainer]</t>
  </si>
  <si>
    <t xml:space="preserve">https://bijsluiters.fagg-afmps.be/registrationSearchServlet?key=BE254055&amp;leafletType=skp</t>
  </si>
  <si>
    <t xml:space="preserve">1568</t>
  </si>
  <si>
    <t xml:space="preserve">254046-05</t>
  </si>
  <si>
    <t xml:space="preserve">simvastine EG filmomh. tabl. (deelb.) 30 x 40 mg</t>
  </si>
  <si>
    <t xml:space="preserve">https://samviewer.digile.be/nl/sam/ampps/254046-05</t>
  </si>
  <si>
    <t xml:space="preserve">Simvastatine EG 40 mg filmomh. tabl. 30</t>
  </si>
  <si>
    <t xml:space="preserve">Simvastatine EG filmomh. tabl. (deelb.) 30x 40mg</t>
  </si>
  <si>
    <t xml:space="preserve">548035-13</t>
  </si>
  <si>
    <t xml:space="preserve">simvastine Mylan filmomh. tabl. (deelb.) 250 x 40 mg</t>
  </si>
  <si>
    <t xml:space="preserve">https://samviewer.digile.be/nl/sam/ampps/548035-13</t>
  </si>
  <si>
    <t xml:space="preserve">Simvastatine Mylan 40 mg filmomh. tabl. 250</t>
  </si>
  <si>
    <t xml:space="preserve">Simvastatine Mylan filmomh. tabl. (deelb.) 250x 40mg</t>
  </si>
  <si>
    <t xml:space="preserve">https://bijsluiters.fagg-afmps.be/registrationSearchServlet?key=BE262507&amp;leafletType=skp</t>
  </si>
  <si>
    <t xml:space="preserve">simvastine Mylan filmomh. tabl. (deelb.) 40 mg</t>
  </si>
  <si>
    <t xml:space="preserve">1570</t>
  </si>
  <si>
    <t xml:space="preserve">262525-07</t>
  </si>
  <si>
    <t xml:space="preserve">simvastine Mylan filmomh. tabl. (deelb.) 56 x 40 mg</t>
  </si>
  <si>
    <t xml:space="preserve">https://samviewer.digile.be/nl/sam/ampps/262525-07</t>
  </si>
  <si>
    <t xml:space="preserve">Simvastatine Mylan 40 mg filmomh. tabl. 56</t>
  </si>
  <si>
    <t xml:space="preserve">Simvastatine Mylan filmomh. tabl. (deelb.) 56x 40mg</t>
  </si>
  <si>
    <t xml:space="preserve">https://bijsluiters.fagg-afmps.be/registrationSearchServlet?key=BE262525&amp;leafletType=skp</t>
  </si>
  <si>
    <t xml:space="preserve">262525-11</t>
  </si>
  <si>
    <t xml:space="preserve">simvastine Mylan filmomh. tabl. (deelb.) 98 x 40 mg</t>
  </si>
  <si>
    <t xml:space="preserve">https://samviewer.digile.be/nl/sam/ampps/262525-11</t>
  </si>
  <si>
    <t xml:space="preserve">Simvastatine Mylan 40 mg filmomh. tabl. 98</t>
  </si>
  <si>
    <t xml:space="preserve">Simvastatine Mylan filmomh. tabl. (deelb.) 98x 40mg</t>
  </si>
  <si>
    <t xml:space="preserve">310877-10</t>
  </si>
  <si>
    <t xml:space="preserve">simvastine Teva filmomh. tabl. (deelb.) 100 x 40 mg</t>
  </si>
  <si>
    <t xml:space="preserve">https://samviewer.digile.be/nl/sam/ampps/310877-10</t>
  </si>
  <si>
    <t xml:space="preserve">Simvastatine Teva 40 mg filmomh. tabl. 100</t>
  </si>
  <si>
    <t xml:space="preserve">Simvastatine Teva filmomh. tabl. (deelb.) 100x 40mg</t>
  </si>
  <si>
    <t xml:space="preserve">https://bijsluiters.fagg-afmps.be/registrationSearchServlet?key=BE310877&amp;leafletType=skp</t>
  </si>
  <si>
    <t xml:space="preserve">simvastine Teva filmomh. tabl. (deelb.) 40 mg</t>
  </si>
  <si>
    <t xml:space="preserve">310877-04</t>
  </si>
  <si>
    <t xml:space="preserve">simvastine Teva filmomh. tabl. (deelb.) 30 x 40 mg</t>
  </si>
  <si>
    <t xml:space="preserve">https://samviewer.digile.be/nl/sam/ampps/310877-04</t>
  </si>
  <si>
    <t xml:space="preserve">Simvastatine Teva 40 mg filmomh. tabl. 30</t>
  </si>
  <si>
    <t xml:space="preserve">Simvastatine Teva filmomh. tabl. (deelb.) 30x 40mg</t>
  </si>
  <si>
    <t xml:space="preserve">1571</t>
  </si>
  <si>
    <t xml:space="preserve">190206-18</t>
  </si>
  <si>
    <t xml:space="preserve">Zocor filmomh. tabl. 98 x 40 mg</t>
  </si>
  <si>
    <t xml:space="preserve">https://samviewer.digile.be/nl/sam/ampps/190206-18</t>
  </si>
  <si>
    <t xml:space="preserve">Zocor 40 mg tabl. 98</t>
  </si>
  <si>
    <t xml:space="preserve">Zocor filmomh. tabl. 98x 40mg</t>
  </si>
  <si>
    <t xml:space="preserve">https://bijsluiters.fagg-afmps.be/registrationSearchServlet?key=BE190206&amp;leafletType=skp</t>
  </si>
  <si>
    <t xml:space="preserve">Zocor filmomh. tabl. 40 mg</t>
  </si>
  <si>
    <t xml:space="preserve">270995-22</t>
  </si>
  <si>
    <t xml:space="preserve">simvastatine Sandoz filmomh. tabl. (deelb.) 100 x 80 mg</t>
  </si>
  <si>
    <t xml:space="preserve">https://samviewer.digile.be/nl/sam/ampps/270995-22</t>
  </si>
  <si>
    <t xml:space="preserve">Simvastatin Sandoz 80 mg filmomh. tabl. 100</t>
  </si>
  <si>
    <t xml:space="preserve">Simvastatin Sandoz filmomh. tabl. (deelb.) 100x 80mg</t>
  </si>
  <si>
    <t xml:space="preserve">https://bijsluiters.fagg-afmps.be/registrationSearchServlet?key=BE270995&amp;leafletType=skp</t>
  </si>
  <si>
    <t xml:space="preserve">simvastatine Sandoz filmomh. tabl. (deelb.) 80 mg</t>
  </si>
  <si>
    <t xml:space="preserve">0x8950b8b39fc6d7acd574d717df0c2e55</t>
  </si>
  <si>
    <t xml:space="preserve">80.0000 mg</t>
  </si>
  <si>
    <t xml:space="preserve">simvastatine oraal 80 mg</t>
  </si>
  <si>
    <t xml:space="preserve">310886-07</t>
  </si>
  <si>
    <t xml:space="preserve">simvastine Teva filmomh. tabl. (deelb.) 100 x 80 mg</t>
  </si>
  <si>
    <t xml:space="preserve">https://samviewer.digile.be/nl/sam/ampps/310886-07</t>
  </si>
  <si>
    <t xml:space="preserve">Simvastatine Teva 80 mg filmomh. tabl. 100</t>
  </si>
  <si>
    <t xml:space="preserve">Simvastatine Teva filmomh. tabl. (deelb.) 100x 80mg</t>
  </si>
  <si>
    <t xml:space="preserve">https://bijsluiters.fagg-afmps.be/registrationSearchServlet?key=BE310886&amp;leafletType=skp</t>
  </si>
  <si>
    <t xml:space="preserve">simvastine Teva filmomh. tabl. (deelb.) 80 mg</t>
  </si>
  <si>
    <t xml:space="preserve">NORVALET CAPS 5MG/CAP BTx30 (BLIST 3x10)</t>
  </si>
  <si>
    <t xml:space="preserve">BTx30 (BLIST 3x10)</t>
  </si>
  <si>
    <t xml:space="preserve">CAPS</t>
  </si>
  <si>
    <t xml:space="preserve">ΚΑΨΟΥΛΑ</t>
  </si>
  <si>
    <t xml:space="preserve">NORVALET CAPS 5MG/CAP</t>
  </si>
  <si>
    <t xml:space="preserve">INNOVIS HEALTH A.E.</t>
  </si>
  <si>
    <t xml:space="preserve">INNOVIS HEALTH ΑΝΩΝΥΜΗ ΒΙΟΤΕΧΝΙΚΗ ΕΜΠΟΡΙΚΗ ΕΤΑΙΡΕΙΑ ΦΑΡΜΑΚΕΥΤΙΚΩΝ ΠΑΡΑΦΑΡΜΑΚΕΥΤΙΚΩΝ ΚΑΙ ΚΑΛΛΥΝΤΙΚΩΝ ΠΡΟΪΟΝΤΩΝ ΚΑΙ ΣΥΜΠΛΗΡΩΜΑΤΩΝ ΔΙΑΤΡΟΦΗΣ Δ.Τ. INNOVIS HEALTH A.E.</t>
  </si>
  <si>
    <t xml:space="preserve">GRC</t>
  </si>
  <si>
    <t xml:space="preserve">INEOF00344</t>
  </si>
  <si>
    <t xml:space="preserve">5</t>
  </si>
  <si>
    <t xml:space="preserve">5MG/CAP</t>
  </si>
  <si>
    <t xml:space="preserve">NORVALET CAPS 10MG/CAP BTx30 (BLIST 3x10)</t>
  </si>
  <si>
    <t xml:space="preserve">NORVALET CAPS 10MG/CAP </t>
  </si>
  <si>
    <t xml:space="preserve">10MG/CAP</t>
  </si>
  <si>
    <t xml:space="preserve">FLODIL CAPS 5MG/CAP ΒΤx30 (BLIST 2x15)</t>
  </si>
  <si>
    <t xml:space="preserve">ΒΤx30 (BLIST 2x15)</t>
  </si>
  <si>
    <t xml:space="preserve">FLODIL CAPS 5MG/CAP </t>
  </si>
  <si>
    <t xml:space="preserve">ΜΙΝΕΡΒΑ ΦΑΡΜΑΚΕΥΤΙΚΗ Α.Ε.</t>
  </si>
  <si>
    <t xml:space="preserve">FLODIL CAPS 10MG/CAP ΒΤx30 (BLIST 2x15)</t>
  </si>
  <si>
    <t xml:space="preserve">FLODIL CAPS 10MG/CAP</t>
  </si>
  <si>
    <t xml:space="preserve">AMLODIN CAPS 5MG/CAP BT x 30(BLIST 3x 10)</t>
  </si>
  <si>
    <t xml:space="preserve">BT x 30(BLIST 3x 10)</t>
  </si>
  <si>
    <t xml:space="preserve">AMLODIN CAPS 5MG/CAP</t>
  </si>
  <si>
    <t xml:space="preserve">BENNETT ΦΑΡΜΑΚΕΥΤΙΚΗ Α.Ε.</t>
  </si>
  <si>
    <t xml:space="preserve">INEOF00344l</t>
  </si>
  <si>
    <t xml:space="preserve">AMLODIN CAPS 10MG/CAP BT x 30(BLIST 3x 10)</t>
  </si>
  <si>
    <t xml:space="preserve">AMLODIN CAPS 10MG/CAP</t>
  </si>
  <si>
    <t xml:space="preserve">AMLIBON TAB 5MG/TAB BTx30 (BLISTER)</t>
  </si>
  <si>
    <t xml:space="preserve">BTx30(BLISTER 3x10)</t>
  </si>
  <si>
    <t xml:space="preserve">AMLIBON TAB 5MG/TAB</t>
  </si>
  <si>
    <t xml:space="preserve">SANDOZ GMBH, KUNDL, AUSTRIA</t>
  </si>
  <si>
    <t xml:space="preserve">SANTA PHARMA A,E,</t>
  </si>
  <si>
    <t xml:space="preserve">AMLIBON TAB 10MG/TAB BTx30 (BLISTER)</t>
  </si>
  <si>
    <t xml:space="preserve">AMLIBON TAB 10MG/TAB</t>
  </si>
  <si>
    <t xml:space="preserve">AMODIPAN CAPS 10MG/CAP BTx30(BLISTER 3x10)</t>
  </si>
  <si>
    <t xml:space="preserve">BTx30 (BLIST 2x15)</t>
  </si>
  <si>
    <t xml:space="preserve">AMODIPAN CAPS 10MG/CAP</t>
  </si>
  <si>
    <t xml:space="preserve">ΦΑΡΜΕΞ Α.Ε.</t>
  </si>
  <si>
    <t xml:space="preserve">AMODIPAN CAPS 5MG/CAP BTx30(BLISTER 3x10)</t>
  </si>
  <si>
    <t xml:space="preserve">AMODIPAN CAPS 5MG/CAP</t>
  </si>
  <si>
    <t xml:space="preserve">PIDOLEN (ΓΕΝΟΣΗΜΟ) CAPS 5MG/CAP BTx30 (BLIST 2x15)</t>
  </si>
  <si>
    <t xml:space="preserve">BTx14(BLIST 2x7)</t>
  </si>
  <si>
    <t xml:space="preserve">PIDOLEN (ΓΕΝΟΣΗΜΟ) CAPS 5MG/CAP </t>
  </si>
  <si>
    <t xml:space="preserve">PROTON PHARMA ΑΝΩΝΥΜΗ ΦΑΡΜΑΚΕΥΤΙΚΗ ΕΤΑΙΡΕΙΑ</t>
  </si>
  <si>
    <t xml:space="preserve">PIDOLEN (ΓΕΝΟΣΗΜΟ) CAPS 10MG/CAP BTx30 (BLIST 2x15)</t>
  </si>
  <si>
    <t xml:space="preserve">PIDOLEN (ΓΕΝΟΣΗΜΟ) CAPS 10MG/CAP</t>
  </si>
  <si>
    <t xml:space="preserve">AGGOVASK CAPS 5MG/CAP BTx14(BLIST 2x7)</t>
  </si>
  <si>
    <t xml:space="preserve">AGGOVASK CAPS 5MG/CAP</t>
  </si>
  <si>
    <t xml:space="preserve">IASIS PHARMA</t>
  </si>
  <si>
    <t xml:space="preserve">AGGOVASK CAPS 10MG/CAP BTx14(BLIST 2x7)</t>
  </si>
  <si>
    <t xml:space="preserve">BTx14 (BLIST 1x14)</t>
  </si>
  <si>
    <t xml:space="preserve">AGGOVASK CAPS 10MG/CAP BTx14</t>
  </si>
  <si>
    <t xml:space="preserve">IASIS PHARMAC,HELLAS ΒΙΟΜ,&amp; ΕΜΠ,Φ/ΚΩΝ-ΧΗΜ/ΚΩΝ &amp; ΚΑ</t>
  </si>
  <si>
    <t xml:space="preserve">LODIPIN CAPS 5MG/CAP BTx30 (BLIST 3x10)</t>
  </si>
  <si>
    <t xml:space="preserve">LODIPIN CAPS 5MG/CAP </t>
  </si>
  <si>
    <t xml:space="preserve">LODIPIN CAPS 10MG/CAP BTx14 (BLIST 1x14)</t>
  </si>
  <si>
    <t xml:space="preserve">BTx14</t>
  </si>
  <si>
    <t xml:space="preserve">TAB</t>
  </si>
  <si>
    <t xml:space="preserve">ΔΙΣΚΙΑ </t>
  </si>
  <si>
    <t xml:space="preserve">LODIPIN CAPS 10MG/CAP</t>
  </si>
  <si>
    <t xml:space="preserve">GENEPHARM AE</t>
  </si>
  <si>
    <t xml:space="preserve">5MG/TAB</t>
  </si>
  <si>
    <t xml:space="preserve">LODIPIN CAPS 10MG/CAP BTx30 (BLIST 3x10)</t>
  </si>
  <si>
    <t xml:space="preserve">LODIPIN CAPS 10MG/CAP </t>
  </si>
  <si>
    <t xml:space="preserve">10MG/TAB</t>
  </si>
  <si>
    <t xml:space="preserve">NORMODIN TAB 5MG/TAB BTx14</t>
  </si>
  <si>
    <t xml:space="preserve">BT x  30 σε BLISTERS</t>
  </si>
  <si>
    <r>
      <rPr>
        <sz val="10"/>
        <color rgb="FF000000"/>
        <rFont val="Arial"/>
        <family val="2"/>
        <charset val="1"/>
      </rPr>
      <t xml:space="preserve">NORMODIN TAB 5MG/TA</t>
    </r>
    <r>
      <rPr>
        <b val="true"/>
        <sz val="10"/>
        <color rgb="FF000000"/>
        <rFont val="Arial"/>
        <family val="2"/>
        <charset val="1"/>
      </rPr>
      <t xml:space="preserve">B</t>
    </r>
  </si>
  <si>
    <t xml:space="preserve">NORMODIN TAB 10MG/TAB BTx14</t>
  </si>
  <si>
    <t xml:space="preserve">NORMODIN TAB 10MG/TAB</t>
  </si>
  <si>
    <t xml:space="preserve">AMLIBON BES TAB 5MG/TAB BT x  30 σε BLISTERS</t>
  </si>
  <si>
    <t xml:space="preserve">AMLIBON BES TAB 5MG/TAB </t>
  </si>
  <si>
    <t xml:space="preserve">ΑΝΦΑΡΜ ΕΛΛΑΣ Α,Ε,</t>
  </si>
  <si>
    <t xml:space="preserve">AMLIBON BES TAB 10MG/TAB BT x  30 σε BLISTERS</t>
  </si>
  <si>
    <t xml:space="preserve">BTx28 (BLIST 2x14)</t>
  </si>
  <si>
    <t xml:space="preserve">AMLIBON BES TAB 10MG/TAB </t>
  </si>
  <si>
    <t xml:space="preserve">ΑΝΦΑΡΜ ΕΛΛΑΣ Α.Ε.</t>
  </si>
  <si>
    <t xml:space="preserve">BARUDEN CAPS 10MG/CAP BTx14 (BLIST 1x14)</t>
  </si>
  <si>
    <t xml:space="preserve">BTx14 (1 BL. x 14)</t>
  </si>
  <si>
    <t xml:space="preserve">BARUDEN CAPS 10MG/CAP </t>
  </si>
  <si>
    <t xml:space="preserve">MEDICAL PHARMAQUALITY ΦΑΡΜ/ΚΗ ΑΕ ΔΤ.MEDICAL PHARMAQUALITY AE</t>
  </si>
  <si>
    <t xml:space="preserve">BARUDEN CAPS 10MG/CAP BTx28 (BLIST 2x14)</t>
  </si>
  <si>
    <t xml:space="preserve">BTx14 (1 BL,x 14)</t>
  </si>
  <si>
    <t xml:space="preserve">NORDEX/MEDICAL PHARMAQUALITY TAB 5MG/TAB BTx14 (1 BL. x 14)</t>
  </si>
  <si>
    <t xml:space="preserve">BTx28(BLISTER 2x14)</t>
  </si>
  <si>
    <t xml:space="preserve">NORDEX/MEDICAL PHARMAQUALITY TAB </t>
  </si>
  <si>
    <t xml:space="preserve">MEDICAL PHARMAQUALITY AE</t>
  </si>
  <si>
    <t xml:space="preserve">NATURALIA ΑΝΩΝΥΜΗ ΕΜΠΟΡΙΚΗ ΕΤΑΙΡΕΙΑ ΦΑΡΜΑΚΕΥΤΙΚΩΝ ΠΡΟΪΟΝΤΩΝ, ΠΑΡΑΦΑΡΜΑΚΕΥΤΙΚΩΝ ΕΙΔΩΝ, ΙΑΤΡΙΚΩΝ ΒΟΗΘΗΜΑΤΩΝ, ΚΑΛΛΥΝΤΙΚΩΝ Δ.Τ. NATURALIA A.E.</t>
  </si>
  <si>
    <t xml:space="preserve">NORDEX/MEDICAL PHARMAQUALITY TAB 10MG/TAB BTx14 (1 BL,x 14)</t>
  </si>
  <si>
    <t xml:space="preserve">BTx 28(BLISTER 2x14)</t>
  </si>
  <si>
    <t xml:space="preserve">AMLORETIN CAPS 10MG/CAP BTx28(BLISTER 2x14)</t>
  </si>
  <si>
    <t xml:space="preserve">ΒΤΧ14(BLIST 1X14)</t>
  </si>
  <si>
    <t xml:space="preserve">AMLORETIN CAPS 10MG/CAP </t>
  </si>
  <si>
    <t xml:space="preserve">NATURALIA A.E.</t>
  </si>
  <si>
    <t xml:space="preserve">UPJOHN HELLAS Ε.Π.Ε.</t>
  </si>
  <si>
    <t xml:space="preserve">AMLORETIN CAPS 5MG/CAP BTx 28(BLISTER 2x14)</t>
  </si>
  <si>
    <t xml:space="preserve">ΒΤΧ14(BLIST1X14)</t>
  </si>
  <si>
    <t xml:space="preserve">AMLORETIN CAPS 5MG/CAP </t>
  </si>
  <si>
    <t xml:space="preserve">NORVASC CAPS 5MG/CAP ΒΤΧ14(BLIST 1X14)</t>
  </si>
  <si>
    <t xml:space="preserve">NORVASC CAPS 5MG/CAP </t>
  </si>
  <si>
    <t xml:space="preserve">NEXUS MEDICALS A.E.</t>
  </si>
  <si>
    <t xml:space="preserve">NORVASC CAPS 10MG/CAP ΒΤΧ14(BLIST1X14)</t>
  </si>
  <si>
    <t xml:space="preserve">NORVASC CAPS 10MG/CAP </t>
  </si>
  <si>
    <t xml:space="preserve">ALAPIS ABEE</t>
  </si>
  <si>
    <t xml:space="preserve">ALDOSION CAPS 5MG/CAP BTx30 (BLIST 3x10)</t>
  </si>
  <si>
    <t xml:space="preserve">ALDOSION CAPS 5MG/CAP </t>
  </si>
  <si>
    <t xml:space="preserve">ALDOSION CAPS 10MG/CAP BTx30 (BLIST 3x10)</t>
  </si>
  <si>
    <t xml:space="preserve">ALDOSION CAPS 10MG/CAP </t>
  </si>
  <si>
    <t xml:space="preserve">RAFARM A,E,B,E,</t>
  </si>
  <si>
    <t xml:space="preserve">AMLODIPINE MALEATE/GENERICS TAB 5MG/TAB BTx14</t>
  </si>
  <si>
    <t xml:space="preserve">BTx 30 (BLIST 3x10)</t>
  </si>
  <si>
    <t xml:space="preserve">AMLODIPINE MALEATE/GENERICS TAB</t>
  </si>
  <si>
    <t xml:space="preserve">GENERICS PHARMA HELLAS ΕΠΕ</t>
  </si>
  <si>
    <t xml:space="preserve">FOS ΦΑΡΜΑΚΕΥΤΙΚΗ ΙΚΕ</t>
  </si>
  <si>
    <t xml:space="preserve">amlodipine maleate/GENERICS TAB 5MG/TAB BTx28</t>
  </si>
  <si>
    <t xml:space="preserve">amlodipine maleate/GENERICS TAB 5MG/TAB</t>
  </si>
  <si>
    <t xml:space="preserve">10 MG/CAP</t>
  </si>
  <si>
    <t xml:space="preserve">amlodipine maleate/GENERICS TAB 10MG/TAB ΒΤx14</t>
  </si>
  <si>
    <t xml:space="preserve">BTX14(2BLIST,X7)</t>
  </si>
  <si>
    <t xml:space="preserve">amlodipine maleate/GENERICS TAB 10MG/TAB</t>
  </si>
  <si>
    <t xml:space="preserve">GAP A,E,</t>
  </si>
  <si>
    <t xml:space="preserve">amlodipine maleate/GENERICS TAB 10MG/TAB BTx28</t>
  </si>
  <si>
    <t xml:space="preserve">BTx28 (BLIST 4x7)</t>
  </si>
  <si>
    <t xml:space="preserve">amlodipine maleate/GENERICS TAB 10MG/TAB </t>
  </si>
  <si>
    <t xml:space="preserve">VOCATE ΦΑΡΜΑΚΕΥΤΙΚΗ Α,Ε,</t>
  </si>
  <si>
    <t xml:space="preserve">EVANGIO CAPS 5MG/CAP BTx14 (BLIST 1x14)</t>
  </si>
  <si>
    <t xml:space="preserve">EVANGIO CAPS 5MG/CAP </t>
  </si>
  <si>
    <t xml:space="preserve">RAFARM A.E.B.E.</t>
  </si>
  <si>
    <t xml:space="preserve">VOCATE ΦΑΡΜΑΚΕΥΤΙΚΗ Α.Ε.</t>
  </si>
  <si>
    <t xml:space="preserve">AMLOPRESS CAPS 5MG/CAP BTx 30 (BLIST 3x10)</t>
  </si>
  <si>
    <t xml:space="preserve">AMLOPRESS CAPS 5MG/CAP </t>
  </si>
  <si>
    <t xml:space="preserve">AMLOPRESS CAPS 10 MG/CAP BTx 30 (BLIST 3x10)</t>
  </si>
  <si>
    <t xml:space="preserve">ΒΤx28 (BLIST 4x7)</t>
  </si>
  <si>
    <t xml:space="preserve">AMLOPRESS CAPS 10 MG/CAP </t>
  </si>
  <si>
    <t xml:space="preserve">IAMATICA MON. ΕΠΕ</t>
  </si>
  <si>
    <t xml:space="preserve">10 </t>
  </si>
  <si>
    <t xml:space="preserve">AMLODIL CAPS 10MG/CAP BTX14(2BLIST,X7)</t>
  </si>
  <si>
    <t xml:space="preserve">AMLODIL CAPS 10MG/CAP </t>
  </si>
  <si>
    <t xml:space="preserve">GAP A.E.</t>
  </si>
  <si>
    <t xml:space="preserve">NORFAN CAPS 5MG/CAP BTx28 (BLIST 4x7)</t>
  </si>
  <si>
    <t xml:space="preserve">BTx2 BLISTx 14 CAP</t>
  </si>
  <si>
    <t xml:space="preserve">NORFAN CAPS 5MG/CAP </t>
  </si>
  <si>
    <t xml:space="preserve">ALPHA GENERICS THERAPY  ΑΕΒΕΦ  &lt;&lt;A.G. THERAPY ABEE&gt;&gt;</t>
  </si>
  <si>
    <t xml:space="preserve">NORFAN CAPS 5MG/CAP BTx28 (BLIST 2x14)</t>
  </si>
  <si>
    <t xml:space="preserve">BTx4 BLISTx  7 CAP</t>
  </si>
  <si>
    <t xml:space="preserve">NORFAN CAPS 10MG/CAP BTx28 (BLIST 2x14)</t>
  </si>
  <si>
    <t xml:space="preserve">NORFAN CAPS 10MG/CAP </t>
  </si>
  <si>
    <t xml:space="preserve">AXYPLOT CAPS 5MG/CAP ΒΤx28 (BLIST 4x7)</t>
  </si>
  <si>
    <t xml:space="preserve">BTx14 (BLIST 1 x 14)</t>
  </si>
  <si>
    <t xml:space="preserve">AXYPLOT CAPS 5MG/CAP </t>
  </si>
  <si>
    <t xml:space="preserve">ΠΝΓ ΓΕΡΟΛΥΜΑΤΟΣ ΜΕΝΤΙΚΑΛ Α,Ε, Δ,Τ,PNG GEROLYMATOS</t>
  </si>
  <si>
    <t xml:space="preserve">AXYPLOT CAPS 10MG/CAP ΒΤx28 (BLIST 4x7)</t>
  </si>
  <si>
    <t xml:space="preserve">BTx28 (BLIST 2 x 14)</t>
  </si>
  <si>
    <t xml:space="preserve">AXYPLOT CAPS 10MG/CAP </t>
  </si>
  <si>
    <t xml:space="preserve">AMLOSILAT CAPS 5MG/CAP BTx2 BLISTx 14 CAP</t>
  </si>
  <si>
    <t xml:space="preserve">AMLOSILAT CAPS 5MG/CAP </t>
  </si>
  <si>
    <t xml:space="preserve">ALPHA GENERICS THERAPY  ΑΕΒΕΦ</t>
  </si>
  <si>
    <t xml:space="preserve">AMLOSILAT CAPS 5MG/CAP BTx4 BLISTx  7 CAP</t>
  </si>
  <si>
    <t xml:space="preserve">AMLOSILAT CAPS 10 MG/CAP BTx2 BLISTx 14 CAP</t>
  </si>
  <si>
    <t xml:space="preserve">BT x 14 (BLIST 2x7)</t>
  </si>
  <si>
    <t xml:space="preserve">AMLOSILAT CAPS 10 MG/CAP </t>
  </si>
  <si>
    <t xml:space="preserve">HELP ΑΒΕΕ</t>
  </si>
  <si>
    <t xml:space="preserve">DAFOR CAPS 5MG/CAP BTx14 (BLIST 1 x 14)</t>
  </si>
  <si>
    <t xml:space="preserve">BT x 30 (BLIST 3x10)</t>
  </si>
  <si>
    <t xml:space="preserve">DAFOR CAPS 5MG/CAP </t>
  </si>
  <si>
    <t xml:space="preserve">ΠΝΓ ΓΕΡΟΛΥΜΑΤΟΣ ΜΕΝΤΙΚΑΛ Α.Ε.</t>
  </si>
  <si>
    <t xml:space="preserve">DAFOR CAPS 5MG/CAP BTx28 (BLIST 2 x 14)</t>
  </si>
  <si>
    <t xml:space="preserve">DAFOR CAPS 10MG/CAP BTx14 (BLIST 1x14)</t>
  </si>
  <si>
    <t xml:space="preserve">DAFOR CAPS 10MG/CAP </t>
  </si>
  <si>
    <t xml:space="preserve">DAFOR CAPS 10MG/CAP BTx28 (BLIST 2 x 14)</t>
  </si>
  <si>
    <t xml:space="preserve">ΝΟΡΜΑ ΕΛΛΑΣ Α.Ε.</t>
  </si>
  <si>
    <t xml:space="preserve">VASCODIN CAPS 5MG/CAP BT x 14 (BLIST 2x7)</t>
  </si>
  <si>
    <t xml:space="preserve">VASCODIN CAPS 5MG/CAP </t>
  </si>
  <si>
    <t xml:space="preserve">VASCODIN CAPS 5MG/CAP BT x 30 (BLIST 3x10)</t>
  </si>
  <si>
    <t xml:space="preserve">NEXUS MEDICALS A,E,</t>
  </si>
  <si>
    <t xml:space="preserve">10210000</t>
  </si>
  <si>
    <t xml:space="preserve">VASCODIN CAPS 10MG/CAP BT x 14 (BLIST 2x7)</t>
  </si>
  <si>
    <t xml:space="preserve">VASCODIN CAPS 10MG/CAP </t>
  </si>
  <si>
    <t xml:space="preserve">VASCODIN CAPS 10MG/CAP BT x 30 (BLIST 3x10)</t>
  </si>
  <si>
    <t xml:space="preserve">10MG</t>
  </si>
  <si>
    <t xml:space="preserve">AMLODIPINE BESILATE/NORMA CAPS 5MG/CAP BTx30 (BLIST 3x10)</t>
  </si>
  <si>
    <t xml:space="preserve">AMLODIPINE BESILATE/NORMA CAPS 5MG/CAP </t>
  </si>
  <si>
    <t xml:space="preserve">AMLODIPINE BESILATE/NORMA CAPS 10MG/CAP BTx30 (BLIST 3x10)</t>
  </si>
  <si>
    <t xml:space="preserve">BT x 30 (3x10)</t>
  </si>
  <si>
    <t xml:space="preserve">AMLODIPINE BESILATE/NORMA CAPS 10MG/CAP</t>
  </si>
  <si>
    <t xml:space="preserve">TEVA PHARMA B.V., Haarlem, THE NETHERLANDS</t>
  </si>
  <si>
    <t xml:space="preserve">EVANGIO CAPS 5MG/CAP BTx30 (BLIST 2x15)</t>
  </si>
  <si>
    <t xml:space="preserve">EVANGIO CAPS 10MG BTx14 (BLIST 1x14)</t>
  </si>
  <si>
    <t xml:space="preserve">BTx30 σε BLISTERS</t>
  </si>
  <si>
    <t xml:space="preserve">EVANGIO CAPS 10MG </t>
  </si>
  <si>
    <t xml:space="preserve">INNOVIS PHARMA ΑΝΩΝΥΜΗ ΕΜΠΟΡΙΚΗ ΚΑΙ ΒΙΟΜΗΧΑΝΙΚΗ ΕΤΑΙΡΕΙΑ ΦΑΡΜΑΚΕΥΤΙΚΩΝ ΙΑΤΡΙΚΩΝ ΚΑΙ ΚΑΛΛΥΝΤΙΚΩΝ ΠΡΟΪΟΝΤΩΝ Δ.Τ. INNOVIS PHARMA</t>
  </si>
  <si>
    <t xml:space="preserve">EVANGIO CAPS 10MG BTx30 (BLIST 2x15)</t>
  </si>
  <si>
    <t xml:space="preserve">BTx 30(BLIST 3 x 10)</t>
  </si>
  <si>
    <t xml:space="preserve">MEDOCHEMIE HELLAS AE ΠΑΡΑΣ.&amp; ΕΜΠΟΡ.ΦΑΡΜ.&amp; Φ/ΚΩΝ ΠΡ.Δ.Τ.MEDOC</t>
  </si>
  <si>
    <t xml:space="preserve">AMLODIPINE BESILATE/TEVA TAB 10MG/TAB BT x 30 (3x10)</t>
  </si>
  <si>
    <t xml:space="preserve">AMLODIPINE BESILATE/TEVA TAB </t>
  </si>
  <si>
    <t xml:space="preserve">AMLODIPINE BESILATE/TEVA TAB 5MG/TAB BT x 30 (3x10)</t>
  </si>
  <si>
    <t xml:space="preserve">BTx  30(BLIST  2x15)</t>
  </si>
  <si>
    <t xml:space="preserve">AMLODIPINE BESILATE/TEVA TAB 5MG/TAB</t>
  </si>
  <si>
    <t xml:space="preserve">MEDARTE ΦΑΡΜΑΚΕΥΤΙΚΗ ΑΒΕΕ</t>
  </si>
  <si>
    <t xml:space="preserve">NOLVAC TAB 10MG/TAB BTx28 σε BLISTERS</t>
  </si>
  <si>
    <t xml:space="preserve">NOLVAC TAB 10MG/TAB </t>
  </si>
  <si>
    <t xml:space="preserve">ΦΑΡΜΑΤΕΝ ΕΛΛΑΣ ΑΕΒΕ</t>
  </si>
  <si>
    <t xml:space="preserve">NOLVAC TAB 10MG/TAB BTx30 σε BLISTERS</t>
  </si>
  <si>
    <t xml:space="preserve">BTX14(BLIST1X14)</t>
  </si>
  <si>
    <t xml:space="preserve">INNOVIS PHARMA A.E.B.E</t>
  </si>
  <si>
    <t xml:space="preserve">FARMEDIA AE</t>
  </si>
  <si>
    <t xml:space="preserve">ABESYL CAPS 5MG/CAP BTx 30(BLIST 3 x 10)</t>
  </si>
  <si>
    <t xml:space="preserve">BTX28(BLIST2X14)</t>
  </si>
  <si>
    <t xml:space="preserve">ABESYL CAPS 5MG/CAP </t>
  </si>
  <si>
    <t xml:space="preserve">MEDOCHEMIE HELLAS AE</t>
  </si>
  <si>
    <t xml:space="preserve">ABESYL CAPS 10MG/CAP BTx 30(BLIST 3 x 10)</t>
  </si>
  <si>
    <t xml:space="preserve">ABESYL CAPS 10MG/CAP </t>
  </si>
  <si>
    <t xml:space="preserve">BIAN A.E.</t>
  </si>
  <si>
    <t xml:space="preserve">ANGIORETIC CAPS 5MG/CAP BTx  30(BLIST  2x15)</t>
  </si>
  <si>
    <t xml:space="preserve">ANGIORETIC CAPS 5MG/CAP </t>
  </si>
  <si>
    <t xml:space="preserve">ANGIORETIC CAPS 10MG/CAP BTx  30(BLIST  2x15)</t>
  </si>
  <si>
    <t xml:space="preserve">BTx28(BLIST 2x14)</t>
  </si>
  <si>
    <t xml:space="preserve">ANGIORETIC CAPS 10MG/CAP </t>
  </si>
  <si>
    <t xml:space="preserve">PRECARDIN CAPS 10MG/CAP BTX14(BLIST1X14)</t>
  </si>
  <si>
    <t xml:space="preserve">PRECARDIN CAPS 10MG/CAP </t>
  </si>
  <si>
    <t xml:space="preserve">PRECARDIN CAPS 10MG/CAP BTX28(BLIST2X14)</t>
  </si>
  <si>
    <t xml:space="preserve">AMLODIPINE/MYLAN GENERICS TAB 5MG/TAB BTx30</t>
  </si>
  <si>
    <t xml:space="preserve">BTx30 (BLISTER 3x10)</t>
  </si>
  <si>
    <t xml:space="preserve">AMLODIPINE/MYLAN GENERICS TAB 5MG/TAB </t>
  </si>
  <si>
    <t xml:space="preserve">AMLODIPINE/MYLAN GENERICS TAB 10MG/TAB BTx30</t>
  </si>
  <si>
    <t xml:space="preserve">AMLODIPINE/MYLAN GENERICS TAB 10MG/TAB </t>
  </si>
  <si>
    <t xml:space="preserve">ROVOXID CAPS 5MG/CAP BTx30 (BLIST 3x10)</t>
  </si>
  <si>
    <t xml:space="preserve">BT x 30 (σε BLIST)</t>
  </si>
  <si>
    <t xml:space="preserve">ROVOXID CAPS 5MG/CAP </t>
  </si>
  <si>
    <t xml:space="preserve">STARGEN Ε.Π.Ε  ( Δ.Τ. STARGEN LTD)</t>
  </si>
  <si>
    <t xml:space="preserve">ROVOXID CAPS 10MG/CAP BTx30 (BLIST 3x10)</t>
  </si>
  <si>
    <t xml:space="preserve">BT x 30(BLIST 3x10)</t>
  </si>
  <si>
    <t xml:space="preserve">ROVOXID CAPS 10MG/CAP</t>
  </si>
  <si>
    <t xml:space="preserve">ΒΙΑΝΕΞ Α.Ε. ΑΝΩΝΥΜΟΣ ΕΜΠΟΡΟΒΙΟΜΗΧΑΝΙΚΗ-ΤΟΥΡΙΣΤΙΚΗ-ΞΕΝΟΔΟΧΕΙΑΚΗ ΚΑΙ ΝΑΥΤΙΛΙΑΚΗ ΑΝΩΝΥΜΟΣ ΕΤΑΙΡΕΙΑ Δ.Τ. ΒΙΑΝΕΞ Α.Ε.</t>
  </si>
  <si>
    <t xml:space="preserve">RAMLET CAPS 5MG/CAP BTx28(BLIST 2x14)</t>
  </si>
  <si>
    <t xml:space="preserve">RAMLET CAPS 5MG/CAP </t>
  </si>
  <si>
    <t xml:space="preserve">RAMLET CAPS 10MG/CAP BTx14 (BLIST 1x14)</t>
  </si>
  <si>
    <t xml:space="preserve">RAMLET CAPS 10MG/CAP </t>
  </si>
  <si>
    <t xml:space="preserve">ELPEN AE ΦΑΡΜΑΚΕΥΤΙΚΗ ΒΙΟΜΗΧΑΝΙΑ</t>
  </si>
  <si>
    <t xml:space="preserve">RAMLET CAPS 10MG/CAP BTx28 (BLIST 2x14)</t>
  </si>
  <si>
    <t xml:space="preserve">BTx30(BLIST 3x10)</t>
  </si>
  <si>
    <t xml:space="preserve">AMLOTENS TAB 5MG/TAB BTx30 (BLISTER 3x10)</t>
  </si>
  <si>
    <t xml:space="preserve">BTx14(BLISTER 1x14)</t>
  </si>
  <si>
    <t xml:space="preserve">AMLOTENS TAB 5MG/TAB </t>
  </si>
  <si>
    <t xml:space="preserve">AMLODIPINE MESILATE MONOHYDRATE</t>
  </si>
  <si>
    <t xml:space="preserve">AMLOTENS TAB 10MG/TAB BTx30 (BLISTER 3x10)</t>
  </si>
  <si>
    <t xml:space="preserve">AMLOTENS TAB 10MG/TAB </t>
  </si>
  <si>
    <t xml:space="preserve">NORVAGEN TAB 10MG/TAB BT x 30 (σε BLIST)</t>
  </si>
  <si>
    <t xml:space="preserve">BTx28</t>
  </si>
  <si>
    <t xml:space="preserve">ΔΙΣΚΙΑ</t>
  </si>
  <si>
    <t xml:space="preserve">NORVAGEN TAB 10MG/TAB </t>
  </si>
  <si>
    <t xml:space="preserve">STARGEN Ε.Π.Ε.</t>
  </si>
  <si>
    <t xml:space="preserve">AMILOPID CAPS 5MG/CAP BT x 30(BLIST 3x10)</t>
  </si>
  <si>
    <t xml:space="preserve">AMILOPID CAPS 5MG/CAP </t>
  </si>
  <si>
    <t xml:space="preserve">ΒΙΑΝΕΞ Α.Ε.</t>
  </si>
  <si>
    <t xml:space="preserve">AMILOPID CAPS 10MG/CAP BT x 30(BLIST 3x10)</t>
  </si>
  <si>
    <t xml:space="preserve">ΒΤΧ50(BLIST5X10)</t>
  </si>
  <si>
    <t xml:space="preserve">AMILOPID CAPS 10MG/CAP </t>
  </si>
  <si>
    <t xml:space="preserve">NOVARTIS (HELLAS) A.E.B.E.</t>
  </si>
  <si>
    <t xml:space="preserve">200MG/TAB</t>
  </si>
  <si>
    <t xml:space="preserve">AMLOPEN CAPS 5MG/CAP BTx30 (BLIST 3x10)</t>
  </si>
  <si>
    <t xml:space="preserve">FLX250ML</t>
  </si>
  <si>
    <t xml:space="preserve">SYR</t>
  </si>
  <si>
    <t xml:space="preserve">ΣΙΡΟΠΙ ML</t>
  </si>
  <si>
    <t xml:space="preserve">AMLOPEN CAPS 5MG/CAP </t>
  </si>
  <si>
    <t xml:space="preserve">100MG/5ML</t>
  </si>
  <si>
    <t xml:space="preserve">AMLOPEN CAPS 10MG/CAP BTx30(BLIST 3x10)</t>
  </si>
  <si>
    <t xml:space="preserve">ΒΤx50(BLIST5x10)</t>
  </si>
  <si>
    <t xml:space="preserve">CO.R.F.C.T</t>
  </si>
  <si>
    <t xml:space="preserve">ΔΙΣΚΙΑ ΕΛΕΓΧ ΑΠΟΔ</t>
  </si>
  <si>
    <t xml:space="preserve">AMLOPEN CAPS 10MG/CAP </t>
  </si>
  <si>
    <t xml:space="preserve">AMLORETIN CAPS 5MG/CAP BTx14(BLISTER 1x14)</t>
  </si>
  <si>
    <t xml:space="preserve">BTx30(BLIST3x10)</t>
  </si>
  <si>
    <t xml:space="preserve">400MG/TAB</t>
  </si>
  <si>
    <t xml:space="preserve">AMLORETIN CAPS 10MG/CAP BTx14(BLISTER 1x14)</t>
  </si>
  <si>
    <t xml:space="preserve">FLx150 ML</t>
  </si>
  <si>
    <t xml:space="preserve">oral.SUSP</t>
  </si>
  <si>
    <t xml:space="preserve">ΠΟΣ ΔΙΑΛΥΜΑ ML</t>
  </si>
  <si>
    <t xml:space="preserve">RECKITT BENCKISER HELLAS HEALTHCARE A.E. Δ.Τ. RB HEALTHCARE HELLAS A.E.</t>
  </si>
  <si>
    <t xml:space="preserve">NORMODIN TAB 5MG/TAB BTx28</t>
  </si>
  <si>
    <t xml:space="preserve">ΒΤΧ24(BLIST 3X8)</t>
  </si>
  <si>
    <t xml:space="preserve">F.C.TAB</t>
  </si>
  <si>
    <t xml:space="preserve">ΔΙΣΚΙΑ ΕΠΙΚΑΛ</t>
  </si>
  <si>
    <t xml:space="preserve">NORMODIN TAB 5MG/TAB</t>
  </si>
  <si>
    <t xml:space="preserve">BGP ΦΑΡΜΑΚΕΥΤΙΚΑ ΠΡΟΪΟΝΤΑ ΜΟΝΟΠΡΟΣΩΠΗ ΕΤΑΙΡΕΙΑ ΠΕΡΙΟΡΙΣΜΕΝΗΣ ΕΥΘΥΝΗΣ Δ.Τ. BGP ΠΡΟΪΟΝΤΑ Μ.Ε.Π.Ε.</t>
  </si>
  <si>
    <t xml:space="preserve">600MG/TAB</t>
  </si>
  <si>
    <t xml:space="preserve">NORMODIN TAB 10MG/TAB BTx28</t>
  </si>
  <si>
    <t xml:space="preserve">BTX30(BLIST3X10)</t>
  </si>
  <si>
    <t xml:space="preserve">C.TAB</t>
  </si>
  <si>
    <t xml:space="preserve">ΔΙΣΚΙΑ ΕΠΙΚΑΛΥΜ</t>
  </si>
  <si>
    <t xml:space="preserve">NORMODIN TAB 10MG/TAB </t>
  </si>
  <si>
    <t xml:space="preserve">TEGRETOL TAB 200MG/TAB ΒΤΧ50(BLIST5X10)</t>
  </si>
  <si>
    <t xml:space="preserve">BTX24(BLIST3X8)</t>
  </si>
  <si>
    <t xml:space="preserve">TEGRETOL TAB 200MG/TAB </t>
  </si>
  <si>
    <t xml:space="preserve">200</t>
  </si>
  <si>
    <t xml:space="preserve">TEGRETOL SYR 100MG/5ML FLX250ML</t>
  </si>
  <si>
    <t xml:space="preserve">BTx20 (σε BLISTERS)</t>
  </si>
  <si>
    <t xml:space="preserve">TEGRETOL SYR 100MG/5ML </t>
  </si>
  <si>
    <t xml:space="preserve">PFIZER ΕΛΛΑΣ Α.Ε.</t>
  </si>
  <si>
    <t xml:space="preserve">TEGRETOL CO.R.F.C.T 200MG/TAB ΒΤx50(BLIST5x10)</t>
  </si>
  <si>
    <t xml:space="preserve">BTX24 (BLISTER 2x12)</t>
  </si>
  <si>
    <t xml:space="preserve">TEGRETOL CO.R.F.C.T 200MG/TAB </t>
  </si>
  <si>
    <t xml:space="preserve">ΡΕΚΙΤ ΜΠΕΝΚΙΖΕΡ ΕΛΛΑΣ ΧΗΜΙΚΑ ΑΒΕΕ</t>
  </si>
  <si>
    <t xml:space="preserve">TEGRETOL CO.R.F.C.T 400MG/TAB BTx30(BLIST3x10)</t>
  </si>
  <si>
    <t xml:space="preserve">BTx16 (BLIST 2 x  8)</t>
  </si>
  <si>
    <t xml:space="preserve">SOFT.CAPS</t>
  </si>
  <si>
    <t xml:space="preserve">TEGRETOL CO.R.F.C.T 400MG/TAB </t>
  </si>
  <si>
    <t xml:space="preserve">400</t>
  </si>
  <si>
    <t xml:space="preserve">200MG/CAP</t>
  </si>
  <si>
    <t xml:space="preserve">NUROFEN FOR CHILDREN  oral.SUSP 100MG/5ML FLx150 ML</t>
  </si>
  <si>
    <t xml:space="preserve">NUROFEN FOR CHILDREN  oral.SUSP 100MG/5ML </t>
  </si>
  <si>
    <t xml:space="preserve">RB HEALTHCARE HELLAS A.E.</t>
  </si>
  <si>
    <t xml:space="preserve">ΙΟΥΛ.&amp; ΕΙΡ. ΤΣΕΤΗ ΦΑΡ/ΚΑ ΕΡΓΑΣΤΗΡΙΑ ΑΒΕΕ Δ.Τ."INTERMED ABEE"</t>
  </si>
  <si>
    <t xml:space="preserve">BRUFEN F.C.TAB 600MG/TAB ΒΤΧ24(BLIST 3X8)</t>
  </si>
  <si>
    <t xml:space="preserve">BT X12(STRIP 2X6)</t>
  </si>
  <si>
    <t xml:space="preserve">SUPP</t>
  </si>
  <si>
    <t xml:space="preserve">ΥΠΟΘΕΤΑ</t>
  </si>
  <si>
    <t xml:space="preserve">BRUFEN F.C.TAB 600MG/TAB </t>
  </si>
  <si>
    <t xml:space="preserve">BGP ΠΡΟΪΟΝΤΑ Μ.Ε.Π.Ε.</t>
  </si>
  <si>
    <t xml:space="preserve">600</t>
  </si>
  <si>
    <t xml:space="preserve">500MG/SUP</t>
  </si>
  <si>
    <t xml:space="preserve">BRUFEN C.TAB 200MG/TAB BTX30(BLIST3X10)</t>
  </si>
  <si>
    <t xml:space="preserve">BTx20 (BLIST 2x10)</t>
  </si>
  <si>
    <t xml:space="preserve">BRUFEN C.TAB 200MG/TAB </t>
  </si>
  <si>
    <t xml:space="preserve">BRUFEN C.TAB 400MG/TAB BTX24(BLIST3X8)</t>
  </si>
  <si>
    <t xml:space="preserve">BRUFEN C.TAB 400MG/TAB </t>
  </si>
  <si>
    <t xml:space="preserve">ADVIL C.TAB 200MG/TAB BTx20 (σε BLISTERS)</t>
  </si>
  <si>
    <t xml:space="preserve">ADVIL C.TAB 200MG/TAB </t>
  </si>
  <si>
    <t xml:space="preserve">NUROFEN C.TAB 200MG/TAB BTX24 (BLISTER 2x12)</t>
  </si>
  <si>
    <t xml:space="preserve">AMP</t>
  </si>
  <si>
    <t xml:space="preserve">BTX4AMPX2ML</t>
  </si>
  <si>
    <t xml:space="preserve">SOL.IV.INF</t>
  </si>
  <si>
    <t xml:space="preserve">ΕΚΧΥΣΗ ΔΙΑΛ ΦΥΣΙΓΓΑ</t>
  </si>
  <si>
    <t xml:space="preserve">NUROFEN C.TAB 200MG/TAB </t>
  </si>
  <si>
    <t xml:space="preserve">ΙΦΕΤ ΑΕ</t>
  </si>
  <si>
    <t xml:space="preserve">10MG/2ML</t>
  </si>
  <si>
    <t xml:space="preserve">injection/infusion</t>
  </si>
  <si>
    <t xml:space="preserve">NUROFEN SOFT.CAPS 200MG/CAP BTx16 (BLIST 2 x  8)</t>
  </si>
  <si>
    <t xml:space="preserve">VIALS</t>
  </si>
  <si>
    <t xml:space="preserve">BT x 3 VIALS  x 2ML</t>
  </si>
  <si>
    <t xml:space="preserve">ΕΚΧΥΣΗ ΔΙΑΛ ΦΙΑΛΗ</t>
  </si>
  <si>
    <t xml:space="preserve">NUROFEN SOFT.CAPS 200MG/CAP </t>
  </si>
  <si>
    <t xml:space="preserve">ΙΦΕΤ</t>
  </si>
  <si>
    <t xml:space="preserve">10MG/ML</t>
  </si>
  <si>
    <t xml:space="preserve">ALGOFREN SYR 100MG/5ML FLx150 ML</t>
  </si>
  <si>
    <t xml:space="preserve">ALGOFREN SYR 100MG/5ML </t>
  </si>
  <si>
    <t xml:space="preserve">INTERMED ABEE</t>
  </si>
  <si>
    <t xml:space="preserve">20MG/TAB</t>
  </si>
  <si>
    <t xml:space="preserve">ALGOFREN SUPP 500MG/SUP BT X12(STRIP 2X6)</t>
  </si>
  <si>
    <t xml:space="preserve">ALGOFREN SUPP 500MG/SUP </t>
  </si>
  <si>
    <t xml:space="preserve">500</t>
  </si>
  <si>
    <t xml:space="preserve">40MG/TAB</t>
  </si>
  <si>
    <t xml:space="preserve">ALGOFREN F.C.TAB 200MG/TAB BTx20 (BLIST 2x10)</t>
  </si>
  <si>
    <t xml:space="preserve">BTX30(BLIST 3X10)</t>
  </si>
  <si>
    <t xml:space="preserve">ALGOFREN F.C.TAB 200MG/TAB </t>
  </si>
  <si>
    <t xml:space="preserve">MEDICHROM A,E,</t>
  </si>
  <si>
    <t xml:space="preserve">ALGOFREN F.C.TAB 400MG/TAB BTx20 (BLIST 2x10)</t>
  </si>
  <si>
    <t xml:space="preserve">BTX30 (BLIST 3X10)</t>
  </si>
  <si>
    <t xml:space="preserve">10221000</t>
  </si>
  <si>
    <t xml:space="preserve">ALGOFREN F.C.TAB 400MG/TAB </t>
  </si>
  <si>
    <t xml:space="preserve">ALGOFREN F.C.TAB 600MG/TAB BTx20 (BLIST 2x10)</t>
  </si>
  <si>
    <t xml:space="preserve">BTx 30(3 BLISTx10)</t>
  </si>
  <si>
    <t xml:space="preserve">ALGOFREN F.C.TAB 600MG/TAB </t>
  </si>
  <si>
    <t xml:space="preserve">VIOFAR ΕΠΕ</t>
  </si>
  <si>
    <t xml:space="preserve">PEDEA SOL.IV.INF 10MG/2ML BTX4AMPX2ML</t>
  </si>
  <si>
    <t xml:space="preserve">ampoule</t>
  </si>
  <si>
    <t xml:space="preserve">solution for infusion</t>
  </si>
  <si>
    <t xml:space="preserve">PEDEA SOL.IV.INF 10MG/2ML </t>
  </si>
  <si>
    <t xml:space="preserve">ΑΔΗΦΑΡΜ Μ.Ε.Π.Ε.</t>
  </si>
  <si>
    <t xml:space="preserve">ibuprofen sodium</t>
  </si>
  <si>
    <t xml:space="preserve">NEOPROFEN SOL.IV.INF. 10MG/ML BT x 3 VIALS  x 2ML</t>
  </si>
  <si>
    <t xml:space="preserve">vial</t>
  </si>
  <si>
    <t xml:space="preserve">NEOPROFEN SOL.IV.INF. 10MG/ML </t>
  </si>
  <si>
    <t xml:space="preserve">LIPOMIN/MEDICAL PHARMAQUALITY F.C.TAB 20MG/TAB BTx30 (BLIST 3x10)</t>
  </si>
  <si>
    <t xml:space="preserve">LIPOMIN/MEDICAL PHARMAQUALITY F.C.TAB 20MG/TAB </t>
  </si>
  <si>
    <t xml:space="preserve">LIPOMIN/MEDICAL PHARMAQUALITY F.C.TAB 40MG/TAB BTx 30(BLIST 3 x 10)</t>
  </si>
  <si>
    <t xml:space="preserve">LIPOMIN/MEDICAL PHARMAQUALITY F.C.TAB 40MG/TAB </t>
  </si>
  <si>
    <t xml:space="preserve">NOVENDIA ΦΑΡΜΑΚΕΥΤΙΚΗ ΕΠΕ Δ.Τ. NOVENDIA PHARMACEUTICALS ΕΠΕ</t>
  </si>
  <si>
    <t xml:space="preserve">40</t>
  </si>
  <si>
    <t xml:space="preserve">STATINUM-MEDICHROM F.C.TAB 20MG/TAB BTX30(BLIST 3X10)</t>
  </si>
  <si>
    <t xml:space="preserve">BTx50 (BLIST 5x10)</t>
  </si>
  <si>
    <t xml:space="preserve">STATINUM-MEDICHROM F.C.TAB 20MG/TAB </t>
  </si>
  <si>
    <t xml:space="preserve">MEDICHROM A.E.</t>
  </si>
  <si>
    <t xml:space="preserve">NOVENDIA ΦΑΡΜΑΚΕΥΤΙΚΗ ΕΠΕ Δ,Τ, NOVENDIA PHARMACEUT</t>
  </si>
  <si>
    <t xml:space="preserve">STATINUM-MEDICHROM F.C.TAB 40MG/TAB BTX30 (BLIST 3X10)</t>
  </si>
  <si>
    <t xml:space="preserve">STATINUM-MEDICHROM F.C.TAB 40MG/TAB </t>
  </si>
  <si>
    <t xml:space="preserve">VIVAX PHARMACEUTICALS LTD, GREECE</t>
  </si>
  <si>
    <t xml:space="preserve">VERISTIN F.C.TAB 40MG/TAB BTx 30(3 BLISTx10)</t>
  </si>
  <si>
    <t xml:space="preserve">BTx10 (BLIST 1x10)</t>
  </si>
  <si>
    <t xml:space="preserve">VERISTIN F.C.TAB 40MG/TAB </t>
  </si>
  <si>
    <t xml:space="preserve">STAZOR F.C.TAB 20MG/TAB BTx30(BLIST3x10)</t>
  </si>
  <si>
    <t xml:space="preserve">BTx 10(BLIST 1 x 10)</t>
  </si>
  <si>
    <t xml:space="preserve">STAZOR F.C.TAB 20MG/TAB </t>
  </si>
  <si>
    <t xml:space="preserve">STAZOR F.C.TAB 40MG/TAB BTx30(BLIST3x10)</t>
  </si>
  <si>
    <t xml:space="preserve">BT X30(BLIST 3X10)</t>
  </si>
  <si>
    <t xml:space="preserve">STAZOR F.C.TAB 40MG/TAB </t>
  </si>
  <si>
    <t xml:space="preserve">PLUS ΦΑΡΜΑΚΕΥΤΙΚΗ ΑΕ</t>
  </si>
  <si>
    <t xml:space="preserve">GLIPAL F.C.TAB 40MG/TAB BTx30 (BLISTER 3x10)</t>
  </si>
  <si>
    <t xml:space="preserve">BTx10(BLIST1x10)</t>
  </si>
  <si>
    <t xml:space="preserve">GLIPAL F.C.TAB 40MG/TAB </t>
  </si>
  <si>
    <t xml:space="preserve">BIOSPRAY ABEE</t>
  </si>
  <si>
    <t xml:space="preserve">SIMVAPROL F.C.TAB 40MG/TAB BTx30 (BLIST 3x10)</t>
  </si>
  <si>
    <t xml:space="preserve">SIMVAPROL F.C.TAB 40MG/TAB </t>
  </si>
  <si>
    <t xml:space="preserve">NOVENDIA PHARMACEUTICALS ΕΠΕ</t>
  </si>
  <si>
    <t xml:space="preserve">D.A.S.T. BIOTECH ΦΑΡ/ΚΗ ΕΠΕ Δ.Τ. D.A.S.T. BIOTECH PHARM ΕΠΕ</t>
  </si>
  <si>
    <t xml:space="preserve">SIMVAPROL F.C.TAB 40MG/TAB BTx50 (BLIST 5x10)</t>
  </si>
  <si>
    <t xml:space="preserve">BTx60(BLIST6x10)</t>
  </si>
  <si>
    <t xml:space="preserve">SIMVALID F.C.TAB 20MG/TAB BTX30(BLIST 3X10)</t>
  </si>
  <si>
    <t xml:space="preserve">SIMVALID F.C.TAB 20MG/TAB </t>
  </si>
  <si>
    <t xml:space="preserve">LIPOMIN/MEDICAL PHARMAQUALITY F.C.TAB 20MG/TAB BTx10 (BLIST 1x10)</t>
  </si>
  <si>
    <t xml:space="preserve">LIPOMIN/MEDICAL PHARMAQUALITY F.C.TAB 40MG/TAB BTx 10(BLIST 1 x 10)</t>
  </si>
  <si>
    <t xml:space="preserve">BTX30(3 BLIST X10)</t>
  </si>
  <si>
    <t xml:space="preserve">LIPOMIN/MEDICAL PHARMAQUALITY F.C.TAB 40MG/TAB</t>
  </si>
  <si>
    <t xml:space="preserve">ΦΟΙΝΙΞΦΑΡΜ ΕΠΕ</t>
  </si>
  <si>
    <t xml:space="preserve">LOWCHOLID F.C.TAB 10MG/TAB BT X30(BLIST 3X10)</t>
  </si>
  <si>
    <t xml:space="preserve">BTX30(3BLIST X10)</t>
  </si>
  <si>
    <t xml:space="preserve">LOWCHOLID F.C.TAB 10MG/TAB </t>
  </si>
  <si>
    <t xml:space="preserve">SIMVATIN F.C.TAB 40MG/TAB BTx10(BLIST1x10)</t>
  </si>
  <si>
    <t xml:space="preserve">SIMVATIN F.C.TAB 40MG/TAB </t>
  </si>
  <si>
    <t xml:space="preserve">INNOVIS PHARMA ΑΝΩΝΥΜΗ ΕΜΠΟΡΙΚΗ ΚΑΙ ΒΙΟΜΗΧΑΝΙΚΗ ΕΤΑΙΡΕΙΑ ΦΑΡΜΑΚΕΥΤΙΚΩΝ ΙΑΤΡΙΚΩΝ ΚΑΙ ΚΑΛΛΥΝΤΙΚΩΝ ΠΡΟΪΟΝΤΩΝ Δ.Τ. INNOVIS PHARMA A.E.B.E</t>
  </si>
  <si>
    <t xml:space="preserve">SIMVATIN F.C.TAB 40MG/TAB BTx30 (BLIST 3x10)</t>
  </si>
  <si>
    <t xml:space="preserve">BTx 30 (BLIST 2x15)</t>
  </si>
  <si>
    <t xml:space="preserve">D.A.S.T. BIOTECH PHARM ΕΠΕ</t>
  </si>
  <si>
    <t xml:space="preserve">SIMVATIN F.C.TAB 40MG/TAB BTx60(BLIST6x10)</t>
  </si>
  <si>
    <t xml:space="preserve">ΚΛΕΒΑ ΑΦΒΕΕ</t>
  </si>
  <si>
    <t xml:space="preserve">SIVINAR F.C.TAB 20MG/TAB BTX30(BLIST3X10)</t>
  </si>
  <si>
    <t xml:space="preserve">BTx 60 TABS</t>
  </si>
  <si>
    <t xml:space="preserve">SIVINAR F.C.TAB 20MG/TAB </t>
  </si>
  <si>
    <t xml:space="preserve">SIVINAR F.C.TAB 40MG/TAB BTX30(BLIST3X10)</t>
  </si>
  <si>
    <t xml:space="preserve">SIVINAR F.C.TAB 40MG/TAB </t>
  </si>
  <si>
    <t xml:space="preserve">REDUSTEROL F.C.TAB 20MG/TAB BTX30(3 BLIST X10)</t>
  </si>
  <si>
    <t xml:space="preserve">REDUSTEROL F.C.TAB 20MG/TAB</t>
  </si>
  <si>
    <t xml:space="preserve">REDUSTEROL F.C.TAB 40MG/TAB BTX30(3BLIST X10)</t>
  </si>
  <si>
    <t xml:space="preserve">BTX28 (BLIST 2X14)</t>
  </si>
  <si>
    <t xml:space="preserve">REDUSTEROL F.C.TAB 40MG/TAB </t>
  </si>
  <si>
    <t xml:space="preserve">LIPEXAL F.C.TAB 40MG/TAB BTx30 (BLIST 3x10)</t>
  </si>
  <si>
    <t xml:space="preserve">BTX28(BLIST 2X14)</t>
  </si>
  <si>
    <t xml:space="preserve">LIPEXAL F.C.TAB 40MG/TAB </t>
  </si>
  <si>
    <t xml:space="preserve">LIPOREX F.C.TAB 20MG/TAB BTx 30 (BLIST 2x15)</t>
  </si>
  <si>
    <t xml:space="preserve">LIPOREX F.C.TAB 20MG/TAB </t>
  </si>
  <si>
    <t xml:space="preserve">S.J.A. PHARM ΦΑΡΜΑΚΕΥΤΙΚΗ ΕΤΑΙΡΕΙΑ ΠΕΡΙΩΡΙΣΜΕΝΗΣ ΕΥΘΥΝΗΣ Δ.Τ. S.J.A. PHARM ΕΠΕ</t>
  </si>
  <si>
    <t xml:space="preserve">SIMVACOR F.C.TAB 20MG/TAB BTx30 (BLIST 3x10)</t>
  </si>
  <si>
    <t xml:space="preserve">BTX20</t>
  </si>
  <si>
    <t xml:space="preserve">SIMVACOR F.C.TAB 20MG/TAB </t>
  </si>
  <si>
    <t xml:space="preserve">S,J,A, PHARM ΕΠΕ</t>
  </si>
  <si>
    <t xml:space="preserve">SIMVACOR F.C.TAB 40MG/TAB BTx30 (BLIST 3x10)</t>
  </si>
  <si>
    <t xml:space="preserve">SIMVACOR F.C.TAB 40MG/TAB</t>
  </si>
  <si>
    <t xml:space="preserve">PRAVOSTIN F.C.TAB 20MG/TAB BTX28 (BLIST 2X14)</t>
  </si>
  <si>
    <t xml:space="preserve">BTx30</t>
  </si>
  <si>
    <t xml:space="preserve">PRAVOSTIN F.C.TAB 20MG/TAB </t>
  </si>
  <si>
    <t xml:space="preserve">NEXUS MEDICALS AE</t>
  </si>
  <si>
    <t xml:space="preserve">PRAVOSTIN F.C.TAB 40MG/TAB BTX28(BLIST 2X14)</t>
  </si>
  <si>
    <t xml:space="preserve">PRAVOSTIN F.C.TAB 40MG/TAB </t>
  </si>
  <si>
    <t xml:space="preserve">BROS Ε.Π.Ε.</t>
  </si>
  <si>
    <t xml:space="preserve">EXTRASTATIN F.C.TAB 20MG/TAB BTX30(BLIST 3X10)</t>
  </si>
  <si>
    <t xml:space="preserve">BTX10(BLIST1X10)</t>
  </si>
  <si>
    <t xml:space="preserve">EXTRASTATIN F.C.TAB 20MG/TAB </t>
  </si>
  <si>
    <t xml:space="preserve">S.J.A. PHARM ΕΠΕ</t>
  </si>
  <si>
    <t xml:space="preserve">EXTRASTATIN F.C.TAB 40MG/TAB BTX30(BLIST 3X10)</t>
  </si>
  <si>
    <t xml:space="preserve">EXTRASTATIN F.C.TAB 40MG/TAB </t>
  </si>
  <si>
    <t xml:space="preserve">SOTOVASTIN F.C.TAB 40MG/TAB BTX30(BLIST3X10)</t>
  </si>
  <si>
    <t xml:space="preserve">SOTOVASTIN F.C.TAB 40MG/TAB </t>
  </si>
  <si>
    <t xml:space="preserve">KYMAZOL F.C.TAB 20MG/TAB BTX10(BLIST1X10)</t>
  </si>
  <si>
    <t xml:space="preserve">KYMAZOL F.C.TAB 20MG/TAB </t>
  </si>
  <si>
    <t xml:space="preserve">UNI-PHARMA ΚΛΕΩΝ ΤΣΕΤΗΣ ΦΑΡΜΑΚΕΥΤΙΚΑ ΕΡΓΑΣΤΗΡΙΑ ΑΒΕΕ</t>
  </si>
  <si>
    <t xml:space="preserve">KYMAZOL F.C.TAB 20MG/TAB BTX30(BLIST 3X10)</t>
  </si>
  <si>
    <t xml:space="preserve">KYMAZOL F.C.TAB 40MG/TAB BTX30(BLIST3X10)</t>
  </si>
  <si>
    <t xml:space="preserve">BTx 10 (BLIST 1x10)</t>
  </si>
  <si>
    <t xml:space="preserve">KYMAZOL F.C.TAB 40MG/TAB </t>
  </si>
  <si>
    <t xml:space="preserve">NORMOTHERIN F.C.TAB 20MG/TAB BTx30(BLIST 3x10)</t>
  </si>
  <si>
    <t xml:space="preserve">NORMOTHERIN F.C.TAB 20MG/TAB </t>
  </si>
  <si>
    <t xml:space="preserve">NORMOTHERIN F.C.TAB 40MG/TAB BTX30(BLIST3X10)</t>
  </si>
  <si>
    <t xml:space="preserve">NORMOTHERIN F.C.TAB 40MG/TAB </t>
  </si>
  <si>
    <t xml:space="preserve">LIPOREX F.C.TAB 20MG/TAB BTx 30 (BLIST 3x10)</t>
  </si>
  <si>
    <t xml:space="preserve">LIPOREX F.C.TAB 40MG/TAB BTx10(BLIST1x10)</t>
  </si>
  <si>
    <t xml:space="preserve">LIPOREX F.C.TAB 40MG/TAB </t>
  </si>
  <si>
    <t xml:space="preserve">ALET PHARMACEUTICALS ABEE</t>
  </si>
  <si>
    <t xml:space="preserve">LIPOREX F.C.TAB 40MG/TAB BTx30 (BLIST 3x10)</t>
  </si>
  <si>
    <t xml:space="preserve">TEVA GMBH, GERMANY</t>
  </si>
  <si>
    <t xml:space="preserve">STATINAL C.TAB 20MG/TAB BTx10 (BLIST 1x10)</t>
  </si>
  <si>
    <t xml:space="preserve">STATINAL C.TAB 20MG/TAB </t>
  </si>
  <si>
    <t xml:space="preserve">SPECIFAR ABEE</t>
  </si>
  <si>
    <t xml:space="preserve">STATINAL C.TAB 20MG/TAB BTx30 (BLIST 3x10)</t>
  </si>
  <si>
    <t xml:space="preserve">ΦΑΡΜΑΝΕΛ ΦΑΡΜΑΚΕΥΤΙΚΗ Α,Ε,</t>
  </si>
  <si>
    <t xml:space="preserve">STATINAL F.C.TAB 40MG/TAB BTX30(BLIST 3X10)</t>
  </si>
  <si>
    <t xml:space="preserve">STATINAL F.C.TAB 40MG/TAB </t>
  </si>
  <si>
    <t xml:space="preserve">STASIVA F.C.TAB 20MG/TAB BTx10 (BLIST 1x10)</t>
  </si>
  <si>
    <t xml:space="preserve">BTx60 (BLIST 6x10)</t>
  </si>
  <si>
    <t xml:space="preserve">STASIVA F.C.TAB 20MG/TAB </t>
  </si>
  <si>
    <t xml:space="preserve">STASIVA F.C.TAB 20MG/TAB BTx30 (BLIST 3x10)</t>
  </si>
  <si>
    <t xml:space="preserve">STASIVA F.C.TAB 20MG/TAB BTx60 (BLIST 6x10)</t>
  </si>
  <si>
    <t xml:space="preserve">STASIVA F.C.TAB 40MG/TAB BTx30 (BLIST 3x10)</t>
  </si>
  <si>
    <t xml:space="preserve">BTx10(BLIST 1x10)</t>
  </si>
  <si>
    <t xml:space="preserve">STASIVA F.C.TAB 40MG/TAB </t>
  </si>
  <si>
    <t xml:space="preserve">STASIVA F.C.TAB 40MG/TAB BTx60 (BLIST 6x10)</t>
  </si>
  <si>
    <t xml:space="preserve">BTx 10 (BLIST 1 x10)</t>
  </si>
  <si>
    <t xml:space="preserve">STARGEN Ε,Π,Ε  ( Δ,Τ, STARGEN LTD)</t>
  </si>
  <si>
    <t xml:space="preserve">ZUROCID F.C.TAB 20MG/TAB BTx10(BLIST 1x10)</t>
  </si>
  <si>
    <t xml:space="preserve">BT x 30 (BLIST 1x30)</t>
  </si>
  <si>
    <t xml:space="preserve">ZUROCID F.C.TAB 20MG/TAB </t>
  </si>
  <si>
    <t xml:space="preserve">ZUROCID F.C.TAB 40MG/TAB BTx 10 (BLIST 1 x10)</t>
  </si>
  <si>
    <t xml:space="preserve">ΒΤx30 (BLIST 3x10)</t>
  </si>
  <si>
    <t xml:space="preserve">ZUROCID F.C.TAB 40MG/TAB </t>
  </si>
  <si>
    <t xml:space="preserve">ZUROCID F.C.TAB 40MG/TAB BT x 30 (BLIST 1x30)</t>
  </si>
  <si>
    <t xml:space="preserve">BTX20(BLIST2X10)</t>
  </si>
  <si>
    <t xml:space="preserve">ΠΑΝΑΓΙΩΤΗΣ ΛΕΩΝ &amp; ΣΙΑ Ε,Ε,</t>
  </si>
  <si>
    <t xml:space="preserve">VASTATIN F.C.TAB 40MG/TAB ΒΤx30 (BLIST 3x10)</t>
  </si>
  <si>
    <t xml:space="preserve">VASTATIN F.C.TAB 40MG/TAB </t>
  </si>
  <si>
    <t xml:space="preserve">LINKER PHARMACEUTICALS ΠΑΝΑΓΙΩΤΗΣ ΛΕΩΝ &amp; ΣΙΑ Ε.Ε.</t>
  </si>
  <si>
    <t xml:space="preserve">GOLDASTATIN F.C.TAB 40MG/TAB BTX20(BLIST2X10)</t>
  </si>
  <si>
    <t xml:space="preserve">GOLDASTATIN F.C.TAB 40MG/TAB 0)</t>
  </si>
  <si>
    <t xml:space="preserve">GOLDASTATIN F.C.TAB 40MG/TAB BTX30(BLIST 3X10)</t>
  </si>
  <si>
    <t xml:space="preserve">BTX30</t>
  </si>
  <si>
    <t xml:space="preserve">GOLDASTATIN F.C.TAB 40MG/TAB </t>
  </si>
  <si>
    <t xml:space="preserve">LEPUR F.C.TAB 20MG/TAB BTX30(BLIST3X10)</t>
  </si>
  <si>
    <t xml:space="preserve">LEPUR F.C.TAB 20MG/TAB </t>
  </si>
  <si>
    <t xml:space="preserve">LEPUR F.C.TAB 40MG/TAB BTX30</t>
  </si>
  <si>
    <t xml:space="preserve">LEPUR F.C.TAB 40MG/TAB </t>
  </si>
  <si>
    <t xml:space="preserve">ΓΡΑΜΜΕΝΙΔΗΣ ΑΘΑΝΑΣΙΟΣ ΤΟΥ ΔΗΜΗΤΡΙΟΥ</t>
  </si>
  <si>
    <t xml:space="preserve">PRIACIN F.C.TAB 20MG/TAB BT x 30 (BLIST 3x10)</t>
  </si>
  <si>
    <t xml:space="preserve">BTX28 (2 BLISTX14)</t>
  </si>
  <si>
    <t xml:space="preserve">PRIACIN F.C.TAB 20MG/TAB </t>
  </si>
  <si>
    <t xml:space="preserve">NEZATIN  F.C.TAB 40MG/TAB BT x 30 (BLIST 3x10)</t>
  </si>
  <si>
    <t xml:space="preserve">NEZATIN  F.C.TAB 40MG/TAB </t>
  </si>
  <si>
    <t xml:space="preserve">VERISTIN F.C.TAB 20MG/TAB BTX28 (2 BLISTX14)</t>
  </si>
  <si>
    <t xml:space="preserve">VERISTIN F.C.TAB 20MG/TAB </t>
  </si>
  <si>
    <t xml:space="preserve">SIMVASTATIN/TEVA F.C.TAB 10MG/TAB BTx30</t>
  </si>
  <si>
    <t xml:space="preserve">SIMVASTATIN/TEVA F.C.TAB </t>
  </si>
  <si>
    <t xml:space="preserve">SIMVASTATIN/TEVA  F.C.TAB 20MG/TAB BTx30</t>
  </si>
  <si>
    <t xml:space="preserve">SIMVASTATIN/TEVA  F.C.TAB 20MG/TAB </t>
  </si>
  <si>
    <t xml:space="preserve">HEREMCO ΦΑΡΜΑΚΑΠΟΘΗΚΗ Μ.Ε.Π.Ε. Δ.Τ. HEREMCO Μ.Ε.Π.Ε.</t>
  </si>
  <si>
    <t xml:space="preserve">SIMVASTATIN/TEVA  F.C.TAB 40MG/TAB BTx30</t>
  </si>
  <si>
    <t xml:space="preserve">BTx 30(BLIST 3 x10)</t>
  </si>
  <si>
    <t xml:space="preserve">SIMVASTATIN/TEVA  F.C.TAB 40MG/TAB </t>
  </si>
  <si>
    <t xml:space="preserve">LIPOPRESS F.C.TAB 20 MG/TAB BTx 30 (BLIST 3x10)</t>
  </si>
  <si>
    <t xml:space="preserve">LIPOPRESS F.C.TAB 20 MG/TAB </t>
  </si>
  <si>
    <t xml:space="preserve">HEREMCO Μ.Ε.Π.Ε.</t>
  </si>
  <si>
    <t xml:space="preserve">LIPOPRESS F.C.TAB 40 MG/TAB BTx 30(BLIST 3 x10)</t>
  </si>
  <si>
    <t xml:space="preserve">BTx 60</t>
  </si>
  <si>
    <t xml:space="preserve">LIPOPRESS F.C.TAB 40 MG/TAB </t>
  </si>
  <si>
    <t xml:space="preserve">ANTICHOL F.C.TAB 20MG/TAB BTX30 (BLIST 3X10)</t>
  </si>
  <si>
    <t xml:space="preserve">BTX30(3BLISTX10)</t>
  </si>
  <si>
    <t xml:space="preserve">ANTICHOL F.C.TAB 20MG/TAB </t>
  </si>
  <si>
    <t xml:space="preserve">ANTICHOL F.C.TAB 20MG/TAB BTx 60</t>
  </si>
  <si>
    <t xml:space="preserve">BTx60</t>
  </si>
  <si>
    <t xml:space="preserve">ANTICHOL F.C.TAB 40MG/TAB BTX30(3BLISTX10)</t>
  </si>
  <si>
    <t xml:space="preserve">ANTICHOL F.C.TAB 40MG/TAB </t>
  </si>
  <si>
    <t xml:space="preserve">MEDITRINA ΕΠΕ</t>
  </si>
  <si>
    <t xml:space="preserve">ANTICHOL F.C.TAB 40MG/TAB BTx60</t>
  </si>
  <si>
    <t xml:space="preserve">ΒΤ Χ30(BLIST 3Χ10)</t>
  </si>
  <si>
    <t xml:space="preserve">RAPTOR F.C.TAB 20MG/TAB BTX30(BLIST 3X10)</t>
  </si>
  <si>
    <t xml:space="preserve">RAPTOR F.C.TAB 20MG/TAB </t>
  </si>
  <si>
    <t xml:space="preserve">RAPTOR F.C.TAB 40MG/TAB ΒΤ Χ30(BLIST 3Χ10)</t>
  </si>
  <si>
    <t xml:space="preserve">BTx30 (3 BLISTx10)</t>
  </si>
  <si>
    <t xml:space="preserve">RAPTOR F.C.TAB 40MG/TAB </t>
  </si>
  <si>
    <t xml:space="preserve">INNOVACT A,E,ΕΜΠΟΡΙΑΣ ΙΑΤΡΙΚΩΝ ΕΙΔΩΝ-ΜΗΧΑΝΗΜΑΤΩΝ Φ</t>
  </si>
  <si>
    <t xml:space="preserve">MEDISTATIN-RALDEX F.C.TAB 40MG/TAB BTX30(BLIST3X10)</t>
  </si>
  <si>
    <t xml:space="preserve">BTx30(3BLISTx10)</t>
  </si>
  <si>
    <t xml:space="preserve">MEDISTATIN-RALDEX F.C.TAB 40MG/TAB </t>
  </si>
  <si>
    <t xml:space="preserve">ΒΕΛΚΑ ΕΛΛΑΣ ΑΕΒΕ</t>
  </si>
  <si>
    <t xml:space="preserve">LIPOZID F.C.TAB 40MG/TAB BTx30 (3 BLISTx10)</t>
  </si>
  <si>
    <t xml:space="preserve">ΒΤ x 30 (BLIST x 10)</t>
  </si>
  <si>
    <t xml:space="preserve">LIPOZID F.C.TAB 40MG/TAB </t>
  </si>
  <si>
    <t xml:space="preserve">INNOVACT A.E.</t>
  </si>
  <si>
    <t xml:space="preserve">VELKASTATIN F.C.TAB 20MG/TAB BTx30(3BLISTx10)</t>
  </si>
  <si>
    <t xml:space="preserve">VELKASTATIN F.C.TAB 20MG/TAB </t>
  </si>
  <si>
    <t xml:space="preserve">DESANT ΤΕΧΝΟΛΟΓΙΑ ΚΑΛΛΥΝΤΙΚΩΝ &amp; ΦΑΡΜΑΚΩΝ ΜΟΝ.ΕΠΕ Δ.Τ.DESANT</t>
  </si>
  <si>
    <t xml:space="preserve">VELKASTATIN F.C.TAB 40MG/TAB ΒΤ x 30 (BLIST x 10)</t>
  </si>
  <si>
    <t xml:space="preserve">VELKASTATIN F.C.TAB 40MG/TAB </t>
  </si>
  <si>
    <t xml:space="preserve">BEVOSTATIN F.C.TAB 20MG/TAB BTX30(BLIST3X10)</t>
  </si>
  <si>
    <t xml:space="preserve">BEVOSTATIN F.C.TAB 20MG/TAB </t>
  </si>
  <si>
    <t xml:space="preserve">DESANT</t>
  </si>
  <si>
    <t xml:space="preserve">BEVOSTATIN F.C.TAB 40MG/TAB BTX30(BLIST3X10)</t>
  </si>
  <si>
    <t xml:space="preserve">BTx30 (BLIST3x10)</t>
  </si>
  <si>
    <t xml:space="preserve">BEVOSTATIN F.C.TAB 40MG/TAB </t>
  </si>
  <si>
    <t xml:space="preserve">PLACOL SIMVASTATIN F.C.TAB 20 MG/TAB BTx30 (BLIST3x10)</t>
  </si>
  <si>
    <t xml:space="preserve">PLACOL SIMVASTATIN F.C.TAB 20 MG/TAB</t>
  </si>
  <si>
    <t xml:space="preserve">PLACOL  SIMVASTATIN F.C.TAB 40 MG/TAB BT x 30(BLIST 3x10)</t>
  </si>
  <si>
    <t xml:space="preserve">BTx30 (3 BLIST x 10)</t>
  </si>
  <si>
    <t xml:space="preserve">PLACOL  SIMVASTATIN F.C.TAB 40 MG/TAB </t>
  </si>
  <si>
    <t xml:space="preserve">ΗΔΥΟΣΜΟΣ Η, &amp; Ε, ΑΛΕΒΙΖΟΠΟΥΛΟΣ Ε,Ε,</t>
  </si>
  <si>
    <t xml:space="preserve">SIMVALARK F.C.TAB 40MG/TAB BTx30 (3 BLIST x 10)</t>
  </si>
  <si>
    <t xml:space="preserve">BTx10 (BLIST,1x10)</t>
  </si>
  <si>
    <t xml:space="preserve">SIMVALARK F.C.TAB 40MG/TAB </t>
  </si>
  <si>
    <t xml:space="preserve">ΗΔΥΟΣΜΟΣ Η, &amp; Ε, ΑΛΕΒΙΖΟΠΟΥΛΟΣ Ε.Ε.</t>
  </si>
  <si>
    <t xml:space="preserve">IAMATICA MON, ΕΠΕ</t>
  </si>
  <si>
    <t xml:space="preserve">IAMASTATIN F.C.TAB 40MG/TAB BTx10 (BLIST,1x10)</t>
  </si>
  <si>
    <t xml:space="preserve">BTx30 (BLIST,3x10)</t>
  </si>
  <si>
    <t xml:space="preserve">IAMASTATIN F.C.TAB 40MG/TAB </t>
  </si>
  <si>
    <t xml:space="preserve">IAMASTATIN F.C.TAB 40MG/TAB BTx30 (BLIST,3x10)</t>
  </si>
  <si>
    <t xml:space="preserve">ANTICHOL F.C.TAB 10MG/TAB BTx10(BLIST1x10)</t>
  </si>
  <si>
    <t xml:space="preserve">ANTICHOL F.C.TAB 10MG/TAB </t>
  </si>
  <si>
    <t xml:space="preserve">VERITRAT F.C.TAB 40MG/TAB BTx30</t>
  </si>
  <si>
    <t xml:space="preserve">BTx30 (3 x 10)</t>
  </si>
  <si>
    <t xml:space="preserve">VERITRAT F.C.TAB 40MG/TAB </t>
  </si>
  <si>
    <t xml:space="preserve">BALU ΕΜΠΟΡΙΑ ΠΑΡΑΦΑΡΜ/ΚΩΝ &amp; ΚΑΛΛΥΝΤΙΚΩΝ Α.Ε. Δ.Τ. BALU AE</t>
  </si>
  <si>
    <t xml:space="preserve">LUSIMVA F.C.TAB 40MG/TAB BTx30 (3 x 10)</t>
  </si>
  <si>
    <t xml:space="preserve">BTx10(1 BLIST x10)</t>
  </si>
  <si>
    <t xml:space="preserve">LUSIMVA F.C.TAB 40MG/TAB </t>
  </si>
  <si>
    <t xml:space="preserve">BALU AE</t>
  </si>
  <si>
    <t xml:space="preserve">VASSOR F.C.TAB 20MG/TAB BTx10(1 BLIST x10)</t>
  </si>
  <si>
    <t xml:space="preserve">BTx30 (3 BLIST x10)</t>
  </si>
  <si>
    <t xml:space="preserve">VASSOR F.C.TAB 20MG/TAB </t>
  </si>
  <si>
    <t xml:space="preserve">VASSOR F.C.TAB 20MG/TAB BTx30 (3 BLIST x10)</t>
  </si>
  <si>
    <t xml:space="preserve">VASSOR F.C.TAB 40MG/TAB BTx10(1 BLIST x10)</t>
  </si>
  <si>
    <t xml:space="preserve">VASSOR F.C.TAB 40MG/TAB </t>
  </si>
  <si>
    <t xml:space="preserve">VASSOR F.C.TAB 40MG/TAB BTx30 (3 BLIST x10)</t>
  </si>
  <si>
    <t xml:space="preserve">BTx60(BLIST6 x10)</t>
  </si>
  <si>
    <t xml:space="preserve">VASSOR F.C.TAB 40MG/TAB BTx60(BLIST6 x10)</t>
  </si>
  <si>
    <t xml:space="preserve">CROSS ΦΑΡΜΑΚΕΥΤΙΚΗ ΕΤΑΙΡΙΑ ΙΔΙΩΤΙΚΗ ΚΕΦΑΛΑΙΟΥΧΙΚΗ ΕΤΑΙΡΙΑ Δ.Τ. CROSS PHARMACEYTICALS P.C.</t>
  </si>
  <si>
    <t xml:space="preserve">STATIVER F.C.TAB 40MG/TAB BTX30(BLIST 3X10)</t>
  </si>
  <si>
    <t xml:space="preserve">BTX10(1BLISTX10)</t>
  </si>
  <si>
    <t xml:space="preserve">STATIVER F.C.TAB 40MG/TAB </t>
  </si>
  <si>
    <t xml:space="preserve">CROSS PHARMACEYTICALS P.C.</t>
  </si>
  <si>
    <t xml:space="preserve">ANTICHOL F.C.TAB 40MG/TAB BTX10(1BLISTX10)</t>
  </si>
  <si>
    <t xml:space="preserve">ANTICHOL F.C.TAB 20MG/TAB BTX10(BLIST1X10)</t>
  </si>
  <si>
    <t xml:space="preserve">SIMVASTIL F.C.TAB 20MG/TAB BTx30 (BLIST 3x10)</t>
  </si>
  <si>
    <t xml:space="preserve">SIMVASTIL F.C.TAB 20MG/TAB </t>
  </si>
  <si>
    <t xml:space="preserve">SIMVASTIL F.C.TAB 40MG/TAB BTx30 (BLIST 3x10)</t>
  </si>
  <si>
    <t xml:space="preserve">SIMVASTIL F.C.TAB 40MG/TAB </t>
  </si>
  <si>
    <t xml:space="preserve">LOWCHOLID F.C.TAB 20MG/TAB BTX30(BLIST 3X10)</t>
  </si>
  <si>
    <t xml:space="preserve">LOWCHOLID F.C.TAB 20MG/TAB </t>
  </si>
  <si>
    <t xml:space="preserve">LOWCHOLID F.C.TAB 40MG/TAB BTX30 (BLIST 3X10)</t>
  </si>
  <si>
    <t xml:space="preserve">LOWCHOLID F.C.TAB 40MG/TAB </t>
  </si>
  <si>
    <t xml:space="preserve">IPRAMID F.C.TAB 20MG/TAB BTx30(BLIST 3x10)</t>
  </si>
  <si>
    <t xml:space="preserve">BTx30 (BLIST 3 x 10)</t>
  </si>
  <si>
    <t xml:space="preserve">IPRAMID F.C.TAB 20MG/TAB </t>
  </si>
  <si>
    <t xml:space="preserve">VENIFAR LTD, CYPRUS</t>
  </si>
  <si>
    <t xml:space="preserve">IPRAMID F.C.TAB 40MG/TAB BTx30 (BLIST 3 x 10)</t>
  </si>
  <si>
    <t xml:space="preserve">IPRAMID F.C.TAB 40MG/TAB </t>
  </si>
  <si>
    <t xml:space="preserve">SIMVALID F.C.TAB 40MG/TAB BTX30(BLIST 3X10)</t>
  </si>
  <si>
    <t xml:space="preserve">SIMVALID F.C.TAB 40MG/TAB </t>
  </si>
  <si>
    <t xml:space="preserve">PHAREL ΜΟΝΟΠΡΟΣΩΠΗ ΙΚΕ Δ.Τ. PHAREL</t>
  </si>
  <si>
    <t xml:space="preserve">STERYLIP F.C.TAB 40MG/TAB BTx30 (BLIST 3x10)</t>
  </si>
  <si>
    <t xml:space="preserve">STERYLIP F.C.TAB 40MG/TAB </t>
  </si>
  <si>
    <t xml:space="preserve">PHAREL ΜΟΝΟΠΡΟΣΩΠΗ ΙΚΕ</t>
  </si>
  <si>
    <t xml:space="preserve">SIMVASTATIN/NORMA F.C.TAB 20MG/TAB BTx30 (BLIST 3x10)</t>
  </si>
  <si>
    <t xml:space="preserve">SIMVASTATIN/NORMA F.C.TAB 20MG/TAB </t>
  </si>
  <si>
    <t xml:space="preserve">SIMVASTATIN/NORMA F.C.TAB 40MG/TAB BTx30 (BLIST 3x10)</t>
  </si>
  <si>
    <t xml:space="preserve">SIMVASTATIN/NORMA F.C.TAB 40MG/TAB </t>
  </si>
  <si>
    <t xml:space="preserve">DOCTUM ΦΑΡΜΑΚΕΥΤΙΚΗ Κ, ΓΙΟΚΑΡΗΣ &amp; ΣΙΑ Α,Ε,</t>
  </si>
  <si>
    <t xml:space="preserve">DOCTIVERINE F.C.TAB 20MG/TAB BTx30(BLIST 3x10)</t>
  </si>
  <si>
    <t xml:space="preserve">BTx30 (3BLIST,x10)</t>
  </si>
  <si>
    <t xml:space="preserve">DOCTIVERINE F.C.TAB 20MG/TAB </t>
  </si>
  <si>
    <t xml:space="preserve">DOCTUM ΦΑΡΜΑΚΕΥΤΙΚΗ Κ, ΓΙΟΚΑΡΗΣ &amp; ΣΙΑ Α.Ε.</t>
  </si>
  <si>
    <t xml:space="preserve">DOCTIVERINE F.C.TAB 40MG/TAB BTx30 (3BLIST,x10)</t>
  </si>
  <si>
    <t xml:space="preserve">BT x60(BLIST 6x10)</t>
  </si>
  <si>
    <t xml:space="preserve">DOCTIVERINE F.C.TAB 40MG/TAB</t>
  </si>
  <si>
    <t xml:space="preserve">PRIACIN F.C.TAB 20MG/TAB BT x60(BLIST 6x10)</t>
  </si>
  <si>
    <t xml:space="preserve">ΦΑΡΑΝ ΑΒΕΕ ΠΑΡΑΓΩΓΗΣ ΚΑΙ ΕΜΠΟΡΙΑΣ ΦΑΡΜΑΚΩΝ</t>
  </si>
  <si>
    <t xml:space="preserve">PRELON F.C.TAB 20MG/TAB BTx30 (3BLIST,x10)</t>
  </si>
  <si>
    <t xml:space="preserve">PRELON F.C.TAB 20MG/TAB </t>
  </si>
  <si>
    <t xml:space="preserve">ANGELINI PHARMA HELLAS ΑΝΩΝΥΜΗ ΒΙΟΜΗΧΑΝΙΚΗ &amp; ΕΜΠΟΡΙΚΗ ΕΤΑΙΡΕΙΑ ΠΑΡΑΓΩΓΗΣ &amp; ΕΜΠΟΡΙΑΣ ΦΑΡΜΑΚΩΝ Δ.Τ. ANGELINI PHARMA HELLAS ABEE</t>
  </si>
  <si>
    <t xml:space="preserve">PRELON F.C.TAB 40MG/TAB BTX30(BLIST3X10)</t>
  </si>
  <si>
    <t xml:space="preserve">PRELON F.C.TAB 40MG/TAB </t>
  </si>
  <si>
    <t xml:space="preserve">ANGELINI PHARMA HELLAS ABEE</t>
  </si>
  <si>
    <t xml:space="preserve">LIBYTEC ΦΑΡΜΑΚΕΥΤΙΚΗ Α.Ε. Δ.Τ. LIBYTEC A.E.</t>
  </si>
  <si>
    <t xml:space="preserve">SIMVASTEROL F.C.TAB 40MG/TAB BTx30 (BLIST 3x10)</t>
  </si>
  <si>
    <t xml:space="preserve">SIMVASTEROL F.C.TAB 40MG/TAB </t>
  </si>
  <si>
    <t xml:space="preserve">LIBYTEC A.E.</t>
  </si>
  <si>
    <t xml:space="preserve">LIPEXAL F.C.TAB 40MG/TAB BTx60 (BLIST 6x10)</t>
  </si>
  <si>
    <t xml:space="preserve">BT x  10</t>
  </si>
  <si>
    <t xml:space="preserve">ZOCOR F.C.TAB 20MG/TAB BT x  10</t>
  </si>
  <si>
    <t xml:space="preserve">BTx10</t>
  </si>
  <si>
    <t xml:space="preserve">ZOCOR F.C.TAB 20MG/TAB </t>
  </si>
  <si>
    <t xml:space="preserve">ZOCOR F.C.TAB 40MG/TAB BTx10</t>
  </si>
  <si>
    <t xml:space="preserve">ZOCOR F.C.TAB 40MG/TAB </t>
  </si>
  <si>
    <t xml:space="preserve">ΦΕΡΑΚΟΝ ΕΜΠΟΡΙΟ ΚΑΙ ΠΑΡΑΣΚΕΥΗ ΦΑΡΜΑΚΩΝ ΚΑΙ ΚΑΛΛΥΝΤΙΚΩΝ ΙΔΙΩΤΙΚΗ ΚΕΦΑΛΑΙΟΥΧΙΚΗ ΕΤΑΙΡΕΙΑ Δ.Τ. ΦΕΡΑΚΟΝ Ι.Κ.Ε.</t>
  </si>
  <si>
    <t xml:space="preserve">PRIZELIP F.C.TAB 40MG/TAB BTx30 (BLIST 3x10)</t>
  </si>
  <si>
    <t xml:space="preserve">PRIZELIP F.C.TAB 40MG/TAB</t>
  </si>
  <si>
    <t xml:space="preserve">ΦΕΡΑΚΟΝ Ι.Κ.Ε.</t>
  </si>
  <si>
    <t xml:space="preserve">DOC PHARMA ΑΝΩΝΥΜΗ ΕΤΑΙΡΕΙΑ Δ.Τ. DOC PHARMA AE</t>
  </si>
  <si>
    <t xml:space="preserve">ARSTATIN F.C.TAB 20MG/TAB BTx30(BLIST3x10)</t>
  </si>
  <si>
    <t xml:space="preserve">BTx30(3BLISTx10)PVC/</t>
  </si>
  <si>
    <t xml:space="preserve">ARSTATIN F.C.TAB 20MG/TAB </t>
  </si>
  <si>
    <t xml:space="preserve">DOC PHARMA AE</t>
  </si>
  <si>
    <t xml:space="preserve">ARSTATIN F.C.TAB 40MG/TAB BTx30(3BLISTx10)PVC/</t>
  </si>
  <si>
    <t xml:space="preserve">ARSTATIN F.C.TAB 40MG/TAB</t>
  </si>
  <si>
    <t xml:space="preserve">BIORESPOND ΕΤΑΙΡΕΙΑ ΠΕΡΙΟΡΙΣΜΕΝΗΣ ΕΥΘΥΝΗΣ Δ.Τ. BIORESPOND Ε.Π.Ε.</t>
  </si>
  <si>
    <t xml:space="preserve">TREMITAL F.C.TAB 40MG/TAB BTx30 (BLIST 3x10)</t>
  </si>
  <si>
    <t xml:space="preserve">14</t>
  </si>
  <si>
    <t xml:space="preserve">TREMITAL F.C.TAB 40MG/TAB </t>
  </si>
  <si>
    <t xml:space="preserve">BIORESPOND Ε.Π.Ε.</t>
  </si>
  <si>
    <t xml:space="preserve">HEREMCO ΦΑΡΜΑΚΑΠΟΘΗΚΗ Μ,Ε,Π,Ε, Δ,Τ, HEREMCO Μ,Ε,Π,</t>
  </si>
  <si>
    <t xml:space="preserve">NEZATIN F.C.TAB 40MG/TAB BTx20 (BLIST 2x10)</t>
  </si>
  <si>
    <t xml:space="preserve">NEZATIN F.C.TAB 40MG/TAB </t>
  </si>
  <si>
    <t xml:space="preserve">PLA ΦΑΡΜΑΚΕΥΤΙΚΗ ΑΝΩΝΥΜΗ ΕΤΑΙΡΕΙΑ Δ.Τ. PLA PHARMACEUTICALS A.E.</t>
  </si>
  <si>
    <t xml:space="preserve">RAVOSTAN F.C.TAB 20MG/TAB BTx30 (BLIST 3x10)</t>
  </si>
  <si>
    <t xml:space="preserve">RAVOSTAN F.C.TAB 20MG/TAB </t>
  </si>
  <si>
    <t xml:space="preserve">PLA PHARMACEUTICALS A.E.</t>
  </si>
  <si>
    <t xml:space="preserve">RAVOSTAN F.C.TAB 40MG/TAB BTx30 (BLIST 3x10)</t>
  </si>
  <si>
    <t xml:space="preserve">BTx30 [Κυψέλες</t>
  </si>
  <si>
    <t xml:space="preserve">RAVOSTAN F.C.TAB 40MG/TAB</t>
  </si>
  <si>
    <t xml:space="preserve">Α, ΧΑΤΖΗΑΝΤΩΝΟΓΛΟΥ-VELTIPHARM ΕΠΕ Δ,Τ, VELTIPHARM</t>
  </si>
  <si>
    <t xml:space="preserve">LIP-DOWN F.C.TAB 20MG/TAB BTx30 [Κυψέλες</t>
  </si>
  <si>
    <t xml:space="preserve">BT x 30</t>
  </si>
  <si>
    <t xml:space="preserve">LIP-DOWN F.C.TAB 20MG/TAB</t>
  </si>
  <si>
    <t xml:space="preserve">Α, ΧΑΤΖΗΑΝΤΩΝΟΓΛΟΥ-VELTIPHARM ΕΠΕ</t>
  </si>
  <si>
    <t xml:space="preserve">ΦΑΡΜΑΖΑΚ ΑΝΩΝΥΜΗ ΦΑΡΜΑΚΕΥΤΙΚΗ ΕΜΠΟΡΙΚΗ ΒΙΟΜΗΧΑΝΙΚΗ ΕΤΑΙΡΕΙΑ Δ.Τ. PHARMAZAC AE</t>
  </si>
  <si>
    <t xml:space="preserve">LIP-DOWN F.C.TAB 40 MG/TAB BT x 30</t>
  </si>
  <si>
    <t xml:space="preserve">LIP-DOWN F.C.TAB 40 MG/TAB</t>
  </si>
  <si>
    <t xml:space="preserve">PHARMAZAC AE</t>
  </si>
  <si>
    <t xml:space="preserve">NITASTIN F.C.TAB 20MG/TAB BTx30(BLIST 3x10)</t>
  </si>
  <si>
    <t xml:space="preserve">90</t>
  </si>
  <si>
    <t xml:space="preserve">NITASTIN F.C.TAB 20MG/TAB</t>
  </si>
  <si>
    <t xml:space="preserve">NITASTIN F.C.TAB 40MG/TAB BTx30(BLIST 3x10)</t>
  </si>
  <si>
    <t xml:space="preserve">ΒΤx10</t>
  </si>
  <si>
    <t xml:space="preserve">NITASTIN F.C.TAB 40MG/TAB</t>
  </si>
  <si>
    <t xml:space="preserve">ZOCOR F.C.TAB 10MG/TAB ΒΤx10</t>
  </si>
  <si>
    <t xml:space="preserve">ZOCOR F.C.TAB 10MG/TAB</t>
  </si>
  <si>
    <t xml:space="preserve">SIMVASTATIN/GENERICS F.C.TAB 10MG/TAB BT x 30</t>
  </si>
  <si>
    <t xml:space="preserve">BTx30(BLISTERS</t>
  </si>
  <si>
    <t xml:space="preserve">SIMVASTATIN/GENERICS F.C.TAB 10MG/TAB</t>
  </si>
  <si>
    <t xml:space="preserve">SIMVASTATIN/GENERICS F.C.TAB 20MG/TAB BTx30(BLISTERS</t>
  </si>
  <si>
    <t xml:space="preserve">1 000</t>
  </si>
  <si>
    <t xml:space="preserve">BTx30 (BLISTERS</t>
  </si>
  <si>
    <t xml:space="preserve">SIMVASTATIN/GENERICS F.C.TAB 20MG/TAB</t>
  </si>
  <si>
    <t xml:space="preserve">SIMVASTATIN/GENERICS F.C.TAB 40MG/TAB BTx30 (BLISTERS</t>
  </si>
  <si>
    <t xml:space="preserve">SIMVASTATIN/GENERICS F.C.TAB 40MG/TAB</t>
  </si>
  <si>
    <t xml:space="preserve">ΦΑΡΜΑΞΙΑ ΕΛΛΑΣ Ε.Ε. Δ.Τ. PHARMAXIA HELLAS E.E.</t>
  </si>
  <si>
    <t xml:space="preserve">STATOSAN F.C.TAB 20MG/TAB BTx30(BLIST3x10)</t>
  </si>
  <si>
    <t xml:space="preserve">STATOSAN F.C.TAB 20MG/TAB</t>
  </si>
  <si>
    <t xml:space="preserve">PHARMAXIA HELLAS E.E.</t>
  </si>
  <si>
    <t xml:space="preserve">PRIACIN F.C.TAB 10MG/TAB BTX30(BLIST 3X10)</t>
  </si>
  <si>
    <t xml:space="preserve">BTX 30(BLIST 3X10)</t>
  </si>
  <si>
    <t xml:space="preserve">PRIACIN F.C.TAB 10MG/TAB </t>
  </si>
  <si>
    <t xml:space="preserve">PRIACIN F.C.TAB 40MG/TAB BTX 30(BLIST 3X10)</t>
  </si>
  <si>
    <t xml:space="preserve">PRIACIN F.C.TAB 40MG/TAB </t>
  </si>
  <si>
    <t xml:space="preserve">PHARMALINK ΙΑΤΡΙΚΑ-ΦΑΡΜΑΚΕΥΤΙΚΑ ΠΡΟΪΟΝΤΑ ΙΔΙΩΤΙΚΗ ΚΕΦΑΛΑΙΟΥΧΙΚΗ ΕΤΑΙΡΕΙΑ Δ.Τ. PHARMALINK</t>
  </si>
  <si>
    <t xml:space="preserve">FLUITIN F.C.TAB 40MG/TAB BTx30</t>
  </si>
  <si>
    <t xml:space="preserve">FLUITIN F.C.TAB 40MG/TAB</t>
  </si>
  <si>
    <t xml:space="preserve">PHARMALINK</t>
  </si>
  <si>
    <t xml:space="preserve">VASTATIN F.C.TAB 20MG/TAB BTx30(BLIST3x10)</t>
  </si>
  <si>
    <t xml:space="preserve">VASTATIN F.C.TAB 20MG/TAB</t>
  </si>
  <si>
    <t xml:space="preserve">VERISTIN F.C.TAB 20MG/TAB BTx30</t>
  </si>
  <si>
    <t xml:space="preserve">VERISTIN F.C.TAB 20MG/TAB</t>
  </si>
  <si>
    <t xml:space="preserve">MYLAN S.A.S., SAINT PRIEST, FRANCE</t>
  </si>
  <si>
    <t xml:space="preserve">SIMVASTATIN/MYLAN F.C.TAB 10MG/TAB BT x 30</t>
  </si>
  <si>
    <t xml:space="preserve">BTx30 (BLISTERS)</t>
  </si>
  <si>
    <t xml:space="preserve">SIMVASTATIN/MYLAN F.C.TAB 10MG/TAB</t>
  </si>
  <si>
    <t xml:space="preserve">SIMVASTATIN/MYLAN F.C.TAB 20MG/TAB BTx30 (BLISTERS)</t>
  </si>
  <si>
    <t xml:space="preserve">SIMVASTATIN/MYLAN F.C.TAB 20MG/TAB</t>
  </si>
  <si>
    <t xml:space="preserve">Local Medicinal Product Package ID</t>
  </si>
  <si>
    <t xml:space="preserve">local package label</t>
  </si>
  <si>
    <t xml:space="preserve">ALL MEDICINAL PRODUCT PACKAGES label</t>
  </si>
  <si>
    <t xml:space="preserve">ALL MEDICINAL PRODUCTS label</t>
  </si>
  <si>
    <t xml:space="preserve">All  Pharmaceutical products label</t>
  </si>
  <si>
    <t xml:space="preserve">All VMPGroups label</t>
  </si>
  <si>
    <t xml:space="preserve">UNIQUE MEDICINAL PRODUCTS LABELS</t>
  </si>
  <si>
    <t xml:space="preserve">Unique pharmaceutical product labels</t>
  </si>
  <si>
    <t xml:space="preserve">Unique VMPGroup Labels</t>
  </si>
  <si>
    <t xml:space="preserve">atcCode</t>
  </si>
  <si>
    <t xml:space="preserve">Unique ATCs</t>
  </si>
  <si>
    <t xml:space="preserve">Sandoz A/S</t>
  </si>
  <si>
    <t xml:space="preserve">BEL amlodipine besilate Aurobindo tablet 10mg/</t>
  </si>
  <si>
    <t xml:space="preserve">amlodipine besilate tablet 10mg/</t>
  </si>
  <si>
    <t xml:space="preserve">amlodipine oral 10mg/</t>
  </si>
  <si>
    <t xml:space="preserve">BEL amlodipine besilate Impexeco tablet 10mg/</t>
  </si>
  <si>
    <t xml:space="preserve">amlodipine besilate capsule, hard 10mg/</t>
  </si>
  <si>
    <t xml:space="preserve">amlodipine oral 5mg/</t>
  </si>
  <si>
    <t xml:space="preserve">BEL amlodipine besilate Sandoz tablet 10mg/</t>
  </si>
  <si>
    <t xml:space="preserve">amlodipine besilate tablet 5mg/</t>
  </si>
  <si>
    <t xml:space="preserve">carbamezepine oral, prolonged 200mg/</t>
  </si>
  <si>
    <t xml:space="preserve">BEL amlodipine besilate PI-Pharma tablet 10mg/</t>
  </si>
  <si>
    <t xml:space="preserve">amlodipine besilate capsule, hard 5mg/</t>
  </si>
  <si>
    <t xml:space="preserve">carbamezepine oral, prolonged 400mg/</t>
  </si>
  <si>
    <t xml:space="preserve">BEL amlodipine besilate EG tablet 10mg/</t>
  </si>
  <si>
    <t xml:space="preserve">amlodipine maleate coated tablet 10mg/</t>
  </si>
  <si>
    <t xml:space="preserve">carbamezepine oral 100mg/5mL</t>
  </si>
  <si>
    <t xml:space="preserve">BEL amlodipine besilate Mylan tablet 10mg/</t>
  </si>
  <si>
    <t xml:space="preserve">amlodipine maleate tablet 10mg/</t>
  </si>
  <si>
    <t xml:space="preserve">carbamezepine oral 200mg/</t>
  </si>
  <si>
    <t xml:space="preserve">BEL amlodipine besilate Teva tablet 10mg/</t>
  </si>
  <si>
    <t xml:space="preserve">amlodipine maleate tablet 5mg/</t>
  </si>
  <si>
    <t xml:space="preserve">ibuprofen  transdermal 50mg/1g</t>
  </si>
  <si>
    <t xml:space="preserve">BEL amlodipine besilate Upjohn capsule, hard 10mg/</t>
  </si>
  <si>
    <t xml:space="preserve">carbamazepine prolonged-release tablet 200mg/</t>
  </si>
  <si>
    <t xml:space="preserve">ibuprofen  infusion 10mg/2mL</t>
  </si>
  <si>
    <t xml:space="preserve">BEL amlodipine besilate Aurobindo tablet 5mg/</t>
  </si>
  <si>
    <t xml:space="preserve">carbamazepine prolonged-release tablet 400mg/</t>
  </si>
  <si>
    <t xml:space="preserve">ibuprofen  infusion 200mg/50mL</t>
  </si>
  <si>
    <t xml:space="preserve">BEL amlodipine besilate Sandoz tablet 5mg/</t>
  </si>
  <si>
    <t xml:space="preserve">carbamazepine syrup 100mg/5mL</t>
  </si>
  <si>
    <t xml:space="preserve">ibuprofen  infusion 400mg/100mL</t>
  </si>
  <si>
    <t xml:space="preserve">BEL amlodipine besilate EG tablet 5mg/</t>
  </si>
  <si>
    <t xml:space="preserve">carbamazepine tablet 200mg/</t>
  </si>
  <si>
    <t xml:space="preserve">ibuprofen  infusion 600mg/100mL</t>
  </si>
  <si>
    <t xml:space="preserve">BEL amlodipine besilate Mylan tablet 5mg/</t>
  </si>
  <si>
    <t xml:space="preserve">ibuprofen  transdermal gel 50mg/1g</t>
  </si>
  <si>
    <t xml:space="preserve">ibuprofen  oral, prolonged 800mg/</t>
  </si>
  <si>
    <t xml:space="preserve">BEL amlodipine besilate Teva tablet 5mg/</t>
  </si>
  <si>
    <t xml:space="preserve">ibuprofen  solution for infusion  10mg/2mL</t>
  </si>
  <si>
    <t xml:space="preserve">ibuprofen  oral 100mg/</t>
  </si>
  <si>
    <t xml:space="preserve">BEL amlodipine besilate Upjohn capsule, hard 5mg/</t>
  </si>
  <si>
    <t xml:space="preserve">ibuprofen  solution for infusion  200mg/50mL</t>
  </si>
  <si>
    <t xml:space="preserve">ibuprofen  oral 100mg/5mL</t>
  </si>
  <si>
    <t xml:space="preserve">BEL amlodipine besilate Mylan EPD tablet 5mg/</t>
  </si>
  <si>
    <t xml:space="preserve">ibuprofen  solution for infusion  400mg/100mL</t>
  </si>
  <si>
    <t xml:space="preserve">ibuprofen  oral 200mg/</t>
  </si>
  <si>
    <t xml:space="preserve">BEL amlodipine maleate SMB coated tablet 10mg/</t>
  </si>
  <si>
    <t xml:space="preserve">ibuprofen  solution for infusion  600mg/100mL</t>
  </si>
  <si>
    <t xml:space="preserve">ibuprofen  oral, prolonged 200mg/</t>
  </si>
  <si>
    <t xml:space="preserve">BEL amlodipine maleate Krka tablet 10mg/</t>
  </si>
  <si>
    <t xml:space="preserve">ibuprofen  prolonged-release tablet 800mg/</t>
  </si>
  <si>
    <t xml:space="preserve">ibuprofen  oral 200mg/5mL</t>
  </si>
  <si>
    <t xml:space="preserve">BEL amlodipine maleate Krka tablet 5mg/</t>
  </si>
  <si>
    <t xml:space="preserve">ibuprofen  chewable capsule, soft 100mg/</t>
  </si>
  <si>
    <t xml:space="preserve">ibuprofen  oral 400mg/</t>
  </si>
  <si>
    <t xml:space="preserve">BEL carbamazepine Novartis Pharma prolonged-release tablet 200mg/</t>
  </si>
  <si>
    <t xml:space="preserve">Ibuprofen lysine syrup 100mg/5mL</t>
  </si>
  <si>
    <t xml:space="preserve">ibuprofen  oral 600mg/</t>
  </si>
  <si>
    <t xml:space="preserve">BEL carbamazepine Novartis Pharma prolonged-release tablet 400mg/</t>
  </si>
  <si>
    <t xml:space="preserve">ibuprofen  syrup 100mg/5mL</t>
  </si>
  <si>
    <t xml:space="preserve">ibuprofen  oral 800mg/</t>
  </si>
  <si>
    <t xml:space="preserve">BEL carbamazepine Novartis Pharma syrup 100mg/5mL</t>
  </si>
  <si>
    <t xml:space="preserve">ibuprofen  coated tablet 200mg/</t>
  </si>
  <si>
    <t xml:space="preserve">ibuprofen  transdermal 200mg/</t>
  </si>
  <si>
    <t xml:space="preserve">BEL carbamazepine Novartis Pharma tablet 200mg/</t>
  </si>
  <si>
    <t xml:space="preserve">ibuprofen  prolonged-release tablet 200mg/</t>
  </si>
  <si>
    <t xml:space="preserve">ibuprofen  rectal 125mg/</t>
  </si>
  <si>
    <t xml:space="preserve">BEL ibuprofen  Qualiphar transdermal gel 50mg/1g</t>
  </si>
  <si>
    <t xml:space="preserve">ibuprofen arginine granules for oral solution 200mg/</t>
  </si>
  <si>
    <t xml:space="preserve">ibuprofen  rectal 60mg/</t>
  </si>
  <si>
    <t xml:space="preserve">BEL ibuprofen  Kela transdermal gel 50mg/1g</t>
  </si>
  <si>
    <t xml:space="preserve">ibuprofen  syrup 200mg/5mL</t>
  </si>
  <si>
    <t xml:space="preserve">simvastatine oral 20mg/</t>
  </si>
  <si>
    <t xml:space="preserve">BEL ibuprofen  Teva transdermal gel 50mg/1g</t>
  </si>
  <si>
    <t xml:space="preserve">ibuprofen  film-coated tablet 400mg/</t>
  </si>
  <si>
    <t xml:space="preserve">simvastatine oral 40mg/</t>
  </si>
  <si>
    <t xml:space="preserve">BEL ibuprofen  Recordati solution for infusion  10mg/2mL</t>
  </si>
  <si>
    <t xml:space="preserve">ibuprofen  coated tablet 400mg/</t>
  </si>
  <si>
    <t xml:space="preserve">simvastatine oral 80mg/</t>
  </si>
  <si>
    <t xml:space="preserve">BEL ibuprofen  B. Braun solution for infusion  200mg/50mL</t>
  </si>
  <si>
    <t xml:space="preserve">ibuprofen  capsule, soft 400mg/</t>
  </si>
  <si>
    <t xml:space="preserve">amlodipine oral 10 mg/</t>
  </si>
  <si>
    <t xml:space="preserve">BEL ibuprofen  B. Braun solution for infusion  400mg/100mL</t>
  </si>
  <si>
    <t xml:space="preserve">Ibuprofen lysine film-coated tablet 400mg/</t>
  </si>
  <si>
    <t xml:space="preserve">amlodipine oral 5mg/5mL</t>
  </si>
  <si>
    <t xml:space="preserve">BEL ibuprofen  B. Braun solution for infusion  600mg/100mL</t>
  </si>
  <si>
    <t xml:space="preserve">Ibuprofen arginine film-coated tablet 400mg/</t>
  </si>
  <si>
    <t xml:space="preserve">amlodipine oral, prolonged 10mg/</t>
  </si>
  <si>
    <t xml:space="preserve">BEL ibuprofen  Mylan EPD prolonged-release tablet 800mg/</t>
  </si>
  <si>
    <t xml:space="preserve">ibuprofen  effervescent granules 600mg/</t>
  </si>
  <si>
    <t xml:space="preserve">amlodipine oral, prolonged 5mg/</t>
  </si>
  <si>
    <t xml:space="preserve">BEL ibuprofen  EG prolonged-release tablet 800mg/</t>
  </si>
  <si>
    <t xml:space="preserve">ibuprofen  film-coated tablet 600mg/</t>
  </si>
  <si>
    <t xml:space="preserve">amlodipine oral 10mg/5mL</t>
  </si>
  <si>
    <t xml:space="preserve">BEL ibuprofen  Reckitt Benckiser chewable capsule, soft 100mg/</t>
  </si>
  <si>
    <t xml:space="preserve">ibuprofen  coated tablet 600mg/</t>
  </si>
  <si>
    <t xml:space="preserve">carbamazepine oral 200mg/</t>
  </si>
  <si>
    <t xml:space="preserve">BEL Ibuprofen lysine I.D. Phar syrup 100mg/5mL</t>
  </si>
  <si>
    <t xml:space="preserve">ibuprofen  film-coated tablet 800mg/</t>
  </si>
  <si>
    <t xml:space="preserve">carbamazepine oral 100mg/5mL</t>
  </si>
  <si>
    <t xml:space="preserve">BEL ibuprofen  Reckitt Benckiser syrup 100mg/5mL</t>
  </si>
  <si>
    <t xml:space="preserve">ibuprofen  medicated plaster 200mg/</t>
  </si>
  <si>
    <t xml:space="preserve">carbamazepine oral 400mg/</t>
  </si>
  <si>
    <t xml:space="preserve">BEL ibuprofen  Johnson &amp; Johnson Consumer syrup 100mg/5mL</t>
  </si>
  <si>
    <t xml:space="preserve">ibuprofen  suppository 125mg/</t>
  </si>
  <si>
    <t xml:space="preserve">ibuprofen  rectal 600mg/</t>
  </si>
  <si>
    <t xml:space="preserve">BEL ibuprofen  EG coated tablet 200mg/</t>
  </si>
  <si>
    <t xml:space="preserve">ibuprofen  suppository 60mg/</t>
  </si>
  <si>
    <t xml:space="preserve">ibuprofen  injection/infusion 200mg/</t>
  </si>
  <si>
    <t xml:space="preserve">BEL ibuprofen  Sandoz prolonged-release tablet 200mg/</t>
  </si>
  <si>
    <t xml:space="preserve">ibuprofen  capsule, soft 200mg/</t>
  </si>
  <si>
    <t xml:space="preserve">ibuprofen  oral 20mg/1mL</t>
  </si>
  <si>
    <t xml:space="preserve">BEL ibuprofen  Reckitt Benckiser coated tablet 200mg/</t>
  </si>
  <si>
    <t xml:space="preserve">ibuprofen  film-coated tablet 200mg/</t>
  </si>
  <si>
    <t xml:space="preserve">ibuprofen  oral 500mg/</t>
  </si>
  <si>
    <t xml:space="preserve">BEL ibuprofen arginine Zambon granules for oral solution 200mg/</t>
  </si>
  <si>
    <t xml:space="preserve">simvastatine film-coated tablet 20mg/</t>
  </si>
  <si>
    <t xml:space="preserve">ibuprofen  oral 10mg/2mL</t>
  </si>
  <si>
    <t xml:space="preserve">BEL ibuprofen  Mylan EPD syrup 200mg/5mL</t>
  </si>
  <si>
    <t xml:space="preserve">simvastatine film-coated tablet 40mg/</t>
  </si>
  <si>
    <t xml:space="preserve">ibuprofen  oral 20mg/2mL</t>
  </si>
  <si>
    <t xml:space="preserve">BEL ibuprofen  EG syrup 200mg/5mL</t>
  </si>
  <si>
    <t xml:space="preserve">simvastatine film-coated tablet 80mg/</t>
  </si>
  <si>
    <t xml:space="preserve">simvastatine oral 10mg/</t>
  </si>
  <si>
    <t xml:space="preserve">BEL ibuprofen  Reckitt Benckiser syrup 200mg/5mL</t>
  </si>
  <si>
    <t xml:space="preserve">amlodipine besilate capsule, hard 10 mg/</t>
  </si>
  <si>
    <t xml:space="preserve">BEL ibuprofen  Mylan EPD film-coated tablet 400mg/</t>
  </si>
  <si>
    <t xml:space="preserve">AMLODIPINE MESILATE MONOHYDRATE tablet 5mg/</t>
  </si>
  <si>
    <t xml:space="preserve">BEL ibuprofen  EG coated tablet 400mg/</t>
  </si>
  <si>
    <t xml:space="preserve">AMLODIPINE MESILATE MONOHYDRATE tablet 10mg/</t>
  </si>
  <si>
    <t xml:space="preserve">BEL ibuprofen  Sandoz film-coated tablet 400mg/</t>
  </si>
  <si>
    <t xml:space="preserve">amlodipine besilate capsule, hard 5mg/5mL</t>
  </si>
  <si>
    <t xml:space="preserve">BEL ibuprofen  PI-Pharma capsule, soft 400mg/</t>
  </si>
  <si>
    <t xml:space="preserve">amlodipine besilate capsule, hard 10mg/5mL</t>
  </si>
  <si>
    <t xml:space="preserve">BEL Ibuprofen lysine Reckitt Benckiser film-coated tablet 400mg/</t>
  </si>
  <si>
    <t xml:space="preserve">ibuprofen oral suspension 100mg/5mL</t>
  </si>
  <si>
    <t xml:space="preserve">BEL ibuprofen  Reckitt Benckiser coated tablet 400mg/</t>
  </si>
  <si>
    <t xml:space="preserve">ibuprofen film-coated tablet 600mg/</t>
  </si>
  <si>
    <t xml:space="preserve">BEL ibuprofen  Reckitt Benckiser capsule, soft 400mg/</t>
  </si>
  <si>
    <t xml:space="preserve">ibuprofen coated tablet 200mg/</t>
  </si>
  <si>
    <t xml:space="preserve">BEL Ibuprofen lysine Johnson &amp; Johnson Consumer film-coated tablet 400mg/</t>
  </si>
  <si>
    <t xml:space="preserve">ibuprofen coated tablet 400mg/</t>
  </si>
  <si>
    <t xml:space="preserve">BEL Ibuprofen arginine Zambon film-coated tablet 400mg/</t>
  </si>
  <si>
    <t xml:space="preserve">ibuprofen capsule, soft 200mg/</t>
  </si>
  <si>
    <t xml:space="preserve">BEL ibuprofen  Mylan EPD effervescent granules 600mg/</t>
  </si>
  <si>
    <t xml:space="preserve">ibuprofen syrup 20mg/1mL</t>
  </si>
  <si>
    <t xml:space="preserve">BEL ibuprofen  Mylan EPD film-coated tablet 600mg/</t>
  </si>
  <si>
    <t xml:space="preserve">ibuprofen suppository 500mg/</t>
  </si>
  <si>
    <t xml:space="preserve">BEL ibuprofen  Aurobindo film-coated tablet 600mg/</t>
  </si>
  <si>
    <t xml:space="preserve">ibuprofen film-coated tablet 200mg/</t>
  </si>
  <si>
    <t xml:space="preserve">BEL ibuprofen  EG coated tablet 600mg/</t>
  </si>
  <si>
    <t xml:space="preserve">ibuprofen film-coated tablet 400mg/</t>
  </si>
  <si>
    <t xml:space="preserve">BEL ibuprofen  Sandoz film-coated tablet 600mg/</t>
  </si>
  <si>
    <t xml:space="preserve">ibuprofen sodium solution for infusion 10mg/2mL</t>
  </si>
  <si>
    <t xml:space="preserve">BEL ibuprofen  Aurobindo film-coated tablet 800mg/</t>
  </si>
  <si>
    <t xml:space="preserve">ibuprofen lysine solution for infusion 20mg/2mL</t>
  </si>
  <si>
    <t xml:space="preserve">BEL ibuprofen  Reckitt Benckiser medicated plaster 200mg/</t>
  </si>
  <si>
    <t xml:space="preserve">Simvastatin film-coated tablet 20mg/</t>
  </si>
  <si>
    <t xml:space="preserve">BEL ibuprofen  Reckitt Benckiser suppository 125mg/</t>
  </si>
  <si>
    <t xml:space="preserve">Simvastatin film-coated tablet 40mg/</t>
  </si>
  <si>
    <t xml:space="preserve">BEL ibuprofen  Reckitt Benckiser suppository 60mg/</t>
  </si>
  <si>
    <t xml:space="preserve">Simvastatin film-coated tablet 10mg/</t>
  </si>
  <si>
    <t xml:space="preserve">BEL ibuprofen  Reckitt Benckiser capsule, soft 200mg/</t>
  </si>
  <si>
    <t xml:space="preserve">Simvastatin coated tablet 20mg/</t>
  </si>
  <si>
    <t xml:space="preserve">BEL ibuprofen  Aurobindo film-coated tablet 200mg/</t>
  </si>
  <si>
    <t xml:space="preserve">BEL ibuprofen  Aurobindo film-coated tablet 400mg/</t>
  </si>
  <si>
    <t xml:space="preserve">BEL simvastatine Amophar film-coated tablet 20mg/</t>
  </si>
  <si>
    <t xml:space="preserve">BEL simvastatine Aurobindo film-coated tablet 20mg/</t>
  </si>
  <si>
    <t xml:space="preserve">BEL simvastatine Impexeco film-coated tablet 20mg/</t>
  </si>
  <si>
    <t xml:space="preserve">BEL simvastatine Sandoz film-coated tablet 20mg/</t>
  </si>
  <si>
    <t xml:space="preserve">BEL simvastatine EG film-coated tablet 20mg/</t>
  </si>
  <si>
    <t xml:space="preserve">BEL simvastatine Mylan film-coated tablet 20mg/</t>
  </si>
  <si>
    <t xml:space="preserve">BEL simvastatine Teva film-coated tablet 20mg/</t>
  </si>
  <si>
    <t xml:space="preserve">BEL simvastatine Organon film-coated tablet 20mg/</t>
  </si>
  <si>
    <t xml:space="preserve">BEL simvastatine Amophar film-coated tablet 40mg/</t>
  </si>
  <si>
    <t xml:space="preserve">BEL simvastatine Aurobindo film-coated tablet 40mg/</t>
  </si>
  <si>
    <t xml:space="preserve">BEL simvastatine Impexeco film-coated tablet 40mg/</t>
  </si>
  <si>
    <t xml:space="preserve">BEL simvastatine Sandoz film-coated tablet 40mg/</t>
  </si>
  <si>
    <t xml:space="preserve">BEL simvastatine PI-Pharma film-coated tablet 40mg/</t>
  </si>
  <si>
    <t xml:space="preserve">BEL simvastatine EG film-coated tablet 40mg/</t>
  </si>
  <si>
    <t xml:space="preserve">BEL simvastatine Mylan film-coated tablet 40mg/</t>
  </si>
  <si>
    <t xml:space="preserve">BEL simvastatine Teva film-coated tablet 40mg/</t>
  </si>
  <si>
    <t xml:space="preserve">BEL simvastatine Organon film-coated tablet 40mg/</t>
  </si>
  <si>
    <t xml:space="preserve">BEL simvastatine Sandoz film-coated tablet 80mg/</t>
  </si>
  <si>
    <t xml:space="preserve">BEL simvastatine Teva film-coated tablet 80mg/</t>
  </si>
  <si>
    <t xml:space="preserve">GRC amlodipine besilate INNOVIS HEALTH A.E. capsule, hard 5mg/</t>
  </si>
  <si>
    <t xml:space="preserve">GRC amlodipine besilate INNOVIS HEALTH A.E. capsule, hard 10mg/</t>
  </si>
  <si>
    <t xml:space="preserve">GRC amlodipine besilate ΜΙΝΕΡΒΑ ΦΑΡΜΑΚΕΥΤΙΚΗ Α.Ε. capsule, hard 5mg/</t>
  </si>
  <si>
    <t xml:space="preserve">GRC amlodipine besilate ΜΙΝΕΡΒΑ ΦΑΡΜΑΚΕΥΤΙΚΗ Α.Ε. capsule, hard 10mg/</t>
  </si>
  <si>
    <t xml:space="preserve">GRC amlodipine besilate BENNETT ΦΑΡΜΑΚΕΥΤΙΚΗ Α.Ε. capsule, hard 5mg/</t>
  </si>
  <si>
    <t xml:space="preserve">GRC amlodipine besilate BENNETT ΦΑΡΜΑΚΕΥΤΙΚΗ Α.Ε. capsule, hard 10mg/</t>
  </si>
  <si>
    <t xml:space="preserve">GRC amlodipine besilate SANDOZ GMBH, KUNDL, AUSTRIA tablet 5mg/</t>
  </si>
  <si>
    <t xml:space="preserve">GRC amlodipine besilate SANDOZ GMBH, KUNDL, AUSTRIA tablet 10mg/</t>
  </si>
  <si>
    <t xml:space="preserve">GRC amlodipine besilate SANTA PHARMA A,E, capsule, hard 10mg/</t>
  </si>
  <si>
    <t xml:space="preserve">GRC amlodipine besilate SANTA PHARMA A,E, capsule, hard 5mg/</t>
  </si>
  <si>
    <t xml:space="preserve">GRC amlodipine besilate ΦΑΡΜΕΞ Α.Ε. capsule, hard 5mg/</t>
  </si>
  <si>
    <t xml:space="preserve">GRC amlodipine besilate ΦΑΡΜΕΞ Α.Ε. capsule, hard 10mg/</t>
  </si>
  <si>
    <t xml:space="preserve">GRC amlodipine besilate PROTON PHARMA ΑΝΩΝΥΜΗ ΦΑΡΜΑΚΕΥΤΙΚΗ ΕΤΑΙΡΕΙΑ capsule, hard 5mg/</t>
  </si>
  <si>
    <t xml:space="preserve">GRC amlodipine besilate PROTON PHARMA ΑΝΩΝΥΜΗ ΦΑΡΜΑΚΕΥΤΙΚΗ ΕΤΑΙΡΕΙΑ capsule, hard 10mg/</t>
  </si>
  <si>
    <t xml:space="preserve">GRC amlodipine besilate IASIS PHARMA capsule, hard 5mg/</t>
  </si>
  <si>
    <t xml:space="preserve">GRC amlodipine besilate IASIS PHARMA capsule, hard 10mg/</t>
  </si>
  <si>
    <t xml:space="preserve">GRC amlodipine besilate GENEPHARM AE tablet 5mg/</t>
  </si>
  <si>
    <t xml:space="preserve">GRC amlodipine besilate GENEPHARM AE tablet 10mg/</t>
  </si>
  <si>
    <t xml:space="preserve">GRC amlodipine besilate ΑΝΦΑΡΜ ΕΛΛΑΣ Α.Ε. capsule, hard 10mg/</t>
  </si>
  <si>
    <t xml:space="preserve">GRC amlodipine besilate MEDICAL PHARMAQUALITY AE tablet 5mg/</t>
  </si>
  <si>
    <t xml:space="preserve">GRC amlodipine besilate MEDICAL PHARMAQUALITY AE tablet 10mg/</t>
  </si>
  <si>
    <t xml:space="preserve">584586-04</t>
  </si>
  <si>
    <t xml:space="preserve">Ibuprofen AB 200 mg filmomh. tabl. 56</t>
  </si>
  <si>
    <t xml:space="preserve">GRC amlodipine besilate NATURALIA A.E. capsule, hard 10mg/</t>
  </si>
  <si>
    <t xml:space="preserve">GRC amlodipine besilate NATURALIA A.E. capsule, hard 5mg/</t>
  </si>
  <si>
    <t xml:space="preserve">584595-07</t>
  </si>
  <si>
    <t xml:space="preserve">Ibuprofen AB 400 mg filmomh. tabl. 100</t>
  </si>
  <si>
    <t xml:space="preserve">GRC amlodipine besilate UPJOHN HELLAS Ε.Π.Ε. capsule, hard 5mg/</t>
  </si>
  <si>
    <t xml:space="preserve">GRC amlodipine besilate UPJOHN HELLAS Ε.Π.Ε. capsule, hard 10mg/</t>
  </si>
  <si>
    <t xml:space="preserve">GRC amlodipine besilate ALAPIS ABEE capsule, hard 5mg/</t>
  </si>
  <si>
    <t xml:space="preserve">GRC amlodipine besilate ALAPIS ABEE capsule, hard 10mg/</t>
  </si>
  <si>
    <t xml:space="preserve">GRC amlodipine maleate GENERICS PHARMA HELLAS ΕΠΕ tablet 5mg/</t>
  </si>
  <si>
    <t xml:space="preserve">GRC amlodipine maleate GENERICS PHARMA HELLAS ΕΠΕ tablet 10mg/</t>
  </si>
  <si>
    <t xml:space="preserve">GRC amlodipine besilate RAFARM A.E.B.E. capsule, hard 5mg/</t>
  </si>
  <si>
    <t xml:space="preserve">GRC amlodipine besilate FOS ΦΑΡΜΑΚΕΥΤΙΚΗ ΙΚΕ capsule, hard 5mg/</t>
  </si>
  <si>
    <t xml:space="preserve">GRC amlodipine besilate FOS ΦΑΡΜΑΚΕΥΤΙΚΗ ΙΚΕ capsule, hard 10 mg/</t>
  </si>
  <si>
    <t xml:space="preserve">GRC amlodipine besilate GAP A.E. capsule, hard 10mg/</t>
  </si>
  <si>
    <t xml:space="preserve">GRC amlodipine besilate VOCATE ΦΑΡΜΑΚΕΥΤΙΚΗ Α.Ε. capsule, hard 5mg/</t>
  </si>
  <si>
    <t xml:space="preserve">GRC amlodipine besilate VOCATE ΦΑΡΜΑΚΕΥΤΙΚΗ Α.Ε. capsule, hard 10mg/</t>
  </si>
  <si>
    <t xml:space="preserve">GRC amlodipine besilate IAMATICA MON. ΕΠΕ capsule, hard 5mg/</t>
  </si>
  <si>
    <t xml:space="preserve">GRC amlodipine besilate IAMATICA MON. ΕΠΕ capsule, hard 10mg/</t>
  </si>
  <si>
    <t xml:space="preserve">GRC amlodipine besilate ALPHA GENERICS THERAPY  ΑΕΒΕΦ capsule, hard 5mg/</t>
  </si>
  <si>
    <t xml:space="preserve">GRC amlodipine besilate ALPHA GENERICS THERAPY  ΑΕΒΕΦ capsule, hard 10 mg/</t>
  </si>
  <si>
    <t xml:space="preserve">GRC amlodipine besilate ΠΝΓ ΓΕΡΟΛΥΜΑΤΟΣ ΜΕΝΤΙΚΑΛ Α.Ε. capsule, hard 5mg/</t>
  </si>
  <si>
    <t xml:space="preserve">GRC amlodipine besilate ΠΝΓ ΓΕΡΟΛΥΜΑΤΟΣ ΜΕΝΤΙΚΑΛ Α.Ε. capsule, hard 10mg/</t>
  </si>
  <si>
    <t xml:space="preserve">GRC amlodipine besilate HELP ΑΒΕΕ capsule, hard 5mg/</t>
  </si>
  <si>
    <t xml:space="preserve">GRC amlodipine besilate HELP ΑΒΕΕ capsule, hard 10mg/</t>
  </si>
  <si>
    <t xml:space="preserve">GRC amlodipine besilate ΝΟΡΜΑ ΕΛΛΑΣ Α.Ε. capsule, hard 5mg/</t>
  </si>
  <si>
    <t xml:space="preserve">GRC amlodipine besilate ΝΟΡΜΑ ΕΛΛΑΣ Α.Ε. capsule, hard 10mg/</t>
  </si>
  <si>
    <t xml:space="preserve">GRC amlodipine besilate RAFARM A.E.B.E. capsule, hard 10mg/</t>
  </si>
  <si>
    <t xml:space="preserve">GRC amlodipine besilate TEVA PHARMA B.V., Haarlem, THE NETHERLANDS tablet 10mg/</t>
  </si>
  <si>
    <t xml:space="preserve">GRC amlodipine besilate TEVA PHARMA B.V., Haarlem, THE NETHERLANDS tablet 5mg/</t>
  </si>
  <si>
    <t xml:space="preserve">GRC amlodipine maleate ΦΑΡΜΑΤΕΝ ΕΛΛΑΣ ΑΕΒΕ tablet 10mg/</t>
  </si>
  <si>
    <t xml:space="preserve">GRC amlodipine maleate INNOVIS PHARMA A.E.B.E tablet 10mg/</t>
  </si>
  <si>
    <t xml:space="preserve">GRC amlodipine besilate MEDOCHEMIE HELLAS AE capsule, hard 5mg/</t>
  </si>
  <si>
    <t xml:space="preserve">GRC amlodipine besilate MEDOCHEMIE HELLAS AE capsule, hard 10mg/</t>
  </si>
  <si>
    <t xml:space="preserve">GRC amlodipine besilate MEDARTE ΦΑΡΜΑΚΕΥΤΙΚΗ ΑΒΕΕ capsule, hard 5mg/</t>
  </si>
  <si>
    <t xml:space="preserve">GRC amlodipine besilate MEDARTE ΦΑΡΜΑΚΕΥΤΙΚΗ ΑΒΕΕ capsule, hard 10mg/</t>
  </si>
  <si>
    <t xml:space="preserve">GRC amlodipine besilate FARMEDIA AE capsule, hard 10mg/</t>
  </si>
  <si>
    <t xml:space="preserve">GRC amlodipine besilate GENERICS PHARMA HELLAS ΕΠΕ tablet 5mg/</t>
  </si>
  <si>
    <t xml:space="preserve">GRC amlodipine besilate GENERICS PHARMA HELLAS ΕΠΕ tablet 10mg/</t>
  </si>
  <si>
    <t xml:space="preserve">GRC amlodipine besilate BIAN A.E. capsule, hard 5mg/</t>
  </si>
  <si>
    <t xml:space="preserve">GRC amlodipine besilate BIAN A.E. capsule, hard 10mg/</t>
  </si>
  <si>
    <t xml:space="preserve">GRC AMLODIPINE MESILATE MONOHYDRATE INNOVIS HEALTH A.E. tablet 5mg/</t>
  </si>
  <si>
    <t xml:space="preserve">GRC AMLODIPINE MESILATE MONOHYDRATE INNOVIS HEALTH A.E. tablet 10mg/</t>
  </si>
  <si>
    <t xml:space="preserve">GRC amlodipine besilate STARGEN Ε.Π.Ε. tablet 10mg/</t>
  </si>
  <si>
    <t xml:space="preserve">GRC amlodipine besilate ΒΙΑΝΕΞ Α.Ε. capsule, hard 5mg/</t>
  </si>
  <si>
    <t xml:space="preserve">GRC amlodipine besilate ΒΙΑΝΕΞ Α.Ε. capsule, hard 10mg/</t>
  </si>
  <si>
    <t xml:space="preserve">GRC amlodipine besilate ELPEN AE ΦΑΡΜΑΚΕΥΤΙΚΗ ΒΙΟΜΗΧΑΝΙΑ capsule, hard 5mg/5mL</t>
  </si>
  <si>
    <t xml:space="preserve">GRC amlodipine besilate ELPEN AE ΦΑΡΜΑΚΕΥΤΙΚΗ ΒΙΟΜΗΧΑΝΙΑ capsule, hard 10mg/</t>
  </si>
  <si>
    <t xml:space="preserve">GRC amlodipine besilate NATURALIA A.E. capsule, hard 10mg/5mL</t>
  </si>
  <si>
    <t xml:space="preserve">GRC carbamazepine NOVARTIS (HELLAS) A.E.B.E. tablet 200mg/</t>
  </si>
  <si>
    <t xml:space="preserve">GRC carbamazepine NOVARTIS (HELLAS) A.E.B.E. syrup 100mg/5mL</t>
  </si>
  <si>
    <t xml:space="preserve">GRC carbamazepine NOVARTIS (HELLAS) A.E.B.E. prolonged-release tablet 200mg/</t>
  </si>
  <si>
    <t xml:space="preserve">GRC carbamazepine NOVARTIS (HELLAS) A.E.B.E. prolonged-release tablet 400mg/</t>
  </si>
  <si>
    <t xml:space="preserve">GRC ibuprofen RB HEALTHCARE HELLAS A.E. oral suspension 100mg/5mL</t>
  </si>
  <si>
    <t xml:space="preserve">GRC ibuprofen BGP ΠΡΟΪΟΝΤΑ Μ.Ε.Π.Ε. film-coated tablet 600mg/</t>
  </si>
  <si>
    <t xml:space="preserve">GRC ibuprofen BGP ΠΡΟΪΟΝΤΑ Μ.Ε.Π.Ε. coated tablet 200mg/</t>
  </si>
  <si>
    <t xml:space="preserve">GRC ibuprofen BGP ΠΡΟΪΟΝΤΑ Μ.Ε.Π.Ε. coated tablet 400mg/</t>
  </si>
  <si>
    <t xml:space="preserve">GRC ibuprofen PFIZER ΕΛΛΑΣ Α.Ε. coated tablet 200mg/</t>
  </si>
  <si>
    <t xml:space="preserve">GRC ibuprofen ΡΕΚΙΤ ΜΠΕΝΚΙΖΕΡ ΕΛΛΑΣ ΧΗΜΙΚΑ ΑΒΕΕ coated tablet 200mg/</t>
  </si>
  <si>
    <t xml:space="preserve">GRC ibuprofen ΡΕΚΙΤ ΜΠΕΝΚΙΖΕΡ ΕΛΛΑΣ ΧΗΜΙΚΑ ΑΒΕΕ capsule, soft 200mg/</t>
  </si>
  <si>
    <t xml:space="preserve">GRC ibuprofen INTERMED ABEE syrup 20mg/1mL</t>
  </si>
  <si>
    <t xml:space="preserve">GRC ibuprofen INTERMED ABEE suppository 500mg/</t>
  </si>
  <si>
    <t xml:space="preserve">GRC ibuprofen INTERMED ABEE film-coated tablet 200mg/</t>
  </si>
  <si>
    <t xml:space="preserve">GRC ibuprofen INTERMED ABEE film-coated tablet 400mg/</t>
  </si>
  <si>
    <t xml:space="preserve">GRC ibuprofen INTERMED ABEE film-coated tablet 600mg/</t>
  </si>
  <si>
    <t xml:space="preserve">GRC ibuprofen sodium ΙΦΕΤ ΑΕ solution for infusion 10mg/2mL</t>
  </si>
  <si>
    <t xml:space="preserve">GRC ibuprofen lysine ΙΦΕΤ ΑΕ solution for infusion 20mg/2mL</t>
  </si>
  <si>
    <t xml:space="preserve">GRC Simvastatin MEDICAL PHARMAQUALITY AE film-coated tablet 20mg/</t>
  </si>
  <si>
    <t xml:space="preserve">GRC Simvastatin MEDICAL PHARMAQUALITY AE film-coated tablet 40mg/</t>
  </si>
  <si>
    <t xml:space="preserve">GRC Simvastatin MEDICHROM A.E. film-coated tablet 20mg/</t>
  </si>
  <si>
    <t xml:space="preserve">GRC Simvastatin MEDICHROM A.E. film-coated tablet 40mg/</t>
  </si>
  <si>
    <t xml:space="preserve">GRC Simvastatin VIOFAR ΕΠΕ film-coated tablet 40mg/</t>
  </si>
  <si>
    <t xml:space="preserve">GRC Simvastatin ΑΔΗΦΑΡΜ Μ.Ε.Π.Ε. film-coated tablet 20mg/</t>
  </si>
  <si>
    <t xml:space="preserve">GRC Simvastatin ΑΔΗΦΑΡΜ Μ.Ε.Π.Ε. film-coated tablet 40mg/</t>
  </si>
  <si>
    <t xml:space="preserve">GRC Simvastatin IASIS PHARMA film-coated tablet 40mg/</t>
  </si>
  <si>
    <t xml:space="preserve">GRC Simvastatin NOVENDIA PHARMACEUTICALS ΕΠΕ film-coated tablet 40mg/</t>
  </si>
  <si>
    <t xml:space="preserve">GRC Simvastatin VIVAX PHARMACEUTICALS LTD, GREECE film-coated tablet 20mg/</t>
  </si>
  <si>
    <t xml:space="preserve">GRC Simvastatin PLUS ΦΑΡΜΑΚΕΥΤΙΚΗ ΑΕ film-coated tablet 10mg/</t>
  </si>
  <si>
    <t xml:space="preserve">GRC Simvastatin BIOSPRAY ABEE film-coated tablet 40mg/</t>
  </si>
  <si>
    <t xml:space="preserve">GRC Simvastatin D.A.S.T. BIOTECH PHARM ΕΠΕ film-coated tablet 40mg/</t>
  </si>
  <si>
    <t xml:space="preserve">GRC Simvastatin ΑΝΦΑΡΜ ΕΛΛΑΣ Α.Ε. film-coated tablet 20mg/</t>
  </si>
  <si>
    <t xml:space="preserve">GRC Simvastatin ΑΝΦΑΡΜ ΕΛΛΑΣ Α.Ε. film-coated tablet 40mg/</t>
  </si>
  <si>
    <t xml:space="preserve">GRC Simvastatin ΦΟΙΝΙΞΦΑΡΜ ΕΠΕ film-coated tablet 20mg/</t>
  </si>
  <si>
    <t xml:space="preserve">GRC Simvastatin ΦΟΙΝΙΞΦΑΡΜ ΕΠΕ film-coated tablet 40mg/</t>
  </si>
  <si>
    <t xml:space="preserve">GRC Simvastatin INNOVIS PHARMA A.E.B.E film-coated tablet 40mg/</t>
  </si>
  <si>
    <t xml:space="preserve">GRC Simvastatin GENEPHARM AE film-coated tablet 20mg/</t>
  </si>
  <si>
    <t xml:space="preserve">GRC Simvastatin ΚΛΕΒΑ ΑΦΒΕΕ film-coated tablet 20mg/</t>
  </si>
  <si>
    <t xml:space="preserve">GRC Simvastatin ΚΛΕΒΑ ΑΦΒΕΕ film-coated tablet 40mg/</t>
  </si>
  <si>
    <t xml:space="preserve">GRC Simvastatin ΜΙΝΕΡΒΑ ΦΑΡΜΑΚΕΥΤΙΚΗ Α.Ε. film-coated tablet 20mg/</t>
  </si>
  <si>
    <t xml:space="preserve">GRC Simvastatin ΜΙΝΕΡΒΑ ΦΑΡΜΑΚΕΥΤΙΚΗ Α.Ε. film-coated tablet 40mg/</t>
  </si>
  <si>
    <t xml:space="preserve">GRC Simvastatin S.J.A. PHARM ΕΠΕ film-coated tablet 20mg/</t>
  </si>
  <si>
    <t xml:space="preserve">GRC Simvastatin S.J.A. PHARM ΕΠΕ film-coated tablet 40mg/</t>
  </si>
  <si>
    <t xml:space="preserve">GRC Simvastatin BROS Ε.Π.Ε. film-coated tablet 40mg/</t>
  </si>
  <si>
    <t xml:space="preserve">GRC Simvastatin RAFARM A.E.B.E. film-coated tablet 20mg/</t>
  </si>
  <si>
    <t xml:space="preserve">GRC Simvastatin RAFARM A.E.B.E. film-coated tablet 40mg/</t>
  </si>
  <si>
    <t xml:space="preserve">GRC Simvastatin UNI-PHARMA ΚΛΕΩΝ ΤΣΕΤΗΣ ΦΑΡΜΑΚΕΥΤΙΚΑ ΕΡΓΑΣΤΗΡΙΑ ΑΒΕΕ film-coated tablet 20mg/</t>
  </si>
  <si>
    <t xml:space="preserve">GRC Simvastatin UNI-PHARMA ΚΛΕΩΝ ΤΣΕΤΗΣ ΦΑΡΜΑΚΕΥΤΙΚΑ ΕΡΓΑΣΤΗΡΙΑ ΑΒΕΕ film-coated tablet 40mg/</t>
  </si>
  <si>
    <t xml:space="preserve">GRC Simvastatin GENEPHARM AE film-coated tablet 40mg/</t>
  </si>
  <si>
    <t xml:space="preserve">GRC Simvastatin ALET PHARMACEUTICALS ABEE coated tablet 20mg/</t>
  </si>
  <si>
    <t xml:space="preserve">GRC Simvastatin TEVA GMBH, GERMANY coated tablet 20mg/</t>
  </si>
  <si>
    <t xml:space="preserve">GRC Simvastatin SPECIFAR ABEE film-coated tablet 40mg/</t>
  </si>
  <si>
    <t xml:space="preserve">GRC Simvastatin ΦΑΡΜΑΝΕΛ ΦΑΡΜΑΚΕΥΤΙΚΗ Α,Ε, film-coated tablet 20mg/</t>
  </si>
  <si>
    <t xml:space="preserve">GRC Simvastatin BIAN A.E. film-coated tablet 20mg/</t>
  </si>
  <si>
    <t xml:space="preserve">GRC Simvastatin BIAN A.E. film-coated tablet 40mg/</t>
  </si>
  <si>
    <t xml:space="preserve">GRC Simvastatin ΦΑΡΜΑΝΕΛ ΦΑΡΜΑΚΕΥΤΙΚΗ Α,Ε, film-coated tablet 40mg/</t>
  </si>
  <si>
    <t xml:space="preserve">GRC Simvastatin STARGEN Ε.Π.Ε. film-coated tablet 20mg/</t>
  </si>
  <si>
    <t xml:space="preserve">GRC Simvastatin STARGEN Ε.Π.Ε. film-coated tablet 40mg/</t>
  </si>
  <si>
    <t xml:space="preserve">GRC Simvastatin VOCATE ΦΑΡΜΑΚΕΥΤΙΚΗ Α.Ε. film-coated tablet 40mg/</t>
  </si>
  <si>
    <t xml:space="preserve">GRC Simvastatin ΠΑΝΑΓΙΩΤΗΣ ΛΕΩΝ &amp; ΣΙΑ Ε,Ε, film-coated tablet 40mg/</t>
  </si>
  <si>
    <t xml:space="preserve">GRC Simvastatin LINKER PHARMACEUTICALS ΠΑΝΑΓΙΩΤΗΣ ΛΕΩΝ &amp; ΣΙΑ Ε.Ε. film-coated tablet 40mg/</t>
  </si>
  <si>
    <t xml:space="preserve">GRC Simvastatin ELPEN AE ΦΑΡΜΑΚΕΥΤΙΚΗ ΒΙΟΜΗΧΑΝΙΑ film-coated tablet 20mg/</t>
  </si>
  <si>
    <t xml:space="preserve">GRC Simvastatin ELPEN AE ΦΑΡΜΑΚΕΥΤΙΚΗ ΒΙΟΜΗΧΑΝΙΑ film-coated tablet 40mg/</t>
  </si>
  <si>
    <t xml:space="preserve">GRC Simvastatin MEDOCHEMIE HELLAS AE film-coated tablet 20mg/</t>
  </si>
  <si>
    <t xml:space="preserve">GRC Simvastatin ΓΡΑΜΜΕΝΙΔΗΣ ΑΘΑΝΑΣΙΟΣ ΤΟΥ ΔΗΜΗΤΡΙΟΥ film-coated tablet 40mg/</t>
  </si>
  <si>
    <t xml:space="preserve">GRC Simvastatin VIOFAR ΕΠΕ film-coated tablet 20mg/</t>
  </si>
  <si>
    <t xml:space="preserve">GRC Simvastatin TEVA PHARMA B.V., Haarlem, THE NETHERLANDS film-coated tablet 10mg/</t>
  </si>
  <si>
    <t xml:space="preserve">GRC Simvastatin TEVA PHARMA B.V., Haarlem, THE NETHERLANDS film-coated tablet 20mg/</t>
  </si>
  <si>
    <t xml:space="preserve">GRC Simvastatin TEVA PHARMA B.V., Haarlem, THE NETHERLANDS film-coated tablet 40mg/</t>
  </si>
  <si>
    <t xml:space="preserve">GRC Simvastatin HEREMCO Μ.Ε.Π.Ε. film-coated tablet 20mg/</t>
  </si>
  <si>
    <t xml:space="preserve">GRC Simvastatin HEREMCO Μ.Ε.Π.Ε. film-coated tablet 40mg/</t>
  </si>
  <si>
    <t xml:space="preserve">GRC Simvastatin HELP ΑΒΕΕ film-coated tablet 20mg/</t>
  </si>
  <si>
    <t xml:space="preserve">GRC Simvastatin HELP ΑΒΕΕ film-coated tablet 40mg/</t>
  </si>
  <si>
    <t xml:space="preserve">GRC Simvastatin MEDITRINA ΕΠΕ film-coated tablet 20mg/</t>
  </si>
  <si>
    <t xml:space="preserve">GRC Simvastatin MEDITRINA ΕΠΕ film-coated tablet 40mg/</t>
  </si>
  <si>
    <t xml:space="preserve">GRC Simvastatin INNOVACT A.E. film-coated tablet 40mg/</t>
  </si>
  <si>
    <t xml:space="preserve">GRC Simvastatin ΒΕΛΚΑ ΕΛΛΑΣ ΑΕΒΕ film-coated tablet 20mg/</t>
  </si>
  <si>
    <t xml:space="preserve">GRC Simvastatin ΒΕΛΚΑ ΕΛΛΑΣ ΑΕΒΕ film-coated tablet 40mg/</t>
  </si>
  <si>
    <t xml:space="preserve">GRC Simvastatin DESANT film-coated tablet 20mg/</t>
  </si>
  <si>
    <t xml:space="preserve">GRC Simvastatin DESANT film-coated tablet 40mg/</t>
  </si>
  <si>
    <t xml:space="preserve">GRC Simvastatin BENNETT ΦΑΡΜΑΚΕΥΤΙΚΗ Α.Ε. film-coated tablet 20mg/</t>
  </si>
  <si>
    <t xml:space="preserve">GRC Simvastatin BENNETT ΦΑΡΜΑΚΕΥΤΙΚΗ Α.Ε. film-coated tablet 40mg/</t>
  </si>
  <si>
    <t xml:space="preserve">GRC Simvastatin ΗΔΥΟΣΜΟΣ Η, &amp; Ε, ΑΛΕΒΙΖΟΠΟΥΛΟΣ Ε.Ε. film-coated tablet 40mg/</t>
  </si>
  <si>
    <t xml:space="preserve">GRC Simvastatin IAMATICA MON. ΕΠΕ film-coated tablet 40mg/</t>
  </si>
  <si>
    <t xml:space="preserve">GRC Simvastatin HELP ΑΒΕΕ film-coated tablet 10mg/</t>
  </si>
  <si>
    <t xml:space="preserve">GRC Simvastatin ΦΑΡΜΕΞ Α.Ε. film-coated tablet 40mg/</t>
  </si>
  <si>
    <t xml:space="preserve">GRC Simvastatin BALU AE film-coated tablet 40mg/</t>
  </si>
  <si>
    <t xml:space="preserve">GRC Simvastatin ΠΝΓ ΓΕΡΟΛΥΜΑΤΟΣ ΜΕΝΤΙΚΑΛ Α.Ε. film-coated tablet 20mg/</t>
  </si>
  <si>
    <t xml:space="preserve">GRC Simvastatin ΠΝΓ ΓΕΡΟΛΥΜΑΤΟΣ ΜΕΝΤΙΚΑΛ Α.Ε. film-coated tablet 40mg/</t>
  </si>
  <si>
    <t xml:space="preserve">GRC Simvastatin CROSS PHARMACEYTICALS P.C. film-coated tablet 40mg/</t>
  </si>
  <si>
    <t xml:space="preserve">GRC Simvastatin MEDARTE ΦΑΡΜΑΚΕΥΤΙΚΗ ΑΒΕΕ film-coated tablet 20mg/</t>
  </si>
  <si>
    <t xml:space="preserve">GRC Simvastatin MEDARTE ΦΑΡΜΑΚΕΥΤΙΚΗ ΑΒΕΕ film-coated tablet 40mg/</t>
  </si>
  <si>
    <t xml:space="preserve">GRC Simvastatin NATURALIA A.E. film-coated tablet 20mg/</t>
  </si>
  <si>
    <t xml:space="preserve">GRC Simvastatin NATURALIA A.E. film-coated tablet 40mg/</t>
  </si>
  <si>
    <t xml:space="preserve">GRC Simvastatin FARMEDIA AE film-coated tablet 20mg/</t>
  </si>
  <si>
    <t xml:space="preserve">GRC Simvastatin VENIFAR LTD, CYPRUS film-coated tablet 40mg/</t>
  </si>
  <si>
    <t xml:space="preserve">GRC Simvastatin VIVAX PHARMACEUTICALS LTD, GREECE film-coated tablet 40mg/</t>
  </si>
  <si>
    <t xml:space="preserve">GRC Simvastatin PHAREL ΜΟΝΟΠΡΟΣΩΠΗ ΙΚΕ film-coated tablet 40mg/</t>
  </si>
  <si>
    <t xml:space="preserve">GRC Simvastatin ΝΟΡΜΑ ΕΛΛΑΣ Α.Ε. film-coated tablet 20mg/</t>
  </si>
  <si>
    <t xml:space="preserve">GRC Simvastatin ΝΟΡΜΑ ΕΛΛΑΣ Α.Ε. film-coated tablet 40mg/</t>
  </si>
  <si>
    <t xml:space="preserve">GRC Simvastatin DOCTUM ΦΑΡΜΑΚΕΥΤΙΚΗ Κ, ΓΙΟΚΑΡΗΣ &amp; ΣΙΑ Α.Ε. film-coated tablet 20mg/</t>
  </si>
  <si>
    <t xml:space="preserve">GRC Simvastatin DOCTUM ΦΑΡΜΑΚΕΥΤΙΚΗ Κ, ΓΙΟΚΑΡΗΣ &amp; ΣΙΑ Α.Ε. film-coated tablet 40mg/</t>
  </si>
  <si>
    <t xml:space="preserve">GRC Simvastatin ΦΑΡΑΝ ΑΒΕΕ ΠΑΡΑΓΩΓΗΣ ΚΑΙ ΕΜΠΟΡΙΑΣ ΦΑΡΜΑΚΩΝ film-coated tablet 20mg/</t>
  </si>
  <si>
    <t xml:space="preserve">GRC Simvastatin ANGELINI PHARMA HELLAS ABEE film-coated tablet 40mg/</t>
  </si>
  <si>
    <t xml:space="preserve">GRC Simvastatin LIBYTEC A.E. film-coated tablet 40mg/</t>
  </si>
  <si>
    <t xml:space="preserve">GRC Simvastatin ΦΑΡΜΑΤΕΝ ΕΛΛΑΣ ΑΕΒΕ film-coated tablet 40mg/</t>
  </si>
  <si>
    <t xml:space="preserve">GRC Simvastatin ΒΙΑΝΕΞ Α.Ε. film-coated tablet 20mg/</t>
  </si>
  <si>
    <t xml:space="preserve">GRC Simvastatin ΒΙΑΝΕΞ Α.Ε. film-coated tablet 40mg/</t>
  </si>
  <si>
    <t xml:space="preserve">GRC Simvastatin ΦΕΡΑΚΟΝ Ι.Κ.Ε. film-coated tablet 40mg/</t>
  </si>
  <si>
    <t xml:space="preserve">GRC Simvastatin DOC PHARMA AE film-coated tablet 20mg/</t>
  </si>
  <si>
    <t xml:space="preserve">GRC Simvastatin DOC PHARMA AE film-coated tablet 40mg/</t>
  </si>
  <si>
    <t xml:space="preserve">GRC Simvastatin BIORESPOND Ε.Π.Ε. film-coated tablet 40mg/</t>
  </si>
  <si>
    <t xml:space="preserve">GRC Simvastatin PLA PHARMACEUTICALS A.E. film-coated tablet 20mg/</t>
  </si>
  <si>
    <t xml:space="preserve">GRC Simvastatin PLA PHARMACEUTICALS A.E. film-coated tablet 40mg/</t>
  </si>
  <si>
    <t xml:space="preserve">GRC Simvastatin Α, ΧΑΤΖΗΑΝΤΩΝΟΓΛΟΥ-VELTIPHARM ΕΠΕ film-coated tablet 20mg/</t>
  </si>
  <si>
    <t xml:space="preserve">GRC Simvastatin PHARMAZAC AE film-coated tablet 40mg/</t>
  </si>
  <si>
    <t xml:space="preserve">GRC Simvastatin PHARMAZAC AE film-coated tablet 20mg/</t>
  </si>
  <si>
    <t xml:space="preserve">GRC Simvastatin ΒΙΑΝΕΞ Α.Ε. film-coated tablet 10mg/</t>
  </si>
  <si>
    <t xml:space="preserve">GRC Simvastatin GENERICS PHARMA HELLAS ΕΠΕ film-coated tablet 10mg/</t>
  </si>
  <si>
    <t xml:space="preserve">GRC Simvastatin GENERICS PHARMA HELLAS ΕΠΕ film-coated tablet 20mg/</t>
  </si>
  <si>
    <t xml:space="preserve">GRC Simvastatin GENERICS PHARMA HELLAS ΕΠΕ film-coated tablet 40mg/</t>
  </si>
  <si>
    <t xml:space="preserve">GRC Simvastatin PHARMAXIA HELLAS E.E. film-coated tablet 20mg/</t>
  </si>
  <si>
    <t xml:space="preserve">GRC Simvastatin MEDOCHEMIE HELLAS AE film-coated tablet 10mg/</t>
  </si>
  <si>
    <t xml:space="preserve">GRC Simvastatin MEDOCHEMIE HELLAS AE film-coated tablet 40mg/</t>
  </si>
  <si>
    <t xml:space="preserve">GRC Simvastatin PHARMALINK film-coated tablet 40mg/</t>
  </si>
  <si>
    <t xml:space="preserve">GRC Simvastatin VOCATE ΦΑΡΜΑΚΕΥΤΙΚΗ Α.Ε. film-coated tablet 20mg/</t>
  </si>
  <si>
    <t xml:space="preserve">GRC Simvastatin MYLAN S.A.S., SAINT PRIEST, FRANCE film-coated tablet 10mg/</t>
  </si>
  <si>
    <t xml:space="preserve">GRC Simvastatin MYLAN S.A.S., SAINT PRIEST, FRANCE film-coated tablet 20mg/</t>
  </si>
  <si>
    <t xml:space="preserve">GRC Simvastatin MYLAN S.A.S., SAINT PRIEST, FRANCE film-coated tablet 40mg/</t>
  </si>
  <si>
    <t xml:space="preserve">SIMVASTATIN/MYLAN F.C.TAB 40MG/TAB BTx30 (BLISTERS)</t>
  </si>
  <si>
    <t xml:space="preserve">Medicinal Product Level </t>
  </si>
  <si>
    <t xml:space="preserve">Pharmaceutical product level </t>
  </si>
  <si>
    <t xml:space="preserve">Substance Level </t>
  </si>
  <si>
    <t xml:space="preserve">Strength  level </t>
  </si>
  <si>
    <t xml:space="preserve">Optional data ATC</t>
  </si>
  <si>
    <t xml:space="preserve">Optional data INN prescribing /smart substitution</t>
  </si>
  <si>
    <t xml:space="preserve">Coding systems to provide </t>
  </si>
  <si>
    <t xml:space="preserve">4 dose form characteristics </t>
  </si>
  <si>
    <t xml:space="preserve">LocalPackageID2</t>
  </si>
  <si>
    <t xml:space="preserve">PackageItemType</t>
  </si>
  <si>
    <t xml:space="preserve">PackageItemTypeLabel</t>
  </si>
  <si>
    <t xml:space="preserve">itemsPerContainer</t>
  </si>
  <si>
    <t xml:space="preserve">medicinalProductName</t>
  </si>
  <si>
    <t xml:space="preserve">medicinalProductLocalID</t>
  </si>
  <si>
    <t xml:space="preserve">medicinalProductFullName</t>
  </si>
  <si>
    <t xml:space="preserve">actualTherapeuticMoietyLabel</t>
  </si>
  <si>
    <t xml:space="preserve">authorisedPharrmaceuticalDoseForm</t>
  </si>
  <si>
    <t xml:space="preserve">marketingAuthorisationNumber</t>
  </si>
  <si>
    <t xml:space="preserve">pharmaceuticalProductUnitOfPresentationlabel</t>
  </si>
  <si>
    <t xml:space="preserve">referenceStrengthConcentrationNumeratorUnitLabel</t>
  </si>
  <si>
    <t xml:space="preserve">referenceStrengthPresentationDenominatorUnitLabel</t>
  </si>
  <si>
    <t xml:space="preserve">strengthNumeratorUnit</t>
  </si>
  <si>
    <t xml:space="preserve">strengthDenominatyorValue</t>
  </si>
  <si>
    <t xml:space="preserve">strengthConcentrationNumeratorUnitLabel</t>
  </si>
  <si>
    <t xml:space="preserve">strengthConcentrationDenominatorUnitLabel</t>
  </si>
  <si>
    <t xml:space="preserve">strengthPresentationDenominatorValue </t>
  </si>
  <si>
    <t xml:space="preserve">vtmLabel</t>
  </si>
  <si>
    <t xml:space="preserve">IsiDoseLabel</t>
  </si>
  <si>
    <t xml:space="preserve">belgium</t>
  </si>
  <si>
    <t xml:space="preserve">amppname</t>
  </si>
  <si>
    <t xml:space="preserve">CNK_pub</t>
  </si>
  <si>
    <t xml:space="preserve">CTI_ext</t>
  </si>
  <si>
    <t xml:space="preserve">empty</t>
  </si>
  <si>
    <t xml:space="preserve">not available</t>
  </si>
  <si>
    <t xml:space="preserve">packdisplayvalue</t>
  </si>
  <si>
    <t xml:space="preserve">espc_nl</t>
  </si>
  <si>
    <t xml:space="preserve">espc_fr</t>
  </si>
  <si>
    <t xml:space="preserve">edqmformid</t>
  </si>
  <si>
    <t xml:space="preserve">edqmform</t>
  </si>
  <si>
    <t xml:space="preserve">formname</t>
  </si>
  <si>
    <t xml:space="preserve">formid</t>
  </si>
  <si>
    <t xml:space="preserve">company</t>
  </si>
  <si>
    <t xml:space="preserve">iso alpha-3</t>
  </si>
  <si>
    <t xml:space="preserve">phpid_MD5</t>
  </si>
  <si>
    <t xml:space="preserve">Greece</t>
  </si>
  <si>
    <t xml:space="preserve">fullname+ALL</t>
  </si>
  <si>
    <t xml:space="preserve">MedicineID</t>
  </si>
  <si>
    <t xml:space="preserve">EOF</t>
  </si>
  <si>
    <t xml:space="preserve">to be extrcted</t>
  </si>
  <si>
    <t xml:space="preserve">form_UNIT</t>
  </si>
  <si>
    <t xml:space="preserve">pack size</t>
  </si>
  <si>
    <t xml:space="preserve">not avaialable</t>
  </si>
  <si>
    <t xml:space="preserve">finland</t>
  </si>
  <si>
    <t xml:space="preserve">Package-id</t>
  </si>
  <si>
    <t xml:space="preserve">package-id</t>
  </si>
  <si>
    <t xml:space="preserve">package_id</t>
  </si>
  <si>
    <t xml:space="preserve">spc_fi</t>
  </si>
  <si>
    <t xml:space="preserve">spc_sv</t>
  </si>
  <si>
    <t xml:space="preserve">free_form_package_size</t>
  </si>
  <si>
    <t xml:space="preserve">spor_form</t>
  </si>
  <si>
    <t xml:space="preserve">manufactureddoseform </t>
  </si>
  <si>
    <t xml:space="preserve">Formname_fi</t>
  </si>
  <si>
    <t xml:space="preserve">Formname_sv</t>
  </si>
  <si>
    <t xml:space="preserve">mpid</t>
  </si>
  <si>
    <t xml:space="preserve">medicinal_product_name</t>
  </si>
  <si>
    <t xml:space="preserve">atc_code</t>
  </si>
  <si>
    <t xml:space="preserve">MA_holder</t>
  </si>
  <si>
    <t xml:space="preserve">MA_name</t>
  </si>
  <si>
    <t xml:space="preserve">route_of_admin_spor_id</t>
  </si>
  <si>
    <t xml:space="preserve">route_of_admin_edqm_id</t>
  </si>
  <si>
    <t xml:space="preserve">route_of_admin_fi</t>
  </si>
  <si>
    <t xml:space="preserve">route_of_admin_sv</t>
  </si>
  <si>
    <t xml:space="preserve">substance_name</t>
  </si>
  <si>
    <t xml:space="preserve">strenght_with_unit</t>
  </si>
  <si>
    <t xml:space="preserve">ingredient_base_strength</t>
  </si>
  <si>
    <t xml:space="preserve">Norway</t>
  </si>
  <si>
    <t xml:space="preserve">spcUrl_NO</t>
  </si>
  <si>
    <t xml:space="preserve">AmountNameUnit</t>
  </si>
  <si>
    <t xml:space="preserve">PackageType</t>
  </si>
  <si>
    <t xml:space="preserve">NumberofContainersPerPackage</t>
  </si>
  <si>
    <t xml:space="preserve">NumberofUnitsperContainer</t>
  </si>
  <si>
    <t xml:space="preserve">doseFormTermID</t>
  </si>
  <si>
    <t xml:space="preserve">DoseFormName_EN</t>
  </si>
  <si>
    <t xml:space="preserve">DoseFormName_NO</t>
  </si>
  <si>
    <t xml:space="preserve">DoseFormKID</t>
  </si>
  <si>
    <t xml:space="preserve">UnitofPresentationKID</t>
  </si>
  <si>
    <t xml:space="preserve">UnitofPresentationName</t>
  </si>
  <si>
    <t xml:space="preserve">MedicinalProductName</t>
  </si>
  <si>
    <t xml:space="preserve">technicalMedicinal ProductIdentifer</t>
  </si>
  <si>
    <t xml:space="preserve">MarketingAuthorizationNumber</t>
  </si>
  <si>
    <t xml:space="preserve">MAH_company_name</t>
  </si>
  <si>
    <t xml:space="preserve">MAH_company-ID</t>
  </si>
  <si>
    <t xml:space="preserve">authorizationCountry</t>
  </si>
  <si>
    <t xml:space="preserve">PAITermID</t>
  </si>
  <si>
    <t xml:space="preserve">PAIName_EN</t>
  </si>
  <si>
    <t xml:space="preserve">basisOfStrengthID</t>
  </si>
  <si>
    <t xml:space="preserve">BasisOfStrengthName_EN</t>
  </si>
  <si>
    <t xml:space="preserve">StrenghtNominatorUnitKID</t>
  </si>
  <si>
    <t xml:space="preserve">StrenghtNominatorValue</t>
  </si>
  <si>
    <t xml:space="preserve">StrengthNumeratorUnitName</t>
  </si>
  <si>
    <t xml:space="preserve">StrengthDenominatorValue</t>
  </si>
  <si>
    <t xml:space="preserve">StrenghtDenominatorUnitName</t>
  </si>
  <si>
    <t xml:space="preserve">Table 1. Number of medicinal  product packages for 4 countries for 4 substances</t>
  </si>
  <si>
    <t xml:space="preserve">NOR </t>
  </si>
  <si>
    <t xml:space="preserve">FIN     </t>
  </si>
  <si>
    <t xml:space="preserve">Total</t>
  </si>
  <si>
    <t xml:space="preserve">Ibuprofen </t>
  </si>
  <si>
    <t xml:space="preserve">Simvastatine</t>
  </si>
  <si>
    <t xml:space="preserve">Total </t>
  </si>
  <si>
    <t xml:space="preserve">Table 2. Number of medicinal  products for 4 countries for 4 substances</t>
  </si>
  <si>
    <t xml:space="preserve">uncleanded data </t>
  </si>
  <si>
    <t xml:space="preserve">BEL/GR</t>
  </si>
  <si>
    <t xml:space="preserve">Pharmaceutical products </t>
  </si>
  <si>
    <t xml:space="preserve">VMPGroups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</si>
</sst>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FFE2CC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1155CC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E2CC"/>
      <name val="Arial"/>
      <family val="2"/>
      <charset val="1"/>
    </font>
    <font>
      <sz val="10"/>
      <color rgb="FF277E3E"/>
      <name val="Arial"/>
      <family val="2"/>
      <charset val="1"/>
    </font>
    <font>
      <sz val="11"/>
      <color rgb="FF277E3E"/>
      <name val="Arial"/>
      <family val="2"/>
      <charset val="1"/>
    </font>
    <font>
      <sz val="10"/>
      <color rgb="FF212529"/>
      <name val="Open Sans"/>
      <family val="2"/>
      <charset val="1"/>
    </font>
    <font>
      <sz val="11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1"/>
      <name val="Dialog"/>
      <family val="0"/>
      <charset val="1"/>
    </font>
    <font>
      <b val="true"/>
      <sz val="14"/>
      <name val="Arial"/>
      <family val="2"/>
      <charset val="1"/>
    </font>
    <font>
      <sz val="18"/>
      <color rgb="FF000000"/>
      <name val="Calibri"/>
      <family val="2"/>
      <charset val="1"/>
    </font>
    <font>
      <sz val="18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8EB6F8"/>
        <bgColor rgb="FF9999FF"/>
      </patternFill>
    </fill>
    <fill>
      <patternFill patternType="solid">
        <fgColor rgb="FFD3F1DB"/>
        <bgColor rgb="FFDAF2F4"/>
      </patternFill>
    </fill>
    <fill>
      <patternFill patternType="solid">
        <fgColor rgb="FFFFE2CC"/>
        <bgColor rgb="FFFBD9D7"/>
      </patternFill>
    </fill>
    <fill>
      <patternFill patternType="solid">
        <fgColor rgb="FFFDE49B"/>
        <bgColor rgb="FFFFE2CC"/>
      </patternFill>
    </fill>
    <fill>
      <patternFill patternType="solid">
        <fgColor rgb="FFFBD9D7"/>
        <bgColor rgb="FFFFE2CC"/>
      </patternFill>
    </fill>
    <fill>
      <patternFill patternType="solid">
        <fgColor rgb="FFF7B4AE"/>
        <bgColor rgb="FFFBD9D7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808080"/>
      </patternFill>
    </fill>
    <fill>
      <patternFill patternType="solid">
        <fgColor rgb="FF000000"/>
        <bgColor rgb="FF212529"/>
      </patternFill>
    </fill>
    <fill>
      <patternFill patternType="solid">
        <fgColor rgb="FFF28E86"/>
        <bgColor rgb="FFF7B4AE"/>
      </patternFill>
    </fill>
    <fill>
      <patternFill patternType="solid">
        <fgColor rgb="FFA6E4B7"/>
        <bgColor rgb="FFD3F1DB"/>
      </patternFill>
    </fill>
    <fill>
      <patternFill patternType="solid">
        <fgColor rgb="FFFEF2CD"/>
        <bgColor rgb="FFFFE2CC"/>
      </patternFill>
    </fill>
    <fill>
      <patternFill patternType="solid">
        <fgColor rgb="FFDAF2F4"/>
        <bgColor rgb="FFD9E7FD"/>
      </patternFill>
    </fill>
    <fill>
      <patternFill patternType="solid">
        <fgColor rgb="FFBFBFBF"/>
        <bgColor rgb="FFA6E4B7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ck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1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2" fillId="1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11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1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1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11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5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2" fillId="9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Standaard 2" xfId="23"/>
    <cellStyle name="Standaard 3" xfId="24"/>
    <cellStyle name="Standaard 4" xfId="25"/>
    <cellStyle name="Κανονικό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EF2CD"/>
      <rgbColor rgb="FFDAF2F4"/>
      <rgbColor rgb="FF660066"/>
      <rgbColor rgb="FFF28E86"/>
      <rgbColor rgb="FF1155CC"/>
      <rgbColor rgb="FFFBD9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7FD"/>
      <rgbColor rgb="FFD3F1DB"/>
      <rgbColor rgb="FFFFE2CC"/>
      <rgbColor rgb="FF8EB6F8"/>
      <rgbColor rgb="FFF7B4AE"/>
      <rgbColor rgb="FFFDFDFD"/>
      <rgbColor rgb="FFFDE49B"/>
      <rgbColor rgb="FF3366FF"/>
      <rgbColor rgb="FF33CCCC"/>
      <rgbColor rgb="FF99CC00"/>
      <rgbColor rgb="FFFFCC00"/>
      <rgbColor rgb="FFFF9900"/>
      <rgbColor rgb="FFFF6600"/>
      <rgbColor rgb="FF595959"/>
      <rgbColor rgb="FFA6E4B7"/>
      <rgbColor rgb="FF003366"/>
      <rgbColor rgb="FF277E3E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ijsluiters.fagg-afmps.be/registrationSearchServlet?key=BE500080&amp;leafletType=skp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1048576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pane xSplit="0" ySplit="1" topLeftCell="A365" activePane="bottomLeft" state="frozen"/>
      <selection pane="topLeft" activeCell="A1" activeCellId="0" sqref="A1"/>
      <selection pane="bottomLeft" activeCell="BH1" activeCellId="0" sqref="BH1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46.1"/>
    <col collapsed="false" customWidth="true" hidden="false" outlineLevel="0" max="2" min="2" style="0" width="55.78"/>
    <col collapsed="false" customWidth="true" hidden="false" outlineLevel="0" max="3" min="3" style="1" width="44.58"/>
    <col collapsed="false" customWidth="true" hidden="true" outlineLevel="0" max="4" min="4" style="1" width="46.1"/>
    <col collapsed="false" customWidth="true" hidden="false" outlineLevel="0" max="5" min="5" style="1" width="50.56"/>
    <col collapsed="false" customWidth="true" hidden="false" outlineLevel="0" max="6" min="6" style="1" width="63.44"/>
    <col collapsed="false" customWidth="true" hidden="false" outlineLevel="0" max="8" min="7" style="0" width="39.01"/>
    <col collapsed="false" customWidth="true" hidden="false" outlineLevel="0" max="9" min="9" style="0" width="11.89"/>
    <col collapsed="false" customWidth="true" hidden="false" outlineLevel="0" max="11" min="10" style="2" width="89.89"/>
    <col collapsed="false" customWidth="true" hidden="false" outlineLevel="0" max="19" min="12" style="0" width="20.78"/>
    <col collapsed="false" customWidth="true" hidden="false" outlineLevel="0" max="20" min="20" style="1" width="46.1"/>
    <col collapsed="false" customWidth="true" hidden="false" outlineLevel="0" max="23" min="21" style="1" width="19.12"/>
    <col collapsed="false" customWidth="true" hidden="false" outlineLevel="0" max="24" min="24" style="0" width="20.78"/>
    <col collapsed="false" customWidth="true" hidden="false" outlineLevel="0" max="26" min="25" style="0" width="44.65"/>
    <col collapsed="false" customWidth="true" hidden="false" outlineLevel="0" max="31" min="27" style="0" width="20.78"/>
    <col collapsed="false" customWidth="true" hidden="false" outlineLevel="0" max="35" min="32" style="0" width="36.22"/>
    <col collapsed="false" customWidth="true" hidden="false" outlineLevel="0" max="41" min="36" style="0" width="35"/>
    <col collapsed="false" customWidth="true" hidden="false" outlineLevel="0" max="43" min="42" style="0" width="25.44"/>
    <col collapsed="false" customWidth="true" hidden="false" outlineLevel="0" max="45" min="44" style="0" width="30.89"/>
    <col collapsed="false" customWidth="true" hidden="false" outlineLevel="0" max="47" min="46" style="0" width="77.2"/>
    <col collapsed="false" customWidth="false" hidden="false" outlineLevel="0" max="48" min="48" style="3" width="12.66"/>
    <col collapsed="false" customWidth="true" hidden="false" outlineLevel="0" max="50" min="50" style="0" width="86.17"/>
    <col collapsed="false" customWidth="true" hidden="false" outlineLevel="0" max="53" min="53" style="0" width="17"/>
    <col collapsed="false" customWidth="true" hidden="false" outlineLevel="0" max="60" min="55" style="0" width="37.22"/>
    <col collapsed="false" customWidth="true" hidden="false" outlineLevel="0" max="62" min="62" style="0" width="25.11"/>
    <col collapsed="false" customWidth="true" hidden="false" outlineLevel="0" max="64" min="64" style="0" width="41.11"/>
    <col collapsed="false" customWidth="true" hidden="false" outlineLevel="0" max="67" min="65" style="0" width="34"/>
    <col collapsed="false" customWidth="true" hidden="false" outlineLevel="0" max="68" min="68" style="1" width="21.56"/>
    <col collapsed="false" customWidth="true" hidden="false" outlineLevel="0" max="69" min="69" style="1" width="38.1"/>
    <col collapsed="false" customWidth="true" hidden="false" outlineLevel="0" max="73" min="70" style="0" width="34"/>
    <col collapsed="false" customWidth="true" hidden="false" outlineLevel="0" max="79" min="74" style="0" width="45.33"/>
    <col collapsed="false" customWidth="true" hidden="false" outlineLevel="0" max="81" min="80" style="1" width="19.12"/>
    <col collapsed="false" customWidth="true" hidden="false" outlineLevel="0" max="84" min="82" style="0" width="45.33"/>
    <col collapsed="false" customWidth="true" hidden="false" outlineLevel="0" max="85" min="85" style="0" width="28.98"/>
    <col collapsed="false" customWidth="true" hidden="false" outlineLevel="0" max="86" min="86" style="0" width="24.34"/>
    <col collapsed="false" customWidth="true" hidden="false" outlineLevel="0" max="87" min="87" style="0" width="24.22"/>
    <col collapsed="false" customWidth="true" hidden="false" outlineLevel="0" max="88" min="88" style="0" width="17.56"/>
    <col collapsed="false" customWidth="true" hidden="false" outlineLevel="0" max="91" min="89" style="0" width="19.77"/>
    <col collapsed="false" customWidth="true" hidden="false" outlineLevel="0" max="92" min="92" style="0" width="17.56"/>
    <col collapsed="false" customWidth="true" hidden="false" outlineLevel="0" max="93" min="93" style="1" width="19.12"/>
    <col collapsed="false" customWidth="true" hidden="false" outlineLevel="0" max="94" min="94" style="4" width="19.12"/>
    <col collapsed="false" customWidth="true" hidden="false" outlineLevel="0" max="97" min="95" style="0" width="17.56"/>
    <col collapsed="false" customWidth="true" hidden="false" outlineLevel="0" max="103" min="98" style="0" width="30.55"/>
    <col collapsed="false" customWidth="true" hidden="false" outlineLevel="0" max="107" min="104" style="1" width="19.12"/>
    <col collapsed="false" customWidth="true" hidden="false" outlineLevel="0" max="108" min="108" style="1" width="22.43"/>
    <col collapsed="false" customWidth="true" hidden="false" outlineLevel="0" max="110" min="109" style="0" width="30.55"/>
    <col collapsed="false" customWidth="true" hidden="false" outlineLevel="0" max="111" min="111" style="0" width="15.44"/>
    <col collapsed="false" customWidth="true" hidden="false" outlineLevel="0" max="112" min="112" style="0" width="9.66"/>
    <col collapsed="false" customWidth="true" hidden="false" outlineLevel="0" max="113" min="113" style="0" width="11.64"/>
    <col collapsed="false" customWidth="true" hidden="false" outlineLevel="0" max="114" min="114" style="0" width="11.77"/>
    <col collapsed="false" customWidth="true" hidden="false" outlineLevel="0" max="115" min="115" style="5" width="11.77"/>
    <col collapsed="false" customWidth="true" hidden="false" outlineLevel="0" max="117" min="116" style="5" width="3.98"/>
    <col collapsed="false" customWidth="true" hidden="false" outlineLevel="0" max="118" min="118" style="5" width="5.43"/>
    <col collapsed="false" customWidth="true" hidden="false" outlineLevel="0" max="120" min="119" style="5" width="3.98"/>
    <col collapsed="false" customWidth="true" hidden="false" outlineLevel="0" max="121" min="121" style="5" width="8.11"/>
    <col collapsed="false" customWidth="true" hidden="false" outlineLevel="0" max="122" min="122" style="5" width="7.67"/>
    <col collapsed="false" customWidth="true" hidden="false" outlineLevel="0" max="123" min="123" style="0" width="36.22"/>
    <col collapsed="false" customWidth="true" hidden="false" outlineLevel="0" max="124" min="124" style="0" width="40.78"/>
    <col collapsed="false" customWidth="true" hidden="false" outlineLevel="0" max="126" min="125" style="0" width="19.22"/>
    <col collapsed="false" customWidth="true" hidden="false" outlineLevel="0" max="141" min="127" style="0" width="37.33"/>
    <col collapsed="false" customWidth="true" hidden="false" outlineLevel="0" max="147" min="147" style="0" width="14.55"/>
    <col collapsed="false" customWidth="true" hidden="false" outlineLevel="0" max="148" min="148" style="0" width="26.44"/>
    <col collapsed="false" customWidth="true" hidden="false" outlineLevel="0" max="149" min="149" style="0" width="34.56"/>
    <col collapsed="false" customWidth="true" hidden="false" outlineLevel="0" max="150" min="150" style="0" width="39.22"/>
    <col collapsed="false" customWidth="true" hidden="false" outlineLevel="0" max="154" min="154" style="0" width="24"/>
    <col collapsed="false" customWidth="true" hidden="false" outlineLevel="0" max="156" min="156" style="0" width="19.33"/>
    <col collapsed="false" customWidth="true" hidden="false" outlineLevel="0" max="157" min="157" style="0" width="13.78"/>
    <col collapsed="false" customWidth="true" hidden="false" outlineLevel="0" max="158" min="158" style="0" width="20.64"/>
    <col collapsed="false" customWidth="true" hidden="false" outlineLevel="0" max="165" min="163" style="0" width="19.65"/>
    <col collapsed="false" customWidth="true" hidden="false" outlineLevel="0" max="166" min="166" style="0" width="22.55"/>
  </cols>
  <sheetData>
    <row r="1" customFormat="false" ht="128.15" hidden="false" customHeight="fals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3" t="s">
        <v>23</v>
      </c>
      <c r="Y1" s="13" t="s">
        <v>24</v>
      </c>
      <c r="Z1" s="13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5" t="s">
        <v>30</v>
      </c>
      <c r="AF1" s="11" t="s">
        <v>31</v>
      </c>
      <c r="AG1" s="11" t="s">
        <v>32</v>
      </c>
      <c r="AH1" s="16" t="s">
        <v>33</v>
      </c>
      <c r="AI1" s="16" t="s">
        <v>34</v>
      </c>
      <c r="AJ1" s="11" t="s">
        <v>35</v>
      </c>
      <c r="AK1" s="11" t="s">
        <v>36</v>
      </c>
      <c r="AL1" s="17" t="s">
        <v>37</v>
      </c>
      <c r="AM1" s="17" t="s">
        <v>38</v>
      </c>
      <c r="AN1" s="16" t="s">
        <v>39</v>
      </c>
      <c r="AO1" s="16" t="s">
        <v>40</v>
      </c>
      <c r="AP1" s="11" t="s">
        <v>41</v>
      </c>
      <c r="AQ1" s="16" t="s">
        <v>42</v>
      </c>
      <c r="AR1" s="11" t="s">
        <v>43</v>
      </c>
      <c r="AS1" s="11" t="s">
        <v>44</v>
      </c>
      <c r="AT1" s="11" t="s">
        <v>45</v>
      </c>
      <c r="AU1" s="18" t="s">
        <v>46</v>
      </c>
      <c r="AV1" s="19" t="s">
        <v>47</v>
      </c>
      <c r="AW1" s="8" t="s">
        <v>48</v>
      </c>
      <c r="AX1" s="11" t="s">
        <v>49</v>
      </c>
      <c r="AY1" s="20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6" t="s">
        <v>57</v>
      </c>
      <c r="BG1" s="16" t="s">
        <v>58</v>
      </c>
      <c r="BH1" s="16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21" t="s">
        <v>64</v>
      </c>
      <c r="BN1" s="11" t="s">
        <v>65</v>
      </c>
      <c r="BO1" s="11" t="s">
        <v>66</v>
      </c>
      <c r="BP1" s="7" t="s">
        <v>67</v>
      </c>
      <c r="BQ1" s="7" t="s">
        <v>68</v>
      </c>
      <c r="BR1" s="17" t="s">
        <v>69</v>
      </c>
      <c r="BS1" s="17" t="s">
        <v>70</v>
      </c>
      <c r="BT1" s="16" t="s">
        <v>71</v>
      </c>
      <c r="BU1" s="16" t="s">
        <v>72</v>
      </c>
      <c r="BV1" s="11" t="s">
        <v>73</v>
      </c>
      <c r="BW1" s="11"/>
      <c r="BX1" s="8" t="s">
        <v>74</v>
      </c>
      <c r="BY1" s="8" t="s">
        <v>75</v>
      </c>
      <c r="BZ1" s="11" t="s">
        <v>76</v>
      </c>
      <c r="CA1" s="11" t="s">
        <v>77</v>
      </c>
      <c r="CB1" s="7" t="s">
        <v>78</v>
      </c>
      <c r="CC1" s="7" t="s">
        <v>79</v>
      </c>
      <c r="CD1" s="17" t="s">
        <v>80</v>
      </c>
      <c r="CE1" s="17" t="s">
        <v>81</v>
      </c>
      <c r="CF1" s="16" t="s">
        <v>82</v>
      </c>
      <c r="CG1" s="16" t="s">
        <v>83</v>
      </c>
      <c r="CH1" s="11" t="s">
        <v>84</v>
      </c>
      <c r="CI1" s="11" t="s">
        <v>85</v>
      </c>
      <c r="CJ1" s="11" t="s">
        <v>86</v>
      </c>
      <c r="CK1" s="11" t="s">
        <v>87</v>
      </c>
      <c r="CL1" s="11" t="s">
        <v>88</v>
      </c>
      <c r="CM1" s="11" t="s">
        <v>89</v>
      </c>
      <c r="CN1" s="11" t="s">
        <v>90</v>
      </c>
      <c r="CO1" s="7" t="s">
        <v>91</v>
      </c>
      <c r="CP1" s="6" t="s">
        <v>92</v>
      </c>
      <c r="CQ1" s="16" t="s">
        <v>93</v>
      </c>
      <c r="CR1" s="16" t="s">
        <v>94</v>
      </c>
      <c r="CS1" s="16" t="s">
        <v>95</v>
      </c>
      <c r="CT1" s="11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11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11" t="s">
        <v>107</v>
      </c>
      <c r="DF1" s="11" t="s">
        <v>108</v>
      </c>
      <c r="DG1" s="11" t="s">
        <v>109</v>
      </c>
      <c r="DH1" s="11" t="s">
        <v>110</v>
      </c>
      <c r="DI1" s="11" t="s">
        <v>111</v>
      </c>
      <c r="DJ1" s="11" t="s">
        <v>112</v>
      </c>
      <c r="DK1" s="17" t="s">
        <v>113</v>
      </c>
      <c r="DL1" s="17" t="s">
        <v>114</v>
      </c>
      <c r="DM1" s="17" t="s">
        <v>115</v>
      </c>
      <c r="DN1" s="17" t="s">
        <v>116</v>
      </c>
      <c r="DO1" s="17" t="s">
        <v>117</v>
      </c>
      <c r="DP1" s="17" t="s">
        <v>118</v>
      </c>
      <c r="DQ1" s="17"/>
      <c r="DR1" s="17"/>
      <c r="DS1" s="16" t="s">
        <v>119</v>
      </c>
      <c r="DT1" s="16" t="s">
        <v>120</v>
      </c>
      <c r="DU1" s="16" t="s">
        <v>121</v>
      </c>
      <c r="DV1" s="16" t="s">
        <v>122</v>
      </c>
      <c r="DW1" s="16" t="s">
        <v>123</v>
      </c>
      <c r="DX1" s="16" t="s">
        <v>124</v>
      </c>
      <c r="DY1" s="16" t="s">
        <v>125</v>
      </c>
      <c r="DZ1" s="11" t="s">
        <v>126</v>
      </c>
      <c r="EA1" s="11" t="s">
        <v>127</v>
      </c>
      <c r="EB1" s="11" t="s">
        <v>128</v>
      </c>
      <c r="EC1" s="11" t="s">
        <v>129</v>
      </c>
      <c r="ED1" s="11" t="s">
        <v>130</v>
      </c>
      <c r="EE1" s="11" t="s">
        <v>131</v>
      </c>
      <c r="EF1" s="11" t="s">
        <v>132</v>
      </c>
      <c r="EG1" s="11" t="s">
        <v>133</v>
      </c>
      <c r="EH1" s="11" t="s">
        <v>134</v>
      </c>
      <c r="EI1" s="11" t="s">
        <v>135</v>
      </c>
      <c r="EJ1" s="11" t="s">
        <v>136</v>
      </c>
      <c r="EK1" s="11" t="s">
        <v>137</v>
      </c>
      <c r="EL1" s="22" t="s">
        <v>138</v>
      </c>
      <c r="EM1" s="22" t="s">
        <v>139</v>
      </c>
      <c r="EN1" s="22" t="s">
        <v>140</v>
      </c>
      <c r="EO1" s="22" t="s">
        <v>141</v>
      </c>
      <c r="EP1" s="23" t="s">
        <v>142</v>
      </c>
      <c r="EQ1" s="24" t="s">
        <v>143</v>
      </c>
      <c r="ER1" s="24" t="s">
        <v>144</v>
      </c>
      <c r="ES1" s="22" t="s">
        <v>145</v>
      </c>
      <c r="ET1" s="22" t="s">
        <v>146</v>
      </c>
      <c r="EU1" s="22" t="s">
        <v>147</v>
      </c>
      <c r="EV1" s="22" t="s">
        <v>148</v>
      </c>
      <c r="EW1" s="22" t="s">
        <v>149</v>
      </c>
      <c r="EX1" s="22" t="s">
        <v>150</v>
      </c>
      <c r="EY1" s="22" t="s">
        <v>151</v>
      </c>
      <c r="EZ1" s="25" t="s">
        <v>152</v>
      </c>
      <c r="FA1" s="22" t="s">
        <v>153</v>
      </c>
      <c r="FB1" s="22" t="s">
        <v>154</v>
      </c>
      <c r="FC1" s="22" t="s">
        <v>155</v>
      </c>
      <c r="FD1" s="22" t="s">
        <v>156</v>
      </c>
      <c r="FH1" s="26" t="s">
        <v>157</v>
      </c>
      <c r="FI1" s="26" t="s">
        <v>158</v>
      </c>
      <c r="FJ1" s="26" t="s">
        <v>159</v>
      </c>
      <c r="FK1" s="26" t="s">
        <v>160</v>
      </c>
      <c r="FL1" s="26" t="s">
        <v>161</v>
      </c>
      <c r="FM1" s="27" t="s">
        <v>162</v>
      </c>
      <c r="FN1" s="27" t="s">
        <v>163</v>
      </c>
      <c r="FO1" s="27" t="s">
        <v>164</v>
      </c>
      <c r="FP1" s="27" t="s">
        <v>165</v>
      </c>
      <c r="FQ1" s="27" t="s">
        <v>166</v>
      </c>
      <c r="FR1" s="27" t="s">
        <v>167</v>
      </c>
      <c r="FS1" s="27" t="s">
        <v>168</v>
      </c>
      <c r="FU1" s="27" t="s">
        <v>169</v>
      </c>
      <c r="FV1" s="27" t="s">
        <v>170</v>
      </c>
      <c r="FW1" s="27" t="s">
        <v>171</v>
      </c>
      <c r="FX1" s="27" t="s">
        <v>172</v>
      </c>
      <c r="FZ1" s="27" t="s">
        <v>173</v>
      </c>
      <c r="GA1" s="27" t="s">
        <v>174</v>
      </c>
    </row>
    <row r="2" customFormat="false" ht="13.8" hidden="false" customHeight="false" outlineLevel="0" collapsed="false">
      <c r="A2" s="0" t="s">
        <v>175</v>
      </c>
      <c r="B2" s="0" t="s">
        <v>176</v>
      </c>
      <c r="C2" s="28" t="str">
        <f aca="false">HYPERLINK(D2)</f>
        <v>https://samviewer.digile.be/nl/sam/ampps/534942-07</v>
      </c>
      <c r="D2" s="1" t="s">
        <v>177</v>
      </c>
      <c r="E2" s="1" t="s">
        <v>178</v>
      </c>
      <c r="F2" s="1" t="s">
        <v>179</v>
      </c>
      <c r="G2" s="0" t="n">
        <v>4219846</v>
      </c>
      <c r="H2" s="0" t="s">
        <v>175</v>
      </c>
      <c r="I2" s="0" t="s">
        <v>175</v>
      </c>
      <c r="J2" s="2" t="str">
        <f aca="false">CONCATENATE(BI2," ",CK2," ",BE2," ",BO2," ",R2,S2," x ",DK2,DL2,"/",DN2,DO2)</f>
        <v>BEL amlodipine besilate Aurobindo tablet 100 x 10mg/</v>
      </c>
      <c r="K2" s="2" t="str">
        <f aca="false">CONCATENATE(BI2," ",CK2," ",BE2," ",BO2," ",R2,S2," x ",DK2,DL2,"/",DN2,DO2)</f>
        <v>BEL amlodipine besilate Aurobindo tablet 100 x 10mg/</v>
      </c>
      <c r="L2" s="11"/>
      <c r="M2" s="11"/>
      <c r="N2" s="11"/>
      <c r="O2" s="11"/>
      <c r="P2" s="2" t="n">
        <v>100</v>
      </c>
      <c r="Q2" s="29"/>
      <c r="R2" s="2" t="n">
        <v>100</v>
      </c>
      <c r="S2" s="29"/>
      <c r="T2" s="30" t="s">
        <v>180</v>
      </c>
      <c r="W2" s="1" t="s">
        <v>181</v>
      </c>
      <c r="X2" s="31" t="n">
        <v>28</v>
      </c>
      <c r="Y2" s="0" t="s">
        <v>182</v>
      </c>
      <c r="AD2" s="0" t="n">
        <v>1</v>
      </c>
      <c r="AE2" s="0" t="n">
        <v>100</v>
      </c>
      <c r="AF2" s="0" t="n">
        <v>10219000</v>
      </c>
      <c r="AG2" s="32" t="s">
        <v>183</v>
      </c>
      <c r="AH2" s="33" t="s">
        <v>183</v>
      </c>
      <c r="AI2" s="0" t="n">
        <v>313</v>
      </c>
      <c r="AJ2" s="34" t="n">
        <v>15054000</v>
      </c>
      <c r="AK2" s="35" t="s">
        <v>183</v>
      </c>
      <c r="AL2" s="34" t="n">
        <v>15054000</v>
      </c>
      <c r="AM2" s="11" t="s">
        <v>183</v>
      </c>
      <c r="AN2" s="16" t="s">
        <v>183</v>
      </c>
      <c r="AO2" s="16"/>
      <c r="AP2" s="2" t="n">
        <v>100</v>
      </c>
      <c r="AQ2" s="16"/>
      <c r="AR2" s="29"/>
      <c r="AS2" s="0" t="n">
        <v>13156</v>
      </c>
      <c r="AT2" s="36" t="str">
        <f aca="false">CONCATENATE(BI2," ",CK2," ",BE2," ",BO2," ",DK2,DL2,"/",DN2,DO2)</f>
        <v>BEL amlodipine besilate Aurobindo tablet 10mg/</v>
      </c>
      <c r="AU2" s="29"/>
      <c r="AV2" s="37" t="s">
        <v>184</v>
      </c>
      <c r="AW2" s="38" t="n">
        <v>13156</v>
      </c>
      <c r="AX2" s="0" t="s">
        <v>185</v>
      </c>
      <c r="AZ2" s="0" t="s">
        <v>186</v>
      </c>
      <c r="BA2" s="33" t="s">
        <v>187</v>
      </c>
      <c r="BB2" s="0" t="n">
        <v>10219000</v>
      </c>
      <c r="BC2" s="32" t="s">
        <v>183</v>
      </c>
      <c r="BD2" s="39" t="n">
        <v>1302</v>
      </c>
      <c r="BE2" s="40" t="s">
        <v>188</v>
      </c>
      <c r="BF2" s="29"/>
      <c r="BG2" s="40" t="s">
        <v>188</v>
      </c>
      <c r="BH2" s="40" t="n">
        <v>1302</v>
      </c>
      <c r="BI2" s="11" t="s">
        <v>189</v>
      </c>
      <c r="BJ2" s="0" t="str">
        <f aca="false">CONCATENATE(CK2," ",BO2," ",DK2,DL2,"/",DN2,DO2)</f>
        <v>amlodipine besilate tablet 10mg/</v>
      </c>
      <c r="BK2" s="29"/>
      <c r="BL2" s="0" t="str">
        <f aca="false">CONCATENATE(CK2," ",BO2," ",DK2,DL2,"/",DN2,DO2)</f>
        <v>amlodipine besilate tablet 10mg/</v>
      </c>
      <c r="BM2" s="0" t="s">
        <v>190</v>
      </c>
      <c r="BN2" s="0" t="n">
        <v>10219000</v>
      </c>
      <c r="BO2" s="32" t="s">
        <v>183</v>
      </c>
      <c r="BP2" s="1" t="s">
        <v>183</v>
      </c>
      <c r="BQ2" s="1" t="s">
        <v>183</v>
      </c>
      <c r="BR2" s="0" t="n">
        <v>10219000</v>
      </c>
      <c r="BS2" s="0" t="s">
        <v>183</v>
      </c>
      <c r="BT2" s="0" t="n">
        <v>10219000</v>
      </c>
      <c r="BU2" s="0" t="s">
        <v>183</v>
      </c>
      <c r="BV2" s="34" t="n">
        <v>15054000</v>
      </c>
      <c r="BW2" s="35" t="s">
        <v>183</v>
      </c>
      <c r="BX2" s="41"/>
      <c r="BY2" s="42" t="s">
        <v>183</v>
      </c>
      <c r="BZ2" s="0" t="n">
        <v>20053000</v>
      </c>
      <c r="CA2" s="0" t="s">
        <v>191</v>
      </c>
      <c r="CB2" s="1" t="s">
        <v>191</v>
      </c>
      <c r="CC2" s="1" t="s">
        <v>191</v>
      </c>
      <c r="CD2" s="17"/>
      <c r="CE2" s="17"/>
      <c r="CG2" s="16"/>
      <c r="CH2" s="43" t="n">
        <v>100000090079</v>
      </c>
      <c r="CI2" s="43" t="s">
        <v>192</v>
      </c>
      <c r="CJ2" s="43" t="n">
        <v>100000090079</v>
      </c>
      <c r="CK2" s="11" t="s">
        <v>193</v>
      </c>
      <c r="CL2" s="11" t="s">
        <v>194</v>
      </c>
      <c r="CM2" s="44" t="n">
        <v>100000085259</v>
      </c>
      <c r="CN2" s="11" t="s">
        <v>195</v>
      </c>
      <c r="CO2" s="1" t="s">
        <v>196</v>
      </c>
      <c r="CP2" s="4" t="s">
        <v>197</v>
      </c>
      <c r="CQ2" s="40" t="s">
        <v>198</v>
      </c>
      <c r="CR2" s="40" t="s">
        <v>195</v>
      </c>
      <c r="CS2" s="40" t="s">
        <v>199</v>
      </c>
      <c r="CX2" s="11"/>
      <c r="CZ2" s="1" t="s">
        <v>196</v>
      </c>
      <c r="DA2" s="1" t="s">
        <v>200</v>
      </c>
      <c r="DB2" s="1" t="s">
        <v>187</v>
      </c>
      <c r="DC2" s="1" t="s">
        <v>200</v>
      </c>
      <c r="DD2" s="45" t="s">
        <v>201</v>
      </c>
      <c r="DE2" s="0" t="n">
        <v>10</v>
      </c>
      <c r="DF2" s="0" t="s">
        <v>202</v>
      </c>
      <c r="DG2" s="11"/>
      <c r="DH2" s="46" t="n">
        <v>1</v>
      </c>
      <c r="DI2" s="35" t="s">
        <v>183</v>
      </c>
      <c r="DJ2" s="34" t="n">
        <v>15054000</v>
      </c>
      <c r="DK2" s="5" t="n">
        <v>10</v>
      </c>
      <c r="DL2" s="5" t="s">
        <v>202</v>
      </c>
      <c r="DM2" s="47"/>
      <c r="DN2" s="47"/>
      <c r="DO2" s="47"/>
      <c r="DP2" s="47"/>
      <c r="DQ2" s="47"/>
      <c r="DR2" s="47"/>
      <c r="DT2" s="0" t="n">
        <v>10</v>
      </c>
      <c r="DU2" s="0" t="s">
        <v>202</v>
      </c>
      <c r="DY2" s="48" t="n">
        <v>100000110655</v>
      </c>
      <c r="EB2" s="11"/>
      <c r="EC2" s="11"/>
      <c r="ED2" s="11"/>
      <c r="EE2" s="11"/>
      <c r="EH2" s="11"/>
      <c r="EI2" s="11"/>
      <c r="EJ2" s="11"/>
      <c r="EK2" s="11"/>
      <c r="EL2" s="0" t="n">
        <v>200</v>
      </c>
      <c r="EM2" s="33" t="n">
        <v>5</v>
      </c>
      <c r="EN2" s="0" t="s">
        <v>202</v>
      </c>
      <c r="EO2" s="33" t="s">
        <v>203</v>
      </c>
      <c r="EP2" s="0" t="n">
        <v>100</v>
      </c>
      <c r="ER2" s="32" t="str">
        <f aca="false">CONCATENATE(CN2," ",FD2," ",DK2,DL2,"/",DN2,DO2)</f>
        <v>amlodipine oral 10mg/</v>
      </c>
      <c r="ES2" s="0" t="n">
        <v>1651</v>
      </c>
      <c r="ET2" s="0" t="s">
        <v>204</v>
      </c>
      <c r="EU2" s="33" t="s">
        <v>205</v>
      </c>
      <c r="EV2" s="33" t="s">
        <v>206</v>
      </c>
      <c r="EW2" s="33" t="s">
        <v>205</v>
      </c>
      <c r="EX2" s="33" t="s">
        <v>207</v>
      </c>
      <c r="EY2" s="33" t="s">
        <v>205</v>
      </c>
      <c r="EZ2" s="33" t="s">
        <v>208</v>
      </c>
      <c r="FA2" s="33" t="s">
        <v>205</v>
      </c>
      <c r="FB2" s="33" t="s">
        <v>209</v>
      </c>
      <c r="FC2" s="33" t="s">
        <v>205</v>
      </c>
      <c r="FD2" s="33" t="s">
        <v>210</v>
      </c>
      <c r="FE2" s="32" t="str">
        <f aca="false">CONCATENATE(CN2," ",FD2," ",DK2,DL2,"/",DN2,DO2)</f>
        <v>amlodipine oral 10mg/</v>
      </c>
      <c r="FH2" s="0" t="s">
        <v>211</v>
      </c>
      <c r="FI2" s="33" t="s">
        <v>212</v>
      </c>
      <c r="FJ2" s="33" t="s">
        <v>205</v>
      </c>
      <c r="FK2" s="33" t="s">
        <v>213</v>
      </c>
      <c r="FL2" s="0" t="n">
        <v>69</v>
      </c>
      <c r="FM2" s="0" t="s">
        <v>183</v>
      </c>
      <c r="FN2" s="0" t="n">
        <v>19</v>
      </c>
      <c r="FO2" s="0" t="s">
        <v>214</v>
      </c>
      <c r="FP2" s="0" t="n">
        <v>31</v>
      </c>
      <c r="FQ2" s="0" t="s">
        <v>210</v>
      </c>
      <c r="FR2" s="0" t="n">
        <v>47</v>
      </c>
      <c r="FS2" s="0" t="s">
        <v>215</v>
      </c>
      <c r="FU2" s="0" t="n">
        <v>69</v>
      </c>
      <c r="FV2" s="0" t="n">
        <v>19</v>
      </c>
      <c r="FW2" s="0" t="n">
        <v>31</v>
      </c>
      <c r="FX2" s="0" t="n">
        <v>47</v>
      </c>
      <c r="FZ2" s="0" t="s">
        <v>216</v>
      </c>
      <c r="GA2" s="0" t="s">
        <v>217</v>
      </c>
      <c r="HA2" s="0" t="n">
        <v>0</v>
      </c>
    </row>
    <row r="3" customFormat="false" ht="13.8" hidden="false" customHeight="false" outlineLevel="0" collapsed="false">
      <c r="A3" s="0" t="s">
        <v>218</v>
      </c>
      <c r="B3" s="0" t="s">
        <v>219</v>
      </c>
      <c r="C3" s="28" t="str">
        <f aca="false">HYPERLINK(D3)</f>
        <v>https://samviewer.digile.be/nl/sam/ampps/534942-03</v>
      </c>
      <c r="D3" s="1" t="s">
        <v>220</v>
      </c>
      <c r="E3" s="1" t="s">
        <v>221</v>
      </c>
      <c r="F3" s="1" t="s">
        <v>222</v>
      </c>
      <c r="G3" s="0" t="n">
        <v>4219838</v>
      </c>
      <c r="H3" s="0" t="s">
        <v>218</v>
      </c>
      <c r="I3" s="0" t="s">
        <v>218</v>
      </c>
      <c r="J3" s="2" t="str">
        <f aca="false">CONCATENATE(BI3," ",CK3," ",BE3," ",BO3," ",R3,S3," x ",DK3,DL3,"/",DN3,DO3)</f>
        <v>BEL amlodipine besilate Aurobindo tablet 30 x 10mg/</v>
      </c>
      <c r="K3" s="2" t="str">
        <f aca="false">CONCATENATE(BI3," ",CK3," ",BE3," ",BO3," ",R3,S3," x ",DK3,DL3,"/",DN3,DO3)</f>
        <v>BEL amlodipine besilate Aurobindo tablet 30 x 10mg/</v>
      </c>
      <c r="L3" s="11"/>
      <c r="M3" s="11"/>
      <c r="N3" s="11"/>
      <c r="O3" s="11"/>
      <c r="P3" s="2" t="n">
        <v>30</v>
      </c>
      <c r="Q3" s="29"/>
      <c r="R3" s="2" t="n">
        <v>30</v>
      </c>
      <c r="S3" s="29"/>
      <c r="T3" s="30" t="s">
        <v>223</v>
      </c>
      <c r="W3" s="1" t="s">
        <v>224</v>
      </c>
      <c r="X3" s="31" t="n">
        <v>98</v>
      </c>
      <c r="Y3" s="0" t="s">
        <v>182</v>
      </c>
      <c r="AD3" s="0" t="n">
        <v>1</v>
      </c>
      <c r="AE3" s="0" t="n">
        <v>30</v>
      </c>
      <c r="AF3" s="0" t="n">
        <v>10219000</v>
      </c>
      <c r="AG3" s="32" t="s">
        <v>183</v>
      </c>
      <c r="AH3" s="0" t="s">
        <v>183</v>
      </c>
      <c r="AI3" s="0" t="n">
        <v>313</v>
      </c>
      <c r="AJ3" s="34" t="n">
        <v>15054000</v>
      </c>
      <c r="AK3" s="35" t="s">
        <v>183</v>
      </c>
      <c r="AL3" s="34" t="n">
        <v>15054000</v>
      </c>
      <c r="AM3" s="11" t="s">
        <v>183</v>
      </c>
      <c r="AN3" s="16" t="s">
        <v>183</v>
      </c>
      <c r="AO3" s="16"/>
      <c r="AP3" s="2" t="n">
        <v>30</v>
      </c>
      <c r="AQ3" s="16"/>
      <c r="AR3" s="29"/>
      <c r="AS3" s="0" t="n">
        <v>13156</v>
      </c>
      <c r="AT3" s="36" t="str">
        <f aca="false">CONCATENATE(BI3," ",CK3," ",BE3," ",BO3," ",DK3,DL3,"/",DN3,DO3)</f>
        <v>BEL amlodipine besilate Aurobindo tablet 10mg/</v>
      </c>
      <c r="AU3" s="29"/>
      <c r="AV3" s="37"/>
      <c r="AW3" s="38" t="n">
        <v>13156</v>
      </c>
      <c r="AX3" s="0" t="s">
        <v>185</v>
      </c>
      <c r="AZ3" s="0" t="s">
        <v>186</v>
      </c>
      <c r="BA3" s="33" t="s">
        <v>187</v>
      </c>
      <c r="BB3" s="0" t="n">
        <v>10219000</v>
      </c>
      <c r="BC3" s="32" t="s">
        <v>183</v>
      </c>
      <c r="BD3" s="39" t="n">
        <v>1302</v>
      </c>
      <c r="BE3" s="40" t="s">
        <v>188</v>
      </c>
      <c r="BF3" s="29"/>
      <c r="BG3" s="49" t="s">
        <v>188</v>
      </c>
      <c r="BH3" s="40" t="n">
        <v>1302</v>
      </c>
      <c r="BI3" s="11" t="s">
        <v>189</v>
      </c>
      <c r="BJ3" s="0" t="str">
        <f aca="false">CONCATENATE(CK3," ",BO3," ",DK3,DL3,"/",DN3,DO3)</f>
        <v>amlodipine besilate tablet 10mg/</v>
      </c>
      <c r="BK3" s="29"/>
      <c r="BL3" s="0" t="str">
        <f aca="false">CONCATENATE(CK3," ",BO3," ",DK3,DL3,"/",DN3,DO3)</f>
        <v>amlodipine besilate tablet 10mg/</v>
      </c>
      <c r="BM3" s="0" t="s">
        <v>190</v>
      </c>
      <c r="BN3" s="0" t="n">
        <v>10219000</v>
      </c>
      <c r="BO3" s="32" t="s">
        <v>183</v>
      </c>
      <c r="BP3" s="1" t="s">
        <v>183</v>
      </c>
      <c r="BQ3" s="1" t="s">
        <v>183</v>
      </c>
      <c r="BR3" s="0" t="n">
        <v>10219000</v>
      </c>
      <c r="BS3" s="0" t="s">
        <v>183</v>
      </c>
      <c r="BT3" s="0" t="n">
        <v>10219000</v>
      </c>
      <c r="BU3" s="0" t="s">
        <v>183</v>
      </c>
      <c r="BV3" s="34" t="n">
        <v>15054000</v>
      </c>
      <c r="BW3" s="35" t="s">
        <v>183</v>
      </c>
      <c r="BX3" s="41"/>
      <c r="BY3" s="42" t="s">
        <v>183</v>
      </c>
      <c r="BZ3" s="0" t="n">
        <v>20053000</v>
      </c>
      <c r="CA3" s="0" t="s">
        <v>191</v>
      </c>
      <c r="CB3" s="1" t="s">
        <v>191</v>
      </c>
      <c r="CC3" s="1" t="s">
        <v>191</v>
      </c>
      <c r="CD3" s="17"/>
      <c r="CE3" s="17"/>
      <c r="CG3" s="16"/>
      <c r="CH3" s="43" t="n">
        <v>100000090079</v>
      </c>
      <c r="CI3" s="43" t="s">
        <v>192</v>
      </c>
      <c r="CJ3" s="43" t="n">
        <v>100000090079</v>
      </c>
      <c r="CK3" s="11" t="s">
        <v>193</v>
      </c>
      <c r="CL3" s="11" t="s">
        <v>194</v>
      </c>
      <c r="CM3" s="44" t="n">
        <v>100000085259</v>
      </c>
      <c r="CN3" s="11" t="s">
        <v>195</v>
      </c>
      <c r="CO3" s="1" t="s">
        <v>196</v>
      </c>
      <c r="CP3" s="4" t="s">
        <v>197</v>
      </c>
      <c r="CQ3" s="40" t="s">
        <v>198</v>
      </c>
      <c r="CR3" s="40" t="s">
        <v>195</v>
      </c>
      <c r="CS3" s="40" t="s">
        <v>199</v>
      </c>
      <c r="CX3" s="11"/>
      <c r="CZ3" s="1" t="s">
        <v>196</v>
      </c>
      <c r="DA3" s="1" t="s">
        <v>200</v>
      </c>
      <c r="DB3" s="1" t="s">
        <v>187</v>
      </c>
      <c r="DC3" s="1" t="s">
        <v>200</v>
      </c>
      <c r="DD3" s="1" t="s">
        <v>201</v>
      </c>
      <c r="DE3" s="0" t="n">
        <v>10</v>
      </c>
      <c r="DF3" s="0" t="s">
        <v>202</v>
      </c>
      <c r="DG3" s="11"/>
      <c r="DH3" s="46" t="n">
        <v>1</v>
      </c>
      <c r="DI3" s="35" t="s">
        <v>183</v>
      </c>
      <c r="DJ3" s="34" t="n">
        <v>15054000</v>
      </c>
      <c r="DK3" s="5" t="n">
        <v>10</v>
      </c>
      <c r="DL3" s="5" t="s">
        <v>202</v>
      </c>
      <c r="DM3" s="47"/>
      <c r="DN3" s="47"/>
      <c r="DO3" s="47"/>
      <c r="DP3" s="47"/>
      <c r="DQ3" s="47"/>
      <c r="DR3" s="47"/>
      <c r="DT3" s="0" t="n">
        <v>10</v>
      </c>
      <c r="DU3" s="0" t="s">
        <v>202</v>
      </c>
      <c r="DY3" s="48" t="n">
        <v>100000110655</v>
      </c>
      <c r="EB3" s="11"/>
      <c r="EC3" s="11"/>
      <c r="ED3" s="11"/>
      <c r="EE3" s="11"/>
      <c r="EH3" s="11"/>
      <c r="EI3" s="11"/>
      <c r="EJ3" s="11"/>
      <c r="EK3" s="11"/>
      <c r="EL3" s="0" t="n">
        <v>60</v>
      </c>
      <c r="EM3" s="0" t="n">
        <v>5</v>
      </c>
      <c r="EN3" s="0" t="s">
        <v>202</v>
      </c>
      <c r="EO3" s="33" t="s">
        <v>203</v>
      </c>
      <c r="EP3" s="0" t="n">
        <v>30</v>
      </c>
      <c r="ER3" s="32" t="str">
        <f aca="false">CONCATENATE(CN3," ",FD3," ",DK3,DL3,"/",DN3,DO3)</f>
        <v>amlodipine oral 10mg/</v>
      </c>
      <c r="ES3" s="0" t="n">
        <v>1651</v>
      </c>
      <c r="ET3" s="0" t="s">
        <v>204</v>
      </c>
      <c r="EU3" s="33" t="s">
        <v>205</v>
      </c>
      <c r="EV3" s="33" t="s">
        <v>206</v>
      </c>
      <c r="EW3" s="33" t="s">
        <v>205</v>
      </c>
      <c r="EX3" s="33" t="s">
        <v>207</v>
      </c>
      <c r="EY3" s="33" t="s">
        <v>205</v>
      </c>
      <c r="EZ3" s="33" t="s">
        <v>208</v>
      </c>
      <c r="FA3" s="33" t="s">
        <v>205</v>
      </c>
      <c r="FB3" s="33" t="s">
        <v>209</v>
      </c>
      <c r="FC3" s="33" t="s">
        <v>205</v>
      </c>
      <c r="FD3" s="33" t="s">
        <v>210</v>
      </c>
      <c r="FE3" s="32" t="str">
        <f aca="false">CONCATENATE(CN3," ",FD3," ",DK3,DL3,"/",DN3,DO3)</f>
        <v>amlodipine oral 10mg/</v>
      </c>
      <c r="FH3" s="0" t="s">
        <v>211</v>
      </c>
      <c r="FI3" s="33" t="s">
        <v>212</v>
      </c>
      <c r="FJ3" s="33" t="s">
        <v>205</v>
      </c>
      <c r="FK3" s="33" t="s">
        <v>213</v>
      </c>
      <c r="FL3" s="0" t="n">
        <v>69</v>
      </c>
      <c r="FM3" s="0" t="s">
        <v>183</v>
      </c>
      <c r="FN3" s="0" t="n">
        <v>19</v>
      </c>
      <c r="FO3" s="0" t="s">
        <v>214</v>
      </c>
      <c r="FP3" s="0" t="n">
        <v>31</v>
      </c>
      <c r="FQ3" s="0" t="s">
        <v>210</v>
      </c>
      <c r="FR3" s="0" t="n">
        <v>47</v>
      </c>
      <c r="FS3" s="0" t="s">
        <v>215</v>
      </c>
      <c r="FU3" s="0" t="n">
        <v>69</v>
      </c>
      <c r="FV3" s="0" t="n">
        <v>19</v>
      </c>
      <c r="FW3" s="0" t="n">
        <v>31</v>
      </c>
      <c r="FX3" s="0" t="n">
        <v>47</v>
      </c>
      <c r="FZ3" s="0" t="s">
        <v>216</v>
      </c>
      <c r="GA3" s="0" t="s">
        <v>217</v>
      </c>
    </row>
    <row r="4" customFormat="false" ht="13.8" hidden="false" customHeight="false" outlineLevel="0" collapsed="false">
      <c r="A4" s="0" t="s">
        <v>225</v>
      </c>
      <c r="B4" s="0" t="s">
        <v>226</v>
      </c>
      <c r="C4" s="28" t="str">
        <f aca="false">HYPERLINK(D4)</f>
        <v>https://samviewer.digile.be/nl/sam/ampps/404415-01</v>
      </c>
      <c r="D4" s="1" t="s">
        <v>227</v>
      </c>
      <c r="E4" s="1" t="s">
        <v>228</v>
      </c>
      <c r="F4" s="1" t="s">
        <v>229</v>
      </c>
      <c r="G4" s="0" t="n">
        <v>2926590</v>
      </c>
      <c r="H4" s="0" t="s">
        <v>225</v>
      </c>
      <c r="I4" s="0" t="s">
        <v>225</v>
      </c>
      <c r="J4" s="2" t="str">
        <f aca="false">CONCATENATE(BI4," ",CK4," ",BE4," ",BO4," ",R4,S4," x ",DK4,DL4,"/",DN4,DO4)</f>
        <v>BEL amlodipine besilate Impexeco tablet 100 x 10mg/</v>
      </c>
      <c r="K4" s="2" t="str">
        <f aca="false">CONCATENATE(BI4," ",CK4," ",BE4," ",BO4," ",R4,S4," x ",DK4,DL4,"/",DN4,DO4)</f>
        <v>BEL amlodipine besilate Impexeco tablet 100 x 10mg/</v>
      </c>
      <c r="L4" s="11"/>
      <c r="M4" s="11"/>
      <c r="N4" s="11"/>
      <c r="O4" s="11"/>
      <c r="P4" s="2" t="n">
        <v>100</v>
      </c>
      <c r="Q4" s="29"/>
      <c r="R4" s="2" t="n">
        <v>100</v>
      </c>
      <c r="S4" s="29"/>
      <c r="T4" s="30" t="s">
        <v>180</v>
      </c>
      <c r="W4" s="1" t="s">
        <v>181</v>
      </c>
      <c r="X4" s="31" t="n">
        <v>100</v>
      </c>
      <c r="AD4" s="0" t="n">
        <v>1</v>
      </c>
      <c r="AE4" s="0" t="n">
        <v>100</v>
      </c>
      <c r="AF4" s="0" t="n">
        <v>10219000</v>
      </c>
      <c r="AG4" s="32" t="s">
        <v>183</v>
      </c>
      <c r="AH4" s="0" t="s">
        <v>183</v>
      </c>
      <c r="AI4" s="0" t="n">
        <v>313</v>
      </c>
      <c r="AJ4" s="34" t="n">
        <v>15054000</v>
      </c>
      <c r="AK4" s="35" t="s">
        <v>183</v>
      </c>
      <c r="AL4" s="34" t="n">
        <v>15054000</v>
      </c>
      <c r="AM4" s="11" t="s">
        <v>183</v>
      </c>
      <c r="AN4" s="16" t="s">
        <v>183</v>
      </c>
      <c r="AO4" s="16"/>
      <c r="AP4" s="2" t="n">
        <v>100</v>
      </c>
      <c r="AQ4" s="16"/>
      <c r="AR4" s="29"/>
      <c r="AS4" s="0" t="n">
        <v>7975</v>
      </c>
      <c r="AT4" s="36" t="str">
        <f aca="false">CONCATENATE(BI4," ",CK4," ",BE4," ",BO4," ",DK4,DL4,"/",DN4,DO4)</f>
        <v>BEL amlodipine besilate Impexeco tablet 10mg/</v>
      </c>
      <c r="AU4" s="29"/>
      <c r="AV4" s="37"/>
      <c r="AW4" s="38" t="n">
        <v>7975</v>
      </c>
      <c r="AX4" s="0" t="s">
        <v>230</v>
      </c>
      <c r="AZ4" s="0" t="s">
        <v>186</v>
      </c>
      <c r="BA4" s="33" t="s">
        <v>187</v>
      </c>
      <c r="BB4" s="0" t="n">
        <v>10219000</v>
      </c>
      <c r="BC4" s="32" t="s">
        <v>183</v>
      </c>
      <c r="BD4" s="39" t="n">
        <v>1307</v>
      </c>
      <c r="BE4" s="40" t="s">
        <v>231</v>
      </c>
      <c r="BF4" s="29"/>
      <c r="BG4" s="40" t="s">
        <v>231</v>
      </c>
      <c r="BH4" s="40" t="n">
        <v>1307</v>
      </c>
      <c r="BI4" s="11" t="s">
        <v>189</v>
      </c>
      <c r="BJ4" s="0" t="str">
        <f aca="false">CONCATENATE(CK4," ",BO4," ",DK4,DL4,"/",DN4,DO4)</f>
        <v>amlodipine besilate tablet 10mg/</v>
      </c>
      <c r="BK4" s="29"/>
      <c r="BL4" s="0" t="str">
        <f aca="false">CONCATENATE(CK4," ",BO4," ",DK4,DL4,"/",DN4,DO4)</f>
        <v>amlodipine besilate tablet 10mg/</v>
      </c>
      <c r="BM4" s="0" t="s">
        <v>190</v>
      </c>
      <c r="BN4" s="0" t="n">
        <v>10219000</v>
      </c>
      <c r="BO4" s="32" t="s">
        <v>183</v>
      </c>
      <c r="BP4" s="1" t="s">
        <v>183</v>
      </c>
      <c r="BQ4" s="1" t="s">
        <v>183</v>
      </c>
      <c r="BR4" s="0" t="n">
        <v>10219000</v>
      </c>
      <c r="BS4" s="0" t="s">
        <v>183</v>
      </c>
      <c r="BT4" s="0" t="n">
        <v>10219000</v>
      </c>
      <c r="BU4" s="0" t="s">
        <v>183</v>
      </c>
      <c r="BV4" s="34" t="n">
        <v>15054000</v>
      </c>
      <c r="BW4" s="35" t="s">
        <v>183</v>
      </c>
      <c r="BX4" s="41"/>
      <c r="BY4" s="42" t="s">
        <v>183</v>
      </c>
      <c r="BZ4" s="0" t="n">
        <v>20053000</v>
      </c>
      <c r="CA4" s="0" t="s">
        <v>191</v>
      </c>
      <c r="CB4" s="1" t="s">
        <v>191</v>
      </c>
      <c r="CC4" s="1" t="s">
        <v>191</v>
      </c>
      <c r="CD4" s="17"/>
      <c r="CE4" s="17"/>
      <c r="CG4" s="16"/>
      <c r="CH4" s="43" t="n">
        <v>100000090079</v>
      </c>
      <c r="CI4" s="43" t="s">
        <v>192</v>
      </c>
      <c r="CJ4" s="43" t="n">
        <v>100000090079</v>
      </c>
      <c r="CK4" s="11" t="s">
        <v>193</v>
      </c>
      <c r="CL4" s="11" t="s">
        <v>194</v>
      </c>
      <c r="CM4" s="44" t="n">
        <v>100000085259</v>
      </c>
      <c r="CN4" s="11" t="s">
        <v>195</v>
      </c>
      <c r="CO4" s="1" t="s">
        <v>196</v>
      </c>
      <c r="CP4" s="4" t="s">
        <v>197</v>
      </c>
      <c r="CQ4" s="40" t="s">
        <v>198</v>
      </c>
      <c r="CR4" s="40" t="s">
        <v>195</v>
      </c>
      <c r="CS4" s="40" t="s">
        <v>199</v>
      </c>
      <c r="CX4" s="11"/>
      <c r="CZ4" s="1" t="s">
        <v>187</v>
      </c>
      <c r="DA4" s="1" t="s">
        <v>200</v>
      </c>
      <c r="DB4" s="1" t="s">
        <v>187</v>
      </c>
      <c r="DC4" s="1" t="s">
        <v>200</v>
      </c>
      <c r="DD4" s="1" t="s">
        <v>201</v>
      </c>
      <c r="DE4" s="0" t="n">
        <v>10</v>
      </c>
      <c r="DF4" s="0" t="s">
        <v>202</v>
      </c>
      <c r="DG4" s="11"/>
      <c r="DH4" s="46" t="n">
        <v>1</v>
      </c>
      <c r="DI4" s="35" t="s">
        <v>183</v>
      </c>
      <c r="DJ4" s="34" t="n">
        <v>15054000</v>
      </c>
      <c r="DK4" s="5" t="n">
        <v>10</v>
      </c>
      <c r="DL4" s="5" t="s">
        <v>202</v>
      </c>
      <c r="DM4" s="47"/>
      <c r="DN4" s="47"/>
      <c r="DO4" s="47"/>
      <c r="DP4" s="47"/>
      <c r="DQ4" s="47"/>
      <c r="DR4" s="47"/>
      <c r="DT4" s="0" t="n">
        <v>10</v>
      </c>
      <c r="DU4" s="0" t="s">
        <v>202</v>
      </c>
      <c r="DY4" s="48" t="n">
        <v>100000110655</v>
      </c>
      <c r="EB4" s="11"/>
      <c r="EC4" s="11"/>
      <c r="ED4" s="11"/>
      <c r="EE4" s="11"/>
      <c r="EH4" s="11"/>
      <c r="EI4" s="11"/>
      <c r="EJ4" s="11"/>
      <c r="EK4" s="11"/>
      <c r="EL4" s="0" t="n">
        <v>200</v>
      </c>
      <c r="EM4" s="0" t="n">
        <v>5</v>
      </c>
      <c r="EN4" s="0" t="s">
        <v>202</v>
      </c>
      <c r="EO4" s="33" t="s">
        <v>203</v>
      </c>
      <c r="EP4" s="0" t="n">
        <v>100</v>
      </c>
      <c r="ER4" s="32" t="str">
        <f aca="false">CONCATENATE(CN4," ",FD4," ",DK4,DL4,"/",DN4,DO4)</f>
        <v>amlodipine oral 10mg/</v>
      </c>
      <c r="ES4" s="0" t="n">
        <v>1651</v>
      </c>
      <c r="ET4" s="0" t="s">
        <v>204</v>
      </c>
      <c r="EU4" s="33" t="s">
        <v>205</v>
      </c>
      <c r="EV4" s="33" t="s">
        <v>206</v>
      </c>
      <c r="EW4" s="33" t="s">
        <v>205</v>
      </c>
      <c r="EX4" s="33" t="s">
        <v>207</v>
      </c>
      <c r="EY4" s="33" t="s">
        <v>205</v>
      </c>
      <c r="EZ4" s="33" t="s">
        <v>208</v>
      </c>
      <c r="FA4" s="33" t="s">
        <v>205</v>
      </c>
      <c r="FB4" s="33" t="s">
        <v>209</v>
      </c>
      <c r="FC4" s="33" t="s">
        <v>205</v>
      </c>
      <c r="FD4" s="33" t="s">
        <v>210</v>
      </c>
      <c r="FE4" s="32" t="str">
        <f aca="false">CONCATENATE(CN4," ",FD4," ",DK4,DL4,"/",DN4,DO4)</f>
        <v>amlodipine oral 10mg/</v>
      </c>
      <c r="FH4" s="0" t="s">
        <v>211</v>
      </c>
      <c r="FI4" s="33" t="s">
        <v>212</v>
      </c>
      <c r="FJ4" s="33" t="s">
        <v>205</v>
      </c>
      <c r="FK4" s="33" t="s">
        <v>213</v>
      </c>
      <c r="FL4" s="0" t="n">
        <v>69</v>
      </c>
      <c r="FM4" s="0" t="s">
        <v>183</v>
      </c>
      <c r="FN4" s="0" t="n">
        <v>19</v>
      </c>
      <c r="FO4" s="0" t="s">
        <v>214</v>
      </c>
      <c r="FP4" s="0" t="n">
        <v>31</v>
      </c>
      <c r="FQ4" s="0" t="s">
        <v>210</v>
      </c>
      <c r="FR4" s="0" t="n">
        <v>47</v>
      </c>
      <c r="FS4" s="0" t="s">
        <v>215</v>
      </c>
      <c r="FU4" s="0" t="n">
        <v>69</v>
      </c>
      <c r="FV4" s="0" t="n">
        <v>19</v>
      </c>
      <c r="FW4" s="0" t="n">
        <v>31</v>
      </c>
      <c r="FX4" s="0" t="n">
        <v>47</v>
      </c>
      <c r="FZ4" s="0" t="s">
        <v>216</v>
      </c>
      <c r="GA4" s="0" t="s">
        <v>217</v>
      </c>
    </row>
    <row r="5" customFormat="false" ht="13.8" hidden="false" customHeight="false" outlineLevel="0" collapsed="false">
      <c r="A5" s="0" t="s">
        <v>232</v>
      </c>
      <c r="B5" s="0" t="s">
        <v>233</v>
      </c>
      <c r="C5" s="28" t="str">
        <f aca="false">HYPERLINK(D5)</f>
        <v>https://samviewer.digile.be/nl/sam/ampps/292257-09</v>
      </c>
      <c r="D5" s="1" t="s">
        <v>234</v>
      </c>
      <c r="E5" s="1" t="s">
        <v>235</v>
      </c>
      <c r="F5" s="1" t="s">
        <v>236</v>
      </c>
      <c r="G5" s="0" t="n">
        <v>2399657</v>
      </c>
      <c r="H5" s="0" t="s">
        <v>232</v>
      </c>
      <c r="I5" s="0" t="s">
        <v>232</v>
      </c>
      <c r="J5" s="2" t="str">
        <f aca="false">CONCATENATE(BI5," ",CK5," ",BE5," ",BO5," ",R5,S5," x ",DK5,DL5,"/",DN5,DO5)</f>
        <v>BEL amlodipine besilate Sandoz tablet 100 x 10mg/</v>
      </c>
      <c r="K5" s="2" t="str">
        <f aca="false">CONCATENATE(BI5," ",CK5," ",BE5," ",BO5," ",R5,S5," x ",DK5,DL5,"/",DN5,DO5)</f>
        <v>BEL amlodipine besilate Sandoz tablet 100 x 10mg/</v>
      </c>
      <c r="L5" s="11"/>
      <c r="M5" s="11"/>
      <c r="N5" s="11"/>
      <c r="O5" s="11"/>
      <c r="P5" s="2" t="n">
        <v>100</v>
      </c>
      <c r="Q5" s="29"/>
      <c r="R5" s="2" t="n">
        <v>100</v>
      </c>
      <c r="S5" s="29"/>
      <c r="T5" s="30" t="s">
        <v>180</v>
      </c>
      <c r="W5" s="1" t="s">
        <v>181</v>
      </c>
      <c r="X5" s="31" t="n">
        <v>30</v>
      </c>
      <c r="Y5" s="0" t="s">
        <v>237</v>
      </c>
      <c r="AD5" s="0" t="n">
        <v>1</v>
      </c>
      <c r="AE5" s="0" t="n">
        <v>100</v>
      </c>
      <c r="AF5" s="0" t="n">
        <v>10219000</v>
      </c>
      <c r="AG5" s="32" t="s">
        <v>183</v>
      </c>
      <c r="AH5" s="0" t="s">
        <v>183</v>
      </c>
      <c r="AI5" s="0" t="n">
        <v>313</v>
      </c>
      <c r="AJ5" s="34" t="n">
        <v>15054000</v>
      </c>
      <c r="AK5" s="35" t="s">
        <v>183</v>
      </c>
      <c r="AL5" s="34" t="n">
        <v>15054000</v>
      </c>
      <c r="AM5" s="11" t="s">
        <v>183</v>
      </c>
      <c r="AN5" s="16" t="s">
        <v>183</v>
      </c>
      <c r="AO5" s="16"/>
      <c r="AP5" s="2" t="n">
        <v>100</v>
      </c>
      <c r="AQ5" s="16"/>
      <c r="AR5" s="29"/>
      <c r="AS5" s="0" t="n">
        <v>5016</v>
      </c>
      <c r="AT5" s="36" t="str">
        <f aca="false">CONCATENATE(BI5," ",CK5," ",BE5," ",BO5," ",DK5,DL5,"/",DN5,DO5)</f>
        <v>BEL amlodipine besilate Sandoz tablet 10mg/</v>
      </c>
      <c r="AU5" s="29"/>
      <c r="AV5" s="37"/>
      <c r="AW5" s="38" t="n">
        <v>5016</v>
      </c>
      <c r="AX5" s="0" t="s">
        <v>238</v>
      </c>
      <c r="AZ5" s="0" t="s">
        <v>186</v>
      </c>
      <c r="BA5" s="33" t="s">
        <v>187</v>
      </c>
      <c r="BB5" s="0" t="n">
        <v>10219000</v>
      </c>
      <c r="BC5" s="32" t="s">
        <v>183</v>
      </c>
      <c r="BD5" s="39" t="n">
        <v>1308</v>
      </c>
      <c r="BE5" s="40" t="s">
        <v>239</v>
      </c>
      <c r="BF5" s="29"/>
      <c r="BG5" s="40" t="s">
        <v>239</v>
      </c>
      <c r="BH5" s="40" t="n">
        <v>1308</v>
      </c>
      <c r="BI5" s="11" t="s">
        <v>189</v>
      </c>
      <c r="BJ5" s="0" t="str">
        <f aca="false">CONCATENATE(CK5," ",BO5," ",DK5,DL5,"/",DN5,DO5)</f>
        <v>amlodipine besilate tablet 10mg/</v>
      </c>
      <c r="BK5" s="29"/>
      <c r="BL5" s="0" t="str">
        <f aca="false">CONCATENATE(CK5," ",BO5," ",DK5,DL5,"/",DN5,DO5)</f>
        <v>amlodipine besilate tablet 10mg/</v>
      </c>
      <c r="BM5" s="0" t="s">
        <v>190</v>
      </c>
      <c r="BN5" s="0" t="n">
        <v>10219000</v>
      </c>
      <c r="BO5" s="32" t="s">
        <v>183</v>
      </c>
      <c r="BP5" s="1" t="s">
        <v>183</v>
      </c>
      <c r="BQ5" s="1" t="s">
        <v>183</v>
      </c>
      <c r="BR5" s="0" t="n">
        <v>10219000</v>
      </c>
      <c r="BS5" s="0" t="s">
        <v>183</v>
      </c>
      <c r="BT5" s="0" t="n">
        <v>10219000</v>
      </c>
      <c r="BU5" s="0" t="s">
        <v>183</v>
      </c>
      <c r="BV5" s="34" t="n">
        <v>15054000</v>
      </c>
      <c r="BW5" s="35" t="s">
        <v>183</v>
      </c>
      <c r="BX5" s="41"/>
      <c r="BY5" s="42" t="s">
        <v>183</v>
      </c>
      <c r="BZ5" s="0" t="n">
        <v>20053000</v>
      </c>
      <c r="CA5" s="0" t="s">
        <v>191</v>
      </c>
      <c r="CB5" s="1" t="s">
        <v>191</v>
      </c>
      <c r="CC5" s="1" t="s">
        <v>191</v>
      </c>
      <c r="CD5" s="17"/>
      <c r="CE5" s="17"/>
      <c r="CG5" s="16"/>
      <c r="CH5" s="43" t="n">
        <v>100000090079</v>
      </c>
      <c r="CI5" s="43" t="s">
        <v>192</v>
      </c>
      <c r="CJ5" s="43" t="n">
        <v>100000090079</v>
      </c>
      <c r="CK5" s="11" t="s">
        <v>193</v>
      </c>
      <c r="CL5" s="11" t="s">
        <v>194</v>
      </c>
      <c r="CM5" s="44" t="n">
        <v>100000085259</v>
      </c>
      <c r="CN5" s="11" t="s">
        <v>195</v>
      </c>
      <c r="CO5" s="1" t="s">
        <v>196</v>
      </c>
      <c r="CP5" s="4" t="s">
        <v>197</v>
      </c>
      <c r="CQ5" s="40" t="s">
        <v>198</v>
      </c>
      <c r="CR5" s="40" t="s">
        <v>195</v>
      </c>
      <c r="CS5" s="40" t="s">
        <v>199</v>
      </c>
      <c r="CX5" s="11"/>
      <c r="CZ5" s="1" t="s">
        <v>187</v>
      </c>
      <c r="DA5" s="1" t="s">
        <v>200</v>
      </c>
      <c r="DB5" s="1" t="s">
        <v>187</v>
      </c>
      <c r="DC5" s="1" t="s">
        <v>200</v>
      </c>
      <c r="DD5" s="1" t="s">
        <v>201</v>
      </c>
      <c r="DE5" s="0" t="n">
        <v>10</v>
      </c>
      <c r="DF5" s="0" t="s">
        <v>202</v>
      </c>
      <c r="DG5" s="11"/>
      <c r="DH5" s="46" t="n">
        <v>1</v>
      </c>
      <c r="DI5" s="35" t="s">
        <v>183</v>
      </c>
      <c r="DJ5" s="34" t="n">
        <v>15054000</v>
      </c>
      <c r="DK5" s="5" t="n">
        <v>10</v>
      </c>
      <c r="DL5" s="5" t="s">
        <v>202</v>
      </c>
      <c r="DM5" s="47"/>
      <c r="DN5" s="47"/>
      <c r="DO5" s="47"/>
      <c r="DP5" s="47"/>
      <c r="DQ5" s="47"/>
      <c r="DR5" s="47"/>
      <c r="DT5" s="0" t="n">
        <v>10</v>
      </c>
      <c r="DU5" s="0" t="s">
        <v>202</v>
      </c>
      <c r="DY5" s="48" t="n">
        <v>100000110655</v>
      </c>
      <c r="EB5" s="11"/>
      <c r="EC5" s="11"/>
      <c r="ED5" s="11"/>
      <c r="EE5" s="11"/>
      <c r="EH5" s="11"/>
      <c r="EI5" s="11"/>
      <c r="EJ5" s="11"/>
      <c r="EK5" s="11"/>
      <c r="EL5" s="0" t="n">
        <v>200</v>
      </c>
      <c r="EM5" s="0" t="n">
        <v>5</v>
      </c>
      <c r="EN5" s="0" t="s">
        <v>202</v>
      </c>
      <c r="EO5" s="33" t="s">
        <v>203</v>
      </c>
      <c r="EP5" s="0" t="n">
        <v>100</v>
      </c>
      <c r="ER5" s="32" t="str">
        <f aca="false">CONCATENATE(CN5," ",FD5," ",DK5,DL5,"/",DN5,DO5)</f>
        <v>amlodipine oral 10mg/</v>
      </c>
      <c r="ES5" s="0" t="n">
        <v>1651</v>
      </c>
      <c r="ET5" s="0" t="s">
        <v>204</v>
      </c>
      <c r="EU5" s="33" t="s">
        <v>205</v>
      </c>
      <c r="EV5" s="33" t="s">
        <v>206</v>
      </c>
      <c r="EW5" s="33" t="s">
        <v>205</v>
      </c>
      <c r="EX5" s="33" t="s">
        <v>207</v>
      </c>
      <c r="EY5" s="33" t="s">
        <v>205</v>
      </c>
      <c r="EZ5" s="33" t="s">
        <v>208</v>
      </c>
      <c r="FA5" s="33" t="s">
        <v>205</v>
      </c>
      <c r="FB5" s="33" t="s">
        <v>209</v>
      </c>
      <c r="FC5" s="33" t="s">
        <v>205</v>
      </c>
      <c r="FD5" s="33" t="s">
        <v>210</v>
      </c>
      <c r="FE5" s="32" t="str">
        <f aca="false">CONCATENATE(CN5," ",FD5," ",DK5,DL5,"/",DN5,DO5)</f>
        <v>amlodipine oral 10mg/</v>
      </c>
      <c r="FH5" s="0" t="s">
        <v>211</v>
      </c>
      <c r="FI5" s="33" t="s">
        <v>212</v>
      </c>
      <c r="FJ5" s="33" t="s">
        <v>205</v>
      </c>
      <c r="FK5" s="33" t="s">
        <v>213</v>
      </c>
      <c r="FL5" s="0" t="n">
        <v>69</v>
      </c>
      <c r="FM5" s="0" t="s">
        <v>183</v>
      </c>
      <c r="FN5" s="0" t="n">
        <v>19</v>
      </c>
      <c r="FO5" s="0" t="s">
        <v>214</v>
      </c>
      <c r="FP5" s="0" t="n">
        <v>31</v>
      </c>
      <c r="FQ5" s="0" t="s">
        <v>210</v>
      </c>
      <c r="FR5" s="0" t="n">
        <v>47</v>
      </c>
      <c r="FS5" s="0" t="s">
        <v>215</v>
      </c>
      <c r="FU5" s="0" t="n">
        <v>69</v>
      </c>
      <c r="FV5" s="0" t="n">
        <v>19</v>
      </c>
      <c r="FW5" s="0" t="n">
        <v>31</v>
      </c>
      <c r="FX5" s="0" t="n">
        <v>47</v>
      </c>
      <c r="FZ5" s="0" t="s">
        <v>216</v>
      </c>
      <c r="GA5" s="0" t="s">
        <v>217</v>
      </c>
    </row>
    <row r="6" customFormat="false" ht="13.8" hidden="false" customHeight="false" outlineLevel="0" collapsed="false">
      <c r="A6" s="0" t="s">
        <v>240</v>
      </c>
      <c r="B6" s="0" t="s">
        <v>241</v>
      </c>
      <c r="C6" s="28" t="str">
        <f aca="false">HYPERLINK(D6)</f>
        <v>https://samviewer.digile.be/nl/sam/ampps/292266-05</v>
      </c>
      <c r="D6" s="1" t="s">
        <v>242</v>
      </c>
      <c r="E6" s="1" t="s">
        <v>235</v>
      </c>
      <c r="F6" s="1" t="s">
        <v>243</v>
      </c>
      <c r="G6" s="0" t="n">
        <v>3266640</v>
      </c>
      <c r="H6" s="0" t="s">
        <v>240</v>
      </c>
      <c r="I6" s="0" t="s">
        <v>240</v>
      </c>
      <c r="J6" s="2" t="str">
        <f aca="false">CONCATENATE(BI6," ",CK6," ",BE6," ",BO6," ",R6,S6," x ",DK6,DL6,"/",DN6,DO6)</f>
        <v>BEL amlodipine besilate Sandoz tablet 100 x 10mg/</v>
      </c>
      <c r="K6" s="2" t="str">
        <f aca="false">CONCATENATE(BI6," ",CK6," ",BE6," ",BO6," ",R6,S6," x ",DK6,DL6,"/",DN6,DO6)</f>
        <v>BEL amlodipine besilate Sandoz tablet 100 x 10mg/</v>
      </c>
      <c r="L6" s="11"/>
      <c r="M6" s="11"/>
      <c r="N6" s="11"/>
      <c r="O6" s="11"/>
      <c r="P6" s="2" t="n">
        <v>100</v>
      </c>
      <c r="Q6" s="29"/>
      <c r="R6" s="2" t="n">
        <v>100</v>
      </c>
      <c r="S6" s="29"/>
      <c r="T6" s="30" t="s">
        <v>180</v>
      </c>
      <c r="W6" s="1" t="s">
        <v>181</v>
      </c>
      <c r="X6" s="31" t="n">
        <v>28</v>
      </c>
      <c r="Y6" s="0" t="s">
        <v>237</v>
      </c>
      <c r="AD6" s="0" t="n">
        <v>1</v>
      </c>
      <c r="AE6" s="0" t="n">
        <v>100</v>
      </c>
      <c r="AF6" s="0" t="n">
        <v>10219000</v>
      </c>
      <c r="AG6" s="32" t="s">
        <v>183</v>
      </c>
      <c r="AH6" s="0" t="s">
        <v>183</v>
      </c>
      <c r="AI6" s="0" t="n">
        <v>313</v>
      </c>
      <c r="AJ6" s="34" t="n">
        <v>15054000</v>
      </c>
      <c r="AK6" s="35" t="s">
        <v>183</v>
      </c>
      <c r="AL6" s="34" t="n">
        <v>15054000</v>
      </c>
      <c r="AM6" s="11" t="s">
        <v>183</v>
      </c>
      <c r="AN6" s="16" t="s">
        <v>183</v>
      </c>
      <c r="AO6" s="16"/>
      <c r="AP6" s="2" t="n">
        <v>100</v>
      </c>
      <c r="AQ6" s="16"/>
      <c r="AR6" s="29"/>
      <c r="AS6" s="0" t="n">
        <v>5016</v>
      </c>
      <c r="AT6" s="36" t="str">
        <f aca="false">CONCATENATE(BI6," ",CK6," ",BE6," ",BO6," ",DK6,DL6,"/",DN6,DO6)</f>
        <v>BEL amlodipine besilate Sandoz tablet 10mg/</v>
      </c>
      <c r="AU6" s="29"/>
      <c r="AV6" s="37"/>
      <c r="AW6" s="38" t="n">
        <v>5016</v>
      </c>
      <c r="AX6" s="0" t="s">
        <v>238</v>
      </c>
      <c r="AZ6" s="0" t="s">
        <v>186</v>
      </c>
      <c r="BA6" s="33" t="s">
        <v>187</v>
      </c>
      <c r="BB6" s="0" t="n">
        <v>10219000</v>
      </c>
      <c r="BC6" s="32" t="s">
        <v>183</v>
      </c>
      <c r="BD6" s="39" t="n">
        <v>1308</v>
      </c>
      <c r="BE6" s="40" t="s">
        <v>239</v>
      </c>
      <c r="BF6" s="29"/>
      <c r="BG6" s="40" t="s">
        <v>239</v>
      </c>
      <c r="BH6" s="40" t="n">
        <v>1308</v>
      </c>
      <c r="BI6" s="11" t="s">
        <v>189</v>
      </c>
      <c r="BJ6" s="0" t="str">
        <f aca="false">CONCATENATE(CK6," ",BO6," ",DK6,DL6,"/",DN6,DO6)</f>
        <v>amlodipine besilate tablet 10mg/</v>
      </c>
      <c r="BK6" s="29"/>
      <c r="BL6" s="0" t="str">
        <f aca="false">CONCATENATE(CK6," ",BO6," ",DK6,DL6,"/",DN6,DO6)</f>
        <v>amlodipine besilate tablet 10mg/</v>
      </c>
      <c r="BM6" s="0" t="s">
        <v>190</v>
      </c>
      <c r="BN6" s="0" t="n">
        <v>10219000</v>
      </c>
      <c r="BO6" s="32" t="s">
        <v>183</v>
      </c>
      <c r="BP6" s="1" t="s">
        <v>183</v>
      </c>
      <c r="BQ6" s="1" t="s">
        <v>183</v>
      </c>
      <c r="BR6" s="0" t="n">
        <v>10219000</v>
      </c>
      <c r="BS6" s="0" t="s">
        <v>183</v>
      </c>
      <c r="BT6" s="0" t="n">
        <v>10219000</v>
      </c>
      <c r="BU6" s="0" t="s">
        <v>183</v>
      </c>
      <c r="BV6" s="34" t="n">
        <v>15054000</v>
      </c>
      <c r="BW6" s="35" t="s">
        <v>183</v>
      </c>
      <c r="BX6" s="41"/>
      <c r="BY6" s="42" t="s">
        <v>183</v>
      </c>
      <c r="BZ6" s="0" t="n">
        <v>20053000</v>
      </c>
      <c r="CA6" s="0" t="s">
        <v>191</v>
      </c>
      <c r="CB6" s="1" t="s">
        <v>191</v>
      </c>
      <c r="CC6" s="1" t="s">
        <v>191</v>
      </c>
      <c r="CD6" s="17"/>
      <c r="CE6" s="17"/>
      <c r="CG6" s="16"/>
      <c r="CH6" s="43" t="n">
        <v>100000090079</v>
      </c>
      <c r="CI6" s="43" t="s">
        <v>192</v>
      </c>
      <c r="CJ6" s="43" t="n">
        <v>100000090079</v>
      </c>
      <c r="CK6" s="11" t="s">
        <v>193</v>
      </c>
      <c r="CL6" s="11" t="s">
        <v>194</v>
      </c>
      <c r="CM6" s="44" t="n">
        <v>100000085259</v>
      </c>
      <c r="CN6" s="11" t="s">
        <v>195</v>
      </c>
      <c r="CO6" s="1" t="s">
        <v>196</v>
      </c>
      <c r="CP6" s="4" t="s">
        <v>197</v>
      </c>
      <c r="CQ6" s="40" t="s">
        <v>198</v>
      </c>
      <c r="CR6" s="40" t="s">
        <v>195</v>
      </c>
      <c r="CS6" s="40" t="s">
        <v>199</v>
      </c>
      <c r="CX6" s="11"/>
      <c r="CZ6" s="1" t="s">
        <v>187</v>
      </c>
      <c r="DA6" s="1" t="s">
        <v>200</v>
      </c>
      <c r="DB6" s="1" t="s">
        <v>187</v>
      </c>
      <c r="DC6" s="1" t="s">
        <v>200</v>
      </c>
      <c r="DD6" s="1" t="s">
        <v>201</v>
      </c>
      <c r="DE6" s="0" t="n">
        <v>10</v>
      </c>
      <c r="DF6" s="0" t="s">
        <v>202</v>
      </c>
      <c r="DG6" s="11"/>
      <c r="DH6" s="46" t="n">
        <v>1</v>
      </c>
      <c r="DI6" s="35" t="s">
        <v>183</v>
      </c>
      <c r="DJ6" s="34" t="n">
        <v>15054000</v>
      </c>
      <c r="DK6" s="5" t="n">
        <v>10</v>
      </c>
      <c r="DL6" s="5" t="s">
        <v>202</v>
      </c>
      <c r="DM6" s="47"/>
      <c r="DN6" s="47"/>
      <c r="DO6" s="47"/>
      <c r="DP6" s="47"/>
      <c r="DQ6" s="47"/>
      <c r="DR6" s="47"/>
      <c r="DT6" s="0" t="n">
        <v>10</v>
      </c>
      <c r="DU6" s="0" t="s">
        <v>202</v>
      </c>
      <c r="DY6" s="48" t="n">
        <v>100000110655</v>
      </c>
      <c r="EB6" s="11"/>
      <c r="EC6" s="11"/>
      <c r="ED6" s="11"/>
      <c r="EE6" s="11"/>
      <c r="EH6" s="11"/>
      <c r="EI6" s="11"/>
      <c r="EJ6" s="11"/>
      <c r="EK6" s="11"/>
      <c r="EL6" s="0" t="n">
        <v>200</v>
      </c>
      <c r="EM6" s="0" t="n">
        <v>5</v>
      </c>
      <c r="EN6" s="0" t="s">
        <v>202</v>
      </c>
      <c r="EO6" s="33" t="s">
        <v>203</v>
      </c>
      <c r="EP6" s="0" t="n">
        <v>100</v>
      </c>
      <c r="ER6" s="32" t="str">
        <f aca="false">CONCATENATE(CN6," ",FD6," ",DK6,DL6,"/",DN6,DO6)</f>
        <v>amlodipine oral 10mg/</v>
      </c>
      <c r="ES6" s="0" t="n">
        <v>1651</v>
      </c>
      <c r="ET6" s="0" t="s">
        <v>204</v>
      </c>
      <c r="EU6" s="33" t="s">
        <v>205</v>
      </c>
      <c r="EV6" s="33" t="s">
        <v>206</v>
      </c>
      <c r="EW6" s="33" t="s">
        <v>205</v>
      </c>
      <c r="EX6" s="33" t="s">
        <v>207</v>
      </c>
      <c r="EY6" s="33" t="s">
        <v>205</v>
      </c>
      <c r="EZ6" s="33" t="s">
        <v>208</v>
      </c>
      <c r="FA6" s="33" t="s">
        <v>205</v>
      </c>
      <c r="FB6" s="33" t="s">
        <v>209</v>
      </c>
      <c r="FC6" s="33" t="s">
        <v>205</v>
      </c>
      <c r="FD6" s="33" t="s">
        <v>210</v>
      </c>
      <c r="FE6" s="32" t="str">
        <f aca="false">CONCATENATE(CN6," ",FD6," ",DK6,DL6,"/",DN6,DO6)</f>
        <v>amlodipine oral 10mg/</v>
      </c>
      <c r="FH6" s="0" t="s">
        <v>211</v>
      </c>
      <c r="FI6" s="33" t="s">
        <v>212</v>
      </c>
      <c r="FJ6" s="33" t="s">
        <v>205</v>
      </c>
      <c r="FK6" s="33" t="s">
        <v>213</v>
      </c>
      <c r="FL6" s="0" t="n">
        <v>69</v>
      </c>
      <c r="FM6" s="0" t="s">
        <v>183</v>
      </c>
      <c r="FN6" s="0" t="n">
        <v>19</v>
      </c>
      <c r="FO6" s="0" t="s">
        <v>214</v>
      </c>
      <c r="FP6" s="0" t="n">
        <v>31</v>
      </c>
      <c r="FQ6" s="0" t="s">
        <v>210</v>
      </c>
      <c r="FR6" s="0" t="n">
        <v>47</v>
      </c>
      <c r="FS6" s="0" t="s">
        <v>215</v>
      </c>
      <c r="FU6" s="0" t="n">
        <v>69</v>
      </c>
      <c r="FV6" s="0" t="n">
        <v>19</v>
      </c>
      <c r="FW6" s="0" t="n">
        <v>31</v>
      </c>
      <c r="FX6" s="0" t="n">
        <v>47</v>
      </c>
      <c r="FZ6" s="0" t="s">
        <v>216</v>
      </c>
      <c r="GA6" s="0" t="s">
        <v>217</v>
      </c>
    </row>
    <row r="7" customFormat="false" ht="13.8" hidden="false" customHeight="false" outlineLevel="0" collapsed="false">
      <c r="A7" s="0" t="s">
        <v>244</v>
      </c>
      <c r="B7" s="0" t="s">
        <v>245</v>
      </c>
      <c r="C7" s="28" t="str">
        <f aca="false">HYPERLINK(D7)</f>
        <v>https://samviewer.digile.be/nl/sam/ampps/292257-05</v>
      </c>
      <c r="D7" s="1" t="s">
        <v>246</v>
      </c>
      <c r="E7" s="1" t="s">
        <v>247</v>
      </c>
      <c r="F7" s="1" t="s">
        <v>248</v>
      </c>
      <c r="G7" s="0" t="n">
        <v>2399665</v>
      </c>
      <c r="H7" s="0" t="s">
        <v>244</v>
      </c>
      <c r="I7" s="0" t="s">
        <v>244</v>
      </c>
      <c r="J7" s="2" t="str">
        <f aca="false">CONCATENATE(BI7," ",CK7," ",BE7," ",BO7," ",R7,S7," x ",DK7,DL7,"/",DN7,DO7)</f>
        <v>BEL amlodipine besilate Sandoz tablet 30 x 10mg/</v>
      </c>
      <c r="K7" s="2" t="str">
        <f aca="false">CONCATENATE(BI7," ",CK7," ",BE7," ",BO7," ",R7,S7," x ",DK7,DL7,"/",DN7,DO7)</f>
        <v>BEL amlodipine besilate Sandoz tablet 30 x 10mg/</v>
      </c>
      <c r="L7" s="11"/>
      <c r="M7" s="11"/>
      <c r="N7" s="11"/>
      <c r="O7" s="11"/>
      <c r="P7" s="2" t="n">
        <v>30</v>
      </c>
      <c r="Q7" s="29"/>
      <c r="R7" s="2" t="n">
        <v>30</v>
      </c>
      <c r="S7" s="29"/>
      <c r="T7" s="30" t="s">
        <v>223</v>
      </c>
      <c r="W7" s="1" t="s">
        <v>224</v>
      </c>
      <c r="X7" s="31" t="n">
        <v>56</v>
      </c>
      <c r="Y7" s="0" t="s">
        <v>237</v>
      </c>
      <c r="AD7" s="0" t="n">
        <v>1</v>
      </c>
      <c r="AE7" s="0" t="n">
        <v>30</v>
      </c>
      <c r="AF7" s="0" t="n">
        <v>10219000</v>
      </c>
      <c r="AG7" s="32" t="s">
        <v>183</v>
      </c>
      <c r="AH7" s="0" t="s">
        <v>183</v>
      </c>
      <c r="AI7" s="0" t="n">
        <v>313</v>
      </c>
      <c r="AJ7" s="34" t="n">
        <v>15054000</v>
      </c>
      <c r="AK7" s="35" t="s">
        <v>183</v>
      </c>
      <c r="AL7" s="34" t="n">
        <v>15054000</v>
      </c>
      <c r="AM7" s="11" t="s">
        <v>183</v>
      </c>
      <c r="AN7" s="16" t="s">
        <v>183</v>
      </c>
      <c r="AO7" s="16"/>
      <c r="AP7" s="2" t="n">
        <v>30</v>
      </c>
      <c r="AQ7" s="16"/>
      <c r="AR7" s="29"/>
      <c r="AS7" s="0" t="n">
        <v>5016</v>
      </c>
      <c r="AT7" s="36" t="str">
        <f aca="false">CONCATENATE(BI7," ",CK7," ",BE7," ",BO7," ",DK7,DL7,"/",DN7,DO7)</f>
        <v>BEL amlodipine besilate Sandoz tablet 10mg/</v>
      </c>
      <c r="AU7" s="29"/>
      <c r="AV7" s="37"/>
      <c r="AW7" s="38" t="n">
        <v>5016</v>
      </c>
      <c r="AX7" s="0" t="s">
        <v>238</v>
      </c>
      <c r="AZ7" s="0" t="s">
        <v>186</v>
      </c>
      <c r="BA7" s="33" t="s">
        <v>187</v>
      </c>
      <c r="BB7" s="0" t="n">
        <v>10219000</v>
      </c>
      <c r="BC7" s="32" t="s">
        <v>183</v>
      </c>
      <c r="BD7" s="39" t="n">
        <v>1308</v>
      </c>
      <c r="BE7" s="40" t="s">
        <v>239</v>
      </c>
      <c r="BF7" s="29"/>
      <c r="BG7" s="40" t="s">
        <v>239</v>
      </c>
      <c r="BH7" s="40" t="n">
        <v>1308</v>
      </c>
      <c r="BI7" s="11" t="s">
        <v>189</v>
      </c>
      <c r="BJ7" s="0" t="str">
        <f aca="false">CONCATENATE(CK7," ",BO7," ",DK7,DL7,"/",DN7,DO7)</f>
        <v>amlodipine besilate tablet 10mg/</v>
      </c>
      <c r="BK7" s="29"/>
      <c r="BL7" s="0" t="str">
        <f aca="false">CONCATENATE(CK7," ",BO7," ",DK7,DL7,"/",DN7,DO7)</f>
        <v>amlodipine besilate tablet 10mg/</v>
      </c>
      <c r="BM7" s="0" t="s">
        <v>190</v>
      </c>
      <c r="BN7" s="0" t="n">
        <v>10219000</v>
      </c>
      <c r="BO7" s="32" t="s">
        <v>183</v>
      </c>
      <c r="BP7" s="1" t="s">
        <v>183</v>
      </c>
      <c r="BQ7" s="1" t="s">
        <v>183</v>
      </c>
      <c r="BR7" s="0" t="n">
        <v>10219000</v>
      </c>
      <c r="BS7" s="0" t="s">
        <v>183</v>
      </c>
      <c r="BT7" s="0" t="n">
        <v>10219000</v>
      </c>
      <c r="BU7" s="0" t="s">
        <v>183</v>
      </c>
      <c r="BV7" s="34" t="n">
        <v>15054000</v>
      </c>
      <c r="BW7" s="35" t="s">
        <v>183</v>
      </c>
      <c r="BX7" s="41"/>
      <c r="BY7" s="42" t="s">
        <v>183</v>
      </c>
      <c r="BZ7" s="0" t="n">
        <v>20053000</v>
      </c>
      <c r="CA7" s="0" t="s">
        <v>191</v>
      </c>
      <c r="CB7" s="1" t="s">
        <v>191</v>
      </c>
      <c r="CC7" s="1" t="s">
        <v>191</v>
      </c>
      <c r="CD7" s="17"/>
      <c r="CE7" s="17"/>
      <c r="CG7" s="16"/>
      <c r="CH7" s="43" t="n">
        <v>100000090079</v>
      </c>
      <c r="CI7" s="43" t="s">
        <v>192</v>
      </c>
      <c r="CJ7" s="43" t="n">
        <v>100000090079</v>
      </c>
      <c r="CK7" s="11" t="s">
        <v>193</v>
      </c>
      <c r="CL7" s="11" t="s">
        <v>194</v>
      </c>
      <c r="CM7" s="44" t="n">
        <v>100000085259</v>
      </c>
      <c r="CN7" s="11" t="s">
        <v>195</v>
      </c>
      <c r="CO7" s="1" t="s">
        <v>196</v>
      </c>
      <c r="CP7" s="4" t="s">
        <v>197</v>
      </c>
      <c r="CQ7" s="40" t="s">
        <v>198</v>
      </c>
      <c r="CR7" s="40" t="s">
        <v>195</v>
      </c>
      <c r="CS7" s="40" t="s">
        <v>199</v>
      </c>
      <c r="CX7" s="11"/>
      <c r="CZ7" s="1" t="s">
        <v>187</v>
      </c>
      <c r="DA7" s="1" t="s">
        <v>200</v>
      </c>
      <c r="DB7" s="1" t="s">
        <v>187</v>
      </c>
      <c r="DC7" s="1" t="s">
        <v>200</v>
      </c>
      <c r="DD7" s="1" t="s">
        <v>201</v>
      </c>
      <c r="DE7" s="0" t="n">
        <v>10</v>
      </c>
      <c r="DF7" s="0" t="s">
        <v>202</v>
      </c>
      <c r="DG7" s="11"/>
      <c r="DH7" s="46" t="n">
        <v>1</v>
      </c>
      <c r="DI7" s="35" t="s">
        <v>183</v>
      </c>
      <c r="DJ7" s="34" t="n">
        <v>15054000</v>
      </c>
      <c r="DK7" s="5" t="n">
        <v>10</v>
      </c>
      <c r="DL7" s="5" t="s">
        <v>202</v>
      </c>
      <c r="DM7" s="47"/>
      <c r="DN7" s="47"/>
      <c r="DO7" s="47"/>
      <c r="DP7" s="47"/>
      <c r="DQ7" s="47"/>
      <c r="DR7" s="47"/>
      <c r="DT7" s="0" t="n">
        <v>10</v>
      </c>
      <c r="DU7" s="0" t="s">
        <v>202</v>
      </c>
      <c r="DY7" s="48" t="n">
        <v>100000110655</v>
      </c>
      <c r="EB7" s="11"/>
      <c r="EC7" s="11"/>
      <c r="ED7" s="11"/>
      <c r="EE7" s="11"/>
      <c r="EH7" s="11"/>
      <c r="EI7" s="11"/>
      <c r="EJ7" s="11"/>
      <c r="EK7" s="11"/>
      <c r="EL7" s="0" t="n">
        <v>60</v>
      </c>
      <c r="EM7" s="0" t="n">
        <v>5</v>
      </c>
      <c r="EN7" s="0" t="s">
        <v>202</v>
      </c>
      <c r="EO7" s="33" t="s">
        <v>203</v>
      </c>
      <c r="EP7" s="0" t="n">
        <v>30</v>
      </c>
      <c r="ER7" s="32" t="str">
        <f aca="false">CONCATENATE(CN7," ",FD7," ",DK7,DL7,"/",DN7,DO7)</f>
        <v>amlodipine oral 10mg/</v>
      </c>
      <c r="ES7" s="0" t="n">
        <v>1651</v>
      </c>
      <c r="ET7" s="0" t="s">
        <v>204</v>
      </c>
      <c r="EU7" s="33" t="s">
        <v>205</v>
      </c>
      <c r="EV7" s="33" t="s">
        <v>206</v>
      </c>
      <c r="EW7" s="33" t="s">
        <v>205</v>
      </c>
      <c r="EX7" s="33" t="s">
        <v>207</v>
      </c>
      <c r="EY7" s="33" t="s">
        <v>205</v>
      </c>
      <c r="EZ7" s="33" t="s">
        <v>208</v>
      </c>
      <c r="FA7" s="33" t="s">
        <v>205</v>
      </c>
      <c r="FB7" s="33" t="s">
        <v>209</v>
      </c>
      <c r="FC7" s="33" t="s">
        <v>205</v>
      </c>
      <c r="FD7" s="33" t="s">
        <v>210</v>
      </c>
      <c r="FE7" s="32" t="str">
        <f aca="false">CONCATENATE(CN7," ",FD7," ",DK7,DL7,"/",DN7,DO7)</f>
        <v>amlodipine oral 10mg/</v>
      </c>
      <c r="FH7" s="0" t="s">
        <v>211</v>
      </c>
      <c r="FI7" s="33" t="s">
        <v>212</v>
      </c>
      <c r="FJ7" s="33" t="s">
        <v>205</v>
      </c>
      <c r="FK7" s="33" t="s">
        <v>213</v>
      </c>
      <c r="FL7" s="0" t="n">
        <v>69</v>
      </c>
      <c r="FM7" s="0" t="s">
        <v>183</v>
      </c>
      <c r="FN7" s="0" t="n">
        <v>19</v>
      </c>
      <c r="FO7" s="0" t="s">
        <v>214</v>
      </c>
      <c r="FP7" s="0" t="n">
        <v>31</v>
      </c>
      <c r="FQ7" s="0" t="s">
        <v>210</v>
      </c>
      <c r="FR7" s="0" t="n">
        <v>47</v>
      </c>
      <c r="FS7" s="0" t="s">
        <v>215</v>
      </c>
      <c r="FU7" s="0" t="n">
        <v>69</v>
      </c>
      <c r="FV7" s="0" t="n">
        <v>19</v>
      </c>
      <c r="FW7" s="0" t="n">
        <v>31</v>
      </c>
      <c r="FX7" s="0" t="n">
        <v>47</v>
      </c>
      <c r="FZ7" s="0" t="s">
        <v>216</v>
      </c>
      <c r="GA7" s="0" t="s">
        <v>217</v>
      </c>
    </row>
    <row r="8" customFormat="false" ht="13.8" hidden="false" customHeight="false" outlineLevel="0" collapsed="false">
      <c r="A8" s="0" t="s">
        <v>249</v>
      </c>
      <c r="B8" s="0" t="s">
        <v>250</v>
      </c>
      <c r="C8" s="28" t="str">
        <f aca="false">HYPERLINK(D8)</f>
        <v>https://samviewer.digile.be/nl/sam/ampps/530986-12</v>
      </c>
      <c r="D8" s="1" t="s">
        <v>251</v>
      </c>
      <c r="E8" s="1" t="s">
        <v>252</v>
      </c>
      <c r="F8" s="1" t="s">
        <v>253</v>
      </c>
      <c r="G8" s="0" t="n">
        <v>2630770</v>
      </c>
      <c r="H8" s="0" t="s">
        <v>249</v>
      </c>
      <c r="I8" s="0" t="s">
        <v>249</v>
      </c>
      <c r="J8" s="2" t="str">
        <f aca="false">CONCATENATE(BI8," ",CK8," ",BE8," ",BO8," ",R8,S8," x ",DK8,DL8,"/",DN8,DO8)</f>
        <v>BEL amlodipine besilate PI-Pharma tablet 100 x 10mg/</v>
      </c>
      <c r="K8" s="2" t="str">
        <f aca="false">CONCATENATE(BI8," ",CK8," ",BE8," ",BO8," ",R8,S8," x ",DK8,DL8,"/",DN8,DO8)</f>
        <v>BEL amlodipine besilate PI-Pharma tablet 100 x 10mg/</v>
      </c>
      <c r="L8" s="11"/>
      <c r="M8" s="11"/>
      <c r="N8" s="11"/>
      <c r="O8" s="11"/>
      <c r="P8" s="2" t="n">
        <v>100</v>
      </c>
      <c r="Q8" s="29"/>
      <c r="R8" s="2" t="n">
        <v>100</v>
      </c>
      <c r="S8" s="29"/>
      <c r="T8" s="30" t="s">
        <v>180</v>
      </c>
      <c r="W8" s="1" t="s">
        <v>181</v>
      </c>
      <c r="X8" s="31" t="n">
        <v>98</v>
      </c>
      <c r="AD8" s="0" t="n">
        <v>1</v>
      </c>
      <c r="AE8" s="0" t="n">
        <v>100</v>
      </c>
      <c r="AF8" s="0" t="n">
        <v>10219000</v>
      </c>
      <c r="AG8" s="32" t="s">
        <v>183</v>
      </c>
      <c r="AH8" s="0" t="s">
        <v>183</v>
      </c>
      <c r="AI8" s="0" t="n">
        <v>313</v>
      </c>
      <c r="AJ8" s="34" t="n">
        <v>15054000</v>
      </c>
      <c r="AK8" s="35" t="s">
        <v>183</v>
      </c>
      <c r="AL8" s="34" t="n">
        <v>15054000</v>
      </c>
      <c r="AM8" s="11" t="s">
        <v>183</v>
      </c>
      <c r="AN8" s="16" t="s">
        <v>183</v>
      </c>
      <c r="AO8" s="16"/>
      <c r="AP8" s="2" t="n">
        <v>100</v>
      </c>
      <c r="AQ8" s="16"/>
      <c r="AR8" s="29"/>
      <c r="AS8" s="0" t="n">
        <v>11567</v>
      </c>
      <c r="AT8" s="36" t="str">
        <f aca="false">CONCATENATE(BI8," ",CK8," ",BE8," ",BO8," ",DK8,DL8,"/",DN8,DO8)</f>
        <v>BEL amlodipine besilate PI-Pharma tablet 10mg/</v>
      </c>
      <c r="AU8" s="29"/>
      <c r="AV8" s="37"/>
      <c r="AW8" s="38" t="n">
        <v>11567</v>
      </c>
      <c r="AX8" s="0" t="s">
        <v>254</v>
      </c>
      <c r="AZ8" s="0" t="s">
        <v>186</v>
      </c>
      <c r="BA8" s="33" t="s">
        <v>187</v>
      </c>
      <c r="BB8" s="0" t="n">
        <v>10219000</v>
      </c>
      <c r="BC8" s="32" t="s">
        <v>183</v>
      </c>
      <c r="BD8" s="39" t="n">
        <v>1303</v>
      </c>
      <c r="BE8" s="40" t="s">
        <v>255</v>
      </c>
      <c r="BF8" s="29"/>
      <c r="BG8" s="40" t="s">
        <v>255</v>
      </c>
      <c r="BH8" s="40" t="n">
        <v>1303</v>
      </c>
      <c r="BI8" s="11" t="s">
        <v>189</v>
      </c>
      <c r="BJ8" s="0" t="str">
        <f aca="false">CONCATENATE(CK8," ",BO8," ",DK8,DL8,"/",DN8,DO8)</f>
        <v>amlodipine besilate tablet 10mg/</v>
      </c>
      <c r="BK8" s="29"/>
      <c r="BL8" s="0" t="str">
        <f aca="false">CONCATENATE(CK8," ",BO8," ",DK8,DL8,"/",DN8,DO8)</f>
        <v>amlodipine besilate tablet 10mg/</v>
      </c>
      <c r="BM8" s="0" t="s">
        <v>190</v>
      </c>
      <c r="BN8" s="0" t="n">
        <v>10219000</v>
      </c>
      <c r="BO8" s="32" t="s">
        <v>183</v>
      </c>
      <c r="BP8" s="1" t="s">
        <v>183</v>
      </c>
      <c r="BR8" s="0" t="n">
        <v>10219000</v>
      </c>
      <c r="BS8" s="0" t="s">
        <v>183</v>
      </c>
      <c r="BT8" s="0" t="n">
        <v>10219000</v>
      </c>
      <c r="BU8" s="0" t="s">
        <v>183</v>
      </c>
      <c r="BV8" s="34" t="n">
        <v>15054000</v>
      </c>
      <c r="BW8" s="35" t="s">
        <v>183</v>
      </c>
      <c r="BX8" s="41"/>
      <c r="BY8" s="42" t="s">
        <v>183</v>
      </c>
      <c r="BZ8" s="0" t="n">
        <v>20053000</v>
      </c>
      <c r="CA8" s="0" t="s">
        <v>191</v>
      </c>
      <c r="CB8" s="1" t="s">
        <v>191</v>
      </c>
      <c r="CD8" s="17"/>
      <c r="CE8" s="17"/>
      <c r="CG8" s="16"/>
      <c r="CH8" s="43" t="n">
        <v>100000090079</v>
      </c>
      <c r="CI8" s="43" t="s">
        <v>192</v>
      </c>
      <c r="CJ8" s="43" t="n">
        <v>100000090079</v>
      </c>
      <c r="CK8" s="11" t="s">
        <v>193</v>
      </c>
      <c r="CL8" s="11" t="s">
        <v>194</v>
      </c>
      <c r="CM8" s="44" t="n">
        <v>100000085259</v>
      </c>
      <c r="CN8" s="11" t="s">
        <v>195</v>
      </c>
      <c r="CO8" s="1" t="s">
        <v>196</v>
      </c>
      <c r="CP8" s="4" t="s">
        <v>256</v>
      </c>
      <c r="CQ8" s="40" t="s">
        <v>198</v>
      </c>
      <c r="CR8" s="40" t="s">
        <v>195</v>
      </c>
      <c r="CS8" s="40" t="s">
        <v>199</v>
      </c>
      <c r="CX8" s="11"/>
      <c r="CZ8" s="1" t="s">
        <v>196</v>
      </c>
      <c r="DA8" s="1" t="s">
        <v>200</v>
      </c>
      <c r="DC8" s="1" t="s">
        <v>257</v>
      </c>
      <c r="DD8" s="1" t="s">
        <v>257</v>
      </c>
      <c r="DE8" s="0" t="n">
        <v>10</v>
      </c>
      <c r="DF8" s="0" t="s">
        <v>202</v>
      </c>
      <c r="DG8" s="11"/>
      <c r="DH8" s="46" t="n">
        <v>1</v>
      </c>
      <c r="DI8" s="35" t="s">
        <v>183</v>
      </c>
      <c r="DJ8" s="34" t="n">
        <v>15054000</v>
      </c>
      <c r="DK8" s="5" t="n">
        <v>10</v>
      </c>
      <c r="DL8" s="5" t="s">
        <v>202</v>
      </c>
      <c r="DM8" s="47"/>
      <c r="DN8" s="47"/>
      <c r="DO8" s="47"/>
      <c r="DP8" s="47"/>
      <c r="DQ8" s="47"/>
      <c r="DR8" s="47"/>
      <c r="DT8" s="0" t="n">
        <v>10</v>
      </c>
      <c r="DU8" s="0" t="s">
        <v>202</v>
      </c>
      <c r="DY8" s="48" t="n">
        <v>100000110655</v>
      </c>
      <c r="EB8" s="11"/>
      <c r="EC8" s="11"/>
      <c r="ED8" s="11"/>
      <c r="EE8" s="11"/>
      <c r="EH8" s="11"/>
      <c r="EI8" s="11"/>
      <c r="EJ8" s="11"/>
      <c r="EK8" s="11"/>
      <c r="EL8" s="0" t="n">
        <v>200</v>
      </c>
      <c r="EM8" s="0" t="n">
        <v>5</v>
      </c>
      <c r="EN8" s="0" t="s">
        <v>202</v>
      </c>
      <c r="EO8" s="33" t="s">
        <v>203</v>
      </c>
      <c r="EP8" s="0" t="n">
        <v>100</v>
      </c>
      <c r="ER8" s="32" t="str">
        <f aca="false">CONCATENATE(CN8," ",FD8," ",DK8,DL8,"/",DN8,DO8)</f>
        <v>amlodipine oral 10mg/</v>
      </c>
      <c r="ES8" s="0" t="n">
        <v>1651</v>
      </c>
      <c r="ET8" s="0" t="s">
        <v>204</v>
      </c>
      <c r="EU8" s="33" t="s">
        <v>205</v>
      </c>
      <c r="EV8" s="33" t="s">
        <v>206</v>
      </c>
      <c r="EW8" s="33" t="s">
        <v>205</v>
      </c>
      <c r="EX8" s="33" t="s">
        <v>207</v>
      </c>
      <c r="EY8" s="33" t="s">
        <v>205</v>
      </c>
      <c r="EZ8" s="33" t="s">
        <v>208</v>
      </c>
      <c r="FA8" s="33" t="s">
        <v>205</v>
      </c>
      <c r="FB8" s="33" t="s">
        <v>209</v>
      </c>
      <c r="FC8" s="33" t="s">
        <v>205</v>
      </c>
      <c r="FD8" s="33" t="s">
        <v>210</v>
      </c>
      <c r="FE8" s="32" t="str">
        <f aca="false">CONCATENATE(CN8," ",FD8," ",DK8,DL8,"/",DN8,DO8)</f>
        <v>amlodipine oral 10mg/</v>
      </c>
      <c r="FH8" s="0" t="s">
        <v>211</v>
      </c>
      <c r="FI8" s="33" t="s">
        <v>212</v>
      </c>
      <c r="FJ8" s="33" t="s">
        <v>205</v>
      </c>
      <c r="FK8" s="33" t="s">
        <v>213</v>
      </c>
      <c r="FL8" s="0" t="n">
        <v>69</v>
      </c>
      <c r="FM8" s="0" t="s">
        <v>183</v>
      </c>
      <c r="FN8" s="0" t="n">
        <v>19</v>
      </c>
      <c r="FO8" s="0" t="s">
        <v>214</v>
      </c>
      <c r="FP8" s="0" t="n">
        <v>31</v>
      </c>
      <c r="FQ8" s="0" t="s">
        <v>210</v>
      </c>
      <c r="FR8" s="0" t="n">
        <v>47</v>
      </c>
      <c r="FS8" s="0" t="s">
        <v>215</v>
      </c>
      <c r="FU8" s="0" t="n">
        <v>69</v>
      </c>
      <c r="FV8" s="0" t="n">
        <v>19</v>
      </c>
      <c r="FW8" s="0" t="n">
        <v>31</v>
      </c>
      <c r="FX8" s="0" t="n">
        <v>47</v>
      </c>
      <c r="FZ8" s="0" t="s">
        <v>216</v>
      </c>
      <c r="GA8" s="0" t="s">
        <v>217</v>
      </c>
    </row>
    <row r="9" customFormat="false" ht="13.8" hidden="false" customHeight="false" outlineLevel="0" collapsed="false">
      <c r="A9" s="0" t="s">
        <v>258</v>
      </c>
      <c r="B9" s="0" t="s">
        <v>259</v>
      </c>
      <c r="C9" s="28" t="str">
        <f aca="false">HYPERLINK(D9)</f>
        <v>https://samviewer.digile.be/nl/sam/ampps/291557-12</v>
      </c>
      <c r="D9" s="1" t="s">
        <v>260</v>
      </c>
      <c r="E9" s="1" t="s">
        <v>261</v>
      </c>
      <c r="F9" s="1" t="s">
        <v>262</v>
      </c>
      <c r="G9" s="0" t="n">
        <v>2430395</v>
      </c>
      <c r="H9" s="0" t="s">
        <v>258</v>
      </c>
      <c r="I9" s="0" t="s">
        <v>258</v>
      </c>
      <c r="J9" s="2" t="str">
        <f aca="false">CONCATENATE(BI9," ",CK9," ",BE9," ",BO9," ",R9,S9," x ",DK9,DL9,"/",DN9,DO9)</f>
        <v>BEL amlodipine besilate EG tablet 100 x 10mg/</v>
      </c>
      <c r="K9" s="2" t="str">
        <f aca="false">CONCATENATE(BI9," ",CK9," ",BE9," ",BO9," ",R9,S9," x ",DK9,DL9,"/",DN9,DO9)</f>
        <v>BEL amlodipine besilate EG tablet 100 x 10mg/</v>
      </c>
      <c r="L9" s="11"/>
      <c r="M9" s="11"/>
      <c r="N9" s="11"/>
      <c r="O9" s="11"/>
      <c r="P9" s="2" t="n">
        <v>100</v>
      </c>
      <c r="Q9" s="29"/>
      <c r="R9" s="2" t="n">
        <v>100</v>
      </c>
      <c r="S9" s="29"/>
      <c r="T9" s="30" t="s">
        <v>180</v>
      </c>
      <c r="W9" s="1" t="s">
        <v>181</v>
      </c>
      <c r="X9" s="31" t="n">
        <v>28</v>
      </c>
      <c r="Y9" s="0" t="s">
        <v>263</v>
      </c>
      <c r="AD9" s="0" t="n">
        <v>1</v>
      </c>
      <c r="AE9" s="0" t="n">
        <v>100</v>
      </c>
      <c r="AF9" s="0" t="n">
        <v>10219000</v>
      </c>
      <c r="AG9" s="32" t="s">
        <v>183</v>
      </c>
      <c r="AH9" s="0" t="s">
        <v>183</v>
      </c>
      <c r="AI9" s="0" t="n">
        <v>313</v>
      </c>
      <c r="AJ9" s="34" t="n">
        <v>15054000</v>
      </c>
      <c r="AK9" s="35" t="s">
        <v>183</v>
      </c>
      <c r="AL9" s="34" t="n">
        <v>15054000</v>
      </c>
      <c r="AM9" s="11" t="s">
        <v>183</v>
      </c>
      <c r="AN9" s="16" t="s">
        <v>183</v>
      </c>
      <c r="AO9" s="16"/>
      <c r="AP9" s="2" t="n">
        <v>100</v>
      </c>
      <c r="AQ9" s="16"/>
      <c r="AR9" s="29"/>
      <c r="AS9" s="0" t="n">
        <v>4991</v>
      </c>
      <c r="AT9" s="36" t="str">
        <f aca="false">CONCATENATE(BI9," ",CK9," ",BE9," ",BO9," ",DK9,DL9,"/",DN9,DO9)</f>
        <v>BEL amlodipine besilate EG tablet 10mg/</v>
      </c>
      <c r="AU9" s="29"/>
      <c r="AV9" s="37"/>
      <c r="AW9" s="38" t="n">
        <v>4991</v>
      </c>
      <c r="AX9" s="0" t="s">
        <v>264</v>
      </c>
      <c r="AZ9" s="0" t="s">
        <v>186</v>
      </c>
      <c r="BA9" s="33" t="s">
        <v>187</v>
      </c>
      <c r="BB9" s="0" t="n">
        <v>10219000</v>
      </c>
      <c r="BC9" s="32" t="s">
        <v>183</v>
      </c>
      <c r="BD9" s="39" t="n">
        <v>1304</v>
      </c>
      <c r="BE9" s="40" t="s">
        <v>265</v>
      </c>
      <c r="BF9" s="29"/>
      <c r="BG9" s="40" t="s">
        <v>265</v>
      </c>
      <c r="BH9" s="40" t="n">
        <v>1304</v>
      </c>
      <c r="BI9" s="11" t="s">
        <v>189</v>
      </c>
      <c r="BJ9" s="0" t="str">
        <f aca="false">CONCATENATE(CK9," ",BO9," ",DK9,DL9,"/",DN9,DO9)</f>
        <v>amlodipine besilate tablet 10mg/</v>
      </c>
      <c r="BK9" s="29"/>
      <c r="BL9" s="0" t="str">
        <f aca="false">CONCATENATE(CK9," ",BO9," ",DK9,DL9,"/",DN9,DO9)</f>
        <v>amlodipine besilate tablet 10mg/</v>
      </c>
      <c r="BM9" s="0" t="s">
        <v>190</v>
      </c>
      <c r="BN9" s="0" t="n">
        <v>10219000</v>
      </c>
      <c r="BO9" s="32" t="s">
        <v>183</v>
      </c>
      <c r="BP9" s="1" t="s">
        <v>183</v>
      </c>
      <c r="BQ9" s="1" t="s">
        <v>183</v>
      </c>
      <c r="BR9" s="0" t="n">
        <v>10219000</v>
      </c>
      <c r="BS9" s="0" t="s">
        <v>183</v>
      </c>
      <c r="BT9" s="0" t="n">
        <v>10219000</v>
      </c>
      <c r="BU9" s="0" t="s">
        <v>183</v>
      </c>
      <c r="BV9" s="34" t="n">
        <v>15054000</v>
      </c>
      <c r="BW9" s="35" t="s">
        <v>183</v>
      </c>
      <c r="BX9" s="41"/>
      <c r="BY9" s="42" t="s">
        <v>183</v>
      </c>
      <c r="BZ9" s="0" t="n">
        <v>20053000</v>
      </c>
      <c r="CA9" s="0" t="s">
        <v>191</v>
      </c>
      <c r="CB9" s="1" t="s">
        <v>191</v>
      </c>
      <c r="CC9" s="1" t="s">
        <v>191</v>
      </c>
      <c r="CD9" s="17"/>
      <c r="CE9" s="17"/>
      <c r="CG9" s="16"/>
      <c r="CH9" s="43" t="n">
        <v>100000090079</v>
      </c>
      <c r="CI9" s="43" t="s">
        <v>192</v>
      </c>
      <c r="CJ9" s="43" t="n">
        <v>100000090079</v>
      </c>
      <c r="CK9" s="11" t="s">
        <v>193</v>
      </c>
      <c r="CL9" s="11" t="s">
        <v>194</v>
      </c>
      <c r="CM9" s="44" t="n">
        <v>100000085259</v>
      </c>
      <c r="CN9" s="11" t="s">
        <v>195</v>
      </c>
      <c r="CO9" s="1" t="s">
        <v>196</v>
      </c>
      <c r="CP9" s="4" t="s">
        <v>256</v>
      </c>
      <c r="CQ9" s="40" t="s">
        <v>198</v>
      </c>
      <c r="CR9" s="40" t="s">
        <v>195</v>
      </c>
      <c r="CS9" s="40" t="s">
        <v>199</v>
      </c>
      <c r="CX9" s="11"/>
      <c r="CZ9" s="1" t="s">
        <v>187</v>
      </c>
      <c r="DA9" s="1" t="s">
        <v>200</v>
      </c>
      <c r="DB9" s="1" t="s">
        <v>187</v>
      </c>
      <c r="DC9" s="1" t="s">
        <v>200</v>
      </c>
      <c r="DD9" s="1" t="s">
        <v>201</v>
      </c>
      <c r="DE9" s="0" t="n">
        <v>10</v>
      </c>
      <c r="DF9" s="0" t="s">
        <v>202</v>
      </c>
      <c r="DG9" s="11"/>
      <c r="DH9" s="46" t="n">
        <v>1</v>
      </c>
      <c r="DI9" s="35" t="s">
        <v>183</v>
      </c>
      <c r="DJ9" s="34" t="n">
        <v>15054000</v>
      </c>
      <c r="DK9" s="5" t="n">
        <v>10</v>
      </c>
      <c r="DL9" s="5" t="s">
        <v>202</v>
      </c>
      <c r="DM9" s="47"/>
      <c r="DN9" s="47"/>
      <c r="DO9" s="47"/>
      <c r="DP9" s="47"/>
      <c r="DQ9" s="47"/>
      <c r="DR9" s="47"/>
      <c r="DT9" s="0" t="n">
        <v>10</v>
      </c>
      <c r="DU9" s="0" t="s">
        <v>202</v>
      </c>
      <c r="DY9" s="48" t="n">
        <v>100000110655</v>
      </c>
      <c r="EB9" s="11"/>
      <c r="EC9" s="11"/>
      <c r="ED9" s="11"/>
      <c r="EE9" s="11"/>
      <c r="EH9" s="11"/>
      <c r="EI9" s="11"/>
      <c r="EJ9" s="11"/>
      <c r="EK9" s="11"/>
      <c r="EL9" s="0" t="n">
        <v>200</v>
      </c>
      <c r="EM9" s="0" t="n">
        <v>5</v>
      </c>
      <c r="EN9" s="0" t="s">
        <v>202</v>
      </c>
      <c r="EO9" s="33" t="s">
        <v>203</v>
      </c>
      <c r="EP9" s="0" t="n">
        <v>100</v>
      </c>
      <c r="ER9" s="32" t="str">
        <f aca="false">CONCATENATE(CN9," ",FD9," ",DK9,DL9,"/",DN9,DO9)</f>
        <v>amlodipine oral 10mg/</v>
      </c>
      <c r="ES9" s="0" t="n">
        <v>1651</v>
      </c>
      <c r="ET9" s="0" t="s">
        <v>204</v>
      </c>
      <c r="EU9" s="33" t="s">
        <v>205</v>
      </c>
      <c r="EV9" s="33" t="s">
        <v>206</v>
      </c>
      <c r="EW9" s="33" t="s">
        <v>205</v>
      </c>
      <c r="EX9" s="33" t="s">
        <v>207</v>
      </c>
      <c r="EY9" s="33" t="s">
        <v>205</v>
      </c>
      <c r="EZ9" s="33" t="s">
        <v>208</v>
      </c>
      <c r="FA9" s="33" t="s">
        <v>205</v>
      </c>
      <c r="FB9" s="33" t="s">
        <v>209</v>
      </c>
      <c r="FC9" s="33" t="s">
        <v>205</v>
      </c>
      <c r="FD9" s="33" t="s">
        <v>210</v>
      </c>
      <c r="FE9" s="32" t="str">
        <f aca="false">CONCATENATE(CN9," ",FD9," ",DK9,DL9,"/",DN9,DO9)</f>
        <v>amlodipine oral 10mg/</v>
      </c>
      <c r="FH9" s="0" t="s">
        <v>211</v>
      </c>
      <c r="FI9" s="33" t="s">
        <v>212</v>
      </c>
      <c r="FJ9" s="33" t="s">
        <v>205</v>
      </c>
      <c r="FK9" s="33" t="s">
        <v>213</v>
      </c>
      <c r="FL9" s="0" t="n">
        <v>69</v>
      </c>
      <c r="FM9" s="0" t="s">
        <v>183</v>
      </c>
      <c r="FN9" s="0" t="n">
        <v>19</v>
      </c>
      <c r="FO9" s="0" t="s">
        <v>214</v>
      </c>
      <c r="FP9" s="0" t="n">
        <v>31</v>
      </c>
      <c r="FQ9" s="0" t="s">
        <v>210</v>
      </c>
      <c r="FR9" s="0" t="n">
        <v>47</v>
      </c>
      <c r="FS9" s="0" t="s">
        <v>215</v>
      </c>
      <c r="FU9" s="0" t="n">
        <v>69</v>
      </c>
      <c r="FV9" s="0" t="n">
        <v>19</v>
      </c>
      <c r="FW9" s="0" t="n">
        <v>31</v>
      </c>
      <c r="FX9" s="0" t="n">
        <v>47</v>
      </c>
      <c r="FZ9" s="0" t="s">
        <v>216</v>
      </c>
      <c r="GA9" s="0" t="s">
        <v>217</v>
      </c>
    </row>
    <row r="10" customFormat="false" ht="13.8" hidden="false" customHeight="false" outlineLevel="0" collapsed="false">
      <c r="A10" s="0" t="s">
        <v>266</v>
      </c>
      <c r="B10" s="0" t="s">
        <v>267</v>
      </c>
      <c r="C10" s="28" t="str">
        <f aca="false">HYPERLINK(D10)</f>
        <v>https://samviewer.digile.be/nl/sam/ampps/291557-07</v>
      </c>
      <c r="D10" s="1" t="s">
        <v>268</v>
      </c>
      <c r="E10" s="1" t="s">
        <v>269</v>
      </c>
      <c r="F10" s="1" t="s">
        <v>270</v>
      </c>
      <c r="G10" s="0" t="n">
        <v>2430353</v>
      </c>
      <c r="H10" s="0" t="s">
        <v>266</v>
      </c>
      <c r="I10" s="0" t="s">
        <v>266</v>
      </c>
      <c r="J10" s="2" t="str">
        <f aca="false">CONCATENATE(BI10," ",CK10," ",BE10," ",BO10," ",R10,S10," x ",DK10,DL10,"/",DN10,DO10)</f>
        <v>BEL amlodipine besilate EG tablet 30 x 10mg/</v>
      </c>
      <c r="K10" s="2" t="str">
        <f aca="false">CONCATENATE(BI10," ",CK10," ",BE10," ",BO10," ",R10,S10," x ",DK10,DL10,"/",DN10,DO10)</f>
        <v>BEL amlodipine besilate EG tablet 30 x 10mg/</v>
      </c>
      <c r="L10" s="11"/>
      <c r="M10" s="11"/>
      <c r="N10" s="11"/>
      <c r="O10" s="11"/>
      <c r="P10" s="2" t="n">
        <v>30</v>
      </c>
      <c r="Q10" s="29"/>
      <c r="R10" s="2" t="n">
        <v>30</v>
      </c>
      <c r="S10" s="29"/>
      <c r="T10" s="30" t="s">
        <v>223</v>
      </c>
      <c r="W10" s="1" t="s">
        <v>224</v>
      </c>
      <c r="X10" s="31" t="n">
        <v>30</v>
      </c>
      <c r="Y10" s="0" t="s">
        <v>263</v>
      </c>
      <c r="AD10" s="0" t="n">
        <v>1</v>
      </c>
      <c r="AE10" s="0" t="n">
        <v>30</v>
      </c>
      <c r="AF10" s="0" t="n">
        <v>10219000</v>
      </c>
      <c r="AG10" s="32" t="s">
        <v>183</v>
      </c>
      <c r="AH10" s="0" t="s">
        <v>183</v>
      </c>
      <c r="AI10" s="0" t="n">
        <v>313</v>
      </c>
      <c r="AJ10" s="34" t="n">
        <v>15054000</v>
      </c>
      <c r="AK10" s="35" t="s">
        <v>183</v>
      </c>
      <c r="AL10" s="34" t="n">
        <v>15054000</v>
      </c>
      <c r="AM10" s="11" t="s">
        <v>183</v>
      </c>
      <c r="AN10" s="16" t="s">
        <v>183</v>
      </c>
      <c r="AO10" s="16"/>
      <c r="AP10" s="2" t="n">
        <v>30</v>
      </c>
      <c r="AQ10" s="16"/>
      <c r="AR10" s="29"/>
      <c r="AS10" s="0" t="n">
        <v>4991</v>
      </c>
      <c r="AT10" s="36" t="str">
        <f aca="false">CONCATENATE(BI10," ",CK10," ",BE10," ",BO10," ",DK10,DL10,"/",DN10,DO10)</f>
        <v>BEL amlodipine besilate EG tablet 10mg/</v>
      </c>
      <c r="AU10" s="29"/>
      <c r="AV10" s="37"/>
      <c r="AW10" s="38" t="n">
        <v>4991</v>
      </c>
      <c r="AX10" s="0" t="s">
        <v>264</v>
      </c>
      <c r="AZ10" s="0" t="s">
        <v>186</v>
      </c>
      <c r="BA10" s="33" t="s">
        <v>187</v>
      </c>
      <c r="BB10" s="0" t="n">
        <v>10219000</v>
      </c>
      <c r="BC10" s="32" t="s">
        <v>183</v>
      </c>
      <c r="BD10" s="39" t="n">
        <v>1304</v>
      </c>
      <c r="BE10" s="40" t="s">
        <v>265</v>
      </c>
      <c r="BF10" s="29"/>
      <c r="BG10" s="40" t="s">
        <v>265</v>
      </c>
      <c r="BH10" s="40" t="n">
        <v>1304</v>
      </c>
      <c r="BI10" s="11" t="s">
        <v>189</v>
      </c>
      <c r="BJ10" s="0" t="str">
        <f aca="false">CONCATENATE(CK10," ",BO10," ",DK10,DL10,"/",DN10,DO10)</f>
        <v>amlodipine besilate tablet 10mg/</v>
      </c>
      <c r="BK10" s="29"/>
      <c r="BL10" s="0" t="str">
        <f aca="false">CONCATENATE(CK10," ",BO10," ",DK10,DL10,"/",DN10,DO10)</f>
        <v>amlodipine besilate tablet 10mg/</v>
      </c>
      <c r="BM10" s="0" t="s">
        <v>190</v>
      </c>
      <c r="BN10" s="0" t="n">
        <v>10219000</v>
      </c>
      <c r="BO10" s="32" t="s">
        <v>183</v>
      </c>
      <c r="BP10" s="1" t="s">
        <v>183</v>
      </c>
      <c r="BQ10" s="1" t="s">
        <v>183</v>
      </c>
      <c r="BR10" s="0" t="n">
        <v>10219000</v>
      </c>
      <c r="BS10" s="0" t="s">
        <v>183</v>
      </c>
      <c r="BT10" s="0" t="n">
        <v>10219000</v>
      </c>
      <c r="BU10" s="0" t="s">
        <v>183</v>
      </c>
      <c r="BV10" s="34" t="n">
        <v>15054000</v>
      </c>
      <c r="BW10" s="35" t="s">
        <v>183</v>
      </c>
      <c r="BX10" s="41"/>
      <c r="BY10" s="42" t="s">
        <v>183</v>
      </c>
      <c r="BZ10" s="0" t="n">
        <v>20053000</v>
      </c>
      <c r="CA10" s="0" t="s">
        <v>191</v>
      </c>
      <c r="CB10" s="1" t="s">
        <v>191</v>
      </c>
      <c r="CC10" s="1" t="s">
        <v>191</v>
      </c>
      <c r="CD10" s="17"/>
      <c r="CE10" s="17"/>
      <c r="CG10" s="16"/>
      <c r="CH10" s="43" t="n">
        <v>100000090079</v>
      </c>
      <c r="CI10" s="43" t="s">
        <v>192</v>
      </c>
      <c r="CJ10" s="43" t="n">
        <v>100000090079</v>
      </c>
      <c r="CK10" s="11" t="s">
        <v>193</v>
      </c>
      <c r="CL10" s="11" t="s">
        <v>194</v>
      </c>
      <c r="CM10" s="44" t="n">
        <v>100000085259</v>
      </c>
      <c r="CN10" s="11" t="s">
        <v>195</v>
      </c>
      <c r="CO10" s="1" t="s">
        <v>196</v>
      </c>
      <c r="CP10" s="4" t="s">
        <v>256</v>
      </c>
      <c r="CQ10" s="40" t="s">
        <v>198</v>
      </c>
      <c r="CR10" s="40" t="s">
        <v>195</v>
      </c>
      <c r="CS10" s="40" t="s">
        <v>199</v>
      </c>
      <c r="CX10" s="11"/>
      <c r="CZ10" s="1" t="s">
        <v>187</v>
      </c>
      <c r="DA10" s="1" t="s">
        <v>200</v>
      </c>
      <c r="DB10" s="1" t="s">
        <v>187</v>
      </c>
      <c r="DC10" s="1" t="s">
        <v>200</v>
      </c>
      <c r="DD10" s="1" t="s">
        <v>201</v>
      </c>
      <c r="DE10" s="0" t="n">
        <v>10</v>
      </c>
      <c r="DF10" s="0" t="s">
        <v>202</v>
      </c>
      <c r="DG10" s="11"/>
      <c r="DH10" s="46" t="n">
        <v>1</v>
      </c>
      <c r="DI10" s="35" t="s">
        <v>183</v>
      </c>
      <c r="DJ10" s="34" t="n">
        <v>15054000</v>
      </c>
      <c r="DK10" s="5" t="n">
        <v>10</v>
      </c>
      <c r="DL10" s="5" t="s">
        <v>202</v>
      </c>
      <c r="DM10" s="47"/>
      <c r="DN10" s="47"/>
      <c r="DO10" s="47"/>
      <c r="DP10" s="47"/>
      <c r="DQ10" s="47"/>
      <c r="DR10" s="47"/>
      <c r="DT10" s="0" t="n">
        <v>10</v>
      </c>
      <c r="DU10" s="0" t="s">
        <v>202</v>
      </c>
      <c r="DY10" s="48" t="n">
        <v>100000110655</v>
      </c>
      <c r="EB10" s="11"/>
      <c r="EC10" s="11"/>
      <c r="ED10" s="11"/>
      <c r="EE10" s="11"/>
      <c r="EH10" s="11"/>
      <c r="EI10" s="11"/>
      <c r="EJ10" s="11"/>
      <c r="EK10" s="11"/>
      <c r="EL10" s="0" t="n">
        <v>60</v>
      </c>
      <c r="EM10" s="0" t="n">
        <v>5</v>
      </c>
      <c r="EN10" s="0" t="s">
        <v>202</v>
      </c>
      <c r="EO10" s="33" t="s">
        <v>203</v>
      </c>
      <c r="EP10" s="0" t="n">
        <v>30</v>
      </c>
      <c r="ER10" s="32" t="str">
        <f aca="false">CONCATENATE(CN10," ",FD10," ",DK10,DL10,"/",DN10,DO10)</f>
        <v>amlodipine oral 10mg/</v>
      </c>
      <c r="ES10" s="0" t="n">
        <v>1651</v>
      </c>
      <c r="ET10" s="0" t="s">
        <v>204</v>
      </c>
      <c r="EU10" s="33" t="s">
        <v>205</v>
      </c>
      <c r="EV10" s="33" t="s">
        <v>206</v>
      </c>
      <c r="EW10" s="33" t="s">
        <v>205</v>
      </c>
      <c r="EX10" s="33" t="s">
        <v>207</v>
      </c>
      <c r="EY10" s="33" t="s">
        <v>205</v>
      </c>
      <c r="EZ10" s="33" t="s">
        <v>208</v>
      </c>
      <c r="FA10" s="33" t="s">
        <v>205</v>
      </c>
      <c r="FB10" s="33" t="s">
        <v>209</v>
      </c>
      <c r="FC10" s="33" t="s">
        <v>205</v>
      </c>
      <c r="FD10" s="33" t="s">
        <v>210</v>
      </c>
      <c r="FE10" s="32" t="str">
        <f aca="false">CONCATENATE(CN10," ",FD10," ",DK10,DL10,"/",DN10,DO10)</f>
        <v>amlodipine oral 10mg/</v>
      </c>
      <c r="FH10" s="0" t="s">
        <v>211</v>
      </c>
      <c r="FI10" s="33" t="s">
        <v>212</v>
      </c>
      <c r="FJ10" s="33" t="s">
        <v>205</v>
      </c>
      <c r="FK10" s="33" t="s">
        <v>213</v>
      </c>
      <c r="FL10" s="0" t="n">
        <v>69</v>
      </c>
      <c r="FM10" s="0" t="s">
        <v>183</v>
      </c>
      <c r="FN10" s="0" t="n">
        <v>19</v>
      </c>
      <c r="FO10" s="0" t="s">
        <v>214</v>
      </c>
      <c r="FP10" s="0" t="n">
        <v>31</v>
      </c>
      <c r="FQ10" s="0" t="s">
        <v>210</v>
      </c>
      <c r="FR10" s="0" t="n">
        <v>47</v>
      </c>
      <c r="FS10" s="0" t="s">
        <v>215</v>
      </c>
      <c r="FU10" s="0" t="n">
        <v>69</v>
      </c>
      <c r="FV10" s="0" t="n">
        <v>19</v>
      </c>
      <c r="FW10" s="0" t="n">
        <v>31</v>
      </c>
      <c r="FX10" s="0" t="n">
        <v>47</v>
      </c>
      <c r="FZ10" s="0" t="s">
        <v>216</v>
      </c>
      <c r="GA10" s="0" t="s">
        <v>217</v>
      </c>
    </row>
    <row r="11" customFormat="false" ht="13.8" hidden="false" customHeight="false" outlineLevel="0" collapsed="false">
      <c r="A11" s="0" t="s">
        <v>271</v>
      </c>
      <c r="B11" s="0" t="s">
        <v>272</v>
      </c>
      <c r="C11" s="28" t="str">
        <f aca="false">HYPERLINK(D11)</f>
        <v>https://samviewer.digile.be/nl/sam/ampps/369117-04</v>
      </c>
      <c r="D11" s="1" t="s">
        <v>273</v>
      </c>
      <c r="E11" s="1" t="s">
        <v>274</v>
      </c>
      <c r="F11" s="1" t="s">
        <v>275</v>
      </c>
      <c r="G11" s="0" t="n">
        <v>2761179</v>
      </c>
      <c r="H11" s="0" t="s">
        <v>271</v>
      </c>
      <c r="I11" s="0" t="s">
        <v>271</v>
      </c>
      <c r="J11" s="2" t="str">
        <f aca="false">CONCATENATE(BI11," ",CK11," ",BE11," ",BO11," ",R11,S11," x ",DK11,DL11,"/",DN11,DO11)</f>
        <v>BEL amlodipine besilate Mylan tablet 100 x 10mg/</v>
      </c>
      <c r="K11" s="2" t="str">
        <f aca="false">CONCATENATE(BI11," ",CK11," ",BE11," ",BO11," ",R11,S11," x ",DK11,DL11,"/",DN11,DO11)</f>
        <v>BEL amlodipine besilate Mylan tablet 100 x 10mg/</v>
      </c>
      <c r="L11" s="11"/>
      <c r="M11" s="11"/>
      <c r="N11" s="11"/>
      <c r="O11" s="11"/>
      <c r="P11" s="2" t="n">
        <v>100</v>
      </c>
      <c r="Q11" s="29"/>
      <c r="R11" s="2" t="n">
        <v>100</v>
      </c>
      <c r="S11" s="29"/>
      <c r="T11" s="30" t="s">
        <v>180</v>
      </c>
      <c r="W11" s="1" t="s">
        <v>181</v>
      </c>
      <c r="X11" s="31" t="n">
        <v>56</v>
      </c>
      <c r="Y11" s="0" t="s">
        <v>276</v>
      </c>
      <c r="AD11" s="0" t="n">
        <v>1</v>
      </c>
      <c r="AE11" s="0" t="n">
        <v>100</v>
      </c>
      <c r="AF11" s="0" t="n">
        <v>10219000</v>
      </c>
      <c r="AG11" s="32" t="s">
        <v>183</v>
      </c>
      <c r="AH11" s="0" t="s">
        <v>183</v>
      </c>
      <c r="AI11" s="0" t="n">
        <v>313</v>
      </c>
      <c r="AJ11" s="34" t="n">
        <v>15054000</v>
      </c>
      <c r="AK11" s="35" t="s">
        <v>183</v>
      </c>
      <c r="AL11" s="34" t="n">
        <v>15054000</v>
      </c>
      <c r="AM11" s="11" t="s">
        <v>183</v>
      </c>
      <c r="AN11" s="16" t="s">
        <v>183</v>
      </c>
      <c r="AO11" s="16"/>
      <c r="AP11" s="2" t="n">
        <v>100</v>
      </c>
      <c r="AQ11" s="16"/>
      <c r="AR11" s="29"/>
      <c r="AS11" s="0" t="n">
        <v>7003</v>
      </c>
      <c r="AT11" s="36" t="str">
        <f aca="false">CONCATENATE(BI11," ",CK11," ",BE11," ",BO11," ",DK11,DL11,"/",DN11,DO11)</f>
        <v>BEL amlodipine besilate Mylan tablet 10mg/</v>
      </c>
      <c r="AU11" s="29"/>
      <c r="AV11" s="37"/>
      <c r="AW11" s="38" t="n">
        <v>7003</v>
      </c>
      <c r="AX11" s="0" t="s">
        <v>277</v>
      </c>
      <c r="AZ11" s="0" t="s">
        <v>186</v>
      </c>
      <c r="BA11" s="33" t="s">
        <v>187</v>
      </c>
      <c r="BB11" s="0" t="n">
        <v>10219000</v>
      </c>
      <c r="BC11" s="32" t="s">
        <v>183</v>
      </c>
      <c r="BD11" s="39" t="n">
        <v>1305</v>
      </c>
      <c r="BE11" s="40" t="s">
        <v>278</v>
      </c>
      <c r="BF11" s="29"/>
      <c r="BG11" s="40" t="s">
        <v>278</v>
      </c>
      <c r="BH11" s="40" t="n">
        <v>1305</v>
      </c>
      <c r="BI11" s="11" t="s">
        <v>189</v>
      </c>
      <c r="BJ11" s="0" t="str">
        <f aca="false">CONCATENATE(CK11," ",BO11," ",DK11,DL11,"/",DN11,DO11)</f>
        <v>amlodipine besilate tablet 10mg/</v>
      </c>
      <c r="BK11" s="29"/>
      <c r="BL11" s="0" t="str">
        <f aca="false">CONCATENATE(CK11," ",BO11," ",DK11,DL11,"/",DN11,DO11)</f>
        <v>amlodipine besilate tablet 10mg/</v>
      </c>
      <c r="BM11" s="0" t="s">
        <v>190</v>
      </c>
      <c r="BN11" s="0" t="n">
        <v>10219000</v>
      </c>
      <c r="BO11" s="32" t="s">
        <v>183</v>
      </c>
      <c r="BP11" s="1" t="s">
        <v>183</v>
      </c>
      <c r="BQ11" s="1" t="s">
        <v>183</v>
      </c>
      <c r="BR11" s="0" t="n">
        <v>10219000</v>
      </c>
      <c r="BS11" s="0" t="s">
        <v>183</v>
      </c>
      <c r="BT11" s="0" t="n">
        <v>10219000</v>
      </c>
      <c r="BU11" s="0" t="s">
        <v>183</v>
      </c>
      <c r="BV11" s="34" t="n">
        <v>15054000</v>
      </c>
      <c r="BW11" s="35" t="s">
        <v>183</v>
      </c>
      <c r="BX11" s="41"/>
      <c r="BY11" s="42" t="s">
        <v>183</v>
      </c>
      <c r="BZ11" s="0" t="n">
        <v>20053000</v>
      </c>
      <c r="CA11" s="0" t="s">
        <v>191</v>
      </c>
      <c r="CB11" s="1" t="s">
        <v>191</v>
      </c>
      <c r="CC11" s="1" t="s">
        <v>191</v>
      </c>
      <c r="CD11" s="17"/>
      <c r="CE11" s="17"/>
      <c r="CG11" s="16"/>
      <c r="CH11" s="43" t="n">
        <v>100000090079</v>
      </c>
      <c r="CI11" s="43" t="s">
        <v>192</v>
      </c>
      <c r="CJ11" s="43" t="n">
        <v>100000090079</v>
      </c>
      <c r="CK11" s="11" t="s">
        <v>193</v>
      </c>
      <c r="CL11" s="11" t="s">
        <v>194</v>
      </c>
      <c r="CM11" s="44" t="n">
        <v>100000085259</v>
      </c>
      <c r="CN11" s="11" t="s">
        <v>195</v>
      </c>
      <c r="CO11" s="1" t="s">
        <v>196</v>
      </c>
      <c r="CP11" s="4" t="s">
        <v>256</v>
      </c>
      <c r="CQ11" s="40" t="s">
        <v>198</v>
      </c>
      <c r="CR11" s="40" t="s">
        <v>195</v>
      </c>
      <c r="CS11" s="40" t="s">
        <v>199</v>
      </c>
      <c r="CX11" s="11"/>
      <c r="CZ11" s="1" t="s">
        <v>196</v>
      </c>
      <c r="DA11" s="1" t="s">
        <v>200</v>
      </c>
      <c r="DB11" s="1" t="s">
        <v>187</v>
      </c>
      <c r="DC11" s="1" t="s">
        <v>200</v>
      </c>
      <c r="DD11" s="1" t="s">
        <v>201</v>
      </c>
      <c r="DE11" s="0" t="n">
        <v>10</v>
      </c>
      <c r="DF11" s="0" t="s">
        <v>202</v>
      </c>
      <c r="DG11" s="11"/>
      <c r="DH11" s="46" t="n">
        <v>1</v>
      </c>
      <c r="DI11" s="35" t="s">
        <v>183</v>
      </c>
      <c r="DJ11" s="34" t="n">
        <v>15054000</v>
      </c>
      <c r="DK11" s="5" t="n">
        <v>10</v>
      </c>
      <c r="DL11" s="5" t="s">
        <v>202</v>
      </c>
      <c r="DM11" s="47"/>
      <c r="DN11" s="47"/>
      <c r="DO11" s="47"/>
      <c r="DP11" s="47"/>
      <c r="DQ11" s="47"/>
      <c r="DR11" s="47"/>
      <c r="DT11" s="0" t="n">
        <v>10</v>
      </c>
      <c r="DU11" s="0" t="s">
        <v>202</v>
      </c>
      <c r="DY11" s="48" t="n">
        <v>100000110655</v>
      </c>
      <c r="EB11" s="11"/>
      <c r="EC11" s="11"/>
      <c r="ED11" s="11"/>
      <c r="EE11" s="11"/>
      <c r="EH11" s="11"/>
      <c r="EI11" s="11"/>
      <c r="EJ11" s="11"/>
      <c r="EK11" s="11"/>
      <c r="EL11" s="0" t="n">
        <v>200</v>
      </c>
      <c r="EM11" s="0" t="n">
        <v>5</v>
      </c>
      <c r="EN11" s="0" t="s">
        <v>202</v>
      </c>
      <c r="EO11" s="33" t="s">
        <v>203</v>
      </c>
      <c r="EP11" s="0" t="n">
        <v>100</v>
      </c>
      <c r="ER11" s="32" t="str">
        <f aca="false">CONCATENATE(CN11," ",FD11," ",DK11,DL11,"/",DN11,DO11)</f>
        <v>amlodipine oral 10mg/</v>
      </c>
      <c r="ES11" s="0" t="n">
        <v>1651</v>
      </c>
      <c r="ET11" s="0" t="s">
        <v>204</v>
      </c>
      <c r="EU11" s="33" t="s">
        <v>205</v>
      </c>
      <c r="EV11" s="33" t="s">
        <v>206</v>
      </c>
      <c r="EW11" s="33" t="s">
        <v>205</v>
      </c>
      <c r="EX11" s="33" t="s">
        <v>207</v>
      </c>
      <c r="EY11" s="33" t="s">
        <v>205</v>
      </c>
      <c r="EZ11" s="33" t="s">
        <v>208</v>
      </c>
      <c r="FA11" s="33" t="s">
        <v>205</v>
      </c>
      <c r="FB11" s="33" t="s">
        <v>209</v>
      </c>
      <c r="FC11" s="33" t="s">
        <v>205</v>
      </c>
      <c r="FD11" s="33" t="s">
        <v>210</v>
      </c>
      <c r="FE11" s="32" t="str">
        <f aca="false">CONCATENATE(CN11," ",FD11," ",DK11,DL11,"/",DN11,DO11)</f>
        <v>amlodipine oral 10mg/</v>
      </c>
      <c r="FH11" s="0" t="s">
        <v>211</v>
      </c>
      <c r="FI11" s="33" t="s">
        <v>212</v>
      </c>
      <c r="FJ11" s="33" t="s">
        <v>205</v>
      </c>
      <c r="FK11" s="33" t="s">
        <v>213</v>
      </c>
      <c r="FL11" s="0" t="n">
        <v>69</v>
      </c>
      <c r="FM11" s="0" t="s">
        <v>183</v>
      </c>
      <c r="FN11" s="0" t="n">
        <v>19</v>
      </c>
      <c r="FO11" s="0" t="s">
        <v>214</v>
      </c>
      <c r="FP11" s="0" t="n">
        <v>31</v>
      </c>
      <c r="FQ11" s="0" t="s">
        <v>210</v>
      </c>
      <c r="FR11" s="0" t="n">
        <v>47</v>
      </c>
      <c r="FS11" s="0" t="s">
        <v>215</v>
      </c>
      <c r="FU11" s="0" t="n">
        <v>69</v>
      </c>
      <c r="FV11" s="0" t="n">
        <v>19</v>
      </c>
      <c r="FW11" s="0" t="n">
        <v>31</v>
      </c>
      <c r="FX11" s="0" t="n">
        <v>47</v>
      </c>
      <c r="FZ11" s="0" t="s">
        <v>216</v>
      </c>
      <c r="GA11" s="0" t="s">
        <v>217</v>
      </c>
    </row>
    <row r="12" customFormat="false" ht="13.8" hidden="false" customHeight="false" outlineLevel="0" collapsed="false">
      <c r="A12" s="0" t="s">
        <v>279</v>
      </c>
      <c r="B12" s="0" t="s">
        <v>280</v>
      </c>
      <c r="C12" s="28" t="str">
        <f aca="false">HYPERLINK(D12)</f>
        <v>https://samviewer.digile.be/nl/sam/ampps/320871-11</v>
      </c>
      <c r="D12" s="1" t="s">
        <v>281</v>
      </c>
      <c r="E12" s="1" t="s">
        <v>282</v>
      </c>
      <c r="F12" s="1" t="s">
        <v>283</v>
      </c>
      <c r="G12" s="0" t="n">
        <v>2550002</v>
      </c>
      <c r="H12" s="0" t="s">
        <v>279</v>
      </c>
      <c r="I12" s="0" t="s">
        <v>279</v>
      </c>
      <c r="J12" s="2" t="str">
        <f aca="false">CONCATENATE(BI12," ",CK12," ",BE12," ",BO12," ",R12,S12," x ",DK12,DL12,"/",DN12,DO12)</f>
        <v>BEL amlodipine besilate Teva tablet 100 x 10mg/</v>
      </c>
      <c r="K12" s="2" t="str">
        <f aca="false">CONCATENATE(BI12," ",CK12," ",BE12," ",BO12," ",R12,S12," x ",DK12,DL12,"/",DN12,DO12)</f>
        <v>BEL amlodipine besilate Teva tablet 100 x 10mg/</v>
      </c>
      <c r="L12" s="11"/>
      <c r="M12" s="11"/>
      <c r="N12" s="11"/>
      <c r="O12" s="11"/>
      <c r="P12" s="2" t="n">
        <v>100</v>
      </c>
      <c r="Q12" s="29"/>
      <c r="R12" s="2" t="n">
        <v>100</v>
      </c>
      <c r="S12" s="29"/>
      <c r="T12" s="30" t="s">
        <v>180</v>
      </c>
      <c r="W12" s="1" t="s">
        <v>181</v>
      </c>
      <c r="X12" s="31" t="n">
        <v>98</v>
      </c>
      <c r="Y12" s="0" t="s">
        <v>284</v>
      </c>
      <c r="AD12" s="0" t="n">
        <v>1</v>
      </c>
      <c r="AE12" s="0" t="n">
        <v>100</v>
      </c>
      <c r="AF12" s="0" t="n">
        <v>10219000</v>
      </c>
      <c r="AG12" s="32" t="s">
        <v>183</v>
      </c>
      <c r="AH12" s="0" t="s">
        <v>183</v>
      </c>
      <c r="AI12" s="0" t="n">
        <v>313</v>
      </c>
      <c r="AJ12" s="34" t="n">
        <v>15054000</v>
      </c>
      <c r="AK12" s="35" t="s">
        <v>183</v>
      </c>
      <c r="AL12" s="34" t="n">
        <v>15054000</v>
      </c>
      <c r="AM12" s="11" t="s">
        <v>183</v>
      </c>
      <c r="AN12" s="16" t="s">
        <v>183</v>
      </c>
      <c r="AO12" s="16"/>
      <c r="AP12" s="2" t="n">
        <v>100</v>
      </c>
      <c r="AQ12" s="16"/>
      <c r="AR12" s="29"/>
      <c r="AS12" s="0" t="n">
        <v>5709</v>
      </c>
      <c r="AT12" s="36" t="str">
        <f aca="false">CONCATENATE(BI12," ",CK12," ",BE12," ",BO12," ",DK12,DL12,"/",DN12,DO12)</f>
        <v>BEL amlodipine besilate Teva tablet 10mg/</v>
      </c>
      <c r="AU12" s="29"/>
      <c r="AV12" s="37"/>
      <c r="AW12" s="38" t="n">
        <v>5709</v>
      </c>
      <c r="AX12" s="0" t="s">
        <v>285</v>
      </c>
      <c r="AZ12" s="0" t="s">
        <v>186</v>
      </c>
      <c r="BA12" s="33" t="s">
        <v>187</v>
      </c>
      <c r="BB12" s="0" t="n">
        <v>10219000</v>
      </c>
      <c r="BC12" s="32" t="s">
        <v>183</v>
      </c>
      <c r="BD12" s="39" t="n">
        <v>1306</v>
      </c>
      <c r="BE12" s="40" t="s">
        <v>286</v>
      </c>
      <c r="BF12" s="29"/>
      <c r="BG12" s="40" t="s">
        <v>286</v>
      </c>
      <c r="BH12" s="40" t="n">
        <v>1306</v>
      </c>
      <c r="BI12" s="11" t="s">
        <v>189</v>
      </c>
      <c r="BJ12" s="0" t="str">
        <f aca="false">CONCATENATE(CK12," ",BO12," ",DK12,DL12,"/",DN12,DO12)</f>
        <v>amlodipine besilate tablet 10mg/</v>
      </c>
      <c r="BK12" s="29"/>
      <c r="BL12" s="0" t="str">
        <f aca="false">CONCATENATE(CK12," ",BO12," ",DK12,DL12,"/",DN12,DO12)</f>
        <v>amlodipine besilate tablet 10mg/</v>
      </c>
      <c r="BM12" s="0" t="s">
        <v>190</v>
      </c>
      <c r="BN12" s="0" t="n">
        <v>10219000</v>
      </c>
      <c r="BO12" s="32" t="s">
        <v>183</v>
      </c>
      <c r="BP12" s="1" t="s">
        <v>183</v>
      </c>
      <c r="BQ12" s="1" t="s">
        <v>183</v>
      </c>
      <c r="BR12" s="0" t="n">
        <v>10219000</v>
      </c>
      <c r="BS12" s="0" t="s">
        <v>183</v>
      </c>
      <c r="BT12" s="0" t="n">
        <v>10219000</v>
      </c>
      <c r="BU12" s="0" t="s">
        <v>183</v>
      </c>
      <c r="BV12" s="34" t="n">
        <v>15054000</v>
      </c>
      <c r="BW12" s="35" t="s">
        <v>183</v>
      </c>
      <c r="BX12" s="50"/>
      <c r="BY12" s="50" t="s">
        <v>183</v>
      </c>
      <c r="BZ12" s="0" t="n">
        <v>20053000</v>
      </c>
      <c r="CA12" s="0" t="s">
        <v>191</v>
      </c>
      <c r="CB12" s="1" t="s">
        <v>191</v>
      </c>
      <c r="CC12" s="1" t="s">
        <v>191</v>
      </c>
      <c r="CD12" s="17"/>
      <c r="CE12" s="17"/>
      <c r="CG12" s="16"/>
      <c r="CH12" s="43" t="n">
        <v>100000090079</v>
      </c>
      <c r="CI12" s="43" t="s">
        <v>192</v>
      </c>
      <c r="CJ12" s="43" t="n">
        <v>100000090079</v>
      </c>
      <c r="CK12" s="11" t="s">
        <v>193</v>
      </c>
      <c r="CL12" s="11" t="s">
        <v>194</v>
      </c>
      <c r="CM12" s="44" t="n">
        <v>100000085259</v>
      </c>
      <c r="CN12" s="11" t="s">
        <v>195</v>
      </c>
      <c r="CO12" s="1" t="s">
        <v>196</v>
      </c>
      <c r="CP12" s="4" t="s">
        <v>287</v>
      </c>
      <c r="CQ12" s="40" t="s">
        <v>198</v>
      </c>
      <c r="CR12" s="40" t="s">
        <v>195</v>
      </c>
      <c r="CS12" s="40" t="s">
        <v>199</v>
      </c>
      <c r="CX12" s="11"/>
      <c r="CZ12" s="1" t="s">
        <v>196</v>
      </c>
      <c r="DA12" s="1" t="s">
        <v>200</v>
      </c>
      <c r="DB12" s="1" t="s">
        <v>187</v>
      </c>
      <c r="DC12" s="1" t="s">
        <v>200</v>
      </c>
      <c r="DD12" s="1" t="s">
        <v>201</v>
      </c>
      <c r="DE12" s="0" t="n">
        <v>10</v>
      </c>
      <c r="DF12" s="0" t="s">
        <v>202</v>
      </c>
      <c r="DG12" s="11"/>
      <c r="DH12" s="46" t="n">
        <v>1</v>
      </c>
      <c r="DI12" s="35" t="s">
        <v>183</v>
      </c>
      <c r="DJ12" s="34" t="n">
        <v>15054000</v>
      </c>
      <c r="DK12" s="5" t="n">
        <v>10</v>
      </c>
      <c r="DL12" s="5" t="s">
        <v>202</v>
      </c>
      <c r="DM12" s="47"/>
      <c r="DN12" s="47"/>
      <c r="DO12" s="47"/>
      <c r="DP12" s="47"/>
      <c r="DQ12" s="47"/>
      <c r="DR12" s="47"/>
      <c r="DT12" s="0" t="n">
        <v>10</v>
      </c>
      <c r="DU12" s="0" t="s">
        <v>202</v>
      </c>
      <c r="DY12" s="48" t="n">
        <v>100000110655</v>
      </c>
      <c r="EB12" s="11"/>
      <c r="EC12" s="11"/>
      <c r="ED12" s="11"/>
      <c r="EE12" s="11"/>
      <c r="EH12" s="11"/>
      <c r="EI12" s="11"/>
      <c r="EJ12" s="11"/>
      <c r="EK12" s="11"/>
      <c r="EL12" s="0" t="n">
        <v>200</v>
      </c>
      <c r="EM12" s="0" t="n">
        <v>5</v>
      </c>
      <c r="EN12" s="0" t="s">
        <v>202</v>
      </c>
      <c r="EO12" s="33" t="s">
        <v>203</v>
      </c>
      <c r="EP12" s="0" t="n">
        <v>100</v>
      </c>
      <c r="ER12" s="32" t="str">
        <f aca="false">CONCATENATE(CN12," ",FD12," ",DK12,DL12,"/",DN12,DO12)</f>
        <v>amlodipine oral 10mg/</v>
      </c>
      <c r="ES12" s="0" t="n">
        <v>1651</v>
      </c>
      <c r="ET12" s="0" t="s">
        <v>204</v>
      </c>
      <c r="EU12" s="33" t="s">
        <v>205</v>
      </c>
      <c r="EV12" s="33" t="s">
        <v>206</v>
      </c>
      <c r="EW12" s="33" t="s">
        <v>205</v>
      </c>
      <c r="EX12" s="33" t="s">
        <v>207</v>
      </c>
      <c r="EY12" s="33" t="s">
        <v>205</v>
      </c>
      <c r="EZ12" s="33" t="s">
        <v>208</v>
      </c>
      <c r="FA12" s="33" t="s">
        <v>205</v>
      </c>
      <c r="FB12" s="33" t="s">
        <v>209</v>
      </c>
      <c r="FC12" s="33" t="s">
        <v>205</v>
      </c>
      <c r="FD12" s="33" t="s">
        <v>210</v>
      </c>
      <c r="FE12" s="32" t="str">
        <f aca="false">CONCATENATE(CN12," ",FD12," ",DK12,DL12,"/",DN12,DO12)</f>
        <v>amlodipine oral 10mg/</v>
      </c>
      <c r="FH12" s="0" t="s">
        <v>211</v>
      </c>
      <c r="FI12" s="33" t="s">
        <v>212</v>
      </c>
      <c r="FJ12" s="33" t="s">
        <v>205</v>
      </c>
      <c r="FK12" s="33" t="s">
        <v>213</v>
      </c>
      <c r="FL12" s="0" t="n">
        <v>69</v>
      </c>
      <c r="FM12" s="0" t="s">
        <v>183</v>
      </c>
      <c r="FN12" s="0" t="n">
        <v>19</v>
      </c>
      <c r="FO12" s="0" t="s">
        <v>214</v>
      </c>
      <c r="FP12" s="0" t="n">
        <v>31</v>
      </c>
      <c r="FQ12" s="0" t="s">
        <v>210</v>
      </c>
      <c r="FR12" s="0" t="n">
        <v>47</v>
      </c>
      <c r="FS12" s="0" t="s">
        <v>215</v>
      </c>
      <c r="FU12" s="0" t="n">
        <v>69</v>
      </c>
      <c r="FV12" s="0" t="n">
        <v>19</v>
      </c>
      <c r="FW12" s="0" t="n">
        <v>31</v>
      </c>
      <c r="FX12" s="0" t="n">
        <v>47</v>
      </c>
      <c r="FZ12" s="0" t="s">
        <v>216</v>
      </c>
      <c r="GA12" s="0" t="s">
        <v>217</v>
      </c>
    </row>
    <row r="13" customFormat="false" ht="13.8" hidden="false" customHeight="false" outlineLevel="0" collapsed="false">
      <c r="A13" s="0" t="s">
        <v>288</v>
      </c>
      <c r="B13" s="0" t="s">
        <v>289</v>
      </c>
      <c r="C13" s="28" t="str">
        <f aca="false">HYPERLINK(D13)</f>
        <v>https://samviewer.digile.be/nl/sam/ampps/320871-05</v>
      </c>
      <c r="D13" s="1" t="s">
        <v>290</v>
      </c>
      <c r="E13" s="1" t="s">
        <v>291</v>
      </c>
      <c r="F13" s="1" t="s">
        <v>292</v>
      </c>
      <c r="G13" s="0" t="n">
        <v>2549996</v>
      </c>
      <c r="H13" s="0" t="s">
        <v>288</v>
      </c>
      <c r="I13" s="0" t="s">
        <v>288</v>
      </c>
      <c r="J13" s="2" t="str">
        <f aca="false">CONCATENATE(BI13," ",CK13," ",BE13," ",BO13," ",R13,S13," x ",DK13,DL13,"/",DN13,DO13)</f>
        <v>BEL amlodipine besilate Teva tablet 30 x 10mg/</v>
      </c>
      <c r="K13" s="2" t="str">
        <f aca="false">CONCATENATE(BI13," ",CK13," ",BE13," ",BO13," ",R13,S13," x ",DK13,DL13,"/",DN13,DO13)</f>
        <v>BEL amlodipine besilate Teva tablet 30 x 10mg/</v>
      </c>
      <c r="L13" s="11"/>
      <c r="M13" s="11"/>
      <c r="N13" s="11"/>
      <c r="O13" s="11"/>
      <c r="P13" s="2" t="n">
        <v>30</v>
      </c>
      <c r="Q13" s="29"/>
      <c r="R13" s="2" t="n">
        <v>30</v>
      </c>
      <c r="S13" s="29"/>
      <c r="T13" s="30" t="s">
        <v>223</v>
      </c>
      <c r="W13" s="1" t="s">
        <v>224</v>
      </c>
      <c r="X13" s="0" t="n">
        <v>50</v>
      </c>
      <c r="Y13" s="0" t="s">
        <v>284</v>
      </c>
      <c r="AD13" s="0" t="n">
        <v>1</v>
      </c>
      <c r="AE13" s="0" t="n">
        <v>30</v>
      </c>
      <c r="AF13" s="0" t="n">
        <v>10219000</v>
      </c>
      <c r="AG13" s="32" t="s">
        <v>183</v>
      </c>
      <c r="AH13" s="0" t="s">
        <v>183</v>
      </c>
      <c r="AI13" s="0" t="n">
        <v>313</v>
      </c>
      <c r="AJ13" s="34" t="n">
        <v>15054000</v>
      </c>
      <c r="AK13" s="35" t="s">
        <v>183</v>
      </c>
      <c r="AL13" s="34" t="n">
        <v>15054000</v>
      </c>
      <c r="AM13" s="11" t="s">
        <v>183</v>
      </c>
      <c r="AN13" s="16" t="s">
        <v>183</v>
      </c>
      <c r="AO13" s="16"/>
      <c r="AP13" s="2" t="n">
        <v>30</v>
      </c>
      <c r="AQ13" s="16"/>
      <c r="AR13" s="29"/>
      <c r="AS13" s="0" t="n">
        <v>5709</v>
      </c>
      <c r="AT13" s="36" t="str">
        <f aca="false">CONCATENATE(BI13," ",CK13," ",BE13," ",BO13," ",DK13,DL13,"/",DN13,DO13)</f>
        <v>BEL amlodipine besilate Teva tablet 10mg/</v>
      </c>
      <c r="AU13" s="29"/>
      <c r="AV13" s="37"/>
      <c r="AW13" s="38" t="n">
        <v>5709</v>
      </c>
      <c r="AX13" s="0" t="s">
        <v>285</v>
      </c>
      <c r="AZ13" s="0" t="s">
        <v>186</v>
      </c>
      <c r="BA13" s="33" t="s">
        <v>187</v>
      </c>
      <c r="BB13" s="0" t="n">
        <v>10219000</v>
      </c>
      <c r="BC13" s="32" t="s">
        <v>183</v>
      </c>
      <c r="BD13" s="39" t="n">
        <v>1306</v>
      </c>
      <c r="BE13" s="40" t="s">
        <v>286</v>
      </c>
      <c r="BF13" s="29"/>
      <c r="BG13" s="40" t="s">
        <v>286</v>
      </c>
      <c r="BH13" s="40" t="n">
        <v>1306</v>
      </c>
      <c r="BI13" s="11" t="s">
        <v>189</v>
      </c>
      <c r="BJ13" s="0" t="str">
        <f aca="false">CONCATENATE(CK13," ",BO13," ",DK13,DL13,"/",DN13,DO13)</f>
        <v>amlodipine besilate tablet 10mg/</v>
      </c>
      <c r="BK13" s="29"/>
      <c r="BL13" s="0" t="str">
        <f aca="false">CONCATENATE(CK13," ",BO13," ",DK13,DL13,"/",DN13,DO13)</f>
        <v>amlodipine besilate tablet 10mg/</v>
      </c>
      <c r="BM13" s="0" t="s">
        <v>190</v>
      </c>
      <c r="BN13" s="0" t="n">
        <v>10219000</v>
      </c>
      <c r="BO13" s="32" t="s">
        <v>183</v>
      </c>
      <c r="BP13" s="1" t="s">
        <v>183</v>
      </c>
      <c r="BQ13" s="1" t="s">
        <v>183</v>
      </c>
      <c r="BR13" s="0" t="n">
        <v>10219000</v>
      </c>
      <c r="BS13" s="0" t="s">
        <v>183</v>
      </c>
      <c r="BT13" s="0" t="n">
        <v>10219000</v>
      </c>
      <c r="BU13" s="0" t="s">
        <v>183</v>
      </c>
      <c r="BV13" s="34" t="n">
        <v>15054000</v>
      </c>
      <c r="BW13" s="35" t="s">
        <v>183</v>
      </c>
      <c r="BX13" s="50"/>
      <c r="BY13" s="50" t="s">
        <v>183</v>
      </c>
      <c r="BZ13" s="0" t="n">
        <v>20053000</v>
      </c>
      <c r="CA13" s="0" t="s">
        <v>191</v>
      </c>
      <c r="CB13" s="1" t="s">
        <v>191</v>
      </c>
      <c r="CC13" s="1" t="s">
        <v>191</v>
      </c>
      <c r="CD13" s="17"/>
      <c r="CE13" s="17"/>
      <c r="CG13" s="16"/>
      <c r="CH13" s="43" t="n">
        <v>100000090079</v>
      </c>
      <c r="CI13" s="43" t="s">
        <v>192</v>
      </c>
      <c r="CJ13" s="43" t="n">
        <v>100000090079</v>
      </c>
      <c r="CK13" s="11" t="s">
        <v>193</v>
      </c>
      <c r="CL13" s="11" t="s">
        <v>194</v>
      </c>
      <c r="CM13" s="44" t="n">
        <v>100000085259</v>
      </c>
      <c r="CN13" s="11" t="s">
        <v>195</v>
      </c>
      <c r="CO13" s="1" t="s">
        <v>196</v>
      </c>
      <c r="CP13" s="4" t="s">
        <v>287</v>
      </c>
      <c r="CQ13" s="40" t="s">
        <v>198</v>
      </c>
      <c r="CR13" s="40" t="s">
        <v>195</v>
      </c>
      <c r="CS13" s="40" t="s">
        <v>199</v>
      </c>
      <c r="CX13" s="11"/>
      <c r="CZ13" s="1" t="s">
        <v>196</v>
      </c>
      <c r="DA13" s="1" t="s">
        <v>200</v>
      </c>
      <c r="DB13" s="1" t="s">
        <v>187</v>
      </c>
      <c r="DC13" s="1" t="s">
        <v>200</v>
      </c>
      <c r="DD13" s="1" t="s">
        <v>201</v>
      </c>
      <c r="DE13" s="0" t="n">
        <v>10</v>
      </c>
      <c r="DF13" s="0" t="s">
        <v>202</v>
      </c>
      <c r="DG13" s="11"/>
      <c r="DH13" s="46" t="n">
        <v>1</v>
      </c>
      <c r="DI13" s="35" t="s">
        <v>183</v>
      </c>
      <c r="DJ13" s="34" t="n">
        <v>15054000</v>
      </c>
      <c r="DK13" s="5" t="n">
        <v>10</v>
      </c>
      <c r="DL13" s="5" t="s">
        <v>202</v>
      </c>
      <c r="DM13" s="47"/>
      <c r="DN13" s="47"/>
      <c r="DO13" s="47"/>
      <c r="DP13" s="47"/>
      <c r="DQ13" s="47"/>
      <c r="DR13" s="47"/>
      <c r="DT13" s="0" t="n">
        <v>10</v>
      </c>
      <c r="DU13" s="0" t="s">
        <v>202</v>
      </c>
      <c r="DY13" s="48" t="n">
        <v>100000110655</v>
      </c>
      <c r="EB13" s="11"/>
      <c r="EC13" s="11"/>
      <c r="ED13" s="11"/>
      <c r="EE13" s="11"/>
      <c r="EH13" s="11"/>
      <c r="EI13" s="11"/>
      <c r="EJ13" s="11"/>
      <c r="EK13" s="11"/>
      <c r="EL13" s="0" t="n">
        <v>60</v>
      </c>
      <c r="EM13" s="0" t="n">
        <v>5</v>
      </c>
      <c r="EN13" s="0" t="s">
        <v>202</v>
      </c>
      <c r="EO13" s="33" t="s">
        <v>203</v>
      </c>
      <c r="EP13" s="0" t="n">
        <v>30</v>
      </c>
      <c r="ER13" s="32" t="str">
        <f aca="false">CONCATENATE(CN13," ",FD13," ",DK13,DL13,"/",DN13,DO13)</f>
        <v>amlodipine oral 10mg/</v>
      </c>
      <c r="ES13" s="0" t="n">
        <v>1651</v>
      </c>
      <c r="ET13" s="0" t="s">
        <v>204</v>
      </c>
      <c r="EU13" s="33" t="s">
        <v>205</v>
      </c>
      <c r="EV13" s="33" t="s">
        <v>206</v>
      </c>
      <c r="EW13" s="33" t="s">
        <v>205</v>
      </c>
      <c r="EX13" s="33" t="s">
        <v>207</v>
      </c>
      <c r="EY13" s="33" t="s">
        <v>205</v>
      </c>
      <c r="EZ13" s="33" t="s">
        <v>208</v>
      </c>
      <c r="FA13" s="33" t="s">
        <v>205</v>
      </c>
      <c r="FB13" s="33" t="s">
        <v>209</v>
      </c>
      <c r="FC13" s="33" t="s">
        <v>205</v>
      </c>
      <c r="FD13" s="33" t="s">
        <v>210</v>
      </c>
      <c r="FE13" s="32" t="str">
        <f aca="false">CONCATENATE(CN13," ",FD13," ",DK13,DL13,"/",DN13,DO13)</f>
        <v>amlodipine oral 10mg/</v>
      </c>
      <c r="FH13" s="0" t="s">
        <v>211</v>
      </c>
      <c r="FI13" s="33" t="s">
        <v>212</v>
      </c>
      <c r="FJ13" s="33" t="s">
        <v>205</v>
      </c>
      <c r="FK13" s="33" t="s">
        <v>213</v>
      </c>
      <c r="FL13" s="0" t="n">
        <v>69</v>
      </c>
      <c r="FM13" s="0" t="s">
        <v>183</v>
      </c>
      <c r="FN13" s="0" t="n">
        <v>19</v>
      </c>
      <c r="FO13" s="0" t="s">
        <v>214</v>
      </c>
      <c r="FP13" s="0" t="n">
        <v>31</v>
      </c>
      <c r="FQ13" s="0" t="s">
        <v>210</v>
      </c>
      <c r="FR13" s="0" t="n">
        <v>47</v>
      </c>
      <c r="FS13" s="0" t="s">
        <v>215</v>
      </c>
      <c r="FU13" s="0" t="n">
        <v>69</v>
      </c>
      <c r="FV13" s="0" t="n">
        <v>19</v>
      </c>
      <c r="FW13" s="0" t="n">
        <v>31</v>
      </c>
      <c r="FX13" s="0" t="n">
        <v>47</v>
      </c>
      <c r="FZ13" s="0" t="s">
        <v>216</v>
      </c>
      <c r="GA13" s="0" t="s">
        <v>217</v>
      </c>
    </row>
    <row r="14" customFormat="false" ht="13.8" hidden="false" customHeight="false" outlineLevel="0" collapsed="false">
      <c r="A14" s="0" t="s">
        <v>293</v>
      </c>
      <c r="B14" s="0" t="s">
        <v>294</v>
      </c>
      <c r="C14" s="28" t="str">
        <f aca="false">HYPERLINK(D14)</f>
        <v>https://samviewer.digile.be/nl/sam/ampps/148303-02</v>
      </c>
      <c r="D14" s="1" t="s">
        <v>295</v>
      </c>
      <c r="E14" s="1" t="s">
        <v>296</v>
      </c>
      <c r="F14" s="1" t="s">
        <v>297</v>
      </c>
      <c r="G14" s="0" t="n">
        <v>1752542</v>
      </c>
      <c r="H14" s="0" t="s">
        <v>293</v>
      </c>
      <c r="I14" s="0" t="s">
        <v>293</v>
      </c>
      <c r="J14" s="2" t="str">
        <f aca="false">CONCATENATE(BI14," ",CK14," ",BE14," ",BO14," ",R14,S14," x ",DK14,DL14,"/",DN14,DO14)</f>
        <v>BEL amlodipine besilate Upjohn capsule, hard 100 x 10mg/</v>
      </c>
      <c r="K14" s="2" t="str">
        <f aca="false">CONCATENATE(BI14," ",CK14," ",BE14," ",BO14," ",R14,S14," x ",DK14,DL14,"/",DN14,DO14)</f>
        <v>BEL amlodipine besilate Upjohn capsule, hard 100 x 10mg/</v>
      </c>
      <c r="L14" s="11"/>
      <c r="M14" s="11"/>
      <c r="N14" s="11"/>
      <c r="O14" s="11"/>
      <c r="P14" s="2" t="n">
        <v>100</v>
      </c>
      <c r="Q14" s="29"/>
      <c r="R14" s="2" t="n">
        <v>100</v>
      </c>
      <c r="S14" s="29"/>
      <c r="T14" s="30" t="s">
        <v>180</v>
      </c>
      <c r="W14" s="1" t="s">
        <v>181</v>
      </c>
      <c r="X14" s="0" t="n">
        <v>50</v>
      </c>
      <c r="Y14" s="0" t="s">
        <v>298</v>
      </c>
      <c r="AD14" s="0" t="n">
        <v>1</v>
      </c>
      <c r="AE14" s="0" t="n">
        <v>100</v>
      </c>
      <c r="AF14" s="0" t="n">
        <v>10210000</v>
      </c>
      <c r="AG14" s="32" t="s">
        <v>299</v>
      </c>
      <c r="AH14" s="0" t="s">
        <v>299</v>
      </c>
      <c r="AI14" s="0" t="n">
        <v>11</v>
      </c>
      <c r="AJ14" s="34" t="n">
        <v>15012000</v>
      </c>
      <c r="AK14" s="35" t="s">
        <v>300</v>
      </c>
      <c r="AL14" s="34" t="n">
        <v>15012000</v>
      </c>
      <c r="AM14" s="11" t="s">
        <v>300</v>
      </c>
      <c r="AN14" s="16" t="s">
        <v>300</v>
      </c>
      <c r="AO14" s="16"/>
      <c r="AP14" s="2" t="n">
        <v>100</v>
      </c>
      <c r="AQ14" s="16"/>
      <c r="AR14" s="29"/>
      <c r="AS14" s="0" t="n">
        <v>1372</v>
      </c>
      <c r="AT14" s="36" t="str">
        <f aca="false">CONCATENATE(BI14," ",CK14," ",BE14," ",BO14," ",DK14,DL14,"/",DN14,DO14)</f>
        <v>BEL amlodipine besilate Upjohn capsule, hard 10mg/</v>
      </c>
      <c r="AU14" s="29"/>
      <c r="AV14" s="37"/>
      <c r="AW14" s="38" t="n">
        <v>1372</v>
      </c>
      <c r="AX14" s="0" t="s">
        <v>301</v>
      </c>
      <c r="AZ14" s="0" t="s">
        <v>186</v>
      </c>
      <c r="BA14" s="33" t="s">
        <v>187</v>
      </c>
      <c r="BB14" s="0" t="n">
        <v>10210000</v>
      </c>
      <c r="BC14" s="32" t="s">
        <v>299</v>
      </c>
      <c r="BD14" s="39" t="n">
        <v>1300</v>
      </c>
      <c r="BE14" s="40" t="s">
        <v>302</v>
      </c>
      <c r="BF14" s="29"/>
      <c r="BG14" s="40" t="s">
        <v>302</v>
      </c>
      <c r="BH14" s="40" t="n">
        <v>1300</v>
      </c>
      <c r="BI14" s="11" t="s">
        <v>189</v>
      </c>
      <c r="BJ14" s="0" t="str">
        <f aca="false">CONCATENATE(CK14," ",BO14," ",DK14,DL14,"/",DN14,DO14)</f>
        <v>amlodipine besilate capsule, hard 10mg/</v>
      </c>
      <c r="BK14" s="29"/>
      <c r="BL14" s="0" t="str">
        <f aca="false">CONCATENATE(CK14," ",BO14," ",DK14,DL14,"/",DN14,DO14)</f>
        <v>amlodipine besilate capsule, hard 10mg/</v>
      </c>
      <c r="BM14" s="0" t="s">
        <v>303</v>
      </c>
      <c r="BN14" s="0" t="n">
        <v>10210000</v>
      </c>
      <c r="BO14" s="32" t="s">
        <v>299</v>
      </c>
      <c r="BP14" s="1" t="s">
        <v>299</v>
      </c>
      <c r="BQ14" s="1" t="s">
        <v>300</v>
      </c>
      <c r="BR14" s="0" t="n">
        <v>10210000</v>
      </c>
      <c r="BS14" s="0" t="s">
        <v>299</v>
      </c>
      <c r="BT14" s="0" t="n">
        <v>10210000</v>
      </c>
      <c r="BU14" s="0" t="s">
        <v>299</v>
      </c>
      <c r="BV14" s="34" t="n">
        <v>15012000</v>
      </c>
      <c r="BW14" s="35" t="s">
        <v>300</v>
      </c>
      <c r="BX14" s="50"/>
      <c r="BY14" s="50" t="s">
        <v>300</v>
      </c>
      <c r="BZ14" s="0" t="n">
        <v>20053000</v>
      </c>
      <c r="CA14" s="0" t="s">
        <v>191</v>
      </c>
      <c r="CB14" s="1" t="s">
        <v>191</v>
      </c>
      <c r="CC14" s="1" t="s">
        <v>191</v>
      </c>
      <c r="CD14" s="17"/>
      <c r="CE14" s="17"/>
      <c r="CG14" s="16"/>
      <c r="CH14" s="43" t="n">
        <v>100000090079</v>
      </c>
      <c r="CI14" s="43" t="s">
        <v>192</v>
      </c>
      <c r="CJ14" s="43" t="n">
        <v>100000090079</v>
      </c>
      <c r="CK14" s="11" t="s">
        <v>193</v>
      </c>
      <c r="CL14" s="11" t="s">
        <v>194</v>
      </c>
      <c r="CM14" s="44" t="n">
        <v>100000085259</v>
      </c>
      <c r="CN14" s="11" t="s">
        <v>195</v>
      </c>
      <c r="CO14" s="1" t="s">
        <v>196</v>
      </c>
      <c r="CP14" s="4" t="s">
        <v>287</v>
      </c>
      <c r="CQ14" s="40" t="s">
        <v>198</v>
      </c>
      <c r="CR14" s="40" t="s">
        <v>195</v>
      </c>
      <c r="CS14" s="40" t="s">
        <v>199</v>
      </c>
      <c r="CX14" s="11"/>
      <c r="CZ14" s="1" t="s">
        <v>187</v>
      </c>
      <c r="DA14" s="1" t="s">
        <v>200</v>
      </c>
      <c r="DB14" s="1" t="s">
        <v>187</v>
      </c>
      <c r="DC14" s="1" t="s">
        <v>200</v>
      </c>
      <c r="DD14" s="1" t="s">
        <v>201</v>
      </c>
      <c r="DE14" s="0" t="n">
        <v>10</v>
      </c>
      <c r="DF14" s="0" t="s">
        <v>202</v>
      </c>
      <c r="DG14" s="11"/>
      <c r="DH14" s="46" t="n">
        <v>1</v>
      </c>
      <c r="DI14" s="35" t="s">
        <v>300</v>
      </c>
      <c r="DJ14" s="34" t="n">
        <v>15012000</v>
      </c>
      <c r="DK14" s="5" t="n">
        <v>10</v>
      </c>
      <c r="DL14" s="5" t="s">
        <v>202</v>
      </c>
      <c r="DM14" s="47"/>
      <c r="DN14" s="47"/>
      <c r="DO14" s="47"/>
      <c r="DP14" s="47"/>
      <c r="DQ14" s="47"/>
      <c r="DR14" s="47"/>
      <c r="DT14" s="0" t="n">
        <v>10</v>
      </c>
      <c r="DU14" s="0" t="s">
        <v>202</v>
      </c>
      <c r="DY14" s="48" t="n">
        <v>100000110655</v>
      </c>
      <c r="EB14" s="11"/>
      <c r="EC14" s="11"/>
      <c r="ED14" s="11"/>
      <c r="EE14" s="11"/>
      <c r="EH14" s="11"/>
      <c r="EI14" s="11"/>
      <c r="EJ14" s="11"/>
      <c r="EK14" s="11"/>
      <c r="EL14" s="0" t="n">
        <v>200</v>
      </c>
      <c r="EM14" s="0" t="n">
        <v>5</v>
      </c>
      <c r="EN14" s="0" t="s">
        <v>202</v>
      </c>
      <c r="EO14" s="33" t="s">
        <v>203</v>
      </c>
      <c r="EP14" s="0" t="n">
        <v>100</v>
      </c>
      <c r="ER14" s="32" t="str">
        <f aca="false">CONCATENATE(CN14," ",FD14," ",DK14,DL14,"/",DN14,DO14)</f>
        <v>amlodipine oral 10mg/</v>
      </c>
      <c r="ES14" s="0" t="n">
        <v>1651</v>
      </c>
      <c r="ET14" s="0" t="s">
        <v>204</v>
      </c>
      <c r="EU14" s="33" t="s">
        <v>205</v>
      </c>
      <c r="EV14" s="33" t="s">
        <v>206</v>
      </c>
      <c r="EW14" s="33" t="s">
        <v>205</v>
      </c>
      <c r="EX14" s="33" t="s">
        <v>207</v>
      </c>
      <c r="EY14" s="33" t="s">
        <v>205</v>
      </c>
      <c r="EZ14" s="33" t="s">
        <v>208</v>
      </c>
      <c r="FA14" s="33" t="s">
        <v>205</v>
      </c>
      <c r="FB14" s="33" t="s">
        <v>209</v>
      </c>
      <c r="FC14" s="33" t="s">
        <v>205</v>
      </c>
      <c r="FD14" s="33" t="s">
        <v>210</v>
      </c>
      <c r="FE14" s="32" t="str">
        <f aca="false">CONCATENATE(CN14," ",FD14," ",DK14,DL14,"/",DN14,DO14)</f>
        <v>amlodipine oral 10mg/</v>
      </c>
      <c r="FH14" s="0" t="s">
        <v>211</v>
      </c>
      <c r="FI14" s="33" t="s">
        <v>212</v>
      </c>
      <c r="FJ14" s="33" t="s">
        <v>205</v>
      </c>
      <c r="FK14" s="33" t="s">
        <v>213</v>
      </c>
      <c r="FL14" s="0" t="n">
        <v>51</v>
      </c>
      <c r="FM14" s="0" t="s">
        <v>300</v>
      </c>
      <c r="FN14" s="0" t="n">
        <v>19</v>
      </c>
      <c r="FO14" s="0" t="s">
        <v>214</v>
      </c>
      <c r="FP14" s="0" t="n">
        <v>31</v>
      </c>
      <c r="FQ14" s="0" t="s">
        <v>210</v>
      </c>
      <c r="FR14" s="0" t="n">
        <v>47</v>
      </c>
      <c r="FS14" s="0" t="s">
        <v>215</v>
      </c>
      <c r="FU14" s="0" t="n">
        <v>51</v>
      </c>
      <c r="FV14" s="0" t="n">
        <v>19</v>
      </c>
      <c r="FW14" s="0" t="n">
        <v>31</v>
      </c>
      <c r="FX14" s="0" t="n">
        <v>47</v>
      </c>
      <c r="FZ14" s="0" t="s">
        <v>216</v>
      </c>
      <c r="GA14" s="0" t="s">
        <v>217</v>
      </c>
    </row>
    <row r="15" customFormat="false" ht="13.8" hidden="false" customHeight="false" outlineLevel="0" collapsed="false">
      <c r="A15" s="0" t="s">
        <v>304</v>
      </c>
      <c r="B15" s="0" t="s">
        <v>305</v>
      </c>
      <c r="C15" s="28" t="str">
        <f aca="false">HYPERLINK(D15)</f>
        <v>https://samviewer.digile.be/nl/sam/ampps/148303-01</v>
      </c>
      <c r="D15" s="1" t="s">
        <v>306</v>
      </c>
      <c r="E15" s="1" t="s">
        <v>307</v>
      </c>
      <c r="F15" s="1" t="s">
        <v>308</v>
      </c>
      <c r="G15" s="0" t="n">
        <v>1588581</v>
      </c>
      <c r="H15" s="0" t="s">
        <v>304</v>
      </c>
      <c r="I15" s="0" t="s">
        <v>304</v>
      </c>
      <c r="J15" s="2" t="str">
        <f aca="false">CONCATENATE(BI15," ",CK15," ",BE15," ",BO15," ",R15,S15," x ",DK15,DL15,"/",DN15,DO15)</f>
        <v>BEL amlodipine besilate Upjohn capsule, hard 30 x 10mg/</v>
      </c>
      <c r="K15" s="2" t="str">
        <f aca="false">CONCATENATE(BI15," ",CK15," ",BE15," ",BO15," ",R15,S15," x ",DK15,DL15,"/",DN15,DO15)</f>
        <v>BEL amlodipine besilate Upjohn capsule, hard 30 x 10mg/</v>
      </c>
      <c r="L15" s="11"/>
      <c r="M15" s="11"/>
      <c r="N15" s="11"/>
      <c r="O15" s="11"/>
      <c r="P15" s="2" t="n">
        <v>30</v>
      </c>
      <c r="Q15" s="29"/>
      <c r="R15" s="2" t="n">
        <v>30</v>
      </c>
      <c r="S15" s="29"/>
      <c r="T15" s="30" t="s">
        <v>223</v>
      </c>
      <c r="W15" s="1" t="s">
        <v>224</v>
      </c>
      <c r="X15" s="0" t="s">
        <v>309</v>
      </c>
      <c r="Y15" s="0" t="s">
        <v>298</v>
      </c>
      <c r="AD15" s="0" t="n">
        <v>1</v>
      </c>
      <c r="AE15" s="0" t="n">
        <v>30</v>
      </c>
      <c r="AF15" s="0" t="n">
        <v>10210000</v>
      </c>
      <c r="AG15" s="32" t="s">
        <v>299</v>
      </c>
      <c r="AH15" s="0" t="s">
        <v>299</v>
      </c>
      <c r="AI15" s="0" t="n">
        <v>11</v>
      </c>
      <c r="AJ15" s="34" t="n">
        <v>15012000</v>
      </c>
      <c r="AK15" s="35" t="s">
        <v>300</v>
      </c>
      <c r="AL15" s="34" t="n">
        <v>15012000</v>
      </c>
      <c r="AM15" s="11" t="s">
        <v>300</v>
      </c>
      <c r="AN15" s="16" t="s">
        <v>300</v>
      </c>
      <c r="AO15" s="16"/>
      <c r="AP15" s="2" t="n">
        <v>30</v>
      </c>
      <c r="AQ15" s="16"/>
      <c r="AR15" s="29"/>
      <c r="AS15" s="0" t="n">
        <v>1372</v>
      </c>
      <c r="AT15" s="36" t="str">
        <f aca="false">CONCATENATE(BI15," ",CK15," ",BE15," ",BO15," ",DK15,DL15,"/",DN15,DO15)</f>
        <v>BEL amlodipine besilate Upjohn capsule, hard 10mg/</v>
      </c>
      <c r="AU15" s="29"/>
      <c r="AV15" s="37"/>
      <c r="AW15" s="38" t="n">
        <v>1372</v>
      </c>
      <c r="AX15" s="0" t="s">
        <v>301</v>
      </c>
      <c r="AZ15" s="0" t="s">
        <v>186</v>
      </c>
      <c r="BA15" s="33" t="s">
        <v>187</v>
      </c>
      <c r="BB15" s="0" t="n">
        <v>10210000</v>
      </c>
      <c r="BC15" s="32" t="s">
        <v>299</v>
      </c>
      <c r="BD15" s="39" t="n">
        <v>1300</v>
      </c>
      <c r="BE15" s="40" t="s">
        <v>302</v>
      </c>
      <c r="BF15" s="29"/>
      <c r="BG15" s="40" t="s">
        <v>302</v>
      </c>
      <c r="BH15" s="40" t="n">
        <v>1300</v>
      </c>
      <c r="BI15" s="11" t="s">
        <v>189</v>
      </c>
      <c r="BJ15" s="0" t="str">
        <f aca="false">CONCATENATE(CK15," ",BO15," ",DK15,DL15,"/",DN15,DO15)</f>
        <v>amlodipine besilate capsule, hard 10mg/</v>
      </c>
      <c r="BK15" s="29"/>
      <c r="BL15" s="0" t="str">
        <f aca="false">CONCATENATE(CK15," ",BO15," ",DK15,DL15,"/",DN15,DO15)</f>
        <v>amlodipine besilate capsule, hard 10mg/</v>
      </c>
      <c r="BM15" s="0" t="s">
        <v>303</v>
      </c>
      <c r="BN15" s="0" t="n">
        <v>10210000</v>
      </c>
      <c r="BO15" s="32" t="s">
        <v>299</v>
      </c>
      <c r="BP15" s="1" t="s">
        <v>299</v>
      </c>
      <c r="BQ15" s="1" t="s">
        <v>300</v>
      </c>
      <c r="BR15" s="0" t="n">
        <v>10210000</v>
      </c>
      <c r="BS15" s="0" t="s">
        <v>299</v>
      </c>
      <c r="BT15" s="0" t="n">
        <v>10210000</v>
      </c>
      <c r="BU15" s="0" t="s">
        <v>299</v>
      </c>
      <c r="BV15" s="34" t="n">
        <v>15012000</v>
      </c>
      <c r="BW15" s="35" t="s">
        <v>300</v>
      </c>
      <c r="BX15" s="50"/>
      <c r="BY15" s="50" t="s">
        <v>300</v>
      </c>
      <c r="BZ15" s="0" t="n">
        <v>20053000</v>
      </c>
      <c r="CA15" s="0" t="s">
        <v>191</v>
      </c>
      <c r="CB15" s="1" t="s">
        <v>191</v>
      </c>
      <c r="CC15" s="1" t="s">
        <v>191</v>
      </c>
      <c r="CD15" s="17"/>
      <c r="CE15" s="17"/>
      <c r="CG15" s="16"/>
      <c r="CH15" s="43" t="n">
        <v>100000090079</v>
      </c>
      <c r="CI15" s="43" t="s">
        <v>192</v>
      </c>
      <c r="CJ15" s="43" t="n">
        <v>100000090079</v>
      </c>
      <c r="CK15" s="11" t="s">
        <v>193</v>
      </c>
      <c r="CL15" s="11" t="s">
        <v>194</v>
      </c>
      <c r="CM15" s="44" t="n">
        <v>100000085259</v>
      </c>
      <c r="CN15" s="11" t="s">
        <v>195</v>
      </c>
      <c r="CO15" s="1" t="s">
        <v>196</v>
      </c>
      <c r="CP15" s="4" t="s">
        <v>287</v>
      </c>
      <c r="CQ15" s="40" t="s">
        <v>198</v>
      </c>
      <c r="CR15" s="40" t="s">
        <v>195</v>
      </c>
      <c r="CS15" s="40" t="s">
        <v>199</v>
      </c>
      <c r="CX15" s="11"/>
      <c r="CZ15" s="1" t="s">
        <v>187</v>
      </c>
      <c r="DA15" s="1" t="s">
        <v>200</v>
      </c>
      <c r="DB15" s="1" t="s">
        <v>187</v>
      </c>
      <c r="DC15" s="1" t="s">
        <v>200</v>
      </c>
      <c r="DD15" s="1" t="s">
        <v>201</v>
      </c>
      <c r="DE15" s="0" t="n">
        <v>10</v>
      </c>
      <c r="DF15" s="0" t="s">
        <v>202</v>
      </c>
      <c r="DG15" s="11"/>
      <c r="DH15" s="46" t="n">
        <v>1</v>
      </c>
      <c r="DI15" s="35" t="s">
        <v>300</v>
      </c>
      <c r="DJ15" s="34" t="n">
        <v>15012000</v>
      </c>
      <c r="DK15" s="5" t="n">
        <v>10</v>
      </c>
      <c r="DL15" s="5" t="s">
        <v>202</v>
      </c>
      <c r="DM15" s="47"/>
      <c r="DN15" s="47"/>
      <c r="DO15" s="47"/>
      <c r="DP15" s="47"/>
      <c r="DQ15" s="47"/>
      <c r="DR15" s="47"/>
      <c r="DT15" s="0" t="n">
        <v>10</v>
      </c>
      <c r="DU15" s="0" t="s">
        <v>202</v>
      </c>
      <c r="DY15" s="48" t="n">
        <v>100000110655</v>
      </c>
      <c r="EB15" s="11"/>
      <c r="EC15" s="11"/>
      <c r="ED15" s="11"/>
      <c r="EE15" s="11"/>
      <c r="EH15" s="11"/>
      <c r="EI15" s="11"/>
      <c r="EJ15" s="11"/>
      <c r="EK15" s="11"/>
      <c r="EL15" s="0" t="n">
        <v>60</v>
      </c>
      <c r="EM15" s="0" t="n">
        <v>5</v>
      </c>
      <c r="EN15" s="0" t="s">
        <v>202</v>
      </c>
      <c r="EO15" s="33" t="s">
        <v>203</v>
      </c>
      <c r="EP15" s="0" t="n">
        <v>30</v>
      </c>
      <c r="ER15" s="32" t="str">
        <f aca="false">CONCATENATE(CN15," ",FD15," ",DK15,DL15,"/",DN15,DO15)</f>
        <v>amlodipine oral 10mg/</v>
      </c>
      <c r="ES15" s="0" t="n">
        <v>1651</v>
      </c>
      <c r="ET15" s="0" t="s">
        <v>204</v>
      </c>
      <c r="EU15" s="33" t="s">
        <v>205</v>
      </c>
      <c r="EV15" s="33" t="s">
        <v>206</v>
      </c>
      <c r="EW15" s="33" t="s">
        <v>205</v>
      </c>
      <c r="EX15" s="33" t="s">
        <v>207</v>
      </c>
      <c r="EY15" s="33" t="s">
        <v>205</v>
      </c>
      <c r="EZ15" s="33" t="s">
        <v>208</v>
      </c>
      <c r="FA15" s="33" t="s">
        <v>205</v>
      </c>
      <c r="FB15" s="33" t="s">
        <v>209</v>
      </c>
      <c r="FC15" s="33" t="s">
        <v>205</v>
      </c>
      <c r="FD15" s="33" t="s">
        <v>210</v>
      </c>
      <c r="FE15" s="32" t="str">
        <f aca="false">CONCATENATE(CN15," ",FD15," ",DK15,DL15,"/",DN15,DO15)</f>
        <v>amlodipine oral 10mg/</v>
      </c>
      <c r="FH15" s="0" t="s">
        <v>211</v>
      </c>
      <c r="FI15" s="33" t="s">
        <v>212</v>
      </c>
      <c r="FJ15" s="33" t="s">
        <v>205</v>
      </c>
      <c r="FK15" s="33" t="s">
        <v>213</v>
      </c>
      <c r="FL15" s="0" t="n">
        <v>51</v>
      </c>
      <c r="FM15" s="0" t="s">
        <v>300</v>
      </c>
      <c r="FN15" s="0" t="n">
        <v>19</v>
      </c>
      <c r="FO15" s="0" t="s">
        <v>214</v>
      </c>
      <c r="FP15" s="0" t="n">
        <v>31</v>
      </c>
      <c r="FQ15" s="0" t="s">
        <v>210</v>
      </c>
      <c r="FR15" s="0" t="n">
        <v>47</v>
      </c>
      <c r="FS15" s="0" t="s">
        <v>215</v>
      </c>
      <c r="FU15" s="0" t="n">
        <v>51</v>
      </c>
      <c r="FV15" s="0" t="n">
        <v>19</v>
      </c>
      <c r="FW15" s="0" t="n">
        <v>31</v>
      </c>
      <c r="FX15" s="0" t="n">
        <v>47</v>
      </c>
      <c r="FZ15" s="0" t="s">
        <v>216</v>
      </c>
      <c r="GA15" s="0" t="s">
        <v>217</v>
      </c>
    </row>
    <row r="16" customFormat="false" ht="13.8" hidden="false" customHeight="false" outlineLevel="0" collapsed="false">
      <c r="A16" s="0" t="s">
        <v>310</v>
      </c>
      <c r="B16" s="0" t="s">
        <v>311</v>
      </c>
      <c r="C16" s="28" t="str">
        <f aca="false">HYPERLINK(D16)</f>
        <v>https://samviewer.digile.be/nl/sam/ampps/148303-08</v>
      </c>
      <c r="D16" s="1" t="s">
        <v>312</v>
      </c>
      <c r="E16" s="1" t="s">
        <v>313</v>
      </c>
      <c r="F16" s="1" t="s">
        <v>314</v>
      </c>
      <c r="G16" s="0" t="n">
        <v>1678754</v>
      </c>
      <c r="H16" s="0" t="s">
        <v>310</v>
      </c>
      <c r="I16" s="0" t="s">
        <v>310</v>
      </c>
      <c r="J16" s="2" t="str">
        <f aca="false">CONCATENATE(BI16," ",CK16," ",BE16," ",BO16," ",R16,S16," x ",DK16,DL16,"/",DN16,DO16)</f>
        <v>BEL amlodipine besilate Upjohn capsule, hard 30 x 10mg/</v>
      </c>
      <c r="K16" s="2" t="str">
        <f aca="false">CONCATENATE(BI16," ",CK16," ",BE16," ",BO16," ",R16,S16," x ",DK16,DL16,"/",DN16,DO16)</f>
        <v>BEL amlodipine besilate Upjohn capsule, hard 30 x 10mg/</v>
      </c>
      <c r="L16" s="11"/>
      <c r="M16" s="11"/>
      <c r="N16" s="11"/>
      <c r="O16" s="11"/>
      <c r="P16" s="2" t="n">
        <v>30</v>
      </c>
      <c r="Q16" s="29"/>
      <c r="R16" s="2" t="n">
        <v>30</v>
      </c>
      <c r="S16" s="29"/>
      <c r="T16" s="1" t="s">
        <v>315</v>
      </c>
      <c r="V16" s="1" t="n">
        <v>30</v>
      </c>
      <c r="W16" s="1" t="s">
        <v>316</v>
      </c>
      <c r="X16" s="0" t="n">
        <v>50</v>
      </c>
      <c r="Y16" s="0" t="s">
        <v>298</v>
      </c>
      <c r="AD16" s="0" t="n">
        <v>1</v>
      </c>
      <c r="AE16" s="0" t="n">
        <v>30</v>
      </c>
      <c r="AF16" s="0" t="n">
        <v>10210000</v>
      </c>
      <c r="AG16" s="32" t="s">
        <v>299</v>
      </c>
      <c r="AH16" s="0" t="s">
        <v>299</v>
      </c>
      <c r="AI16" s="0" t="n">
        <v>11</v>
      </c>
      <c r="AJ16" s="34" t="n">
        <v>15012000</v>
      </c>
      <c r="AK16" s="35" t="s">
        <v>300</v>
      </c>
      <c r="AL16" s="34" t="n">
        <v>15012000</v>
      </c>
      <c r="AM16" s="11" t="s">
        <v>300</v>
      </c>
      <c r="AN16" s="16" t="s">
        <v>300</v>
      </c>
      <c r="AO16" s="16"/>
      <c r="AP16" s="2" t="n">
        <v>30</v>
      </c>
      <c r="AQ16" s="16"/>
      <c r="AR16" s="29"/>
      <c r="AS16" s="0" t="n">
        <v>1372</v>
      </c>
      <c r="AT16" s="36" t="str">
        <f aca="false">CONCATENATE(BI16," ",CK16," ",BE16," ",BO16," ",DK16,DL16,"/",DN16,DO16)</f>
        <v>BEL amlodipine besilate Upjohn capsule, hard 10mg/</v>
      </c>
      <c r="AU16" s="29"/>
      <c r="AV16" s="37"/>
      <c r="AW16" s="38" t="n">
        <v>1372</v>
      </c>
      <c r="AX16" s="0" t="s">
        <v>301</v>
      </c>
      <c r="AZ16" s="0" t="s">
        <v>186</v>
      </c>
      <c r="BA16" s="33" t="s">
        <v>187</v>
      </c>
      <c r="BB16" s="0" t="n">
        <v>10210000</v>
      </c>
      <c r="BC16" s="32" t="s">
        <v>299</v>
      </c>
      <c r="BD16" s="39" t="n">
        <v>1300</v>
      </c>
      <c r="BE16" s="40" t="s">
        <v>302</v>
      </c>
      <c r="BF16" s="29"/>
      <c r="BG16" s="40" t="s">
        <v>302</v>
      </c>
      <c r="BH16" s="40" t="n">
        <v>1300</v>
      </c>
      <c r="BI16" s="11" t="s">
        <v>189</v>
      </c>
      <c r="BJ16" s="0" t="str">
        <f aca="false">CONCATENATE(CK16," ",BO16," ",DK16,DL16,"/",DN16,DO16)</f>
        <v>amlodipine besilate capsule, hard 10mg/</v>
      </c>
      <c r="BK16" s="29"/>
      <c r="BL16" s="0" t="str">
        <f aca="false">CONCATENATE(CK16," ",BO16," ",DK16,DL16,"/",DN16,DO16)</f>
        <v>amlodipine besilate capsule, hard 10mg/</v>
      </c>
      <c r="BM16" s="0" t="s">
        <v>303</v>
      </c>
      <c r="BN16" s="0" t="n">
        <v>10210000</v>
      </c>
      <c r="BO16" s="32" t="s">
        <v>299</v>
      </c>
      <c r="BP16" s="1" t="s">
        <v>299</v>
      </c>
      <c r="BQ16" s="1" t="s">
        <v>300</v>
      </c>
      <c r="BR16" s="0" t="n">
        <v>10210000</v>
      </c>
      <c r="BS16" s="0" t="s">
        <v>299</v>
      </c>
      <c r="BT16" s="0" t="n">
        <v>10210000</v>
      </c>
      <c r="BU16" s="0" t="s">
        <v>299</v>
      </c>
      <c r="BV16" s="34" t="n">
        <v>15012000</v>
      </c>
      <c r="BW16" s="35" t="s">
        <v>300</v>
      </c>
      <c r="BX16" s="50"/>
      <c r="BY16" s="50" t="s">
        <v>300</v>
      </c>
      <c r="BZ16" s="0" t="n">
        <v>20053000</v>
      </c>
      <c r="CA16" s="0" t="s">
        <v>191</v>
      </c>
      <c r="CB16" s="1" t="s">
        <v>191</v>
      </c>
      <c r="CC16" s="1" t="s">
        <v>191</v>
      </c>
      <c r="CD16" s="17"/>
      <c r="CE16" s="17"/>
      <c r="CG16" s="16"/>
      <c r="CH16" s="43" t="n">
        <v>100000090079</v>
      </c>
      <c r="CI16" s="43" t="s">
        <v>192</v>
      </c>
      <c r="CJ16" s="43" t="n">
        <v>100000090079</v>
      </c>
      <c r="CK16" s="11" t="s">
        <v>193</v>
      </c>
      <c r="CL16" s="11" t="s">
        <v>194</v>
      </c>
      <c r="CM16" s="44" t="n">
        <v>100000085259</v>
      </c>
      <c r="CN16" s="11" t="s">
        <v>195</v>
      </c>
      <c r="CO16" s="1" t="s">
        <v>196</v>
      </c>
      <c r="CP16" s="4" t="s">
        <v>287</v>
      </c>
      <c r="CQ16" s="40" t="s">
        <v>198</v>
      </c>
      <c r="CR16" s="40" t="s">
        <v>195</v>
      </c>
      <c r="CS16" s="40" t="s">
        <v>199</v>
      </c>
      <c r="CX16" s="11"/>
      <c r="CZ16" s="1" t="s">
        <v>187</v>
      </c>
      <c r="DA16" s="1" t="s">
        <v>200</v>
      </c>
      <c r="DB16" s="1" t="s">
        <v>187</v>
      </c>
      <c r="DC16" s="1" t="s">
        <v>200</v>
      </c>
      <c r="DD16" s="1" t="s">
        <v>201</v>
      </c>
      <c r="DE16" s="0" t="n">
        <v>10</v>
      </c>
      <c r="DF16" s="0" t="s">
        <v>202</v>
      </c>
      <c r="DG16" s="11"/>
      <c r="DH16" s="46" t="n">
        <v>1</v>
      </c>
      <c r="DI16" s="35" t="s">
        <v>300</v>
      </c>
      <c r="DJ16" s="34" t="n">
        <v>15012000</v>
      </c>
      <c r="DK16" s="5" t="n">
        <v>10</v>
      </c>
      <c r="DL16" s="5" t="s">
        <v>202</v>
      </c>
      <c r="DM16" s="47"/>
      <c r="DN16" s="47"/>
      <c r="DO16" s="47"/>
      <c r="DP16" s="47"/>
      <c r="DQ16" s="47"/>
      <c r="DR16" s="47"/>
      <c r="DT16" s="0" t="n">
        <v>10</v>
      </c>
      <c r="DU16" s="0" t="s">
        <v>202</v>
      </c>
      <c r="DY16" s="48" t="n">
        <v>100000110655</v>
      </c>
      <c r="EB16" s="11"/>
      <c r="EC16" s="11"/>
      <c r="ED16" s="11"/>
      <c r="EE16" s="11"/>
      <c r="EH16" s="11"/>
      <c r="EI16" s="11"/>
      <c r="EJ16" s="11"/>
      <c r="EK16" s="11"/>
      <c r="EL16" s="0" t="n">
        <v>60</v>
      </c>
      <c r="EM16" s="0" t="n">
        <v>5</v>
      </c>
      <c r="EN16" s="0" t="s">
        <v>202</v>
      </c>
      <c r="EO16" s="33" t="s">
        <v>203</v>
      </c>
      <c r="EP16" s="0" t="n">
        <v>30</v>
      </c>
      <c r="ER16" s="32" t="str">
        <f aca="false">CONCATENATE(CN16," ",FD16," ",DK16,DL16,"/",DN16,DO16)</f>
        <v>amlodipine oral 10mg/</v>
      </c>
      <c r="ES16" s="0" t="n">
        <v>1651</v>
      </c>
      <c r="ET16" s="0" t="s">
        <v>204</v>
      </c>
      <c r="EU16" s="33" t="s">
        <v>205</v>
      </c>
      <c r="EV16" s="33" t="s">
        <v>206</v>
      </c>
      <c r="EW16" s="33" t="s">
        <v>205</v>
      </c>
      <c r="EX16" s="33" t="s">
        <v>207</v>
      </c>
      <c r="EY16" s="33" t="s">
        <v>205</v>
      </c>
      <c r="EZ16" s="33" t="s">
        <v>208</v>
      </c>
      <c r="FA16" s="33" t="s">
        <v>205</v>
      </c>
      <c r="FB16" s="33" t="s">
        <v>209</v>
      </c>
      <c r="FC16" s="33" t="s">
        <v>205</v>
      </c>
      <c r="FD16" s="33" t="s">
        <v>210</v>
      </c>
      <c r="FE16" s="32" t="str">
        <f aca="false">CONCATENATE(CN16," ",FD16," ",DK16,DL16,"/",DN16,DO16)</f>
        <v>amlodipine oral 10mg/</v>
      </c>
      <c r="FH16" s="0" t="s">
        <v>211</v>
      </c>
      <c r="FI16" s="33" t="s">
        <v>212</v>
      </c>
      <c r="FJ16" s="33" t="s">
        <v>205</v>
      </c>
      <c r="FK16" s="33" t="s">
        <v>213</v>
      </c>
      <c r="FL16" s="0" t="n">
        <v>51</v>
      </c>
      <c r="FM16" s="0" t="s">
        <v>300</v>
      </c>
      <c r="FN16" s="0" t="n">
        <v>19</v>
      </c>
      <c r="FO16" s="0" t="s">
        <v>214</v>
      </c>
      <c r="FP16" s="0" t="n">
        <v>31</v>
      </c>
      <c r="FQ16" s="0" t="s">
        <v>210</v>
      </c>
      <c r="FR16" s="0" t="n">
        <v>47</v>
      </c>
      <c r="FS16" s="0" t="s">
        <v>215</v>
      </c>
      <c r="FU16" s="0" t="n">
        <v>51</v>
      </c>
      <c r="FV16" s="0" t="n">
        <v>19</v>
      </c>
      <c r="FW16" s="0" t="n">
        <v>31</v>
      </c>
      <c r="FX16" s="0" t="n">
        <v>47</v>
      </c>
      <c r="FZ16" s="0" t="s">
        <v>216</v>
      </c>
      <c r="GA16" s="0" t="s">
        <v>217</v>
      </c>
    </row>
    <row r="17" customFormat="false" ht="13.8" hidden="false" customHeight="false" outlineLevel="0" collapsed="false">
      <c r="A17" s="0" t="s">
        <v>317</v>
      </c>
      <c r="B17" s="0" t="s">
        <v>318</v>
      </c>
      <c r="C17" s="28" t="str">
        <f aca="false">HYPERLINK(D17)</f>
        <v>https://samviewer.digile.be/nl/sam/ampps/534933-02</v>
      </c>
      <c r="D17" s="1" t="s">
        <v>319</v>
      </c>
      <c r="E17" s="1" t="s">
        <v>320</v>
      </c>
      <c r="F17" s="1" t="s">
        <v>321</v>
      </c>
      <c r="G17" s="0" t="n">
        <v>4219812</v>
      </c>
      <c r="H17" s="0" t="s">
        <v>317</v>
      </c>
      <c r="I17" s="0" t="s">
        <v>317</v>
      </c>
      <c r="J17" s="2" t="str">
        <f aca="false">CONCATENATE(BI17," ",CK17," ",BE17," ",BO17," ",R17,S17," x ",DK17,DL17,"/",DN17,DO17)</f>
        <v>BEL amlodipine besilate Aurobindo tablet 28 x 5mg/</v>
      </c>
      <c r="K17" s="2" t="str">
        <f aca="false">CONCATENATE(BI17," ",CK17," ",BE17," ",BO17," ",R17,S17," x ",DK17,DL17,"/",DN17,DO17)</f>
        <v>BEL amlodipine besilate Aurobindo tablet 28 x 5mg/</v>
      </c>
      <c r="L17" s="11"/>
      <c r="M17" s="11"/>
      <c r="N17" s="11"/>
      <c r="O17" s="11"/>
      <c r="P17" s="2" t="n">
        <v>28</v>
      </c>
      <c r="Q17" s="29"/>
      <c r="R17" s="2" t="n">
        <v>28</v>
      </c>
      <c r="S17" s="29"/>
      <c r="T17" s="30" t="s">
        <v>322</v>
      </c>
      <c r="W17" s="1" t="s">
        <v>323</v>
      </c>
      <c r="X17" s="0" t="s">
        <v>324</v>
      </c>
      <c r="Y17" s="0" t="s">
        <v>325</v>
      </c>
      <c r="AD17" s="0" t="n">
        <v>1</v>
      </c>
      <c r="AE17" s="0" t="n">
        <v>28</v>
      </c>
      <c r="AF17" s="0" t="n">
        <v>10219000</v>
      </c>
      <c r="AG17" s="32" t="s">
        <v>183</v>
      </c>
      <c r="AH17" s="0" t="s">
        <v>183</v>
      </c>
      <c r="AI17" s="0" t="n">
        <v>313</v>
      </c>
      <c r="AJ17" s="34" t="n">
        <v>15054000</v>
      </c>
      <c r="AK17" s="35" t="s">
        <v>183</v>
      </c>
      <c r="AL17" s="34" t="n">
        <v>15054000</v>
      </c>
      <c r="AM17" s="11" t="s">
        <v>183</v>
      </c>
      <c r="AN17" s="16" t="s">
        <v>183</v>
      </c>
      <c r="AO17" s="16"/>
      <c r="AP17" s="2" t="n">
        <v>28</v>
      </c>
      <c r="AQ17" s="16"/>
      <c r="AR17" s="29"/>
      <c r="AS17" s="0" t="n">
        <v>13155</v>
      </c>
      <c r="AT17" s="36" t="str">
        <f aca="false">CONCATENATE(BI17," ",CK17," ",BE17," ",BO17," ",DK17,DL17,"/",DN17,DO17)</f>
        <v>BEL amlodipine besilate Aurobindo tablet 5mg/</v>
      </c>
      <c r="AU17" s="29"/>
      <c r="AV17" s="37"/>
      <c r="AW17" s="38" t="n">
        <v>13155</v>
      </c>
      <c r="AX17" s="0" t="s">
        <v>326</v>
      </c>
      <c r="AZ17" s="0" t="s">
        <v>186</v>
      </c>
      <c r="BA17" s="33" t="s">
        <v>187</v>
      </c>
      <c r="BB17" s="0" t="n">
        <v>10219000</v>
      </c>
      <c r="BC17" s="32" t="s">
        <v>183</v>
      </c>
      <c r="BD17" s="39" t="n">
        <v>1311</v>
      </c>
      <c r="BE17" s="40" t="s">
        <v>188</v>
      </c>
      <c r="BF17" s="29"/>
      <c r="BG17" s="40" t="s">
        <v>188</v>
      </c>
      <c r="BH17" s="40" t="n">
        <v>1311</v>
      </c>
      <c r="BI17" s="11" t="s">
        <v>189</v>
      </c>
      <c r="BJ17" s="0" t="str">
        <f aca="false">CONCATENATE(CK17," ",BO17," ",DK17,DL17,"/",DN17,DO17)</f>
        <v>amlodipine besilate tablet 5mg/</v>
      </c>
      <c r="BK17" s="29"/>
      <c r="BL17" s="0" t="str">
        <f aca="false">CONCATENATE(CK17," ",BO17," ",DK17,DL17,"/",DN17,DO17)</f>
        <v>amlodipine besilate tablet 5mg/</v>
      </c>
      <c r="BM17" s="0" t="s">
        <v>327</v>
      </c>
      <c r="BN17" s="0" t="n">
        <v>10219000</v>
      </c>
      <c r="BO17" s="32" t="s">
        <v>183</v>
      </c>
      <c r="BP17" s="1" t="s">
        <v>183</v>
      </c>
      <c r="BQ17" s="1" t="s">
        <v>183</v>
      </c>
      <c r="BR17" s="0" t="n">
        <v>10219000</v>
      </c>
      <c r="BS17" s="0" t="s">
        <v>183</v>
      </c>
      <c r="BT17" s="0" t="n">
        <v>10219000</v>
      </c>
      <c r="BU17" s="0" t="s">
        <v>183</v>
      </c>
      <c r="BV17" s="34" t="n">
        <v>15054000</v>
      </c>
      <c r="BW17" s="35" t="s">
        <v>183</v>
      </c>
      <c r="BX17" s="50"/>
      <c r="BY17" s="50" t="s">
        <v>183</v>
      </c>
      <c r="BZ17" s="0" t="n">
        <v>20053000</v>
      </c>
      <c r="CA17" s="0" t="s">
        <v>191</v>
      </c>
      <c r="CB17" s="1" t="s">
        <v>191</v>
      </c>
      <c r="CC17" s="1" t="s">
        <v>191</v>
      </c>
      <c r="CD17" s="17"/>
      <c r="CE17" s="17"/>
      <c r="CG17" s="16"/>
      <c r="CH17" s="43" t="n">
        <v>100000090079</v>
      </c>
      <c r="CI17" s="43" t="s">
        <v>192</v>
      </c>
      <c r="CJ17" s="43" t="n">
        <v>100000090079</v>
      </c>
      <c r="CK17" s="11" t="s">
        <v>193</v>
      </c>
      <c r="CL17" s="11" t="s">
        <v>194</v>
      </c>
      <c r="CM17" s="44" t="n">
        <v>100000085259</v>
      </c>
      <c r="CN17" s="11" t="s">
        <v>195</v>
      </c>
      <c r="CO17" s="1" t="s">
        <v>196</v>
      </c>
      <c r="CP17" s="4" t="s">
        <v>287</v>
      </c>
      <c r="CQ17" s="40" t="s">
        <v>198</v>
      </c>
      <c r="CR17" s="40" t="s">
        <v>195</v>
      </c>
      <c r="CS17" s="40" t="s">
        <v>199</v>
      </c>
      <c r="CX17" s="11"/>
      <c r="CZ17" s="1" t="s">
        <v>196</v>
      </c>
      <c r="DA17" s="1" t="s">
        <v>328</v>
      </c>
      <c r="DB17" s="1" t="s">
        <v>187</v>
      </c>
      <c r="DC17" s="1" t="s">
        <v>328</v>
      </c>
      <c r="DD17" s="1" t="s">
        <v>201</v>
      </c>
      <c r="DE17" s="0" t="n">
        <v>5</v>
      </c>
      <c r="DF17" s="0" t="s">
        <v>202</v>
      </c>
      <c r="DG17" s="11"/>
      <c r="DH17" s="46" t="n">
        <v>1</v>
      </c>
      <c r="DI17" s="35" t="s">
        <v>183</v>
      </c>
      <c r="DJ17" s="34" t="n">
        <v>15054000</v>
      </c>
      <c r="DK17" s="5" t="n">
        <v>5</v>
      </c>
      <c r="DL17" s="5" t="s">
        <v>202</v>
      </c>
      <c r="DM17" s="47"/>
      <c r="DN17" s="47"/>
      <c r="DO17" s="47"/>
      <c r="DP17" s="47"/>
      <c r="DQ17" s="47"/>
      <c r="DR17" s="47"/>
      <c r="DT17" s="0" t="n">
        <v>5</v>
      </c>
      <c r="DU17" s="0" t="s">
        <v>202</v>
      </c>
      <c r="DY17" s="48" t="n">
        <v>100000110655</v>
      </c>
      <c r="EB17" s="11"/>
      <c r="EC17" s="11"/>
      <c r="ED17" s="11"/>
      <c r="EE17" s="11"/>
      <c r="EH17" s="11"/>
      <c r="EI17" s="11"/>
      <c r="EJ17" s="11"/>
      <c r="EK17" s="11"/>
      <c r="EL17" s="0" t="n">
        <v>28</v>
      </c>
      <c r="EM17" s="0" t="n">
        <v>5</v>
      </c>
      <c r="EN17" s="0" t="s">
        <v>202</v>
      </c>
      <c r="EO17" s="33" t="s">
        <v>203</v>
      </c>
      <c r="EP17" s="0" t="n">
        <v>28</v>
      </c>
      <c r="ER17" s="32" t="str">
        <f aca="false">CONCATENATE(CN17," ",FD17," ",DK17,DL17,"/",DN17,DO17)</f>
        <v>amlodipine oral 5mg/</v>
      </c>
      <c r="ES17" s="0" t="n">
        <v>1701</v>
      </c>
      <c r="ET17" s="0" t="s">
        <v>329</v>
      </c>
      <c r="EU17" s="33" t="s">
        <v>205</v>
      </c>
      <c r="EV17" s="33" t="s">
        <v>206</v>
      </c>
      <c r="EW17" s="33" t="s">
        <v>205</v>
      </c>
      <c r="EX17" s="33" t="s">
        <v>207</v>
      </c>
      <c r="EY17" s="33" t="s">
        <v>205</v>
      </c>
      <c r="EZ17" s="33" t="s">
        <v>208</v>
      </c>
      <c r="FA17" s="33" t="s">
        <v>205</v>
      </c>
      <c r="FB17" s="33" t="s">
        <v>209</v>
      </c>
      <c r="FC17" s="33" t="s">
        <v>205</v>
      </c>
      <c r="FD17" s="33" t="s">
        <v>210</v>
      </c>
      <c r="FE17" s="32" t="str">
        <f aca="false">CONCATENATE(CN17," ",FD17," ",DK17,DL17,"/",DN17,DO17)</f>
        <v>amlodipine oral 5mg/</v>
      </c>
      <c r="FH17" s="0" t="s">
        <v>211</v>
      </c>
      <c r="FI17" s="33" t="s">
        <v>212</v>
      </c>
      <c r="FJ17" s="33" t="s">
        <v>205</v>
      </c>
      <c r="FK17" s="33" t="s">
        <v>213</v>
      </c>
      <c r="FL17" s="0" t="n">
        <v>69</v>
      </c>
      <c r="FM17" s="0" t="s">
        <v>183</v>
      </c>
      <c r="FN17" s="0" t="n">
        <v>19</v>
      </c>
      <c r="FO17" s="0" t="s">
        <v>214</v>
      </c>
      <c r="FP17" s="0" t="n">
        <v>31</v>
      </c>
      <c r="FQ17" s="0" t="s">
        <v>210</v>
      </c>
      <c r="FR17" s="0" t="n">
        <v>47</v>
      </c>
      <c r="FS17" s="0" t="s">
        <v>215</v>
      </c>
      <c r="FU17" s="0" t="n">
        <v>69</v>
      </c>
      <c r="FV17" s="0" t="n">
        <v>19</v>
      </c>
      <c r="FW17" s="0" t="n">
        <v>31</v>
      </c>
      <c r="FX17" s="0" t="n">
        <v>47</v>
      </c>
      <c r="FZ17" s="0" t="s">
        <v>216</v>
      </c>
      <c r="GA17" s="0" t="s">
        <v>217</v>
      </c>
    </row>
    <row r="18" customFormat="false" ht="13.8" hidden="false" customHeight="false" outlineLevel="0" collapsed="false">
      <c r="A18" s="0" t="s">
        <v>330</v>
      </c>
      <c r="B18" s="0" t="s">
        <v>331</v>
      </c>
      <c r="C18" s="28" t="str">
        <f aca="false">HYPERLINK(D18)</f>
        <v>https://samviewer.digile.be/nl/sam/ampps/534933-06</v>
      </c>
      <c r="D18" s="1" t="s">
        <v>332</v>
      </c>
      <c r="E18" s="1" t="s">
        <v>333</v>
      </c>
      <c r="F18" s="1" t="s">
        <v>334</v>
      </c>
      <c r="G18" s="0" t="n">
        <v>4219820</v>
      </c>
      <c r="H18" s="0" t="s">
        <v>330</v>
      </c>
      <c r="I18" s="0" t="s">
        <v>330</v>
      </c>
      <c r="J18" s="2" t="str">
        <f aca="false">CONCATENATE(BI18," ",CK18," ",BE18," ",BO18," ",R18,S18," x ",DK18,DL18,"/",DN18,DO18)</f>
        <v>BEL amlodipine besilate Aurobindo tablet 98 x 5mg/</v>
      </c>
      <c r="K18" s="2" t="str">
        <f aca="false">CONCATENATE(BI18," ",CK18," ",BE18," ",BO18," ",R18,S18," x ",DK18,DL18,"/",DN18,DO18)</f>
        <v>BEL amlodipine besilate Aurobindo tablet 98 x 5mg/</v>
      </c>
      <c r="L18" s="11"/>
      <c r="M18" s="11"/>
      <c r="N18" s="11"/>
      <c r="O18" s="11"/>
      <c r="P18" s="2" t="n">
        <v>98</v>
      </c>
      <c r="Q18" s="29"/>
      <c r="R18" s="2" t="n">
        <v>98</v>
      </c>
      <c r="S18" s="29"/>
      <c r="T18" s="30" t="s">
        <v>335</v>
      </c>
      <c r="W18" s="1" t="s">
        <v>336</v>
      </c>
      <c r="X18" s="0" t="s">
        <v>324</v>
      </c>
      <c r="Y18" s="0" t="s">
        <v>325</v>
      </c>
      <c r="AD18" s="0" t="n">
        <v>1</v>
      </c>
      <c r="AE18" s="0" t="n">
        <v>98</v>
      </c>
      <c r="AF18" s="0" t="n">
        <v>10219000</v>
      </c>
      <c r="AG18" s="32" t="s">
        <v>183</v>
      </c>
      <c r="AH18" s="0" t="s">
        <v>183</v>
      </c>
      <c r="AI18" s="0" t="n">
        <v>313</v>
      </c>
      <c r="AJ18" s="34" t="n">
        <v>15054000</v>
      </c>
      <c r="AK18" s="35" t="s">
        <v>183</v>
      </c>
      <c r="AL18" s="34" t="n">
        <v>15054000</v>
      </c>
      <c r="AM18" s="11" t="s">
        <v>183</v>
      </c>
      <c r="AN18" s="16" t="s">
        <v>183</v>
      </c>
      <c r="AO18" s="16"/>
      <c r="AP18" s="2" t="n">
        <v>98</v>
      </c>
      <c r="AQ18" s="16"/>
      <c r="AR18" s="29"/>
      <c r="AS18" s="0" t="n">
        <v>13155</v>
      </c>
      <c r="AT18" s="36" t="str">
        <f aca="false">CONCATENATE(BI18," ",CK18," ",BE18," ",BO18," ",DK18,DL18,"/",DN18,DO18)</f>
        <v>BEL amlodipine besilate Aurobindo tablet 5mg/</v>
      </c>
      <c r="AU18" s="29"/>
      <c r="AV18" s="37"/>
      <c r="AW18" s="38" t="n">
        <v>13155</v>
      </c>
      <c r="AX18" s="0" t="s">
        <v>326</v>
      </c>
      <c r="AZ18" s="0" t="s">
        <v>186</v>
      </c>
      <c r="BA18" s="33" t="s">
        <v>187</v>
      </c>
      <c r="BB18" s="0" t="n">
        <v>10219000</v>
      </c>
      <c r="BC18" s="32" t="s">
        <v>183</v>
      </c>
      <c r="BD18" s="39" t="n">
        <v>1311</v>
      </c>
      <c r="BE18" s="40" t="s">
        <v>188</v>
      </c>
      <c r="BF18" s="29"/>
      <c r="BG18" s="40" t="s">
        <v>188</v>
      </c>
      <c r="BH18" s="40" t="n">
        <v>1311</v>
      </c>
      <c r="BI18" s="11" t="s">
        <v>189</v>
      </c>
      <c r="BJ18" s="0" t="str">
        <f aca="false">CONCATENATE(CK18," ",BO18," ",DK18,DL18,"/",DN18,DO18)</f>
        <v>amlodipine besilate tablet 5mg/</v>
      </c>
      <c r="BK18" s="29"/>
      <c r="BL18" s="0" t="str">
        <f aca="false">CONCATENATE(CK18," ",BO18," ",DK18,DL18,"/",DN18,DO18)</f>
        <v>amlodipine besilate tablet 5mg/</v>
      </c>
      <c r="BM18" s="0" t="s">
        <v>327</v>
      </c>
      <c r="BN18" s="0" t="n">
        <v>10219000</v>
      </c>
      <c r="BO18" s="32" t="s">
        <v>183</v>
      </c>
      <c r="BP18" s="1" t="s">
        <v>183</v>
      </c>
      <c r="BQ18" s="1" t="s">
        <v>183</v>
      </c>
      <c r="BR18" s="0" t="n">
        <v>10219000</v>
      </c>
      <c r="BS18" s="0" t="s">
        <v>183</v>
      </c>
      <c r="BT18" s="0" t="n">
        <v>10219000</v>
      </c>
      <c r="BU18" s="0" t="s">
        <v>183</v>
      </c>
      <c r="BV18" s="34" t="n">
        <v>15054000</v>
      </c>
      <c r="BW18" s="35" t="s">
        <v>183</v>
      </c>
      <c r="BX18" s="50"/>
      <c r="BY18" s="50" t="s">
        <v>183</v>
      </c>
      <c r="BZ18" s="0" t="n">
        <v>20053000</v>
      </c>
      <c r="CA18" s="0" t="s">
        <v>191</v>
      </c>
      <c r="CB18" s="1" t="s">
        <v>191</v>
      </c>
      <c r="CC18" s="1" t="s">
        <v>191</v>
      </c>
      <c r="CD18" s="17"/>
      <c r="CE18" s="17"/>
      <c r="CG18" s="16"/>
      <c r="CH18" s="43" t="n">
        <v>100000090079</v>
      </c>
      <c r="CI18" s="43" t="s">
        <v>192</v>
      </c>
      <c r="CJ18" s="43" t="n">
        <v>100000090079</v>
      </c>
      <c r="CK18" s="11" t="s">
        <v>193</v>
      </c>
      <c r="CL18" s="11" t="s">
        <v>194</v>
      </c>
      <c r="CM18" s="44" t="n">
        <v>100000085259</v>
      </c>
      <c r="CN18" s="11" t="s">
        <v>195</v>
      </c>
      <c r="CO18" s="1" t="s">
        <v>196</v>
      </c>
      <c r="CP18" s="4" t="s">
        <v>287</v>
      </c>
      <c r="CQ18" s="40" t="s">
        <v>198</v>
      </c>
      <c r="CR18" s="40" t="s">
        <v>195</v>
      </c>
      <c r="CS18" s="40" t="s">
        <v>199</v>
      </c>
      <c r="CX18" s="11"/>
      <c r="CZ18" s="1" t="s">
        <v>196</v>
      </c>
      <c r="DA18" s="1" t="s">
        <v>328</v>
      </c>
      <c r="DB18" s="1" t="s">
        <v>187</v>
      </c>
      <c r="DC18" s="1" t="s">
        <v>328</v>
      </c>
      <c r="DD18" s="1" t="s">
        <v>201</v>
      </c>
      <c r="DE18" s="0" t="n">
        <v>5</v>
      </c>
      <c r="DF18" s="0" t="s">
        <v>202</v>
      </c>
      <c r="DG18" s="11"/>
      <c r="DH18" s="46" t="n">
        <v>1</v>
      </c>
      <c r="DI18" s="35" t="s">
        <v>183</v>
      </c>
      <c r="DJ18" s="34" t="n">
        <v>15054000</v>
      </c>
      <c r="DK18" s="5" t="n">
        <v>5</v>
      </c>
      <c r="DL18" s="5" t="s">
        <v>202</v>
      </c>
      <c r="DM18" s="47"/>
      <c r="DN18" s="47"/>
      <c r="DO18" s="47"/>
      <c r="DP18" s="47"/>
      <c r="DQ18" s="47"/>
      <c r="DR18" s="47"/>
      <c r="DT18" s="0" t="n">
        <v>5</v>
      </c>
      <c r="DU18" s="0" t="s">
        <v>202</v>
      </c>
      <c r="DY18" s="48" t="n">
        <v>100000110655</v>
      </c>
      <c r="EB18" s="11"/>
      <c r="EC18" s="11"/>
      <c r="ED18" s="11"/>
      <c r="EE18" s="11"/>
      <c r="EH18" s="11"/>
      <c r="EI18" s="11"/>
      <c r="EJ18" s="11"/>
      <c r="EK18" s="11"/>
      <c r="EL18" s="0" t="n">
        <v>98</v>
      </c>
      <c r="EM18" s="0" t="n">
        <v>5</v>
      </c>
      <c r="EN18" s="0" t="s">
        <v>202</v>
      </c>
      <c r="EO18" s="33" t="s">
        <v>203</v>
      </c>
      <c r="EP18" s="0" t="n">
        <v>98</v>
      </c>
      <c r="ER18" s="32" t="str">
        <f aca="false">CONCATENATE(CN18," ",FD18," ",DK18,DL18,"/",DN18,DO18)</f>
        <v>amlodipine oral 5mg/</v>
      </c>
      <c r="ES18" s="0" t="n">
        <v>1701</v>
      </c>
      <c r="ET18" s="0" t="s">
        <v>329</v>
      </c>
      <c r="EU18" s="33" t="s">
        <v>205</v>
      </c>
      <c r="EV18" s="33" t="s">
        <v>206</v>
      </c>
      <c r="EW18" s="33" t="s">
        <v>205</v>
      </c>
      <c r="EX18" s="33" t="s">
        <v>207</v>
      </c>
      <c r="EY18" s="33" t="s">
        <v>205</v>
      </c>
      <c r="EZ18" s="33" t="s">
        <v>208</v>
      </c>
      <c r="FA18" s="33" t="s">
        <v>205</v>
      </c>
      <c r="FB18" s="33" t="s">
        <v>209</v>
      </c>
      <c r="FC18" s="33" t="s">
        <v>205</v>
      </c>
      <c r="FD18" s="33" t="s">
        <v>210</v>
      </c>
      <c r="FE18" s="32" t="str">
        <f aca="false">CONCATENATE(CN18," ",FD18," ",DK18,DL18,"/",DN18,DO18)</f>
        <v>amlodipine oral 5mg/</v>
      </c>
      <c r="FH18" s="0" t="s">
        <v>211</v>
      </c>
      <c r="FI18" s="33" t="s">
        <v>212</v>
      </c>
      <c r="FJ18" s="33" t="s">
        <v>205</v>
      </c>
      <c r="FK18" s="33" t="s">
        <v>213</v>
      </c>
      <c r="FL18" s="0" t="n">
        <v>69</v>
      </c>
      <c r="FM18" s="0" t="s">
        <v>183</v>
      </c>
      <c r="FN18" s="0" t="n">
        <v>19</v>
      </c>
      <c r="FO18" s="0" t="s">
        <v>214</v>
      </c>
      <c r="FP18" s="0" t="n">
        <v>31</v>
      </c>
      <c r="FQ18" s="0" t="s">
        <v>210</v>
      </c>
      <c r="FR18" s="0" t="n">
        <v>47</v>
      </c>
      <c r="FS18" s="0" t="s">
        <v>215</v>
      </c>
      <c r="FU18" s="0" t="n">
        <v>69</v>
      </c>
      <c r="FV18" s="0" t="n">
        <v>19</v>
      </c>
      <c r="FW18" s="0" t="n">
        <v>31</v>
      </c>
      <c r="FX18" s="0" t="n">
        <v>47</v>
      </c>
      <c r="FZ18" s="0" t="s">
        <v>216</v>
      </c>
      <c r="GA18" s="0" t="s">
        <v>217</v>
      </c>
    </row>
    <row r="19" customFormat="false" ht="13.8" hidden="false" customHeight="false" outlineLevel="0" collapsed="false">
      <c r="A19" s="0" t="s">
        <v>337</v>
      </c>
      <c r="B19" s="0" t="s">
        <v>338</v>
      </c>
      <c r="C19" s="28" t="str">
        <f aca="false">HYPERLINK(D19)</f>
        <v>https://samviewer.digile.be/nl/sam/ampps/292205-09</v>
      </c>
      <c r="D19" s="1" t="s">
        <v>339</v>
      </c>
      <c r="E19" s="1" t="s">
        <v>340</v>
      </c>
      <c r="F19" s="1" t="s">
        <v>341</v>
      </c>
      <c r="G19" s="0" t="n">
        <v>2399640</v>
      </c>
      <c r="H19" s="0" t="s">
        <v>337</v>
      </c>
      <c r="I19" s="0" t="s">
        <v>337</v>
      </c>
      <c r="J19" s="2" t="str">
        <f aca="false">CONCATENATE(BI19," ",CK19," ",BE19," ",BO19," ",R19,S19," x ",DK19,DL19,"/",DN19,DO19)</f>
        <v>BEL amlodipine besilate Sandoz tablet 100 x 5mg/</v>
      </c>
      <c r="K19" s="2" t="str">
        <f aca="false">CONCATENATE(BI19," ",CK19," ",BE19," ",BO19," ",R19,S19," x ",DK19,DL19,"/",DN19,DO19)</f>
        <v>BEL amlodipine besilate Sandoz tablet 100 x 5mg/</v>
      </c>
      <c r="L19" s="11"/>
      <c r="M19" s="11"/>
      <c r="N19" s="11"/>
      <c r="O19" s="11"/>
      <c r="P19" s="2" t="n">
        <v>100</v>
      </c>
      <c r="Q19" s="29"/>
      <c r="R19" s="2" t="n">
        <v>100</v>
      </c>
      <c r="S19" s="29"/>
      <c r="T19" s="30" t="s">
        <v>180</v>
      </c>
      <c r="W19" s="1" t="s">
        <v>181</v>
      </c>
      <c r="X19" s="0" t="s">
        <v>324</v>
      </c>
      <c r="Y19" s="0" t="s">
        <v>342</v>
      </c>
      <c r="AD19" s="0" t="n">
        <v>1</v>
      </c>
      <c r="AE19" s="0" t="n">
        <v>100</v>
      </c>
      <c r="AF19" s="0" t="n">
        <v>10219000</v>
      </c>
      <c r="AG19" s="32" t="s">
        <v>183</v>
      </c>
      <c r="AH19" s="0" t="s">
        <v>183</v>
      </c>
      <c r="AI19" s="0" t="n">
        <v>313</v>
      </c>
      <c r="AJ19" s="34" t="n">
        <v>15054000</v>
      </c>
      <c r="AK19" s="35" t="s">
        <v>183</v>
      </c>
      <c r="AL19" s="34" t="n">
        <v>15054000</v>
      </c>
      <c r="AM19" s="11" t="s">
        <v>183</v>
      </c>
      <c r="AN19" s="16" t="s">
        <v>183</v>
      </c>
      <c r="AO19" s="16"/>
      <c r="AP19" s="2" t="n">
        <v>100</v>
      </c>
      <c r="AQ19" s="16"/>
      <c r="AR19" s="29"/>
      <c r="AS19" s="0" t="n">
        <v>5015</v>
      </c>
      <c r="AT19" s="36" t="str">
        <f aca="false">CONCATENATE(BI19," ",CK19," ",BE19," ",BO19," ",DK19,DL19,"/",DN19,DO19)</f>
        <v>BEL amlodipine besilate Sandoz tablet 5mg/</v>
      </c>
      <c r="AU19" s="29"/>
      <c r="AV19" s="37"/>
      <c r="AW19" s="38" t="n">
        <v>5015</v>
      </c>
      <c r="AX19" s="0" t="s">
        <v>343</v>
      </c>
      <c r="AZ19" s="0" t="s">
        <v>186</v>
      </c>
      <c r="BA19" s="33" t="s">
        <v>187</v>
      </c>
      <c r="BB19" s="0" t="n">
        <v>10219000</v>
      </c>
      <c r="BC19" s="32" t="s">
        <v>183</v>
      </c>
      <c r="BD19" s="39" t="n">
        <v>1316</v>
      </c>
      <c r="BE19" s="40" t="s">
        <v>239</v>
      </c>
      <c r="BF19" s="29"/>
      <c r="BG19" s="40" t="s">
        <v>239</v>
      </c>
      <c r="BH19" s="40" t="n">
        <v>1316</v>
      </c>
      <c r="BI19" s="11" t="s">
        <v>189</v>
      </c>
      <c r="BJ19" s="0" t="str">
        <f aca="false">CONCATENATE(CK19," ",BO19," ",DK19,DL19,"/",DN19,DO19)</f>
        <v>amlodipine besilate tablet 5mg/</v>
      </c>
      <c r="BK19" s="29"/>
      <c r="BL19" s="0" t="str">
        <f aca="false">CONCATENATE(CK19," ",BO19," ",DK19,DL19,"/",DN19,DO19)</f>
        <v>amlodipine besilate tablet 5mg/</v>
      </c>
      <c r="BM19" s="0" t="s">
        <v>327</v>
      </c>
      <c r="BN19" s="0" t="n">
        <v>10219000</v>
      </c>
      <c r="BO19" s="32" t="s">
        <v>183</v>
      </c>
      <c r="BP19" s="1" t="s">
        <v>183</v>
      </c>
      <c r="BQ19" s="1" t="s">
        <v>183</v>
      </c>
      <c r="BR19" s="0" t="n">
        <v>10219000</v>
      </c>
      <c r="BS19" s="0" t="s">
        <v>183</v>
      </c>
      <c r="BT19" s="0" t="n">
        <v>10219000</v>
      </c>
      <c r="BU19" s="0" t="s">
        <v>183</v>
      </c>
      <c r="BV19" s="34" t="n">
        <v>15054000</v>
      </c>
      <c r="BW19" s="35" t="s">
        <v>183</v>
      </c>
      <c r="BX19" s="50"/>
      <c r="BY19" s="50" t="s">
        <v>183</v>
      </c>
      <c r="BZ19" s="0" t="n">
        <v>20053000</v>
      </c>
      <c r="CA19" s="0" t="s">
        <v>191</v>
      </c>
      <c r="CB19" s="1" t="s">
        <v>191</v>
      </c>
      <c r="CC19" s="1" t="s">
        <v>191</v>
      </c>
      <c r="CD19" s="17"/>
      <c r="CE19" s="17"/>
      <c r="CG19" s="16"/>
      <c r="CH19" s="43" t="n">
        <v>100000090079</v>
      </c>
      <c r="CI19" s="43" t="s">
        <v>192</v>
      </c>
      <c r="CJ19" s="43" t="n">
        <v>100000090079</v>
      </c>
      <c r="CK19" s="11" t="s">
        <v>193</v>
      </c>
      <c r="CL19" s="11" t="s">
        <v>194</v>
      </c>
      <c r="CM19" s="44" t="n">
        <v>100000085259</v>
      </c>
      <c r="CN19" s="11" t="s">
        <v>195</v>
      </c>
      <c r="CO19" s="1" t="s">
        <v>196</v>
      </c>
      <c r="CP19" s="4" t="s">
        <v>287</v>
      </c>
      <c r="CQ19" s="40" t="s">
        <v>198</v>
      </c>
      <c r="CR19" s="40" t="s">
        <v>195</v>
      </c>
      <c r="CS19" s="40" t="s">
        <v>199</v>
      </c>
      <c r="CX19" s="11"/>
      <c r="CZ19" s="1" t="s">
        <v>187</v>
      </c>
      <c r="DA19" s="1" t="s">
        <v>328</v>
      </c>
      <c r="DB19" s="1" t="s">
        <v>187</v>
      </c>
      <c r="DC19" s="1" t="s">
        <v>328</v>
      </c>
      <c r="DD19" s="1" t="s">
        <v>201</v>
      </c>
      <c r="DE19" s="0" t="n">
        <v>5</v>
      </c>
      <c r="DF19" s="0" t="s">
        <v>202</v>
      </c>
      <c r="DG19" s="11"/>
      <c r="DH19" s="46" t="n">
        <v>1</v>
      </c>
      <c r="DI19" s="35" t="s">
        <v>183</v>
      </c>
      <c r="DJ19" s="34" t="n">
        <v>15054000</v>
      </c>
      <c r="DK19" s="5" t="n">
        <v>5</v>
      </c>
      <c r="DL19" s="5" t="s">
        <v>202</v>
      </c>
      <c r="DM19" s="47"/>
      <c r="DN19" s="47"/>
      <c r="DO19" s="47"/>
      <c r="DP19" s="47"/>
      <c r="DQ19" s="47"/>
      <c r="DR19" s="47"/>
      <c r="DT19" s="0" t="n">
        <v>5</v>
      </c>
      <c r="DU19" s="0" t="s">
        <v>202</v>
      </c>
      <c r="DY19" s="48" t="n">
        <v>100000110655</v>
      </c>
      <c r="EB19" s="11"/>
      <c r="EC19" s="11"/>
      <c r="ED19" s="11"/>
      <c r="EE19" s="11"/>
      <c r="EH19" s="11"/>
      <c r="EI19" s="11"/>
      <c r="EJ19" s="11"/>
      <c r="EK19" s="11"/>
      <c r="EL19" s="0" t="n">
        <v>100</v>
      </c>
      <c r="EM19" s="0" t="n">
        <v>5</v>
      </c>
      <c r="EN19" s="0" t="s">
        <v>202</v>
      </c>
      <c r="EO19" s="33" t="s">
        <v>203</v>
      </c>
      <c r="EP19" s="2" t="n">
        <v>100</v>
      </c>
      <c r="ER19" s="32" t="str">
        <f aca="false">CONCATENATE(CN19," ",FD19," ",DK19,DL19,"/",DN19,DO19)</f>
        <v>amlodipine oral 5mg/</v>
      </c>
      <c r="ES19" s="0" t="n">
        <v>1701</v>
      </c>
      <c r="ET19" s="0" t="s">
        <v>329</v>
      </c>
      <c r="EU19" s="33" t="s">
        <v>205</v>
      </c>
      <c r="EV19" s="33" t="s">
        <v>206</v>
      </c>
      <c r="EW19" s="33" t="s">
        <v>205</v>
      </c>
      <c r="EX19" s="33" t="s">
        <v>207</v>
      </c>
      <c r="EY19" s="33" t="s">
        <v>205</v>
      </c>
      <c r="EZ19" s="33" t="s">
        <v>208</v>
      </c>
      <c r="FA19" s="33" t="s">
        <v>205</v>
      </c>
      <c r="FB19" s="33" t="s">
        <v>209</v>
      </c>
      <c r="FC19" s="33" t="s">
        <v>205</v>
      </c>
      <c r="FD19" s="33" t="s">
        <v>210</v>
      </c>
      <c r="FE19" s="32" t="str">
        <f aca="false">CONCATENATE(CN19," ",FD19," ",DK19,DL19,"/",DN19,DO19)</f>
        <v>amlodipine oral 5mg/</v>
      </c>
      <c r="FH19" s="0" t="s">
        <v>211</v>
      </c>
      <c r="FI19" s="33" t="s">
        <v>207</v>
      </c>
      <c r="FJ19" s="33" t="s">
        <v>205</v>
      </c>
      <c r="FK19" s="33" t="s">
        <v>208</v>
      </c>
      <c r="FL19" s="0" t="n">
        <v>69</v>
      </c>
      <c r="FM19" s="0" t="s">
        <v>183</v>
      </c>
      <c r="FN19" s="0" t="n">
        <v>19</v>
      </c>
      <c r="FO19" s="0" t="s">
        <v>214</v>
      </c>
      <c r="FP19" s="0" t="n">
        <v>31</v>
      </c>
      <c r="FQ19" s="0" t="s">
        <v>210</v>
      </c>
      <c r="FR19" s="0" t="n">
        <v>47</v>
      </c>
      <c r="FS19" s="0" t="s">
        <v>215</v>
      </c>
      <c r="FU19" s="0" t="n">
        <v>69</v>
      </c>
      <c r="FV19" s="0" t="n">
        <v>19</v>
      </c>
      <c r="FW19" s="0" t="n">
        <v>31</v>
      </c>
      <c r="FX19" s="0" t="n">
        <v>47</v>
      </c>
      <c r="FZ19" s="0" t="s">
        <v>216</v>
      </c>
      <c r="GA19" s="0" t="s">
        <v>217</v>
      </c>
    </row>
    <row r="20" customFormat="false" ht="13.8" hidden="false" customHeight="false" outlineLevel="0" collapsed="false">
      <c r="A20" s="0" t="s">
        <v>344</v>
      </c>
      <c r="B20" s="0" t="s">
        <v>345</v>
      </c>
      <c r="C20" s="28" t="str">
        <f aca="false">HYPERLINK(D20)</f>
        <v>https://samviewer.digile.be/nl/sam/ampps/292223-05</v>
      </c>
      <c r="D20" s="1" t="s">
        <v>346</v>
      </c>
      <c r="E20" s="1" t="s">
        <v>340</v>
      </c>
      <c r="F20" s="1" t="s">
        <v>347</v>
      </c>
      <c r="G20" s="0" t="n">
        <v>3271632</v>
      </c>
      <c r="H20" s="0" t="s">
        <v>344</v>
      </c>
      <c r="I20" s="0" t="s">
        <v>344</v>
      </c>
      <c r="J20" s="2" t="str">
        <f aca="false">CONCATENATE(BI20," ",CK20," ",BE20," ",BO20," ",R20,S20," x ",DK20,DL20,"/",DN20,DO20)</f>
        <v>BEL amlodipine besilate Sandoz tablet 100 x 5mg/</v>
      </c>
      <c r="K20" s="2" t="str">
        <f aca="false">CONCATENATE(BI20," ",CK20," ",BE20," ",BO20," ",R20,S20," x ",DK20,DL20,"/",DN20,DO20)</f>
        <v>BEL amlodipine besilate Sandoz tablet 100 x 5mg/</v>
      </c>
      <c r="L20" s="11"/>
      <c r="M20" s="11"/>
      <c r="N20" s="11"/>
      <c r="O20" s="11"/>
      <c r="P20" s="2" t="n">
        <v>100</v>
      </c>
      <c r="Q20" s="29"/>
      <c r="R20" s="2" t="n">
        <v>100</v>
      </c>
      <c r="S20" s="29"/>
      <c r="T20" s="30" t="s">
        <v>180</v>
      </c>
      <c r="W20" s="1" t="s">
        <v>181</v>
      </c>
      <c r="X20" s="0" t="n">
        <v>4</v>
      </c>
      <c r="Y20" s="0" t="s">
        <v>342</v>
      </c>
      <c r="AD20" s="0" t="n">
        <v>1</v>
      </c>
      <c r="AE20" s="0" t="n">
        <v>100</v>
      </c>
      <c r="AF20" s="0" t="n">
        <v>10219000</v>
      </c>
      <c r="AG20" s="32" t="s">
        <v>183</v>
      </c>
      <c r="AH20" s="0" t="s">
        <v>183</v>
      </c>
      <c r="AI20" s="0" t="n">
        <v>313</v>
      </c>
      <c r="AJ20" s="34" t="n">
        <v>15054000</v>
      </c>
      <c r="AK20" s="35" t="s">
        <v>183</v>
      </c>
      <c r="AL20" s="34" t="n">
        <v>15054000</v>
      </c>
      <c r="AM20" s="11" t="s">
        <v>183</v>
      </c>
      <c r="AN20" s="16" t="s">
        <v>183</v>
      </c>
      <c r="AO20" s="16"/>
      <c r="AP20" s="2" t="n">
        <v>100</v>
      </c>
      <c r="AQ20" s="16"/>
      <c r="AR20" s="29"/>
      <c r="AS20" s="0" t="n">
        <v>5015</v>
      </c>
      <c r="AT20" s="36" t="str">
        <f aca="false">CONCATENATE(BI20," ",CK20," ",BE20," ",BO20," ",DK20,DL20,"/",DN20,DO20)</f>
        <v>BEL amlodipine besilate Sandoz tablet 5mg/</v>
      </c>
      <c r="AU20" s="29"/>
      <c r="AV20" s="37"/>
      <c r="AW20" s="38" t="n">
        <v>5015</v>
      </c>
      <c r="AX20" s="0" t="s">
        <v>343</v>
      </c>
      <c r="AZ20" s="0" t="s">
        <v>186</v>
      </c>
      <c r="BA20" s="33" t="s">
        <v>187</v>
      </c>
      <c r="BB20" s="0" t="n">
        <v>10219000</v>
      </c>
      <c r="BC20" s="32" t="s">
        <v>183</v>
      </c>
      <c r="BD20" s="39" t="n">
        <v>1316</v>
      </c>
      <c r="BE20" s="40" t="s">
        <v>239</v>
      </c>
      <c r="BF20" s="29"/>
      <c r="BG20" s="40" t="s">
        <v>239</v>
      </c>
      <c r="BH20" s="40" t="n">
        <v>1316</v>
      </c>
      <c r="BI20" s="11" t="s">
        <v>189</v>
      </c>
      <c r="BJ20" s="0" t="str">
        <f aca="false">CONCATENATE(CK20," ",BO20," ",DK20,DL20,"/",DN20,DO20)</f>
        <v>amlodipine besilate tablet 5mg/</v>
      </c>
      <c r="BK20" s="29"/>
      <c r="BL20" s="0" t="str">
        <f aca="false">CONCATENATE(CK20," ",BO20," ",DK20,DL20,"/",DN20,DO20)</f>
        <v>amlodipine besilate tablet 5mg/</v>
      </c>
      <c r="BM20" s="0" t="s">
        <v>327</v>
      </c>
      <c r="BN20" s="0" t="n">
        <v>10219000</v>
      </c>
      <c r="BO20" s="32" t="s">
        <v>183</v>
      </c>
      <c r="BP20" s="1" t="s">
        <v>183</v>
      </c>
      <c r="BQ20" s="1" t="s">
        <v>183</v>
      </c>
      <c r="BR20" s="0" t="n">
        <v>10219000</v>
      </c>
      <c r="BS20" s="0" t="s">
        <v>183</v>
      </c>
      <c r="BT20" s="0" t="n">
        <v>10219000</v>
      </c>
      <c r="BU20" s="0" t="s">
        <v>183</v>
      </c>
      <c r="BV20" s="34" t="n">
        <v>15054000</v>
      </c>
      <c r="BW20" s="35" t="s">
        <v>183</v>
      </c>
      <c r="BX20" s="50"/>
      <c r="BY20" s="50" t="s">
        <v>183</v>
      </c>
      <c r="BZ20" s="0" t="n">
        <v>20053000</v>
      </c>
      <c r="CA20" s="0" t="s">
        <v>191</v>
      </c>
      <c r="CB20" s="1" t="s">
        <v>191</v>
      </c>
      <c r="CC20" s="1" t="s">
        <v>191</v>
      </c>
      <c r="CD20" s="17"/>
      <c r="CE20" s="17"/>
      <c r="CG20" s="16"/>
      <c r="CH20" s="43" t="n">
        <v>100000090079</v>
      </c>
      <c r="CI20" s="43" t="s">
        <v>192</v>
      </c>
      <c r="CJ20" s="43" t="n">
        <v>100000090079</v>
      </c>
      <c r="CK20" s="11" t="s">
        <v>193</v>
      </c>
      <c r="CL20" s="11" t="s">
        <v>194</v>
      </c>
      <c r="CM20" s="44" t="n">
        <v>100000085259</v>
      </c>
      <c r="CN20" s="11" t="s">
        <v>195</v>
      </c>
      <c r="CO20" s="1" t="s">
        <v>196</v>
      </c>
      <c r="CP20" s="4" t="s">
        <v>287</v>
      </c>
      <c r="CQ20" s="40" t="s">
        <v>198</v>
      </c>
      <c r="CR20" s="40" t="s">
        <v>195</v>
      </c>
      <c r="CS20" s="40" t="s">
        <v>199</v>
      </c>
      <c r="CX20" s="11"/>
      <c r="CZ20" s="1" t="s">
        <v>187</v>
      </c>
      <c r="DA20" s="1" t="s">
        <v>328</v>
      </c>
      <c r="DB20" s="1" t="s">
        <v>187</v>
      </c>
      <c r="DC20" s="1" t="s">
        <v>328</v>
      </c>
      <c r="DD20" s="1" t="s">
        <v>201</v>
      </c>
      <c r="DE20" s="0" t="n">
        <v>5</v>
      </c>
      <c r="DF20" s="0" t="s">
        <v>202</v>
      </c>
      <c r="DG20" s="11"/>
      <c r="DH20" s="46" t="n">
        <v>1</v>
      </c>
      <c r="DI20" s="35" t="s">
        <v>183</v>
      </c>
      <c r="DJ20" s="34" t="n">
        <v>15054000</v>
      </c>
      <c r="DK20" s="5" t="n">
        <v>5</v>
      </c>
      <c r="DL20" s="5" t="s">
        <v>202</v>
      </c>
      <c r="DM20" s="47"/>
      <c r="DN20" s="47"/>
      <c r="DO20" s="47"/>
      <c r="DP20" s="47"/>
      <c r="DQ20" s="47"/>
      <c r="DR20" s="47"/>
      <c r="DT20" s="0" t="n">
        <v>5</v>
      </c>
      <c r="DU20" s="0" t="s">
        <v>202</v>
      </c>
      <c r="DY20" s="48" t="n">
        <v>100000110655</v>
      </c>
      <c r="EB20" s="11"/>
      <c r="EC20" s="11"/>
      <c r="ED20" s="11"/>
      <c r="EE20" s="11"/>
      <c r="EH20" s="11"/>
      <c r="EI20" s="11"/>
      <c r="EJ20" s="11"/>
      <c r="EK20" s="11"/>
      <c r="EL20" s="0" t="n">
        <v>100</v>
      </c>
      <c r="EM20" s="0" t="n">
        <v>5</v>
      </c>
      <c r="EN20" s="0" t="s">
        <v>202</v>
      </c>
      <c r="EO20" s="33" t="s">
        <v>203</v>
      </c>
      <c r="EP20" s="2" t="n">
        <v>100</v>
      </c>
      <c r="ER20" s="32" t="str">
        <f aca="false">CONCATENATE(CN20," ",FD20," ",DK20,DL20,"/",DN20,DO20)</f>
        <v>amlodipine oral 5mg/</v>
      </c>
      <c r="ES20" s="0" t="n">
        <v>1701</v>
      </c>
      <c r="ET20" s="0" t="s">
        <v>329</v>
      </c>
      <c r="EU20" s="33" t="s">
        <v>205</v>
      </c>
      <c r="EV20" s="33" t="s">
        <v>206</v>
      </c>
      <c r="EW20" s="33" t="s">
        <v>205</v>
      </c>
      <c r="EX20" s="33" t="s">
        <v>207</v>
      </c>
      <c r="EY20" s="33" t="s">
        <v>205</v>
      </c>
      <c r="EZ20" s="33" t="s">
        <v>208</v>
      </c>
      <c r="FA20" s="33" t="s">
        <v>205</v>
      </c>
      <c r="FB20" s="33" t="s">
        <v>209</v>
      </c>
      <c r="FC20" s="33" t="s">
        <v>205</v>
      </c>
      <c r="FD20" s="33" t="s">
        <v>210</v>
      </c>
      <c r="FE20" s="32" t="str">
        <f aca="false">CONCATENATE(CN20," ",FD20," ",DK20,DL20,"/",DN20,DO20)</f>
        <v>amlodipine oral 5mg/</v>
      </c>
      <c r="FH20" s="0" t="s">
        <v>211</v>
      </c>
      <c r="FI20" s="33" t="s">
        <v>207</v>
      </c>
      <c r="FJ20" s="33" t="s">
        <v>205</v>
      </c>
      <c r="FK20" s="33" t="s">
        <v>208</v>
      </c>
      <c r="FL20" s="0" t="n">
        <v>69</v>
      </c>
      <c r="FM20" s="0" t="s">
        <v>183</v>
      </c>
      <c r="FN20" s="0" t="n">
        <v>19</v>
      </c>
      <c r="FO20" s="0" t="s">
        <v>214</v>
      </c>
      <c r="FP20" s="0" t="n">
        <v>31</v>
      </c>
      <c r="FQ20" s="0" t="s">
        <v>210</v>
      </c>
      <c r="FR20" s="0" t="n">
        <v>47</v>
      </c>
      <c r="FS20" s="0" t="s">
        <v>215</v>
      </c>
      <c r="FU20" s="0" t="n">
        <v>69</v>
      </c>
      <c r="FV20" s="0" t="n">
        <v>19</v>
      </c>
      <c r="FW20" s="0" t="n">
        <v>31</v>
      </c>
      <c r="FX20" s="0" t="n">
        <v>47</v>
      </c>
      <c r="FZ20" s="0" t="s">
        <v>216</v>
      </c>
      <c r="GA20" s="0" t="s">
        <v>217</v>
      </c>
    </row>
    <row r="21" customFormat="false" ht="13.8" hidden="false" customHeight="false" outlineLevel="0" collapsed="false">
      <c r="A21" s="0" t="s">
        <v>348</v>
      </c>
      <c r="B21" s="0" t="s">
        <v>349</v>
      </c>
      <c r="C21" s="28" t="str">
        <f aca="false">HYPERLINK(D21)</f>
        <v>https://samviewer.digile.be/nl/sam/ampps/292205-05</v>
      </c>
      <c r="D21" s="1" t="s">
        <v>350</v>
      </c>
      <c r="E21" s="1" t="s">
        <v>351</v>
      </c>
      <c r="F21" s="1" t="s">
        <v>352</v>
      </c>
      <c r="G21" s="0" t="n">
        <v>2399582</v>
      </c>
      <c r="H21" s="0" t="s">
        <v>348</v>
      </c>
      <c r="I21" s="0" t="s">
        <v>348</v>
      </c>
      <c r="J21" s="2" t="str">
        <f aca="false">CONCATENATE(BI21," ",CK21," ",BE21," ",BO21," ",R21,S21," x ",DK21,DL21,"/",DN21,DO21)</f>
        <v>BEL amlodipine besilate Sandoz tablet 30 x 5mg/</v>
      </c>
      <c r="K21" s="2" t="str">
        <f aca="false">CONCATENATE(BI21," ",CK21," ",BE21," ",BO21," ",R21,S21," x ",DK21,DL21,"/",DN21,DO21)</f>
        <v>BEL amlodipine besilate Sandoz tablet 30 x 5mg/</v>
      </c>
      <c r="L21" s="11"/>
      <c r="M21" s="11"/>
      <c r="N21" s="11"/>
      <c r="O21" s="11"/>
      <c r="P21" s="2" t="n">
        <v>30</v>
      </c>
      <c r="Q21" s="29"/>
      <c r="R21" s="2" t="n">
        <v>30</v>
      </c>
      <c r="S21" s="29"/>
      <c r="T21" s="30" t="s">
        <v>223</v>
      </c>
      <c r="W21" s="1" t="s">
        <v>224</v>
      </c>
      <c r="X21" s="0" t="n">
        <v>10</v>
      </c>
      <c r="Y21" s="0" t="s">
        <v>342</v>
      </c>
      <c r="AD21" s="0" t="n">
        <v>1</v>
      </c>
      <c r="AE21" s="0" t="n">
        <v>30</v>
      </c>
      <c r="AF21" s="0" t="n">
        <v>10219000</v>
      </c>
      <c r="AG21" s="32" t="s">
        <v>183</v>
      </c>
      <c r="AH21" s="0" t="s">
        <v>183</v>
      </c>
      <c r="AI21" s="0" t="n">
        <v>313</v>
      </c>
      <c r="AJ21" s="34" t="n">
        <v>15054000</v>
      </c>
      <c r="AK21" s="35" t="s">
        <v>183</v>
      </c>
      <c r="AL21" s="34" t="n">
        <v>15054000</v>
      </c>
      <c r="AM21" s="11" t="s">
        <v>183</v>
      </c>
      <c r="AN21" s="16" t="s">
        <v>183</v>
      </c>
      <c r="AO21" s="16"/>
      <c r="AP21" s="2" t="n">
        <v>30</v>
      </c>
      <c r="AQ21" s="16"/>
      <c r="AR21" s="29"/>
      <c r="AS21" s="0" t="n">
        <v>5015</v>
      </c>
      <c r="AT21" s="36" t="str">
        <f aca="false">CONCATENATE(BI21," ",CK21," ",BE21," ",BO21," ",DK21,DL21,"/",DN21,DO21)</f>
        <v>BEL amlodipine besilate Sandoz tablet 5mg/</v>
      </c>
      <c r="AU21" s="29"/>
      <c r="AV21" s="37"/>
      <c r="AW21" s="38" t="n">
        <v>5015</v>
      </c>
      <c r="AX21" s="0" t="s">
        <v>343</v>
      </c>
      <c r="AZ21" s="0" t="s">
        <v>186</v>
      </c>
      <c r="BA21" s="33" t="s">
        <v>187</v>
      </c>
      <c r="BB21" s="0" t="n">
        <v>10219000</v>
      </c>
      <c r="BC21" s="32" t="s">
        <v>183</v>
      </c>
      <c r="BD21" s="39" t="n">
        <v>1316</v>
      </c>
      <c r="BE21" s="40" t="s">
        <v>239</v>
      </c>
      <c r="BF21" s="29"/>
      <c r="BG21" s="40" t="s">
        <v>239</v>
      </c>
      <c r="BH21" s="40" t="n">
        <v>1316</v>
      </c>
      <c r="BI21" s="11" t="s">
        <v>189</v>
      </c>
      <c r="BJ21" s="0" t="str">
        <f aca="false">CONCATENATE(CK21," ",BO21," ",DK21,DL21,"/",DN21,DO21)</f>
        <v>amlodipine besilate tablet 5mg/</v>
      </c>
      <c r="BK21" s="29"/>
      <c r="BL21" s="0" t="str">
        <f aca="false">CONCATENATE(CK21," ",BO21," ",DK21,DL21,"/",DN21,DO21)</f>
        <v>amlodipine besilate tablet 5mg/</v>
      </c>
      <c r="BM21" s="0" t="s">
        <v>327</v>
      </c>
      <c r="BN21" s="0" t="n">
        <v>10219000</v>
      </c>
      <c r="BO21" s="32" t="s">
        <v>183</v>
      </c>
      <c r="BP21" s="1" t="s">
        <v>183</v>
      </c>
      <c r="BQ21" s="1" t="s">
        <v>183</v>
      </c>
      <c r="BR21" s="0" t="n">
        <v>10219000</v>
      </c>
      <c r="BS21" s="0" t="s">
        <v>183</v>
      </c>
      <c r="BT21" s="0" t="n">
        <v>10219000</v>
      </c>
      <c r="BU21" s="0" t="s">
        <v>183</v>
      </c>
      <c r="BV21" s="34" t="n">
        <v>15054000</v>
      </c>
      <c r="BW21" s="35" t="s">
        <v>183</v>
      </c>
      <c r="BX21" s="50"/>
      <c r="BY21" s="50" t="s">
        <v>183</v>
      </c>
      <c r="BZ21" s="0" t="n">
        <v>20053000</v>
      </c>
      <c r="CA21" s="0" t="s">
        <v>191</v>
      </c>
      <c r="CB21" s="1" t="s">
        <v>191</v>
      </c>
      <c r="CC21" s="1" t="s">
        <v>191</v>
      </c>
      <c r="CD21" s="17"/>
      <c r="CE21" s="17"/>
      <c r="CG21" s="16"/>
      <c r="CH21" s="43" t="n">
        <v>100000090079</v>
      </c>
      <c r="CI21" s="43" t="s">
        <v>192</v>
      </c>
      <c r="CJ21" s="43" t="n">
        <v>100000090079</v>
      </c>
      <c r="CK21" s="11" t="s">
        <v>193</v>
      </c>
      <c r="CL21" s="11" t="s">
        <v>194</v>
      </c>
      <c r="CM21" s="44" t="n">
        <v>100000085259</v>
      </c>
      <c r="CN21" s="11" t="s">
        <v>195</v>
      </c>
      <c r="CO21" s="1" t="s">
        <v>196</v>
      </c>
      <c r="CP21" s="4" t="s">
        <v>287</v>
      </c>
      <c r="CQ21" s="40" t="s">
        <v>198</v>
      </c>
      <c r="CR21" s="40" t="s">
        <v>195</v>
      </c>
      <c r="CS21" s="40" t="s">
        <v>199</v>
      </c>
      <c r="CX21" s="11"/>
      <c r="CZ21" s="1" t="s">
        <v>187</v>
      </c>
      <c r="DA21" s="1" t="s">
        <v>328</v>
      </c>
      <c r="DB21" s="1" t="s">
        <v>187</v>
      </c>
      <c r="DC21" s="1" t="s">
        <v>328</v>
      </c>
      <c r="DD21" s="1" t="s">
        <v>201</v>
      </c>
      <c r="DE21" s="0" t="n">
        <v>5</v>
      </c>
      <c r="DF21" s="0" t="s">
        <v>202</v>
      </c>
      <c r="DG21" s="11"/>
      <c r="DH21" s="46" t="n">
        <v>1</v>
      </c>
      <c r="DI21" s="35" t="s">
        <v>183</v>
      </c>
      <c r="DJ21" s="34" t="n">
        <v>15054000</v>
      </c>
      <c r="DK21" s="5" t="n">
        <v>5</v>
      </c>
      <c r="DL21" s="5" t="s">
        <v>202</v>
      </c>
      <c r="DM21" s="47"/>
      <c r="DN21" s="47"/>
      <c r="DO21" s="47"/>
      <c r="DP21" s="47"/>
      <c r="DQ21" s="47"/>
      <c r="DR21" s="47"/>
      <c r="DT21" s="0" t="n">
        <v>5</v>
      </c>
      <c r="DU21" s="0" t="s">
        <v>202</v>
      </c>
      <c r="DY21" s="48" t="n">
        <v>100000110655</v>
      </c>
      <c r="EB21" s="11"/>
      <c r="EC21" s="11"/>
      <c r="ED21" s="11"/>
      <c r="EE21" s="11"/>
      <c r="EH21" s="11"/>
      <c r="EI21" s="11"/>
      <c r="EJ21" s="11"/>
      <c r="EK21" s="11"/>
      <c r="EL21" s="0" t="n">
        <v>30</v>
      </c>
      <c r="EM21" s="0" t="n">
        <v>5</v>
      </c>
      <c r="EN21" s="0" t="s">
        <v>202</v>
      </c>
      <c r="EO21" s="33" t="s">
        <v>203</v>
      </c>
      <c r="EP21" s="2" t="n">
        <v>30</v>
      </c>
      <c r="ER21" s="32" t="str">
        <f aca="false">CONCATENATE(CN21," ",FD21," ",DK21,DL21,"/",DN21,DO21)</f>
        <v>amlodipine oral 5mg/</v>
      </c>
      <c r="ES21" s="0" t="n">
        <v>1701</v>
      </c>
      <c r="ET21" s="0" t="s">
        <v>329</v>
      </c>
      <c r="EU21" s="33" t="s">
        <v>205</v>
      </c>
      <c r="EV21" s="33" t="s">
        <v>206</v>
      </c>
      <c r="EW21" s="33" t="s">
        <v>205</v>
      </c>
      <c r="EX21" s="33" t="s">
        <v>207</v>
      </c>
      <c r="EY21" s="33" t="s">
        <v>205</v>
      </c>
      <c r="EZ21" s="33" t="s">
        <v>208</v>
      </c>
      <c r="FA21" s="33" t="s">
        <v>205</v>
      </c>
      <c r="FB21" s="33" t="s">
        <v>209</v>
      </c>
      <c r="FC21" s="33" t="s">
        <v>205</v>
      </c>
      <c r="FD21" s="33" t="s">
        <v>210</v>
      </c>
      <c r="FE21" s="32" t="str">
        <f aca="false">CONCATENATE(CN21," ",FD21," ",DK21,DL21,"/",DN21,DO21)</f>
        <v>amlodipine oral 5mg/</v>
      </c>
      <c r="FH21" s="0" t="s">
        <v>211</v>
      </c>
      <c r="FI21" s="33" t="s">
        <v>207</v>
      </c>
      <c r="FJ21" s="33" t="s">
        <v>205</v>
      </c>
      <c r="FK21" s="33" t="s">
        <v>208</v>
      </c>
      <c r="FL21" s="0" t="n">
        <v>69</v>
      </c>
      <c r="FM21" s="0" t="s">
        <v>183</v>
      </c>
      <c r="FN21" s="0" t="n">
        <v>19</v>
      </c>
      <c r="FO21" s="0" t="s">
        <v>214</v>
      </c>
      <c r="FP21" s="0" t="n">
        <v>31</v>
      </c>
      <c r="FQ21" s="0" t="s">
        <v>210</v>
      </c>
      <c r="FR21" s="0" t="n">
        <v>47</v>
      </c>
      <c r="FS21" s="0" t="s">
        <v>215</v>
      </c>
      <c r="FU21" s="0" t="n">
        <v>69</v>
      </c>
      <c r="FV21" s="0" t="n">
        <v>19</v>
      </c>
      <c r="FW21" s="0" t="n">
        <v>31</v>
      </c>
      <c r="FX21" s="0" t="n">
        <v>47</v>
      </c>
      <c r="FZ21" s="0" t="s">
        <v>216</v>
      </c>
      <c r="GA21" s="0" t="s">
        <v>217</v>
      </c>
    </row>
    <row r="22" customFormat="false" ht="13.8" hidden="false" customHeight="false" outlineLevel="0" collapsed="false">
      <c r="A22" s="0" t="s">
        <v>353</v>
      </c>
      <c r="B22" s="0" t="s">
        <v>354</v>
      </c>
      <c r="C22" s="28" t="str">
        <f aca="false">HYPERLINK(D22)</f>
        <v>https://samviewer.digile.be/nl/sam/ampps/292205-08</v>
      </c>
      <c r="D22" s="1" t="s">
        <v>355</v>
      </c>
      <c r="E22" s="1" t="s">
        <v>356</v>
      </c>
      <c r="F22" s="1" t="s">
        <v>357</v>
      </c>
      <c r="G22" s="0" t="n">
        <v>2399590</v>
      </c>
      <c r="H22" s="0" t="s">
        <v>353</v>
      </c>
      <c r="I22" s="0" t="s">
        <v>353</v>
      </c>
      <c r="J22" s="2" t="str">
        <f aca="false">CONCATENATE(BI22," ",CK22," ",BE22," ",BO22," ",R22,S22," x ",DK22,DL22,"/",DN22,DO22)</f>
        <v>BEL amlodipine besilate Sandoz tablet 60 x 5mg/</v>
      </c>
      <c r="K22" s="2" t="str">
        <f aca="false">CONCATENATE(BI22," ",CK22," ",BE22," ",BO22," ",R22,S22," x ",DK22,DL22,"/",DN22,DO22)</f>
        <v>BEL amlodipine besilate Sandoz tablet 60 x 5mg/</v>
      </c>
      <c r="L22" s="11"/>
      <c r="M22" s="11"/>
      <c r="N22" s="11"/>
      <c r="O22" s="11"/>
      <c r="P22" s="2" t="n">
        <v>60</v>
      </c>
      <c r="Q22" s="29"/>
      <c r="R22" s="2" t="n">
        <v>60</v>
      </c>
      <c r="S22" s="29"/>
      <c r="T22" s="30" t="s">
        <v>358</v>
      </c>
      <c r="W22" s="1" t="s">
        <v>359</v>
      </c>
      <c r="X22" s="0" t="n">
        <v>10</v>
      </c>
      <c r="Y22" s="0" t="s">
        <v>342</v>
      </c>
      <c r="AD22" s="0" t="n">
        <v>1</v>
      </c>
      <c r="AE22" s="0" t="n">
        <v>60</v>
      </c>
      <c r="AF22" s="0" t="n">
        <v>10219000</v>
      </c>
      <c r="AG22" s="32" t="s">
        <v>183</v>
      </c>
      <c r="AH22" s="0" t="s">
        <v>183</v>
      </c>
      <c r="AI22" s="0" t="n">
        <v>313</v>
      </c>
      <c r="AJ22" s="34" t="n">
        <v>15054000</v>
      </c>
      <c r="AK22" s="35" t="s">
        <v>183</v>
      </c>
      <c r="AL22" s="34" t="n">
        <v>15054000</v>
      </c>
      <c r="AM22" s="11" t="s">
        <v>183</v>
      </c>
      <c r="AN22" s="16" t="s">
        <v>183</v>
      </c>
      <c r="AO22" s="16"/>
      <c r="AP22" s="2" t="n">
        <v>60</v>
      </c>
      <c r="AQ22" s="16"/>
      <c r="AR22" s="29"/>
      <c r="AS22" s="0" t="n">
        <v>5015</v>
      </c>
      <c r="AT22" s="36" t="str">
        <f aca="false">CONCATENATE(BI22," ",CK22," ",BE22," ",BO22," ",DK22,DL22,"/",DN22,DO22)</f>
        <v>BEL amlodipine besilate Sandoz tablet 5mg/</v>
      </c>
      <c r="AU22" s="29"/>
      <c r="AV22" s="37"/>
      <c r="AW22" s="38" t="n">
        <v>5015</v>
      </c>
      <c r="AX22" s="0" t="s">
        <v>343</v>
      </c>
      <c r="AZ22" s="0" t="s">
        <v>186</v>
      </c>
      <c r="BA22" s="33" t="s">
        <v>187</v>
      </c>
      <c r="BB22" s="0" t="n">
        <v>10219000</v>
      </c>
      <c r="BC22" s="32" t="s">
        <v>183</v>
      </c>
      <c r="BD22" s="39" t="n">
        <v>1316</v>
      </c>
      <c r="BE22" s="40" t="s">
        <v>239</v>
      </c>
      <c r="BF22" s="29"/>
      <c r="BG22" s="40" t="s">
        <v>239</v>
      </c>
      <c r="BH22" s="40" t="n">
        <v>1316</v>
      </c>
      <c r="BI22" s="11" t="s">
        <v>189</v>
      </c>
      <c r="BJ22" s="0" t="str">
        <f aca="false">CONCATENATE(CK22," ",BO22," ",DK22,DL22,"/",DN22,DO22)</f>
        <v>amlodipine besilate tablet 5mg/</v>
      </c>
      <c r="BK22" s="29"/>
      <c r="BL22" s="0" t="str">
        <f aca="false">CONCATENATE(CK22," ",BO22," ",DK22,DL22,"/",DN22,DO22)</f>
        <v>amlodipine besilate tablet 5mg/</v>
      </c>
      <c r="BM22" s="0" t="s">
        <v>327</v>
      </c>
      <c r="BN22" s="0" t="n">
        <v>10219000</v>
      </c>
      <c r="BO22" s="32" t="s">
        <v>183</v>
      </c>
      <c r="BP22" s="1" t="s">
        <v>183</v>
      </c>
      <c r="BQ22" s="1" t="s">
        <v>183</v>
      </c>
      <c r="BR22" s="0" t="n">
        <v>10219000</v>
      </c>
      <c r="BS22" s="0" t="s">
        <v>183</v>
      </c>
      <c r="BT22" s="0" t="n">
        <v>10219000</v>
      </c>
      <c r="BU22" s="0" t="s">
        <v>183</v>
      </c>
      <c r="BV22" s="34" t="n">
        <v>15054000</v>
      </c>
      <c r="BW22" s="35" t="s">
        <v>183</v>
      </c>
      <c r="BX22" s="50"/>
      <c r="BY22" s="51" t="s">
        <v>183</v>
      </c>
      <c r="BZ22" s="0" t="n">
        <v>20053000</v>
      </c>
      <c r="CA22" s="0" t="s">
        <v>191</v>
      </c>
      <c r="CB22" s="1" t="s">
        <v>191</v>
      </c>
      <c r="CC22" s="1" t="s">
        <v>191</v>
      </c>
      <c r="CD22" s="17"/>
      <c r="CE22" s="17"/>
      <c r="CG22" s="16"/>
      <c r="CH22" s="43" t="n">
        <v>100000090079</v>
      </c>
      <c r="CI22" s="43" t="s">
        <v>192</v>
      </c>
      <c r="CJ22" s="43" t="n">
        <v>100000090079</v>
      </c>
      <c r="CK22" s="11" t="s">
        <v>193</v>
      </c>
      <c r="CL22" s="11" t="s">
        <v>194</v>
      </c>
      <c r="CM22" s="44" t="n">
        <v>100000085259</v>
      </c>
      <c r="CN22" s="11" t="s">
        <v>195</v>
      </c>
      <c r="CO22" s="1" t="s">
        <v>196</v>
      </c>
      <c r="CP22" s="4" t="s">
        <v>287</v>
      </c>
      <c r="CQ22" s="40" t="s">
        <v>198</v>
      </c>
      <c r="CR22" s="40" t="s">
        <v>195</v>
      </c>
      <c r="CS22" s="40" t="s">
        <v>199</v>
      </c>
      <c r="CX22" s="11"/>
      <c r="CZ22" s="1" t="s">
        <v>187</v>
      </c>
      <c r="DA22" s="1" t="s">
        <v>328</v>
      </c>
      <c r="DB22" s="1" t="s">
        <v>187</v>
      </c>
      <c r="DC22" s="1" t="s">
        <v>328</v>
      </c>
      <c r="DD22" s="1" t="s">
        <v>201</v>
      </c>
      <c r="DE22" s="0" t="n">
        <v>5</v>
      </c>
      <c r="DF22" s="0" t="s">
        <v>202</v>
      </c>
      <c r="DG22" s="11"/>
      <c r="DH22" s="46" t="n">
        <v>1</v>
      </c>
      <c r="DI22" s="35" t="s">
        <v>183</v>
      </c>
      <c r="DJ22" s="34" t="n">
        <v>15054000</v>
      </c>
      <c r="DK22" s="5" t="n">
        <v>5</v>
      </c>
      <c r="DL22" s="5" t="s">
        <v>202</v>
      </c>
      <c r="DM22" s="47"/>
      <c r="DN22" s="47"/>
      <c r="DO22" s="47"/>
      <c r="DP22" s="47"/>
      <c r="DQ22" s="47"/>
      <c r="DR22" s="47"/>
      <c r="DT22" s="0" t="n">
        <v>5</v>
      </c>
      <c r="DU22" s="0" t="s">
        <v>202</v>
      </c>
      <c r="DY22" s="48" t="n">
        <v>100000110655</v>
      </c>
      <c r="EB22" s="11"/>
      <c r="EC22" s="11"/>
      <c r="ED22" s="11"/>
      <c r="EE22" s="11"/>
      <c r="EH22" s="11"/>
      <c r="EI22" s="11"/>
      <c r="EJ22" s="11"/>
      <c r="EK22" s="11"/>
      <c r="EL22" s="0" t="n">
        <v>60</v>
      </c>
      <c r="EM22" s="0" t="n">
        <v>5</v>
      </c>
      <c r="EN22" s="0" t="s">
        <v>202</v>
      </c>
      <c r="EO22" s="33" t="s">
        <v>203</v>
      </c>
      <c r="EP22" s="2" t="n">
        <v>60</v>
      </c>
      <c r="ER22" s="32" t="str">
        <f aca="false">CONCATENATE(CN22," ",FD22," ",DK22,DL22,"/",DN22,DO22)</f>
        <v>amlodipine oral 5mg/</v>
      </c>
      <c r="ES22" s="0" t="n">
        <v>1701</v>
      </c>
      <c r="ET22" s="0" t="s">
        <v>329</v>
      </c>
      <c r="EU22" s="33" t="s">
        <v>205</v>
      </c>
      <c r="EV22" s="33" t="s">
        <v>206</v>
      </c>
      <c r="EW22" s="33" t="s">
        <v>205</v>
      </c>
      <c r="EX22" s="33" t="s">
        <v>207</v>
      </c>
      <c r="EY22" s="33" t="s">
        <v>205</v>
      </c>
      <c r="EZ22" s="33" t="s">
        <v>208</v>
      </c>
      <c r="FA22" s="33" t="s">
        <v>205</v>
      </c>
      <c r="FB22" s="33" t="s">
        <v>209</v>
      </c>
      <c r="FC22" s="33" t="s">
        <v>205</v>
      </c>
      <c r="FD22" s="33" t="s">
        <v>210</v>
      </c>
      <c r="FE22" s="32" t="str">
        <f aca="false">CONCATENATE(CN22," ",FD22," ",DK22,DL22,"/",DN22,DO22)</f>
        <v>amlodipine oral 5mg/</v>
      </c>
      <c r="FH22" s="0" t="s">
        <v>211</v>
      </c>
      <c r="FI22" s="33" t="s">
        <v>207</v>
      </c>
      <c r="FJ22" s="33" t="s">
        <v>205</v>
      </c>
      <c r="FK22" s="33" t="s">
        <v>208</v>
      </c>
      <c r="FL22" s="0" t="n">
        <v>69</v>
      </c>
      <c r="FM22" s="0" t="s">
        <v>183</v>
      </c>
      <c r="FN22" s="0" t="n">
        <v>19</v>
      </c>
      <c r="FO22" s="0" t="s">
        <v>214</v>
      </c>
      <c r="FP22" s="0" t="n">
        <v>31</v>
      </c>
      <c r="FQ22" s="0" t="s">
        <v>210</v>
      </c>
      <c r="FR22" s="0" t="n">
        <v>47</v>
      </c>
      <c r="FS22" s="0" t="s">
        <v>215</v>
      </c>
      <c r="FU22" s="0" t="n">
        <v>69</v>
      </c>
      <c r="FV22" s="0" t="n">
        <v>19</v>
      </c>
      <c r="FW22" s="0" t="n">
        <v>31</v>
      </c>
      <c r="FX22" s="0" t="n">
        <v>47</v>
      </c>
      <c r="FZ22" s="0" t="s">
        <v>216</v>
      </c>
      <c r="GA22" s="0" t="s">
        <v>217</v>
      </c>
    </row>
    <row r="23" customFormat="false" ht="13.8" hidden="false" customHeight="false" outlineLevel="0" collapsed="false">
      <c r="A23" s="0" t="s">
        <v>360</v>
      </c>
      <c r="B23" s="0" t="s">
        <v>361</v>
      </c>
      <c r="C23" s="28" t="str">
        <f aca="false">HYPERLINK(D23)</f>
        <v>https://samviewer.digile.be/nl/sam/ampps/291541-06</v>
      </c>
      <c r="D23" s="1" t="s">
        <v>362</v>
      </c>
      <c r="E23" s="1" t="s">
        <v>363</v>
      </c>
      <c r="F23" s="1" t="s">
        <v>364</v>
      </c>
      <c r="G23" s="0" t="n">
        <v>2430361</v>
      </c>
      <c r="H23" s="0" t="s">
        <v>360</v>
      </c>
      <c r="I23" s="0" t="s">
        <v>360</v>
      </c>
      <c r="J23" s="2" t="str">
        <f aca="false">CONCATENATE(BI23," ",CK23," ",BE23," ",BO23," ",R23,S23," x ",DK23,DL23,"/",DN23,DO23)</f>
        <v>BEL amlodipine besilate EG tablet 28 x 5mg/</v>
      </c>
      <c r="K23" s="2" t="str">
        <f aca="false">CONCATENATE(BI23," ",CK23," ",BE23," ",BO23," ",R23,S23," x ",DK23,DL23,"/",DN23,DO23)</f>
        <v>BEL amlodipine besilate EG tablet 28 x 5mg/</v>
      </c>
      <c r="L23" s="11"/>
      <c r="M23" s="11"/>
      <c r="N23" s="11"/>
      <c r="O23" s="11"/>
      <c r="P23" s="2" t="n">
        <v>28</v>
      </c>
      <c r="Q23" s="29"/>
      <c r="R23" s="2" t="n">
        <v>28</v>
      </c>
      <c r="S23" s="29"/>
      <c r="T23" s="30" t="s">
        <v>322</v>
      </c>
      <c r="W23" s="1" t="s">
        <v>323</v>
      </c>
      <c r="X23" s="0" t="n">
        <v>10</v>
      </c>
      <c r="Y23" s="0" t="s">
        <v>365</v>
      </c>
      <c r="AD23" s="0" t="n">
        <v>1</v>
      </c>
      <c r="AE23" s="0" t="n">
        <v>28</v>
      </c>
      <c r="AF23" s="0" t="n">
        <v>10219000</v>
      </c>
      <c r="AG23" s="32" t="s">
        <v>183</v>
      </c>
      <c r="AH23" s="0" t="s">
        <v>183</v>
      </c>
      <c r="AI23" s="0" t="n">
        <v>313</v>
      </c>
      <c r="AJ23" s="34" t="n">
        <v>15054000</v>
      </c>
      <c r="AK23" s="35" t="s">
        <v>183</v>
      </c>
      <c r="AL23" s="34" t="n">
        <v>15054000</v>
      </c>
      <c r="AM23" s="11" t="s">
        <v>183</v>
      </c>
      <c r="AN23" s="16" t="s">
        <v>183</v>
      </c>
      <c r="AO23" s="11"/>
      <c r="AP23" s="2" t="n">
        <v>28</v>
      </c>
      <c r="AQ23" s="16"/>
      <c r="AR23" s="29"/>
      <c r="AS23" s="0" t="n">
        <v>4990</v>
      </c>
      <c r="AT23" s="36" t="str">
        <f aca="false">CONCATENATE(BI23," ",CK23," ",BE23," ",BO23," ",DK23,DL23,"/",DN23,DO23)</f>
        <v>BEL amlodipine besilate EG tablet 5mg/</v>
      </c>
      <c r="AU23" s="29"/>
      <c r="AW23" s="38" t="n">
        <v>4990</v>
      </c>
      <c r="AX23" s="0" t="s">
        <v>366</v>
      </c>
      <c r="AZ23" s="0" t="s">
        <v>186</v>
      </c>
      <c r="BA23" s="33" t="s">
        <v>187</v>
      </c>
      <c r="BB23" s="0" t="n">
        <v>10219000</v>
      </c>
      <c r="BC23" s="32" t="s">
        <v>183</v>
      </c>
      <c r="BD23" s="39" t="n">
        <v>1312</v>
      </c>
      <c r="BE23" s="40" t="s">
        <v>265</v>
      </c>
      <c r="BF23" s="29"/>
      <c r="BG23" s="40" t="s">
        <v>265</v>
      </c>
      <c r="BH23" s="40" t="n">
        <v>1312</v>
      </c>
      <c r="BI23" s="11" t="s">
        <v>189</v>
      </c>
      <c r="BJ23" s="0" t="str">
        <f aca="false">CONCATENATE(CK23," ",BO23," ",DK23,DL23,"/",DN23,DO23)</f>
        <v>amlodipine besilate tablet 5mg/</v>
      </c>
      <c r="BK23" s="29"/>
      <c r="BL23" s="0" t="str">
        <f aca="false">CONCATENATE(CK23," ",BO23," ",DK23,DL23,"/",DN23,DO23)</f>
        <v>amlodipine besilate tablet 5mg/</v>
      </c>
      <c r="BM23" s="0" t="s">
        <v>327</v>
      </c>
      <c r="BN23" s="0" t="n">
        <v>10219000</v>
      </c>
      <c r="BO23" s="32" t="s">
        <v>183</v>
      </c>
      <c r="BP23" s="1" t="s">
        <v>183</v>
      </c>
      <c r="BQ23" s="1" t="s">
        <v>183</v>
      </c>
      <c r="BR23" s="0" t="n">
        <v>10219000</v>
      </c>
      <c r="BS23" s="0" t="s">
        <v>183</v>
      </c>
      <c r="BT23" s="0" t="n">
        <v>10219000</v>
      </c>
      <c r="BU23" s="0" t="s">
        <v>183</v>
      </c>
      <c r="BV23" s="34" t="n">
        <v>15054000</v>
      </c>
      <c r="BW23" s="35" t="s">
        <v>183</v>
      </c>
      <c r="BX23" s="50"/>
      <c r="BY23" s="51" t="s">
        <v>183</v>
      </c>
      <c r="BZ23" s="0" t="n">
        <v>20053000</v>
      </c>
      <c r="CA23" s="0" t="s">
        <v>191</v>
      </c>
      <c r="CB23" s="1" t="s">
        <v>191</v>
      </c>
      <c r="CC23" s="1" t="s">
        <v>191</v>
      </c>
      <c r="CD23" s="17"/>
      <c r="CE23" s="16"/>
      <c r="CG23" s="11"/>
      <c r="CH23" s="43" t="n">
        <v>100000090079</v>
      </c>
      <c r="CI23" s="43" t="s">
        <v>192</v>
      </c>
      <c r="CJ23" s="43" t="n">
        <v>100000090079</v>
      </c>
      <c r="CK23" s="11" t="s">
        <v>193</v>
      </c>
      <c r="CL23" s="11" t="s">
        <v>194</v>
      </c>
      <c r="CM23" s="44" t="n">
        <v>100000085259</v>
      </c>
      <c r="CN23" s="11" t="s">
        <v>195</v>
      </c>
      <c r="CO23" s="1" t="s">
        <v>196</v>
      </c>
      <c r="CP23" s="4" t="s">
        <v>287</v>
      </c>
      <c r="CQ23" s="40" t="s">
        <v>198</v>
      </c>
      <c r="CR23" s="40" t="s">
        <v>195</v>
      </c>
      <c r="CS23" s="40" t="s">
        <v>199</v>
      </c>
      <c r="CX23" s="11"/>
      <c r="CZ23" s="1" t="s">
        <v>187</v>
      </c>
      <c r="DA23" s="1" t="s">
        <v>328</v>
      </c>
      <c r="DB23" s="1" t="s">
        <v>187</v>
      </c>
      <c r="DC23" s="1" t="s">
        <v>328</v>
      </c>
      <c r="DD23" s="1" t="s">
        <v>201</v>
      </c>
      <c r="DE23" s="0" t="n">
        <v>5</v>
      </c>
      <c r="DF23" s="0" t="s">
        <v>202</v>
      </c>
      <c r="DG23" s="11"/>
      <c r="DH23" s="46" t="n">
        <v>1</v>
      </c>
      <c r="DI23" s="35" t="s">
        <v>183</v>
      </c>
      <c r="DJ23" s="34" t="n">
        <v>15054000</v>
      </c>
      <c r="DK23" s="5" t="n">
        <v>5</v>
      </c>
      <c r="DL23" s="5" t="s">
        <v>202</v>
      </c>
      <c r="DM23" s="47"/>
      <c r="DN23" s="47"/>
      <c r="DO23" s="47"/>
      <c r="DP23" s="47"/>
      <c r="DQ23" s="47"/>
      <c r="DR23" s="47"/>
      <c r="DT23" s="0" t="n">
        <v>5</v>
      </c>
      <c r="DU23" s="0" t="s">
        <v>202</v>
      </c>
      <c r="DY23" s="48" t="n">
        <v>100000110655</v>
      </c>
      <c r="EB23" s="11"/>
      <c r="EC23" s="11"/>
      <c r="ED23" s="11"/>
      <c r="EE23" s="11"/>
      <c r="EH23" s="11"/>
      <c r="EI23" s="11"/>
      <c r="EJ23" s="11"/>
      <c r="EL23" s="0" t="n">
        <v>28</v>
      </c>
      <c r="EM23" s="0" t="n">
        <v>5</v>
      </c>
      <c r="EN23" s="0" t="s">
        <v>202</v>
      </c>
      <c r="EO23" s="33" t="s">
        <v>203</v>
      </c>
      <c r="EP23" s="2" t="n">
        <v>28</v>
      </c>
      <c r="ER23" s="32" t="str">
        <f aca="false">CONCATENATE(CN23," ",FD23," ",DK23,DL23,"/",DN23,DO23)</f>
        <v>amlodipine oral 5mg/</v>
      </c>
      <c r="ES23" s="0" t="n">
        <v>1701</v>
      </c>
      <c r="ET23" s="0" t="s">
        <v>329</v>
      </c>
      <c r="EU23" s="33" t="s">
        <v>205</v>
      </c>
      <c r="EV23" s="33" t="s">
        <v>206</v>
      </c>
      <c r="EW23" s="33" t="s">
        <v>205</v>
      </c>
      <c r="EX23" s="33" t="s">
        <v>207</v>
      </c>
      <c r="EY23" s="33" t="s">
        <v>205</v>
      </c>
      <c r="EZ23" s="33" t="s">
        <v>208</v>
      </c>
      <c r="FA23" s="33" t="s">
        <v>205</v>
      </c>
      <c r="FB23" s="33" t="s">
        <v>209</v>
      </c>
      <c r="FC23" s="33" t="s">
        <v>205</v>
      </c>
      <c r="FD23" s="33" t="s">
        <v>210</v>
      </c>
      <c r="FE23" s="32" t="str">
        <f aca="false">CONCATENATE(CN23," ",FD23," ",DK23,DL23,"/",DN23,DO23)</f>
        <v>amlodipine oral 5mg/</v>
      </c>
      <c r="FH23" s="0" t="s">
        <v>211</v>
      </c>
      <c r="FI23" s="33" t="s">
        <v>207</v>
      </c>
      <c r="FJ23" s="33" t="s">
        <v>205</v>
      </c>
      <c r="FK23" s="33" t="s">
        <v>208</v>
      </c>
      <c r="FL23" s="0" t="n">
        <v>69</v>
      </c>
      <c r="FM23" s="0" t="s">
        <v>183</v>
      </c>
      <c r="FN23" s="0" t="n">
        <v>19</v>
      </c>
      <c r="FO23" s="0" t="s">
        <v>214</v>
      </c>
      <c r="FP23" s="0" t="n">
        <v>31</v>
      </c>
      <c r="FQ23" s="0" t="s">
        <v>210</v>
      </c>
      <c r="FR23" s="0" t="n">
        <v>47</v>
      </c>
      <c r="FS23" s="0" t="s">
        <v>215</v>
      </c>
      <c r="FU23" s="0" t="n">
        <v>69</v>
      </c>
      <c r="FV23" s="0" t="n">
        <v>19</v>
      </c>
      <c r="FW23" s="0" t="n">
        <v>31</v>
      </c>
      <c r="FX23" s="0" t="n">
        <v>47</v>
      </c>
      <c r="FZ23" s="0" t="s">
        <v>216</v>
      </c>
      <c r="GA23" s="0" t="s">
        <v>217</v>
      </c>
    </row>
    <row r="24" customFormat="false" ht="13.8" hidden="false" customHeight="false" outlineLevel="0" collapsed="false">
      <c r="A24" s="0" t="s">
        <v>367</v>
      </c>
      <c r="B24" s="0" t="s">
        <v>368</v>
      </c>
      <c r="C24" s="28" t="str">
        <f aca="false">HYPERLINK(D24)</f>
        <v>https://samviewer.digile.be/nl/sam/ampps/291541-11</v>
      </c>
      <c r="D24" s="1" t="s">
        <v>369</v>
      </c>
      <c r="E24" s="1" t="s">
        <v>370</v>
      </c>
      <c r="F24" s="1" t="s">
        <v>371</v>
      </c>
      <c r="G24" s="0" t="n">
        <v>2430387</v>
      </c>
      <c r="H24" s="0" t="s">
        <v>367</v>
      </c>
      <c r="I24" s="0" t="s">
        <v>367</v>
      </c>
      <c r="J24" s="2" t="str">
        <f aca="false">CONCATENATE(BI24," ",CK24," ",BE24," ",BO24," ",R24,S24," x ",DK24,DL24,"/",DN24,DO24)</f>
        <v>BEL amlodipine besilate EG tablet 98 x 5mg/</v>
      </c>
      <c r="K24" s="2" t="str">
        <f aca="false">CONCATENATE(BI24," ",CK24," ",BE24," ",BO24," ",R24,S24," x ",DK24,DL24,"/",DN24,DO24)</f>
        <v>BEL amlodipine besilate EG tablet 98 x 5mg/</v>
      </c>
      <c r="L24" s="11"/>
      <c r="M24" s="11"/>
      <c r="N24" s="11"/>
      <c r="O24" s="11"/>
      <c r="P24" s="2" t="n">
        <v>98</v>
      </c>
      <c r="Q24" s="29"/>
      <c r="R24" s="2" t="n">
        <v>98</v>
      </c>
      <c r="S24" s="29"/>
      <c r="T24" s="30" t="s">
        <v>335</v>
      </c>
      <c r="W24" s="1" t="s">
        <v>336</v>
      </c>
      <c r="X24" s="0" t="n">
        <v>28</v>
      </c>
      <c r="Y24" s="0" t="s">
        <v>365</v>
      </c>
      <c r="AD24" s="0" t="n">
        <v>1</v>
      </c>
      <c r="AE24" s="0" t="n">
        <v>98</v>
      </c>
      <c r="AF24" s="0" t="n">
        <v>10219000</v>
      </c>
      <c r="AG24" s="32" t="s">
        <v>183</v>
      </c>
      <c r="AH24" s="0" t="s">
        <v>183</v>
      </c>
      <c r="AI24" s="0" t="n">
        <v>313</v>
      </c>
      <c r="AJ24" s="34" t="n">
        <v>15054000</v>
      </c>
      <c r="AK24" s="35" t="s">
        <v>183</v>
      </c>
      <c r="AL24" s="34" t="n">
        <v>15054000</v>
      </c>
      <c r="AM24" s="11" t="s">
        <v>183</v>
      </c>
      <c r="AN24" s="16" t="s">
        <v>183</v>
      </c>
      <c r="AO24" s="11"/>
      <c r="AP24" s="2" t="n">
        <v>98</v>
      </c>
      <c r="AQ24" s="16"/>
      <c r="AR24" s="29"/>
      <c r="AS24" s="0" t="n">
        <v>4990</v>
      </c>
      <c r="AT24" s="36" t="str">
        <f aca="false">CONCATENATE(BI24," ",CK24," ",BE24," ",BO24," ",DK24,DL24,"/",DN24,DO24)</f>
        <v>BEL amlodipine besilate EG tablet 5mg/</v>
      </c>
      <c r="AU24" s="29"/>
      <c r="AW24" s="38" t="n">
        <v>4990</v>
      </c>
      <c r="AX24" s="0" t="s">
        <v>366</v>
      </c>
      <c r="AZ24" s="0" t="s">
        <v>186</v>
      </c>
      <c r="BA24" s="33" t="s">
        <v>187</v>
      </c>
      <c r="BB24" s="0" t="n">
        <v>10219000</v>
      </c>
      <c r="BC24" s="32" t="s">
        <v>183</v>
      </c>
      <c r="BD24" s="39" t="n">
        <v>1312</v>
      </c>
      <c r="BE24" s="40" t="s">
        <v>265</v>
      </c>
      <c r="BF24" s="29"/>
      <c r="BG24" s="40" t="s">
        <v>265</v>
      </c>
      <c r="BH24" s="40" t="n">
        <v>1312</v>
      </c>
      <c r="BI24" s="11" t="s">
        <v>189</v>
      </c>
      <c r="BJ24" s="0" t="str">
        <f aca="false">CONCATENATE(CK24," ",BO24," ",DK24,DL24,"/",DN24,DO24)</f>
        <v>amlodipine besilate tablet 5mg/</v>
      </c>
      <c r="BK24" s="29"/>
      <c r="BL24" s="0" t="str">
        <f aca="false">CONCATENATE(CK24," ",BO24," ",DK24,DL24,"/",DN24,DO24)</f>
        <v>amlodipine besilate tablet 5mg/</v>
      </c>
      <c r="BM24" s="0" t="s">
        <v>327</v>
      </c>
      <c r="BN24" s="0" t="n">
        <v>10219000</v>
      </c>
      <c r="BO24" s="32" t="s">
        <v>183</v>
      </c>
      <c r="BP24" s="1" t="s">
        <v>183</v>
      </c>
      <c r="BQ24" s="1" t="s">
        <v>183</v>
      </c>
      <c r="BR24" s="0" t="n">
        <v>10219000</v>
      </c>
      <c r="BS24" s="0" t="s">
        <v>183</v>
      </c>
      <c r="BT24" s="0" t="n">
        <v>10219000</v>
      </c>
      <c r="BU24" s="0" t="s">
        <v>183</v>
      </c>
      <c r="BV24" s="34" t="n">
        <v>15054000</v>
      </c>
      <c r="BW24" s="35" t="s">
        <v>183</v>
      </c>
      <c r="BX24" s="50"/>
      <c r="BY24" s="51" t="s">
        <v>183</v>
      </c>
      <c r="BZ24" s="0" t="n">
        <v>20053000</v>
      </c>
      <c r="CA24" s="0" t="s">
        <v>191</v>
      </c>
      <c r="CB24" s="1" t="s">
        <v>191</v>
      </c>
      <c r="CC24" s="1" t="s">
        <v>191</v>
      </c>
      <c r="CD24" s="17"/>
      <c r="CE24" s="16"/>
      <c r="CG24" s="11"/>
      <c r="CH24" s="43" t="n">
        <v>100000090079</v>
      </c>
      <c r="CI24" s="43" t="s">
        <v>192</v>
      </c>
      <c r="CJ24" s="43" t="n">
        <v>100000090079</v>
      </c>
      <c r="CK24" s="11" t="s">
        <v>193</v>
      </c>
      <c r="CL24" s="11" t="s">
        <v>194</v>
      </c>
      <c r="CM24" s="44" t="n">
        <v>100000085259</v>
      </c>
      <c r="CN24" s="11" t="s">
        <v>195</v>
      </c>
      <c r="CO24" s="1" t="s">
        <v>196</v>
      </c>
      <c r="CP24" s="4" t="s">
        <v>287</v>
      </c>
      <c r="CQ24" s="40" t="s">
        <v>198</v>
      </c>
      <c r="CR24" s="40" t="s">
        <v>195</v>
      </c>
      <c r="CS24" s="40" t="s">
        <v>199</v>
      </c>
      <c r="CX24" s="11"/>
      <c r="CZ24" s="1" t="s">
        <v>187</v>
      </c>
      <c r="DA24" s="1" t="s">
        <v>328</v>
      </c>
      <c r="DB24" s="1" t="s">
        <v>187</v>
      </c>
      <c r="DC24" s="1" t="s">
        <v>328</v>
      </c>
      <c r="DD24" s="1" t="s">
        <v>201</v>
      </c>
      <c r="DE24" s="0" t="n">
        <v>5</v>
      </c>
      <c r="DF24" s="0" t="s">
        <v>202</v>
      </c>
      <c r="DG24" s="11"/>
      <c r="DH24" s="46" t="n">
        <v>1</v>
      </c>
      <c r="DI24" s="35" t="s">
        <v>183</v>
      </c>
      <c r="DJ24" s="34" t="n">
        <v>15054000</v>
      </c>
      <c r="DK24" s="5" t="n">
        <v>5</v>
      </c>
      <c r="DL24" s="5" t="s">
        <v>202</v>
      </c>
      <c r="DM24" s="47"/>
      <c r="DN24" s="47"/>
      <c r="DO24" s="47"/>
      <c r="DP24" s="47"/>
      <c r="DQ24" s="47"/>
      <c r="DR24" s="47"/>
      <c r="DT24" s="0" t="n">
        <v>5</v>
      </c>
      <c r="DU24" s="0" t="s">
        <v>202</v>
      </c>
      <c r="DY24" s="48" t="n">
        <v>100000110655</v>
      </c>
      <c r="EB24" s="11"/>
      <c r="EC24" s="11"/>
      <c r="ED24" s="11"/>
      <c r="EE24" s="11"/>
      <c r="EH24" s="11"/>
      <c r="EI24" s="11"/>
      <c r="EJ24" s="11"/>
      <c r="EL24" s="0" t="n">
        <v>98</v>
      </c>
      <c r="EM24" s="0" t="n">
        <v>5</v>
      </c>
      <c r="EN24" s="0" t="s">
        <v>202</v>
      </c>
      <c r="EO24" s="33" t="s">
        <v>203</v>
      </c>
      <c r="EP24" s="2" t="n">
        <v>98</v>
      </c>
      <c r="ER24" s="32" t="str">
        <f aca="false">CONCATENATE(CN24," ",FD24," ",DK24,DL24,"/",DN24,DO24)</f>
        <v>amlodipine oral 5mg/</v>
      </c>
      <c r="ES24" s="0" t="n">
        <v>1701</v>
      </c>
      <c r="ET24" s="0" t="s">
        <v>329</v>
      </c>
      <c r="EU24" s="33" t="s">
        <v>205</v>
      </c>
      <c r="EV24" s="33" t="s">
        <v>206</v>
      </c>
      <c r="EW24" s="33" t="s">
        <v>205</v>
      </c>
      <c r="EX24" s="33" t="s">
        <v>207</v>
      </c>
      <c r="EY24" s="33" t="s">
        <v>205</v>
      </c>
      <c r="EZ24" s="33" t="s">
        <v>208</v>
      </c>
      <c r="FA24" s="33" t="s">
        <v>205</v>
      </c>
      <c r="FB24" s="33" t="s">
        <v>209</v>
      </c>
      <c r="FC24" s="33" t="s">
        <v>205</v>
      </c>
      <c r="FD24" s="33" t="s">
        <v>210</v>
      </c>
      <c r="FE24" s="32" t="str">
        <f aca="false">CONCATENATE(CN24," ",FD24," ",DK24,DL24,"/",DN24,DO24)</f>
        <v>amlodipine oral 5mg/</v>
      </c>
      <c r="FH24" s="0" t="s">
        <v>211</v>
      </c>
      <c r="FI24" s="33" t="s">
        <v>207</v>
      </c>
      <c r="FJ24" s="33" t="s">
        <v>205</v>
      </c>
      <c r="FK24" s="33" t="s">
        <v>208</v>
      </c>
      <c r="FL24" s="0" t="n">
        <v>69</v>
      </c>
      <c r="FM24" s="0" t="s">
        <v>183</v>
      </c>
      <c r="FN24" s="0" t="n">
        <v>19</v>
      </c>
      <c r="FO24" s="0" t="s">
        <v>214</v>
      </c>
      <c r="FP24" s="0" t="n">
        <v>31</v>
      </c>
      <c r="FQ24" s="0" t="s">
        <v>210</v>
      </c>
      <c r="FR24" s="0" t="n">
        <v>47</v>
      </c>
      <c r="FS24" s="0" t="s">
        <v>215</v>
      </c>
      <c r="FU24" s="0" t="n">
        <v>69</v>
      </c>
      <c r="FV24" s="0" t="n">
        <v>19</v>
      </c>
      <c r="FW24" s="0" t="n">
        <v>31</v>
      </c>
      <c r="FX24" s="0" t="n">
        <v>47</v>
      </c>
      <c r="FZ24" s="0" t="s">
        <v>216</v>
      </c>
      <c r="GA24" s="0" t="s">
        <v>217</v>
      </c>
    </row>
    <row r="25" customFormat="false" ht="13.8" hidden="false" customHeight="false" outlineLevel="0" collapsed="false">
      <c r="A25" s="0" t="s">
        <v>372</v>
      </c>
      <c r="B25" s="0" t="s">
        <v>373</v>
      </c>
      <c r="C25" s="28" t="str">
        <f aca="false">HYPERLINK(D25)</f>
        <v>https://samviewer.digile.be/nl/sam/ampps/369083-08</v>
      </c>
      <c r="D25" s="1" t="s">
        <v>374</v>
      </c>
      <c r="E25" s="1" t="s">
        <v>375</v>
      </c>
      <c r="F25" s="1" t="s">
        <v>376</v>
      </c>
      <c r="G25" s="0" t="n">
        <v>2761146</v>
      </c>
      <c r="H25" s="0" t="s">
        <v>372</v>
      </c>
      <c r="I25" s="0" t="s">
        <v>372</v>
      </c>
      <c r="J25" s="2" t="str">
        <f aca="false">CONCATENATE(BI25," ",CK25," ",BE25," ",BO25," ",R25,S25," x ",DK25,DL25,"/",DN25,DO25)</f>
        <v>BEL amlodipine besilate Mylan tablet 100 x 5mg/</v>
      </c>
      <c r="K25" s="2" t="str">
        <f aca="false">CONCATENATE(BI25," ",CK25," ",BE25," ",BO25," ",R25,S25," x ",DK25,DL25,"/",DN25,DO25)</f>
        <v>BEL amlodipine besilate Mylan tablet 100 x 5mg/</v>
      </c>
      <c r="L25" s="11"/>
      <c r="M25" s="11"/>
      <c r="N25" s="11"/>
      <c r="O25" s="11"/>
      <c r="P25" s="2" t="n">
        <v>100</v>
      </c>
      <c r="Q25" s="29"/>
      <c r="R25" s="2" t="n">
        <v>100</v>
      </c>
      <c r="S25" s="29"/>
      <c r="T25" s="30" t="s">
        <v>180</v>
      </c>
      <c r="W25" s="1" t="s">
        <v>181</v>
      </c>
      <c r="X25" s="0" t="n">
        <v>60</v>
      </c>
      <c r="Y25" s="0" t="s">
        <v>377</v>
      </c>
      <c r="AD25" s="0" t="n">
        <v>1</v>
      </c>
      <c r="AE25" s="0" t="n">
        <v>100</v>
      </c>
      <c r="AF25" s="0" t="n">
        <v>10219000</v>
      </c>
      <c r="AG25" s="32" t="s">
        <v>183</v>
      </c>
      <c r="AH25" s="0" t="s">
        <v>183</v>
      </c>
      <c r="AI25" s="0" t="n">
        <v>313</v>
      </c>
      <c r="AJ25" s="34" t="n">
        <v>15054000</v>
      </c>
      <c r="AK25" s="35" t="s">
        <v>183</v>
      </c>
      <c r="AL25" s="34" t="n">
        <v>15054000</v>
      </c>
      <c r="AM25" s="11" t="s">
        <v>183</v>
      </c>
      <c r="AN25" s="16" t="s">
        <v>183</v>
      </c>
      <c r="AO25" s="11"/>
      <c r="AP25" s="2" t="n">
        <v>100</v>
      </c>
      <c r="AQ25" s="16"/>
      <c r="AR25" s="29"/>
      <c r="AS25" s="0" t="n">
        <v>7002</v>
      </c>
      <c r="AT25" s="36" t="str">
        <f aca="false">CONCATENATE(BI25," ",CK25," ",BE25," ",BO25," ",DK25,DL25,"/",DN25,DO25)</f>
        <v>BEL amlodipine besilate Mylan tablet 5mg/</v>
      </c>
      <c r="AU25" s="29"/>
      <c r="AW25" s="38" t="n">
        <v>7002</v>
      </c>
      <c r="AX25" s="0" t="s">
        <v>378</v>
      </c>
      <c r="AZ25" s="0" t="s">
        <v>186</v>
      </c>
      <c r="BA25" s="33" t="s">
        <v>187</v>
      </c>
      <c r="BB25" s="0" t="n">
        <v>10219000</v>
      </c>
      <c r="BC25" s="32" t="s">
        <v>183</v>
      </c>
      <c r="BD25" s="39" t="n">
        <v>1313</v>
      </c>
      <c r="BE25" s="40" t="s">
        <v>278</v>
      </c>
      <c r="BF25" s="29"/>
      <c r="BG25" s="40" t="s">
        <v>278</v>
      </c>
      <c r="BH25" s="40" t="n">
        <v>1313</v>
      </c>
      <c r="BI25" s="11" t="s">
        <v>189</v>
      </c>
      <c r="BJ25" s="0" t="str">
        <f aca="false">CONCATENATE(CK25," ",BO25," ",DK25,DL25,"/",DN25,DO25)</f>
        <v>amlodipine besilate tablet 5mg/</v>
      </c>
      <c r="BK25" s="29"/>
      <c r="BL25" s="0" t="str">
        <f aca="false">CONCATENATE(CK25," ",BO25," ",DK25,DL25,"/",DN25,DO25)</f>
        <v>amlodipine besilate tablet 5mg/</v>
      </c>
      <c r="BM25" s="0" t="s">
        <v>327</v>
      </c>
      <c r="BN25" s="0" t="n">
        <v>10219000</v>
      </c>
      <c r="BO25" s="32" t="s">
        <v>183</v>
      </c>
      <c r="BP25" s="1" t="s">
        <v>183</v>
      </c>
      <c r="BQ25" s="1" t="s">
        <v>183</v>
      </c>
      <c r="BR25" s="0" t="n">
        <v>10219000</v>
      </c>
      <c r="BS25" s="0" t="s">
        <v>183</v>
      </c>
      <c r="BT25" s="0" t="n">
        <v>10219000</v>
      </c>
      <c r="BU25" s="0" t="s">
        <v>183</v>
      </c>
      <c r="BV25" s="34" t="n">
        <v>15054000</v>
      </c>
      <c r="BW25" s="35" t="s">
        <v>183</v>
      </c>
      <c r="BX25" s="50"/>
      <c r="BY25" s="51" t="s">
        <v>183</v>
      </c>
      <c r="BZ25" s="0" t="n">
        <v>20053000</v>
      </c>
      <c r="CA25" s="0" t="s">
        <v>191</v>
      </c>
      <c r="CB25" s="1" t="s">
        <v>191</v>
      </c>
      <c r="CC25" s="1" t="s">
        <v>191</v>
      </c>
      <c r="CD25" s="17"/>
      <c r="CE25" s="16"/>
      <c r="CG25" s="11"/>
      <c r="CH25" s="43" t="n">
        <v>100000090079</v>
      </c>
      <c r="CI25" s="43" t="s">
        <v>192</v>
      </c>
      <c r="CJ25" s="43" t="n">
        <v>100000090079</v>
      </c>
      <c r="CK25" s="11" t="s">
        <v>193</v>
      </c>
      <c r="CL25" s="11" t="s">
        <v>194</v>
      </c>
      <c r="CM25" s="44" t="n">
        <v>100000085259</v>
      </c>
      <c r="CN25" s="11" t="s">
        <v>195</v>
      </c>
      <c r="CO25" s="1" t="s">
        <v>196</v>
      </c>
      <c r="CP25" s="4" t="s">
        <v>287</v>
      </c>
      <c r="CQ25" s="40" t="s">
        <v>198</v>
      </c>
      <c r="CR25" s="40" t="s">
        <v>195</v>
      </c>
      <c r="CS25" s="40" t="s">
        <v>199</v>
      </c>
      <c r="CX25" s="11"/>
      <c r="CZ25" s="1" t="s">
        <v>196</v>
      </c>
      <c r="DA25" s="1" t="s">
        <v>328</v>
      </c>
      <c r="DB25" s="1" t="s">
        <v>187</v>
      </c>
      <c r="DC25" s="1" t="s">
        <v>328</v>
      </c>
      <c r="DD25" s="1" t="s">
        <v>201</v>
      </c>
      <c r="DE25" s="0" t="n">
        <v>5</v>
      </c>
      <c r="DF25" s="0" t="s">
        <v>202</v>
      </c>
      <c r="DG25" s="11"/>
      <c r="DH25" s="46" t="n">
        <v>1</v>
      </c>
      <c r="DI25" s="35" t="s">
        <v>183</v>
      </c>
      <c r="DJ25" s="34" t="n">
        <v>15054000</v>
      </c>
      <c r="DK25" s="5" t="n">
        <v>5</v>
      </c>
      <c r="DL25" s="5" t="s">
        <v>202</v>
      </c>
      <c r="DM25" s="47"/>
      <c r="DN25" s="47"/>
      <c r="DO25" s="47"/>
      <c r="DP25" s="47"/>
      <c r="DQ25" s="47"/>
      <c r="DR25" s="47"/>
      <c r="DT25" s="0" t="n">
        <v>5</v>
      </c>
      <c r="DU25" s="0" t="s">
        <v>202</v>
      </c>
      <c r="DY25" s="48" t="n">
        <v>100000110655</v>
      </c>
      <c r="EB25" s="11"/>
      <c r="EC25" s="11"/>
      <c r="ED25" s="11"/>
      <c r="EE25" s="11"/>
      <c r="EH25" s="11"/>
      <c r="EI25" s="11"/>
      <c r="EJ25" s="11"/>
      <c r="EL25" s="0" t="n">
        <v>100</v>
      </c>
      <c r="EM25" s="0" t="n">
        <v>5</v>
      </c>
      <c r="EN25" s="0" t="s">
        <v>202</v>
      </c>
      <c r="EO25" s="33" t="s">
        <v>203</v>
      </c>
      <c r="EP25" s="2" t="n">
        <v>100</v>
      </c>
      <c r="ER25" s="32" t="str">
        <f aca="false">CONCATENATE(CN25," ",FD25," ",DK25,DL25,"/",DN25,DO25)</f>
        <v>amlodipine oral 5mg/</v>
      </c>
      <c r="ES25" s="0" t="n">
        <v>1701</v>
      </c>
      <c r="ET25" s="0" t="s">
        <v>329</v>
      </c>
      <c r="EU25" s="33" t="s">
        <v>205</v>
      </c>
      <c r="EV25" s="33" t="s">
        <v>206</v>
      </c>
      <c r="EW25" s="33" t="s">
        <v>205</v>
      </c>
      <c r="EX25" s="33" t="s">
        <v>207</v>
      </c>
      <c r="EY25" s="33" t="s">
        <v>205</v>
      </c>
      <c r="EZ25" s="33" t="s">
        <v>208</v>
      </c>
      <c r="FA25" s="33" t="s">
        <v>205</v>
      </c>
      <c r="FB25" s="33" t="s">
        <v>209</v>
      </c>
      <c r="FC25" s="33" t="s">
        <v>205</v>
      </c>
      <c r="FD25" s="33" t="s">
        <v>210</v>
      </c>
      <c r="FE25" s="32" t="str">
        <f aca="false">CONCATENATE(CN25," ",FD25," ",DK25,DL25,"/",DN25,DO25)</f>
        <v>amlodipine oral 5mg/</v>
      </c>
      <c r="FH25" s="0" t="s">
        <v>211</v>
      </c>
      <c r="FI25" s="33" t="s">
        <v>207</v>
      </c>
      <c r="FJ25" s="33" t="s">
        <v>205</v>
      </c>
      <c r="FK25" s="33" t="s">
        <v>208</v>
      </c>
      <c r="FL25" s="0" t="n">
        <v>69</v>
      </c>
      <c r="FM25" s="0" t="s">
        <v>183</v>
      </c>
      <c r="FN25" s="0" t="n">
        <v>19</v>
      </c>
      <c r="FO25" s="0" t="s">
        <v>214</v>
      </c>
      <c r="FP25" s="0" t="n">
        <v>31</v>
      </c>
      <c r="FQ25" s="0" t="s">
        <v>210</v>
      </c>
      <c r="FR25" s="0" t="n">
        <v>47</v>
      </c>
      <c r="FS25" s="0" t="s">
        <v>215</v>
      </c>
      <c r="FU25" s="0" t="n">
        <v>69</v>
      </c>
      <c r="FV25" s="0" t="n">
        <v>19</v>
      </c>
      <c r="FW25" s="0" t="n">
        <v>31</v>
      </c>
      <c r="FX25" s="0" t="n">
        <v>47</v>
      </c>
      <c r="FZ25" s="0" t="s">
        <v>216</v>
      </c>
      <c r="GA25" s="0" t="s">
        <v>217</v>
      </c>
    </row>
    <row r="26" customFormat="false" ht="13.8" hidden="false" customHeight="false" outlineLevel="0" collapsed="false">
      <c r="A26" s="0" t="s">
        <v>379</v>
      </c>
      <c r="B26" s="0" t="s">
        <v>380</v>
      </c>
      <c r="C26" s="28" t="str">
        <f aca="false">HYPERLINK(D26)</f>
        <v>https://samviewer.digile.be/nl/sam/ampps/369083-04</v>
      </c>
      <c r="D26" s="1" t="s">
        <v>381</v>
      </c>
      <c r="E26" s="1" t="s">
        <v>382</v>
      </c>
      <c r="F26" s="1" t="s">
        <v>383</v>
      </c>
      <c r="G26" s="0" t="n">
        <v>2761138</v>
      </c>
      <c r="H26" s="0" t="s">
        <v>379</v>
      </c>
      <c r="I26" s="0" t="s">
        <v>379</v>
      </c>
      <c r="J26" s="2" t="str">
        <f aca="false">CONCATENATE(BI26," ",CK26," ",BE26," ",BO26," ",R26,S26," x ",DK26,DL26,"/",DN26,DO26)</f>
        <v>BEL amlodipine besilate Mylan tablet 30 x 5mg/</v>
      </c>
      <c r="K26" s="2" t="str">
        <f aca="false">CONCATENATE(BI26," ",CK26," ",BE26," ",BO26," ",R26,S26," x ",DK26,DL26,"/",DN26,DO26)</f>
        <v>BEL amlodipine besilate Mylan tablet 30 x 5mg/</v>
      </c>
      <c r="L26" s="11"/>
      <c r="M26" s="11"/>
      <c r="N26" s="11"/>
      <c r="O26" s="11"/>
      <c r="P26" s="2" t="n">
        <v>30</v>
      </c>
      <c r="Q26" s="29"/>
      <c r="R26" s="2" t="n">
        <v>30</v>
      </c>
      <c r="S26" s="29"/>
      <c r="T26" s="30" t="s">
        <v>223</v>
      </c>
      <c r="W26" s="1" t="s">
        <v>224</v>
      </c>
      <c r="X26" s="0" t="n">
        <v>30</v>
      </c>
      <c r="Y26" s="0" t="s">
        <v>377</v>
      </c>
      <c r="AD26" s="0" t="n">
        <v>1</v>
      </c>
      <c r="AE26" s="0" t="n">
        <v>30</v>
      </c>
      <c r="AF26" s="0" t="n">
        <v>10219000</v>
      </c>
      <c r="AG26" s="32" t="s">
        <v>183</v>
      </c>
      <c r="AH26" s="0" t="s">
        <v>183</v>
      </c>
      <c r="AI26" s="0" t="n">
        <v>313</v>
      </c>
      <c r="AJ26" s="34" t="n">
        <v>15054000</v>
      </c>
      <c r="AK26" s="35" t="s">
        <v>183</v>
      </c>
      <c r="AL26" s="34" t="n">
        <v>15054000</v>
      </c>
      <c r="AM26" s="11" t="s">
        <v>183</v>
      </c>
      <c r="AN26" s="16" t="s">
        <v>183</v>
      </c>
      <c r="AO26" s="11"/>
      <c r="AP26" s="2" t="n">
        <v>30</v>
      </c>
      <c r="AQ26" s="16"/>
      <c r="AR26" s="29"/>
      <c r="AS26" s="0" t="n">
        <v>7002</v>
      </c>
      <c r="AT26" s="36" t="str">
        <f aca="false">CONCATENATE(BI26," ",CK26," ",BE26," ",BO26," ",DK26,DL26,"/",DN26,DO26)</f>
        <v>BEL amlodipine besilate Mylan tablet 5mg/</v>
      </c>
      <c r="AU26" s="29"/>
      <c r="AW26" s="38" t="n">
        <v>7002</v>
      </c>
      <c r="AX26" s="0" t="s">
        <v>378</v>
      </c>
      <c r="AZ26" s="0" t="s">
        <v>186</v>
      </c>
      <c r="BA26" s="33" t="s">
        <v>187</v>
      </c>
      <c r="BB26" s="0" t="n">
        <v>10219000</v>
      </c>
      <c r="BC26" s="32" t="s">
        <v>183</v>
      </c>
      <c r="BD26" s="39" t="n">
        <v>1313</v>
      </c>
      <c r="BE26" s="40" t="s">
        <v>278</v>
      </c>
      <c r="BF26" s="29"/>
      <c r="BG26" s="40" t="s">
        <v>278</v>
      </c>
      <c r="BH26" s="40" t="n">
        <v>1313</v>
      </c>
      <c r="BI26" s="11" t="s">
        <v>189</v>
      </c>
      <c r="BJ26" s="0" t="str">
        <f aca="false">CONCATENATE(CK26," ",BO26," ",DK26,DL26,"/",DN26,DO26)</f>
        <v>amlodipine besilate tablet 5mg/</v>
      </c>
      <c r="BK26" s="29"/>
      <c r="BL26" s="0" t="str">
        <f aca="false">CONCATENATE(CK26," ",BO26," ",DK26,DL26,"/",DN26,DO26)</f>
        <v>amlodipine besilate tablet 5mg/</v>
      </c>
      <c r="BM26" s="0" t="s">
        <v>327</v>
      </c>
      <c r="BN26" s="0" t="n">
        <v>10219000</v>
      </c>
      <c r="BO26" s="32" t="s">
        <v>183</v>
      </c>
      <c r="BP26" s="1" t="s">
        <v>183</v>
      </c>
      <c r="BQ26" s="1" t="s">
        <v>183</v>
      </c>
      <c r="BR26" s="0" t="n">
        <v>10219000</v>
      </c>
      <c r="BS26" s="0" t="s">
        <v>183</v>
      </c>
      <c r="BT26" s="0" t="n">
        <v>10219000</v>
      </c>
      <c r="BU26" s="0" t="s">
        <v>183</v>
      </c>
      <c r="BV26" s="34" t="n">
        <v>15054000</v>
      </c>
      <c r="BW26" s="35" t="s">
        <v>183</v>
      </c>
      <c r="BX26" s="50"/>
      <c r="BY26" s="51" t="s">
        <v>183</v>
      </c>
      <c r="BZ26" s="0" t="n">
        <v>20053000</v>
      </c>
      <c r="CA26" s="0" t="s">
        <v>191</v>
      </c>
      <c r="CB26" s="1" t="s">
        <v>191</v>
      </c>
      <c r="CC26" s="1" t="s">
        <v>191</v>
      </c>
      <c r="CD26" s="17"/>
      <c r="CE26" s="16"/>
      <c r="CG26" s="11"/>
      <c r="CH26" s="43" t="n">
        <v>100000090079</v>
      </c>
      <c r="CI26" s="43" t="s">
        <v>192</v>
      </c>
      <c r="CJ26" s="43" t="n">
        <v>100000090079</v>
      </c>
      <c r="CK26" s="11" t="s">
        <v>193</v>
      </c>
      <c r="CL26" s="11" t="s">
        <v>194</v>
      </c>
      <c r="CM26" s="44" t="n">
        <v>100000085259</v>
      </c>
      <c r="CN26" s="11" t="s">
        <v>195</v>
      </c>
      <c r="CO26" s="1" t="s">
        <v>196</v>
      </c>
      <c r="CP26" s="4" t="s">
        <v>287</v>
      </c>
      <c r="CQ26" s="40" t="s">
        <v>198</v>
      </c>
      <c r="CR26" s="40" t="s">
        <v>195</v>
      </c>
      <c r="CS26" s="40" t="s">
        <v>199</v>
      </c>
      <c r="CX26" s="11"/>
      <c r="CZ26" s="1" t="s">
        <v>196</v>
      </c>
      <c r="DA26" s="1" t="s">
        <v>328</v>
      </c>
      <c r="DB26" s="1" t="s">
        <v>187</v>
      </c>
      <c r="DC26" s="1" t="s">
        <v>328</v>
      </c>
      <c r="DD26" s="1" t="s">
        <v>201</v>
      </c>
      <c r="DE26" s="0" t="n">
        <v>5</v>
      </c>
      <c r="DF26" s="0" t="s">
        <v>202</v>
      </c>
      <c r="DG26" s="11"/>
      <c r="DH26" s="46" t="n">
        <v>1</v>
      </c>
      <c r="DI26" s="35" t="s">
        <v>183</v>
      </c>
      <c r="DJ26" s="34" t="n">
        <v>15054000</v>
      </c>
      <c r="DK26" s="5" t="n">
        <v>5</v>
      </c>
      <c r="DL26" s="5" t="s">
        <v>202</v>
      </c>
      <c r="DM26" s="47"/>
      <c r="DN26" s="47"/>
      <c r="DO26" s="47"/>
      <c r="DP26" s="47"/>
      <c r="DQ26" s="47"/>
      <c r="DR26" s="47"/>
      <c r="DT26" s="0" t="n">
        <v>5</v>
      </c>
      <c r="DU26" s="0" t="s">
        <v>202</v>
      </c>
      <c r="DY26" s="48" t="n">
        <v>100000110655</v>
      </c>
      <c r="EB26" s="11"/>
      <c r="EC26" s="11"/>
      <c r="ED26" s="11"/>
      <c r="EE26" s="11"/>
      <c r="EH26" s="11"/>
      <c r="EI26" s="11"/>
      <c r="EJ26" s="11"/>
      <c r="EL26" s="0" t="n">
        <v>30</v>
      </c>
      <c r="EM26" s="0" t="n">
        <v>5</v>
      </c>
      <c r="EN26" s="0" t="s">
        <v>202</v>
      </c>
      <c r="EO26" s="33" t="s">
        <v>203</v>
      </c>
      <c r="EP26" s="2" t="n">
        <v>30</v>
      </c>
      <c r="ER26" s="32" t="str">
        <f aca="false">CONCATENATE(CN26," ",FD26," ",DK26,DL26,"/",DN26,DO26)</f>
        <v>amlodipine oral 5mg/</v>
      </c>
      <c r="ES26" s="0" t="n">
        <v>1701</v>
      </c>
      <c r="ET26" s="0" t="s">
        <v>329</v>
      </c>
      <c r="EU26" s="33" t="s">
        <v>205</v>
      </c>
      <c r="EV26" s="33" t="s">
        <v>206</v>
      </c>
      <c r="EW26" s="33" t="s">
        <v>205</v>
      </c>
      <c r="EX26" s="33" t="s">
        <v>207</v>
      </c>
      <c r="EY26" s="33" t="s">
        <v>205</v>
      </c>
      <c r="EZ26" s="33" t="s">
        <v>208</v>
      </c>
      <c r="FA26" s="33" t="s">
        <v>205</v>
      </c>
      <c r="FB26" s="33" t="s">
        <v>209</v>
      </c>
      <c r="FC26" s="33" t="s">
        <v>205</v>
      </c>
      <c r="FD26" s="33" t="s">
        <v>210</v>
      </c>
      <c r="FE26" s="32" t="str">
        <f aca="false">CONCATENATE(CN26," ",FD26," ",DK26,DL26,"/",DN26,DO26)</f>
        <v>amlodipine oral 5mg/</v>
      </c>
      <c r="FH26" s="0" t="s">
        <v>211</v>
      </c>
      <c r="FI26" s="33" t="s">
        <v>207</v>
      </c>
      <c r="FJ26" s="33" t="s">
        <v>205</v>
      </c>
      <c r="FK26" s="33" t="s">
        <v>208</v>
      </c>
      <c r="FL26" s="0" t="n">
        <v>69</v>
      </c>
      <c r="FM26" s="0" t="s">
        <v>183</v>
      </c>
      <c r="FN26" s="0" t="n">
        <v>19</v>
      </c>
      <c r="FO26" s="0" t="s">
        <v>214</v>
      </c>
      <c r="FP26" s="0" t="n">
        <v>31</v>
      </c>
      <c r="FQ26" s="0" t="s">
        <v>210</v>
      </c>
      <c r="FR26" s="0" t="n">
        <v>47</v>
      </c>
      <c r="FS26" s="0" t="s">
        <v>215</v>
      </c>
      <c r="FU26" s="0" t="n">
        <v>69</v>
      </c>
      <c r="FV26" s="0" t="n">
        <v>19</v>
      </c>
      <c r="FW26" s="0" t="n">
        <v>31</v>
      </c>
      <c r="FX26" s="0" t="n">
        <v>47</v>
      </c>
      <c r="FZ26" s="0" t="s">
        <v>216</v>
      </c>
      <c r="GA26" s="0" t="s">
        <v>217</v>
      </c>
    </row>
    <row r="27" customFormat="false" ht="13.8" hidden="false" customHeight="false" outlineLevel="0" collapsed="false">
      <c r="A27" s="0" t="s">
        <v>384</v>
      </c>
      <c r="B27" s="0" t="s">
        <v>385</v>
      </c>
      <c r="C27" s="28" t="str">
        <f aca="false">HYPERLINK(D27)</f>
        <v>https://samviewer.digile.be/nl/sam/ampps/320862-03</v>
      </c>
      <c r="D27" s="1" t="s">
        <v>386</v>
      </c>
      <c r="E27" s="1" t="s">
        <v>387</v>
      </c>
      <c r="F27" s="1" t="s">
        <v>388</v>
      </c>
      <c r="G27" s="0" t="n">
        <v>2550010</v>
      </c>
      <c r="H27" s="0" t="s">
        <v>384</v>
      </c>
      <c r="I27" s="0" t="s">
        <v>384</v>
      </c>
      <c r="J27" s="2" t="str">
        <f aca="false">CONCATENATE(BI27," ",CK27," ",BE27," ",BO27," ",R27,S27," x ",DK27,DL27,"/",DN27,DO27)</f>
        <v>BEL amlodipine besilate Teva tablet 28 x 5mg/</v>
      </c>
      <c r="K27" s="2" t="str">
        <f aca="false">CONCATENATE(BI27," ",CK27," ",BE27," ",BO27," ",R27,S27," x ",DK27,DL27,"/",DN27,DO27)</f>
        <v>BEL amlodipine besilate Teva tablet 28 x 5mg/</v>
      </c>
      <c r="L27" s="11"/>
      <c r="M27" s="11"/>
      <c r="N27" s="11"/>
      <c r="O27" s="11"/>
      <c r="P27" s="2" t="n">
        <v>28</v>
      </c>
      <c r="Q27" s="29"/>
      <c r="R27" s="2" t="n">
        <v>28</v>
      </c>
      <c r="S27" s="29"/>
      <c r="T27" s="30" t="s">
        <v>322</v>
      </c>
      <c r="W27" s="1" t="s">
        <v>323</v>
      </c>
      <c r="X27" s="0" t="n">
        <v>60</v>
      </c>
      <c r="Y27" s="0" t="s">
        <v>389</v>
      </c>
      <c r="AD27" s="0" t="n">
        <v>1</v>
      </c>
      <c r="AE27" s="0" t="n">
        <v>28</v>
      </c>
      <c r="AF27" s="0" t="n">
        <v>10219000</v>
      </c>
      <c r="AG27" s="32" t="s">
        <v>183</v>
      </c>
      <c r="AH27" s="0" t="s">
        <v>183</v>
      </c>
      <c r="AI27" s="0" t="n">
        <v>313</v>
      </c>
      <c r="AJ27" s="34" t="n">
        <v>15054000</v>
      </c>
      <c r="AK27" s="35" t="s">
        <v>183</v>
      </c>
      <c r="AL27" s="34" t="n">
        <v>15054000</v>
      </c>
      <c r="AM27" s="11" t="s">
        <v>183</v>
      </c>
      <c r="AN27" s="16" t="s">
        <v>183</v>
      </c>
      <c r="AO27" s="11"/>
      <c r="AP27" s="2" t="n">
        <v>28</v>
      </c>
      <c r="AQ27" s="16"/>
      <c r="AR27" s="29"/>
      <c r="AS27" s="0" t="n">
        <v>5708</v>
      </c>
      <c r="AT27" s="36" t="str">
        <f aca="false">CONCATENATE(BI27," ",CK27," ",BE27," ",BO27," ",DK27,DL27,"/",DN27,DO27)</f>
        <v>BEL amlodipine besilate Teva tablet 5mg/</v>
      </c>
      <c r="AU27" s="29"/>
      <c r="AW27" s="38" t="n">
        <v>5708</v>
      </c>
      <c r="AX27" s="0" t="s">
        <v>390</v>
      </c>
      <c r="AZ27" s="0" t="s">
        <v>186</v>
      </c>
      <c r="BA27" s="33" t="s">
        <v>187</v>
      </c>
      <c r="BB27" s="0" t="n">
        <v>10219000</v>
      </c>
      <c r="BC27" s="32" t="s">
        <v>183</v>
      </c>
      <c r="BD27" s="39" t="n">
        <v>1314</v>
      </c>
      <c r="BE27" s="40" t="s">
        <v>286</v>
      </c>
      <c r="BF27" s="29"/>
      <c r="BG27" s="40" t="s">
        <v>286</v>
      </c>
      <c r="BH27" s="40" t="n">
        <v>1314</v>
      </c>
      <c r="BI27" s="11" t="s">
        <v>189</v>
      </c>
      <c r="BJ27" s="0" t="str">
        <f aca="false">CONCATENATE(CK27," ",BO27," ",DK27,DL27,"/",DN27,DO27)</f>
        <v>amlodipine besilate tablet 5mg/</v>
      </c>
      <c r="BK27" s="29"/>
      <c r="BL27" s="0" t="str">
        <f aca="false">CONCATENATE(CK27," ",BO27," ",DK27,DL27,"/",DN27,DO27)</f>
        <v>amlodipine besilate tablet 5mg/</v>
      </c>
      <c r="BM27" s="0" t="s">
        <v>327</v>
      </c>
      <c r="BN27" s="0" t="n">
        <v>10219000</v>
      </c>
      <c r="BO27" s="32" t="s">
        <v>183</v>
      </c>
      <c r="BP27" s="1" t="s">
        <v>183</v>
      </c>
      <c r="BQ27" s="1" t="s">
        <v>183</v>
      </c>
      <c r="BR27" s="0" t="n">
        <v>10219000</v>
      </c>
      <c r="BS27" s="0" t="s">
        <v>183</v>
      </c>
      <c r="BT27" s="0" t="n">
        <v>10219000</v>
      </c>
      <c r="BU27" s="0" t="s">
        <v>183</v>
      </c>
      <c r="BV27" s="34" t="n">
        <v>15054000</v>
      </c>
      <c r="BW27" s="35" t="s">
        <v>183</v>
      </c>
      <c r="BX27" s="50"/>
      <c r="BY27" s="51" t="s">
        <v>183</v>
      </c>
      <c r="BZ27" s="0" t="n">
        <v>20053000</v>
      </c>
      <c r="CA27" s="0" t="s">
        <v>191</v>
      </c>
      <c r="CB27" s="1" t="s">
        <v>191</v>
      </c>
      <c r="CC27" s="1" t="s">
        <v>191</v>
      </c>
      <c r="CD27" s="17"/>
      <c r="CE27" s="16"/>
      <c r="CG27" s="11"/>
      <c r="CH27" s="43" t="n">
        <v>100000090079</v>
      </c>
      <c r="CI27" s="43" t="s">
        <v>192</v>
      </c>
      <c r="CJ27" s="43" t="n">
        <v>100000090079</v>
      </c>
      <c r="CK27" s="11" t="s">
        <v>193</v>
      </c>
      <c r="CL27" s="11" t="s">
        <v>194</v>
      </c>
      <c r="CM27" s="44" t="n">
        <v>100000085259</v>
      </c>
      <c r="CN27" s="11" t="s">
        <v>195</v>
      </c>
      <c r="CO27" s="1" t="s">
        <v>196</v>
      </c>
      <c r="CP27" s="4" t="s">
        <v>287</v>
      </c>
      <c r="CQ27" s="40" t="s">
        <v>198</v>
      </c>
      <c r="CR27" s="40" t="s">
        <v>195</v>
      </c>
      <c r="CS27" s="40" t="s">
        <v>199</v>
      </c>
      <c r="CX27" s="11"/>
      <c r="CZ27" s="1" t="s">
        <v>196</v>
      </c>
      <c r="DA27" s="1" t="s">
        <v>328</v>
      </c>
      <c r="DB27" s="1" t="s">
        <v>187</v>
      </c>
      <c r="DC27" s="1" t="s">
        <v>328</v>
      </c>
      <c r="DD27" s="1" t="s">
        <v>201</v>
      </c>
      <c r="DE27" s="0" t="n">
        <v>5</v>
      </c>
      <c r="DF27" s="0" t="s">
        <v>202</v>
      </c>
      <c r="DG27" s="11"/>
      <c r="DH27" s="46" t="n">
        <v>1</v>
      </c>
      <c r="DI27" s="35" t="s">
        <v>183</v>
      </c>
      <c r="DJ27" s="34" t="n">
        <v>15054000</v>
      </c>
      <c r="DK27" s="5" t="n">
        <v>5</v>
      </c>
      <c r="DL27" s="5" t="s">
        <v>202</v>
      </c>
      <c r="DM27" s="47"/>
      <c r="DN27" s="47"/>
      <c r="DO27" s="47"/>
      <c r="DP27" s="47"/>
      <c r="DQ27" s="47"/>
      <c r="DR27" s="47"/>
      <c r="DT27" s="0" t="n">
        <v>5</v>
      </c>
      <c r="DU27" s="0" t="s">
        <v>202</v>
      </c>
      <c r="DY27" s="48" t="n">
        <v>100000110655</v>
      </c>
      <c r="EB27" s="11"/>
      <c r="EC27" s="11"/>
      <c r="ED27" s="11"/>
      <c r="EE27" s="11"/>
      <c r="EH27" s="11"/>
      <c r="EI27" s="11"/>
      <c r="EJ27" s="11"/>
      <c r="EL27" s="0" t="n">
        <v>28</v>
      </c>
      <c r="EM27" s="0" t="n">
        <v>5</v>
      </c>
      <c r="EN27" s="0" t="s">
        <v>202</v>
      </c>
      <c r="EO27" s="33" t="s">
        <v>203</v>
      </c>
      <c r="EP27" s="2" t="n">
        <v>28</v>
      </c>
      <c r="ER27" s="32" t="str">
        <f aca="false">CONCATENATE(CN27," ",FD27," ",DK27,DL27,"/",DN27,DO27)</f>
        <v>amlodipine oral 5mg/</v>
      </c>
      <c r="ES27" s="0" t="n">
        <v>1701</v>
      </c>
      <c r="ET27" s="0" t="s">
        <v>329</v>
      </c>
      <c r="EU27" s="33" t="s">
        <v>205</v>
      </c>
      <c r="EV27" s="33" t="s">
        <v>206</v>
      </c>
      <c r="EW27" s="33" t="s">
        <v>205</v>
      </c>
      <c r="EX27" s="33" t="s">
        <v>207</v>
      </c>
      <c r="EY27" s="33" t="s">
        <v>205</v>
      </c>
      <c r="EZ27" s="33" t="s">
        <v>208</v>
      </c>
      <c r="FA27" s="33" t="s">
        <v>205</v>
      </c>
      <c r="FB27" s="33" t="s">
        <v>209</v>
      </c>
      <c r="FC27" s="33" t="s">
        <v>205</v>
      </c>
      <c r="FD27" s="33" t="s">
        <v>210</v>
      </c>
      <c r="FE27" s="32" t="str">
        <f aca="false">CONCATENATE(CN27," ",FD27," ",DK27,DL27,"/",DN27,DO27)</f>
        <v>amlodipine oral 5mg/</v>
      </c>
      <c r="FH27" s="0" t="s">
        <v>211</v>
      </c>
      <c r="FI27" s="33" t="s">
        <v>207</v>
      </c>
      <c r="FJ27" s="33" t="s">
        <v>205</v>
      </c>
      <c r="FK27" s="33" t="s">
        <v>208</v>
      </c>
      <c r="FL27" s="0" t="n">
        <v>69</v>
      </c>
      <c r="FM27" s="0" t="s">
        <v>183</v>
      </c>
      <c r="FN27" s="0" t="n">
        <v>19</v>
      </c>
      <c r="FO27" s="0" t="s">
        <v>214</v>
      </c>
      <c r="FP27" s="0" t="n">
        <v>31</v>
      </c>
      <c r="FQ27" s="0" t="s">
        <v>210</v>
      </c>
      <c r="FR27" s="0" t="n">
        <v>47</v>
      </c>
      <c r="FS27" s="0" t="s">
        <v>215</v>
      </c>
      <c r="FU27" s="0" t="n">
        <v>69</v>
      </c>
      <c r="FV27" s="0" t="n">
        <v>19</v>
      </c>
      <c r="FW27" s="0" t="n">
        <v>31</v>
      </c>
      <c r="FX27" s="0" t="n">
        <v>47</v>
      </c>
      <c r="FZ27" s="0" t="s">
        <v>216</v>
      </c>
      <c r="GA27" s="0" t="s">
        <v>217</v>
      </c>
    </row>
    <row r="28" customFormat="false" ht="13.8" hidden="false" customHeight="false" outlineLevel="0" collapsed="false">
      <c r="A28" s="0" t="s">
        <v>391</v>
      </c>
      <c r="B28" s="0" t="s">
        <v>392</v>
      </c>
      <c r="C28" s="28" t="str">
        <f aca="false">HYPERLINK(D28)</f>
        <v>https://samviewer.digile.be/nl/sam/ampps/320862-06</v>
      </c>
      <c r="D28" s="1" t="s">
        <v>393</v>
      </c>
      <c r="E28" s="1" t="s">
        <v>394</v>
      </c>
      <c r="F28" s="1" t="s">
        <v>395</v>
      </c>
      <c r="G28" s="0" t="n">
        <v>2550028</v>
      </c>
      <c r="H28" s="0" t="s">
        <v>391</v>
      </c>
      <c r="I28" s="0" t="s">
        <v>391</v>
      </c>
      <c r="J28" s="2" t="str">
        <f aca="false">CONCATENATE(BI28," ",CK28," ",BE28," ",BO28," ",R28,S28," x ",DK28,DL28,"/",DN28,DO28)</f>
        <v>BEL amlodipine besilate Teva tablet 56 x 5mg/</v>
      </c>
      <c r="K28" s="2" t="str">
        <f aca="false">CONCATENATE(BI28," ",CK28," ",BE28," ",BO28," ",R28,S28," x ",DK28,DL28,"/",DN28,DO28)</f>
        <v>BEL amlodipine besilate Teva tablet 56 x 5mg/</v>
      </c>
      <c r="L28" s="11"/>
      <c r="M28" s="11"/>
      <c r="N28" s="11"/>
      <c r="O28" s="11"/>
      <c r="P28" s="2" t="n">
        <v>56</v>
      </c>
      <c r="Q28" s="29"/>
      <c r="R28" s="2" t="n">
        <v>56</v>
      </c>
      <c r="S28" s="29"/>
      <c r="T28" s="30" t="s">
        <v>396</v>
      </c>
      <c r="W28" s="1" t="s">
        <v>397</v>
      </c>
      <c r="X28" s="0" t="n">
        <v>24</v>
      </c>
      <c r="Y28" s="0" t="s">
        <v>389</v>
      </c>
      <c r="AD28" s="0" t="n">
        <v>1</v>
      </c>
      <c r="AE28" s="0" t="n">
        <v>56</v>
      </c>
      <c r="AF28" s="0" t="n">
        <v>10219000</v>
      </c>
      <c r="AG28" s="32" t="s">
        <v>183</v>
      </c>
      <c r="AH28" s="0" t="s">
        <v>183</v>
      </c>
      <c r="AI28" s="0" t="n">
        <v>313</v>
      </c>
      <c r="AJ28" s="34" t="n">
        <v>15054000</v>
      </c>
      <c r="AK28" s="35" t="s">
        <v>183</v>
      </c>
      <c r="AL28" s="34" t="n">
        <v>15054000</v>
      </c>
      <c r="AM28" s="11" t="s">
        <v>183</v>
      </c>
      <c r="AN28" s="16" t="s">
        <v>183</v>
      </c>
      <c r="AO28" s="11"/>
      <c r="AP28" s="2" t="n">
        <v>56</v>
      </c>
      <c r="AQ28" s="16"/>
      <c r="AR28" s="29"/>
      <c r="AS28" s="0" t="n">
        <v>5708</v>
      </c>
      <c r="AT28" s="36" t="str">
        <f aca="false">CONCATENATE(BI28," ",CK28," ",BE28," ",BO28," ",DK28,DL28,"/",DN28,DO28)</f>
        <v>BEL amlodipine besilate Teva tablet 5mg/</v>
      </c>
      <c r="AU28" s="29"/>
      <c r="AW28" s="38" t="n">
        <v>5708</v>
      </c>
      <c r="AX28" s="0" t="s">
        <v>390</v>
      </c>
      <c r="AZ28" s="0" t="s">
        <v>186</v>
      </c>
      <c r="BA28" s="33" t="s">
        <v>187</v>
      </c>
      <c r="BB28" s="0" t="n">
        <v>10219000</v>
      </c>
      <c r="BC28" s="32" t="s">
        <v>183</v>
      </c>
      <c r="BD28" s="39" t="n">
        <v>1314</v>
      </c>
      <c r="BE28" s="40" t="s">
        <v>286</v>
      </c>
      <c r="BF28" s="29"/>
      <c r="BG28" s="40" t="s">
        <v>286</v>
      </c>
      <c r="BH28" s="40" t="n">
        <v>1314</v>
      </c>
      <c r="BI28" s="11" t="s">
        <v>189</v>
      </c>
      <c r="BJ28" s="0" t="str">
        <f aca="false">CONCATENATE(CK28," ",BO28," ",DK28,DL28,"/",DN28,DO28)</f>
        <v>amlodipine besilate tablet 5mg/</v>
      </c>
      <c r="BK28" s="29"/>
      <c r="BL28" s="0" t="str">
        <f aca="false">CONCATENATE(CK28," ",BO28," ",DK28,DL28,"/",DN28,DO28)</f>
        <v>amlodipine besilate tablet 5mg/</v>
      </c>
      <c r="BM28" s="0" t="s">
        <v>327</v>
      </c>
      <c r="BN28" s="0" t="n">
        <v>10219000</v>
      </c>
      <c r="BO28" s="32" t="s">
        <v>183</v>
      </c>
      <c r="BP28" s="1" t="s">
        <v>183</v>
      </c>
      <c r="BQ28" s="1" t="s">
        <v>183</v>
      </c>
      <c r="BR28" s="0" t="n">
        <v>10219000</v>
      </c>
      <c r="BS28" s="0" t="s">
        <v>183</v>
      </c>
      <c r="BT28" s="0" t="n">
        <v>10219000</v>
      </c>
      <c r="BU28" s="0" t="s">
        <v>183</v>
      </c>
      <c r="BV28" s="34" t="n">
        <v>15054000</v>
      </c>
      <c r="BW28" s="35" t="s">
        <v>183</v>
      </c>
      <c r="BX28" s="50"/>
      <c r="BY28" s="51" t="s">
        <v>183</v>
      </c>
      <c r="BZ28" s="0" t="n">
        <v>20053000</v>
      </c>
      <c r="CA28" s="0" t="s">
        <v>191</v>
      </c>
      <c r="CB28" s="1" t="s">
        <v>191</v>
      </c>
      <c r="CC28" s="1" t="s">
        <v>191</v>
      </c>
      <c r="CD28" s="17"/>
      <c r="CE28" s="16"/>
      <c r="CG28" s="11"/>
      <c r="CH28" s="43" t="n">
        <v>100000090079</v>
      </c>
      <c r="CI28" s="43" t="s">
        <v>192</v>
      </c>
      <c r="CJ28" s="43" t="n">
        <v>100000090079</v>
      </c>
      <c r="CK28" s="11" t="s">
        <v>193</v>
      </c>
      <c r="CL28" s="11" t="s">
        <v>194</v>
      </c>
      <c r="CM28" s="44" t="n">
        <v>100000085259</v>
      </c>
      <c r="CN28" s="11" t="s">
        <v>195</v>
      </c>
      <c r="CO28" s="1" t="s">
        <v>196</v>
      </c>
      <c r="CP28" s="4" t="s">
        <v>287</v>
      </c>
      <c r="CQ28" s="40" t="s">
        <v>198</v>
      </c>
      <c r="CR28" s="40" t="s">
        <v>195</v>
      </c>
      <c r="CS28" s="40" t="s">
        <v>199</v>
      </c>
      <c r="CX28" s="11"/>
      <c r="CZ28" s="1" t="s">
        <v>196</v>
      </c>
      <c r="DA28" s="1" t="s">
        <v>328</v>
      </c>
      <c r="DB28" s="1" t="s">
        <v>187</v>
      </c>
      <c r="DC28" s="1" t="s">
        <v>328</v>
      </c>
      <c r="DD28" s="1" t="s">
        <v>201</v>
      </c>
      <c r="DE28" s="0" t="n">
        <v>5</v>
      </c>
      <c r="DF28" s="0" t="s">
        <v>202</v>
      </c>
      <c r="DG28" s="11"/>
      <c r="DH28" s="46" t="n">
        <v>1</v>
      </c>
      <c r="DI28" s="35" t="s">
        <v>183</v>
      </c>
      <c r="DJ28" s="34" t="n">
        <v>15054000</v>
      </c>
      <c r="DK28" s="5" t="n">
        <v>5</v>
      </c>
      <c r="DL28" s="5" t="s">
        <v>202</v>
      </c>
      <c r="DM28" s="47"/>
      <c r="DN28" s="47"/>
      <c r="DO28" s="47"/>
      <c r="DP28" s="47"/>
      <c r="DQ28" s="47"/>
      <c r="DR28" s="47"/>
      <c r="DT28" s="0" t="n">
        <v>5</v>
      </c>
      <c r="DU28" s="0" t="s">
        <v>202</v>
      </c>
      <c r="DY28" s="48" t="n">
        <v>100000110655</v>
      </c>
      <c r="EB28" s="11"/>
      <c r="EC28" s="11"/>
      <c r="ED28" s="11"/>
      <c r="EE28" s="11"/>
      <c r="EH28" s="11"/>
      <c r="EI28" s="11"/>
      <c r="EJ28" s="11"/>
      <c r="EL28" s="0" t="n">
        <v>56</v>
      </c>
      <c r="EM28" s="0" t="n">
        <v>5</v>
      </c>
      <c r="EN28" s="0" t="s">
        <v>202</v>
      </c>
      <c r="EO28" s="33" t="s">
        <v>203</v>
      </c>
      <c r="EP28" s="2" t="n">
        <v>56</v>
      </c>
      <c r="ER28" s="32" t="str">
        <f aca="false">CONCATENATE(CN28," ",FD28," ",DK28,DL28,"/",DN28,DO28)</f>
        <v>amlodipine oral 5mg/</v>
      </c>
      <c r="ES28" s="0" t="n">
        <v>1701</v>
      </c>
      <c r="ET28" s="0" t="s">
        <v>329</v>
      </c>
      <c r="EU28" s="33" t="s">
        <v>205</v>
      </c>
      <c r="EV28" s="33" t="s">
        <v>206</v>
      </c>
      <c r="EW28" s="33" t="s">
        <v>205</v>
      </c>
      <c r="EX28" s="33" t="s">
        <v>207</v>
      </c>
      <c r="EY28" s="33" t="s">
        <v>205</v>
      </c>
      <c r="EZ28" s="33" t="s">
        <v>208</v>
      </c>
      <c r="FA28" s="33" t="s">
        <v>205</v>
      </c>
      <c r="FB28" s="33" t="s">
        <v>209</v>
      </c>
      <c r="FC28" s="33" t="s">
        <v>205</v>
      </c>
      <c r="FD28" s="33" t="s">
        <v>210</v>
      </c>
      <c r="FE28" s="32" t="str">
        <f aca="false">CONCATENATE(CN28," ",FD28," ",DK28,DL28,"/",DN28,DO28)</f>
        <v>amlodipine oral 5mg/</v>
      </c>
      <c r="FH28" s="0" t="s">
        <v>211</v>
      </c>
      <c r="FI28" s="33" t="s">
        <v>207</v>
      </c>
      <c r="FJ28" s="33" t="s">
        <v>205</v>
      </c>
      <c r="FK28" s="33" t="s">
        <v>208</v>
      </c>
      <c r="FL28" s="0" t="n">
        <v>69</v>
      </c>
      <c r="FM28" s="0" t="s">
        <v>183</v>
      </c>
      <c r="FN28" s="0" t="n">
        <v>19</v>
      </c>
      <c r="FO28" s="0" t="s">
        <v>214</v>
      </c>
      <c r="FP28" s="0" t="n">
        <v>31</v>
      </c>
      <c r="FQ28" s="0" t="s">
        <v>210</v>
      </c>
      <c r="FR28" s="0" t="n">
        <v>47</v>
      </c>
      <c r="FS28" s="0" t="s">
        <v>215</v>
      </c>
      <c r="FU28" s="0" t="n">
        <v>69</v>
      </c>
      <c r="FV28" s="0" t="n">
        <v>19</v>
      </c>
      <c r="FW28" s="0" t="n">
        <v>31</v>
      </c>
      <c r="FX28" s="0" t="n">
        <v>47</v>
      </c>
      <c r="FZ28" s="0" t="s">
        <v>216</v>
      </c>
      <c r="GA28" s="0" t="s">
        <v>217</v>
      </c>
    </row>
    <row r="29" customFormat="false" ht="13.8" hidden="false" customHeight="false" outlineLevel="0" collapsed="false">
      <c r="A29" s="0" t="s">
        <v>398</v>
      </c>
      <c r="B29" s="0" t="s">
        <v>399</v>
      </c>
      <c r="C29" s="28" t="str">
        <f aca="false">HYPERLINK(D29)</f>
        <v>https://samviewer.digile.be/nl/sam/ampps/320862-09</v>
      </c>
      <c r="D29" s="1" t="s">
        <v>400</v>
      </c>
      <c r="E29" s="1" t="s">
        <v>401</v>
      </c>
      <c r="F29" s="1" t="s">
        <v>402</v>
      </c>
      <c r="G29" s="0" t="n">
        <v>2550036</v>
      </c>
      <c r="H29" s="0" t="s">
        <v>398</v>
      </c>
      <c r="I29" s="0" t="s">
        <v>398</v>
      </c>
      <c r="J29" s="2" t="str">
        <f aca="false">CONCATENATE(BI29," ",CK29," ",BE29," ",BO29," ",R29,S29," x ",DK29,DL29,"/",DN29,DO29)</f>
        <v>BEL amlodipine besilate Teva tablet 98 x 5mg/</v>
      </c>
      <c r="K29" s="2" t="str">
        <f aca="false">CONCATENATE(BI29," ",CK29," ",BE29," ",BO29," ",R29,S29," x ",DK29,DL29,"/",DN29,DO29)</f>
        <v>BEL amlodipine besilate Teva tablet 98 x 5mg/</v>
      </c>
      <c r="L29" s="11"/>
      <c r="M29" s="11"/>
      <c r="N29" s="11"/>
      <c r="O29" s="11"/>
      <c r="P29" s="2" t="n">
        <v>98</v>
      </c>
      <c r="Q29" s="29"/>
      <c r="R29" s="2" t="n">
        <v>98</v>
      </c>
      <c r="S29" s="29"/>
      <c r="T29" s="30" t="s">
        <v>335</v>
      </c>
      <c r="W29" s="1" t="s">
        <v>336</v>
      </c>
      <c r="X29" s="0" t="s">
        <v>324</v>
      </c>
      <c r="Y29" s="0" t="s">
        <v>389</v>
      </c>
      <c r="AD29" s="0" t="n">
        <v>1</v>
      </c>
      <c r="AE29" s="0" t="n">
        <v>98</v>
      </c>
      <c r="AF29" s="0" t="n">
        <v>10219000</v>
      </c>
      <c r="AG29" s="32" t="s">
        <v>183</v>
      </c>
      <c r="AH29" s="0" t="s">
        <v>183</v>
      </c>
      <c r="AI29" s="0" t="n">
        <v>313</v>
      </c>
      <c r="AJ29" s="34" t="n">
        <v>15054000</v>
      </c>
      <c r="AK29" s="35" t="s">
        <v>183</v>
      </c>
      <c r="AL29" s="34" t="n">
        <v>15054000</v>
      </c>
      <c r="AM29" s="11" t="s">
        <v>183</v>
      </c>
      <c r="AN29" s="16" t="s">
        <v>183</v>
      </c>
      <c r="AO29" s="11"/>
      <c r="AP29" s="2" t="n">
        <v>98</v>
      </c>
      <c r="AQ29" s="16"/>
      <c r="AR29" s="29"/>
      <c r="AS29" s="0" t="n">
        <v>5708</v>
      </c>
      <c r="AT29" s="36" t="str">
        <f aca="false">CONCATENATE(BI29," ",CK29," ",BE29," ",BO29," ",DK29,DL29,"/",DN29,DO29)</f>
        <v>BEL amlodipine besilate Teva tablet 5mg/</v>
      </c>
      <c r="AU29" s="29"/>
      <c r="AW29" s="38" t="n">
        <v>5708</v>
      </c>
      <c r="AX29" s="0" t="s">
        <v>390</v>
      </c>
      <c r="AZ29" s="0" t="s">
        <v>186</v>
      </c>
      <c r="BA29" s="33" t="s">
        <v>187</v>
      </c>
      <c r="BB29" s="0" t="n">
        <v>10219000</v>
      </c>
      <c r="BC29" s="32" t="s">
        <v>183</v>
      </c>
      <c r="BD29" s="39" t="n">
        <v>1314</v>
      </c>
      <c r="BE29" s="40" t="s">
        <v>286</v>
      </c>
      <c r="BF29" s="29"/>
      <c r="BG29" s="40" t="s">
        <v>286</v>
      </c>
      <c r="BH29" s="40" t="n">
        <v>1314</v>
      </c>
      <c r="BI29" s="11" t="s">
        <v>189</v>
      </c>
      <c r="BJ29" s="0" t="str">
        <f aca="false">CONCATENATE(CK29," ",BO29," ",DK29,DL29,"/",DN29,DO29)</f>
        <v>amlodipine besilate tablet 5mg/</v>
      </c>
      <c r="BK29" s="29"/>
      <c r="BL29" s="0" t="str">
        <f aca="false">CONCATENATE(CK29," ",BO29," ",DK29,DL29,"/",DN29,DO29)</f>
        <v>amlodipine besilate tablet 5mg/</v>
      </c>
      <c r="BM29" s="0" t="s">
        <v>327</v>
      </c>
      <c r="BN29" s="0" t="n">
        <v>10219000</v>
      </c>
      <c r="BO29" s="32" t="s">
        <v>183</v>
      </c>
      <c r="BP29" s="1" t="s">
        <v>183</v>
      </c>
      <c r="BQ29" s="1" t="s">
        <v>183</v>
      </c>
      <c r="BR29" s="0" t="n">
        <v>10219000</v>
      </c>
      <c r="BS29" s="0" t="s">
        <v>183</v>
      </c>
      <c r="BT29" s="0" t="n">
        <v>10219000</v>
      </c>
      <c r="BU29" s="0" t="s">
        <v>183</v>
      </c>
      <c r="BV29" s="34" t="n">
        <v>15054000</v>
      </c>
      <c r="BW29" s="35" t="s">
        <v>183</v>
      </c>
      <c r="BX29" s="50"/>
      <c r="BY29" s="51" t="s">
        <v>183</v>
      </c>
      <c r="BZ29" s="0" t="n">
        <v>20053000</v>
      </c>
      <c r="CA29" s="0" t="s">
        <v>191</v>
      </c>
      <c r="CB29" s="1" t="s">
        <v>191</v>
      </c>
      <c r="CC29" s="1" t="s">
        <v>191</v>
      </c>
      <c r="CD29" s="17"/>
      <c r="CE29" s="16"/>
      <c r="CG29" s="11"/>
      <c r="CH29" s="43" t="n">
        <v>100000090079</v>
      </c>
      <c r="CI29" s="43" t="s">
        <v>192</v>
      </c>
      <c r="CJ29" s="43" t="n">
        <v>100000090079</v>
      </c>
      <c r="CK29" s="11" t="s">
        <v>193</v>
      </c>
      <c r="CL29" s="11" t="s">
        <v>194</v>
      </c>
      <c r="CM29" s="44" t="n">
        <v>100000085259</v>
      </c>
      <c r="CN29" s="11" t="s">
        <v>195</v>
      </c>
      <c r="CO29" s="1" t="s">
        <v>196</v>
      </c>
      <c r="CP29" s="4" t="s">
        <v>287</v>
      </c>
      <c r="CQ29" s="40" t="s">
        <v>198</v>
      </c>
      <c r="CR29" s="40" t="s">
        <v>195</v>
      </c>
      <c r="CS29" s="40" t="s">
        <v>199</v>
      </c>
      <c r="CX29" s="11"/>
      <c r="CZ29" s="1" t="s">
        <v>196</v>
      </c>
      <c r="DA29" s="1" t="s">
        <v>328</v>
      </c>
      <c r="DB29" s="1" t="s">
        <v>187</v>
      </c>
      <c r="DC29" s="1" t="s">
        <v>328</v>
      </c>
      <c r="DD29" s="1" t="s">
        <v>201</v>
      </c>
      <c r="DE29" s="0" t="n">
        <v>5</v>
      </c>
      <c r="DF29" s="0" t="s">
        <v>202</v>
      </c>
      <c r="DG29" s="11"/>
      <c r="DH29" s="46" t="n">
        <v>1</v>
      </c>
      <c r="DI29" s="35" t="s">
        <v>183</v>
      </c>
      <c r="DJ29" s="34" t="n">
        <v>15054000</v>
      </c>
      <c r="DK29" s="5" t="n">
        <v>5</v>
      </c>
      <c r="DL29" s="5" t="s">
        <v>202</v>
      </c>
      <c r="DM29" s="47"/>
      <c r="DN29" s="47"/>
      <c r="DO29" s="47"/>
      <c r="DP29" s="47"/>
      <c r="DQ29" s="47"/>
      <c r="DR29" s="47"/>
      <c r="DT29" s="0" t="n">
        <v>5</v>
      </c>
      <c r="DU29" s="0" t="s">
        <v>202</v>
      </c>
      <c r="DY29" s="48" t="n">
        <v>100000110655</v>
      </c>
      <c r="EB29" s="11"/>
      <c r="EC29" s="11"/>
      <c r="ED29" s="11"/>
      <c r="EE29" s="11"/>
      <c r="EH29" s="11"/>
      <c r="EI29" s="11"/>
      <c r="EJ29" s="11"/>
      <c r="EL29" s="0" t="n">
        <v>98</v>
      </c>
      <c r="EM29" s="0" t="n">
        <v>5</v>
      </c>
      <c r="EN29" s="0" t="s">
        <v>202</v>
      </c>
      <c r="EO29" s="33" t="s">
        <v>203</v>
      </c>
      <c r="EP29" s="2" t="n">
        <v>98</v>
      </c>
      <c r="ER29" s="32" t="str">
        <f aca="false">CONCATENATE(CN29," ",FD29," ",DK29,DL29,"/",DN29,DO29)</f>
        <v>amlodipine oral 5mg/</v>
      </c>
      <c r="ES29" s="0" t="n">
        <v>1701</v>
      </c>
      <c r="ET29" s="0" t="s">
        <v>329</v>
      </c>
      <c r="EU29" s="33" t="s">
        <v>205</v>
      </c>
      <c r="EV29" s="33" t="s">
        <v>206</v>
      </c>
      <c r="EW29" s="33" t="s">
        <v>205</v>
      </c>
      <c r="EX29" s="33" t="s">
        <v>207</v>
      </c>
      <c r="EY29" s="33" t="s">
        <v>205</v>
      </c>
      <c r="EZ29" s="33" t="s">
        <v>208</v>
      </c>
      <c r="FA29" s="33" t="s">
        <v>205</v>
      </c>
      <c r="FB29" s="33" t="s">
        <v>209</v>
      </c>
      <c r="FC29" s="33" t="s">
        <v>205</v>
      </c>
      <c r="FD29" s="33" t="s">
        <v>210</v>
      </c>
      <c r="FE29" s="32" t="str">
        <f aca="false">CONCATENATE(CN29," ",FD29," ",DK29,DL29,"/",DN29,DO29)</f>
        <v>amlodipine oral 5mg/</v>
      </c>
      <c r="FH29" s="0" t="s">
        <v>211</v>
      </c>
      <c r="FI29" s="33" t="s">
        <v>207</v>
      </c>
      <c r="FJ29" s="33" t="s">
        <v>205</v>
      </c>
      <c r="FK29" s="33" t="s">
        <v>208</v>
      </c>
      <c r="FL29" s="0" t="n">
        <v>69</v>
      </c>
      <c r="FM29" s="0" t="s">
        <v>183</v>
      </c>
      <c r="FN29" s="0" t="n">
        <v>19</v>
      </c>
      <c r="FO29" s="0" t="s">
        <v>214</v>
      </c>
      <c r="FP29" s="0" t="n">
        <v>31</v>
      </c>
      <c r="FQ29" s="0" t="s">
        <v>210</v>
      </c>
      <c r="FR29" s="0" t="n">
        <v>47</v>
      </c>
      <c r="FS29" s="0" t="s">
        <v>215</v>
      </c>
      <c r="FU29" s="0" t="n">
        <v>69</v>
      </c>
      <c r="FV29" s="0" t="n">
        <v>19</v>
      </c>
      <c r="FW29" s="0" t="n">
        <v>31</v>
      </c>
      <c r="FX29" s="0" t="n">
        <v>47</v>
      </c>
      <c r="FZ29" s="0" t="s">
        <v>216</v>
      </c>
      <c r="GA29" s="0" t="s">
        <v>217</v>
      </c>
    </row>
    <row r="30" customFormat="false" ht="13.8" hidden="false" customHeight="false" outlineLevel="0" collapsed="false">
      <c r="A30" s="0" t="s">
        <v>403</v>
      </c>
      <c r="B30" s="0" t="s">
        <v>404</v>
      </c>
      <c r="C30" s="28" t="str">
        <f aca="false">HYPERLINK(D30)</f>
        <v>https://samviewer.digile.be/nl/sam/ampps/148041-01</v>
      </c>
      <c r="D30" s="1" t="s">
        <v>405</v>
      </c>
      <c r="E30" s="1" t="s">
        <v>406</v>
      </c>
      <c r="F30" s="1" t="s">
        <v>407</v>
      </c>
      <c r="G30" s="0" t="n">
        <v>447706</v>
      </c>
      <c r="H30" s="0" t="s">
        <v>403</v>
      </c>
      <c r="I30" s="0" t="s">
        <v>403</v>
      </c>
      <c r="J30" s="2" t="str">
        <f aca="false">CONCATENATE(BI30," ",CK30," ",BE30," ",BO30," ",R30,S30," x ",DK30,DL30,"/",DN30,DO30)</f>
        <v>BEL amlodipine besilate Upjohn capsule, hard 28 x 5mg/</v>
      </c>
      <c r="K30" s="2" t="str">
        <f aca="false">CONCATENATE(BI30," ",CK30," ",BE30," ",BO30," ",R30,S30," x ",DK30,DL30,"/",DN30,DO30)</f>
        <v>BEL amlodipine besilate Upjohn capsule, hard 28 x 5mg/</v>
      </c>
      <c r="L30" s="11"/>
      <c r="M30" s="11"/>
      <c r="N30" s="11"/>
      <c r="O30" s="11"/>
      <c r="P30" s="2" t="n">
        <v>28</v>
      </c>
      <c r="Q30" s="29"/>
      <c r="R30" s="2" t="n">
        <v>28</v>
      </c>
      <c r="S30" s="29"/>
      <c r="T30" s="30" t="s">
        <v>322</v>
      </c>
      <c r="W30" s="1" t="s">
        <v>323</v>
      </c>
      <c r="X30" s="0" t="s">
        <v>324</v>
      </c>
      <c r="Y30" s="0" t="s">
        <v>408</v>
      </c>
      <c r="AD30" s="0" t="n">
        <v>1</v>
      </c>
      <c r="AE30" s="0" t="n">
        <v>28</v>
      </c>
      <c r="AF30" s="0" t="n">
        <v>10210000</v>
      </c>
      <c r="AG30" s="32" t="s">
        <v>299</v>
      </c>
      <c r="AH30" s="0" t="s">
        <v>299</v>
      </c>
      <c r="AI30" s="0" t="n">
        <v>11</v>
      </c>
      <c r="AJ30" s="34" t="n">
        <v>15012000</v>
      </c>
      <c r="AK30" s="35" t="s">
        <v>300</v>
      </c>
      <c r="AL30" s="34" t="n">
        <v>15012000</v>
      </c>
      <c r="AM30" s="11" t="s">
        <v>300</v>
      </c>
      <c r="AN30" s="16" t="s">
        <v>300</v>
      </c>
      <c r="AO30" s="11"/>
      <c r="AP30" s="2" t="n">
        <v>28</v>
      </c>
      <c r="AQ30" s="16"/>
      <c r="AR30" s="29"/>
      <c r="AS30" s="0" t="n">
        <v>1369</v>
      </c>
      <c r="AT30" s="36" t="str">
        <f aca="false">CONCATENATE(BI30," ",CK30," ",BE30," ",BO30," ",DK30,DL30,"/",DN30,DO30)</f>
        <v>BEL amlodipine besilate Upjohn capsule, hard 5mg/</v>
      </c>
      <c r="AU30" s="29"/>
      <c r="AW30" s="38" t="n">
        <v>1369</v>
      </c>
      <c r="AX30" s="0" t="s">
        <v>409</v>
      </c>
      <c r="AZ30" s="0" t="s">
        <v>186</v>
      </c>
      <c r="BA30" s="33" t="s">
        <v>187</v>
      </c>
      <c r="BB30" s="0" t="n">
        <v>10210000</v>
      </c>
      <c r="BC30" s="32" t="s">
        <v>299</v>
      </c>
      <c r="BD30" s="39" t="n">
        <v>1309</v>
      </c>
      <c r="BE30" s="40" t="s">
        <v>302</v>
      </c>
      <c r="BF30" s="29"/>
      <c r="BG30" s="40" t="s">
        <v>302</v>
      </c>
      <c r="BH30" s="40" t="n">
        <v>1309</v>
      </c>
      <c r="BI30" s="11" t="s">
        <v>189</v>
      </c>
      <c r="BJ30" s="0" t="str">
        <f aca="false">CONCATENATE(CK30," ",BO30," ",DK30,DL30,"/",DN30,DO30)</f>
        <v>amlodipine besilate capsule, hard 5mg/</v>
      </c>
      <c r="BK30" s="29"/>
      <c r="BL30" s="0" t="str">
        <f aca="false">CONCATENATE(CK30," ",BO30," ",DK30,DL30,"/",DN30,DO30)</f>
        <v>amlodipine besilate capsule, hard 5mg/</v>
      </c>
      <c r="BM30" s="0" t="s">
        <v>410</v>
      </c>
      <c r="BN30" s="0" t="n">
        <v>10210000</v>
      </c>
      <c r="BO30" s="32" t="s">
        <v>299</v>
      </c>
      <c r="BP30" s="1" t="s">
        <v>299</v>
      </c>
      <c r="BQ30" s="1" t="s">
        <v>300</v>
      </c>
      <c r="BR30" s="0" t="n">
        <v>10210000</v>
      </c>
      <c r="BS30" s="0" t="s">
        <v>299</v>
      </c>
      <c r="BT30" s="0" t="n">
        <v>10210000</v>
      </c>
      <c r="BU30" s="0" t="s">
        <v>299</v>
      </c>
      <c r="BV30" s="34" t="n">
        <v>15012000</v>
      </c>
      <c r="BW30" s="35" t="s">
        <v>300</v>
      </c>
      <c r="BX30" s="50"/>
      <c r="BY30" s="51" t="s">
        <v>300</v>
      </c>
      <c r="BZ30" s="0" t="n">
        <v>20053000</v>
      </c>
      <c r="CA30" s="0" t="s">
        <v>191</v>
      </c>
      <c r="CB30" s="1" t="s">
        <v>191</v>
      </c>
      <c r="CC30" s="1" t="s">
        <v>191</v>
      </c>
      <c r="CD30" s="17"/>
      <c r="CE30" s="16"/>
      <c r="CG30" s="11"/>
      <c r="CH30" s="43" t="n">
        <v>100000090079</v>
      </c>
      <c r="CI30" s="43" t="s">
        <v>192</v>
      </c>
      <c r="CJ30" s="43" t="n">
        <v>100000090079</v>
      </c>
      <c r="CK30" s="11" t="s">
        <v>193</v>
      </c>
      <c r="CL30" s="11" t="s">
        <v>194</v>
      </c>
      <c r="CM30" s="44" t="n">
        <v>100000085259</v>
      </c>
      <c r="CN30" s="11" t="s">
        <v>195</v>
      </c>
      <c r="CO30" s="1" t="s">
        <v>196</v>
      </c>
      <c r="CP30" s="4" t="s">
        <v>287</v>
      </c>
      <c r="CQ30" s="40" t="s">
        <v>198</v>
      </c>
      <c r="CR30" s="40" t="s">
        <v>195</v>
      </c>
      <c r="CS30" s="40" t="s">
        <v>199</v>
      </c>
      <c r="CX30" s="11"/>
      <c r="CZ30" s="1" t="s">
        <v>187</v>
      </c>
      <c r="DA30" s="1" t="s">
        <v>328</v>
      </c>
      <c r="DB30" s="1" t="s">
        <v>187</v>
      </c>
      <c r="DC30" s="1" t="s">
        <v>328</v>
      </c>
      <c r="DD30" s="1" t="s">
        <v>201</v>
      </c>
      <c r="DE30" s="0" t="n">
        <v>5</v>
      </c>
      <c r="DF30" s="0" t="s">
        <v>202</v>
      </c>
      <c r="DG30" s="11"/>
      <c r="DH30" s="46" t="n">
        <v>1</v>
      </c>
      <c r="DI30" s="35" t="s">
        <v>300</v>
      </c>
      <c r="DJ30" s="34" t="n">
        <v>15012000</v>
      </c>
      <c r="DK30" s="5" t="n">
        <v>5</v>
      </c>
      <c r="DL30" s="5" t="s">
        <v>202</v>
      </c>
      <c r="DM30" s="47"/>
      <c r="DN30" s="47"/>
      <c r="DO30" s="47"/>
      <c r="DP30" s="47"/>
      <c r="DQ30" s="47"/>
      <c r="DR30" s="47"/>
      <c r="DT30" s="0" t="n">
        <v>5</v>
      </c>
      <c r="DU30" s="0" t="s">
        <v>202</v>
      </c>
      <c r="DY30" s="48" t="n">
        <v>100000110655</v>
      </c>
      <c r="EB30" s="11"/>
      <c r="EC30" s="11"/>
      <c r="ED30" s="11"/>
      <c r="EE30" s="11"/>
      <c r="EH30" s="11"/>
      <c r="EI30" s="11"/>
      <c r="EJ30" s="11"/>
      <c r="EL30" s="0" t="n">
        <v>28</v>
      </c>
      <c r="EM30" s="0" t="n">
        <v>5</v>
      </c>
      <c r="EN30" s="0" t="s">
        <v>202</v>
      </c>
      <c r="EO30" s="33" t="s">
        <v>203</v>
      </c>
      <c r="EP30" s="2" t="n">
        <v>28</v>
      </c>
      <c r="ER30" s="32" t="str">
        <f aca="false">CONCATENATE(CN30," ",FD30," ",DK30,DL30,"/",DN30,DO30)</f>
        <v>amlodipine oral 5mg/</v>
      </c>
      <c r="ES30" s="0" t="n">
        <v>1701</v>
      </c>
      <c r="ET30" s="0" t="s">
        <v>329</v>
      </c>
      <c r="EU30" s="33" t="s">
        <v>205</v>
      </c>
      <c r="EV30" s="33" t="s">
        <v>206</v>
      </c>
      <c r="EW30" s="33" t="s">
        <v>205</v>
      </c>
      <c r="EX30" s="33" t="s">
        <v>207</v>
      </c>
      <c r="EY30" s="33" t="s">
        <v>205</v>
      </c>
      <c r="EZ30" s="33" t="s">
        <v>208</v>
      </c>
      <c r="FA30" s="33" t="s">
        <v>205</v>
      </c>
      <c r="FB30" s="33" t="s">
        <v>209</v>
      </c>
      <c r="FC30" s="33" t="s">
        <v>205</v>
      </c>
      <c r="FD30" s="33" t="s">
        <v>210</v>
      </c>
      <c r="FE30" s="32" t="str">
        <f aca="false">CONCATENATE(CN30," ",FD30," ",DK30,DL30,"/",DN30,DO30)</f>
        <v>amlodipine oral 5mg/</v>
      </c>
      <c r="FH30" s="0" t="s">
        <v>211</v>
      </c>
      <c r="FI30" s="33" t="s">
        <v>207</v>
      </c>
      <c r="FJ30" s="33" t="s">
        <v>205</v>
      </c>
      <c r="FK30" s="33" t="s">
        <v>208</v>
      </c>
      <c r="FL30" s="0" t="n">
        <v>51</v>
      </c>
      <c r="FM30" s="0" t="s">
        <v>300</v>
      </c>
      <c r="FN30" s="0" t="n">
        <v>19</v>
      </c>
      <c r="FO30" s="0" t="s">
        <v>214</v>
      </c>
      <c r="FP30" s="0" t="n">
        <v>31</v>
      </c>
      <c r="FQ30" s="0" t="s">
        <v>210</v>
      </c>
      <c r="FR30" s="0" t="n">
        <v>47</v>
      </c>
      <c r="FS30" s="0" t="s">
        <v>215</v>
      </c>
      <c r="FU30" s="0" t="n">
        <v>51</v>
      </c>
      <c r="FV30" s="0" t="n">
        <v>19</v>
      </c>
      <c r="FW30" s="0" t="n">
        <v>31</v>
      </c>
      <c r="FX30" s="0" t="n">
        <v>47</v>
      </c>
      <c r="FZ30" s="0" t="s">
        <v>216</v>
      </c>
      <c r="GA30" s="0" t="s">
        <v>217</v>
      </c>
    </row>
    <row r="31" customFormat="false" ht="13.8" hidden="false" customHeight="false" outlineLevel="0" collapsed="false">
      <c r="A31" s="0" t="s">
        <v>411</v>
      </c>
      <c r="B31" s="0" t="s">
        <v>412</v>
      </c>
      <c r="C31" s="28" t="str">
        <f aca="false">HYPERLINK(D31)</f>
        <v>https://samviewer.digile.be/nl/sam/ampps/148041-04</v>
      </c>
      <c r="D31" s="1" t="s">
        <v>413</v>
      </c>
      <c r="E31" s="1" t="s">
        <v>414</v>
      </c>
      <c r="F31" s="1" t="s">
        <v>415</v>
      </c>
      <c r="G31" s="0" t="n">
        <v>2879344</v>
      </c>
      <c r="H31" s="0" t="s">
        <v>411</v>
      </c>
      <c r="I31" s="0" t="s">
        <v>411</v>
      </c>
      <c r="J31" s="2" t="str">
        <f aca="false">CONCATENATE(BI31," ",CK31," ",BE31," ",BO31," ",R31,S31," x ",DK31,DL31,"/",DN31,DO31)</f>
        <v>BEL amlodipine besilate Upjohn capsule, hard 30 x 5mg/</v>
      </c>
      <c r="K31" s="2" t="str">
        <f aca="false">CONCATENATE(BI31," ",CK31," ",BE31," ",BO31," ",R31,S31," x ",DK31,DL31,"/",DN31,DO31)</f>
        <v>BEL amlodipine besilate Upjohn capsule, hard 30 x 5mg/</v>
      </c>
      <c r="L31" s="11"/>
      <c r="M31" s="11"/>
      <c r="N31" s="11"/>
      <c r="O31" s="11"/>
      <c r="P31" s="2" t="n">
        <v>30</v>
      </c>
      <c r="Q31" s="29"/>
      <c r="R31" s="2" t="n">
        <v>30</v>
      </c>
      <c r="S31" s="29"/>
      <c r="T31" s="1" t="s">
        <v>315</v>
      </c>
      <c r="V31" s="1" t="n">
        <v>30</v>
      </c>
      <c r="W31" s="1" t="s">
        <v>316</v>
      </c>
      <c r="X31" s="0" t="s">
        <v>324</v>
      </c>
      <c r="Y31" s="0" t="s">
        <v>408</v>
      </c>
      <c r="AD31" s="0" t="n">
        <v>1</v>
      </c>
      <c r="AE31" s="0" t="n">
        <v>30</v>
      </c>
      <c r="AF31" s="0" t="n">
        <v>10210000</v>
      </c>
      <c r="AG31" s="32" t="s">
        <v>299</v>
      </c>
      <c r="AH31" s="0" t="s">
        <v>299</v>
      </c>
      <c r="AI31" s="0" t="n">
        <v>11</v>
      </c>
      <c r="AJ31" s="34" t="n">
        <v>15012000</v>
      </c>
      <c r="AK31" s="35" t="s">
        <v>300</v>
      </c>
      <c r="AL31" s="34" t="n">
        <v>15012000</v>
      </c>
      <c r="AM31" s="11" t="s">
        <v>300</v>
      </c>
      <c r="AN31" s="16" t="s">
        <v>300</v>
      </c>
      <c r="AO31" s="11"/>
      <c r="AP31" s="2" t="n">
        <v>30</v>
      </c>
      <c r="AQ31" s="16"/>
      <c r="AR31" s="29"/>
      <c r="AS31" s="0" t="n">
        <v>1369</v>
      </c>
      <c r="AT31" s="36" t="str">
        <f aca="false">CONCATENATE(BI31," ",CK31," ",BE31," ",BO31," ",DK31,DL31,"/",DN31,DO31)</f>
        <v>BEL amlodipine besilate Upjohn capsule, hard 5mg/</v>
      </c>
      <c r="AU31" s="29"/>
      <c r="AW31" s="38" t="n">
        <v>1369</v>
      </c>
      <c r="AX31" s="0" t="s">
        <v>409</v>
      </c>
      <c r="AZ31" s="0" t="s">
        <v>186</v>
      </c>
      <c r="BA31" s="33" t="s">
        <v>187</v>
      </c>
      <c r="BB31" s="0" t="n">
        <v>10210000</v>
      </c>
      <c r="BC31" s="32" t="s">
        <v>299</v>
      </c>
      <c r="BD31" s="39" t="n">
        <v>1309</v>
      </c>
      <c r="BE31" s="40" t="s">
        <v>302</v>
      </c>
      <c r="BF31" s="29"/>
      <c r="BG31" s="40" t="s">
        <v>302</v>
      </c>
      <c r="BH31" s="40" t="n">
        <v>1309</v>
      </c>
      <c r="BI31" s="11" t="s">
        <v>189</v>
      </c>
      <c r="BJ31" s="0" t="str">
        <f aca="false">CONCATENATE(CK31," ",BO31," ",DK31,DL31,"/",DN31,DO31)</f>
        <v>amlodipine besilate capsule, hard 5mg/</v>
      </c>
      <c r="BK31" s="29"/>
      <c r="BL31" s="0" t="str">
        <f aca="false">CONCATENATE(CK31," ",BO31," ",DK31,DL31,"/",DN31,DO31)</f>
        <v>amlodipine besilate capsule, hard 5mg/</v>
      </c>
      <c r="BM31" s="0" t="s">
        <v>410</v>
      </c>
      <c r="BN31" s="0" t="n">
        <v>10210000</v>
      </c>
      <c r="BO31" s="32" t="s">
        <v>299</v>
      </c>
      <c r="BP31" s="1" t="s">
        <v>299</v>
      </c>
      <c r="BQ31" s="1" t="s">
        <v>300</v>
      </c>
      <c r="BR31" s="0" t="n">
        <v>10210000</v>
      </c>
      <c r="BS31" s="0" t="s">
        <v>299</v>
      </c>
      <c r="BT31" s="0" t="n">
        <v>10210000</v>
      </c>
      <c r="BU31" s="0" t="s">
        <v>299</v>
      </c>
      <c r="BV31" s="34" t="n">
        <v>15012000</v>
      </c>
      <c r="BW31" s="35" t="s">
        <v>300</v>
      </c>
      <c r="BX31" s="50"/>
      <c r="BY31" s="51" t="s">
        <v>300</v>
      </c>
      <c r="BZ31" s="0" t="n">
        <v>20053000</v>
      </c>
      <c r="CA31" s="0" t="s">
        <v>191</v>
      </c>
      <c r="CB31" s="1" t="s">
        <v>191</v>
      </c>
      <c r="CC31" s="1" t="s">
        <v>191</v>
      </c>
      <c r="CD31" s="17"/>
      <c r="CE31" s="16"/>
      <c r="CG31" s="11"/>
      <c r="CH31" s="43" t="n">
        <v>100000090079</v>
      </c>
      <c r="CI31" s="43" t="s">
        <v>192</v>
      </c>
      <c r="CJ31" s="43" t="n">
        <v>100000090079</v>
      </c>
      <c r="CK31" s="11" t="s">
        <v>193</v>
      </c>
      <c r="CL31" s="11" t="s">
        <v>194</v>
      </c>
      <c r="CM31" s="44" t="n">
        <v>100000085259</v>
      </c>
      <c r="CN31" s="11" t="s">
        <v>195</v>
      </c>
      <c r="CO31" s="1" t="s">
        <v>196</v>
      </c>
      <c r="CP31" s="4" t="s">
        <v>287</v>
      </c>
      <c r="CQ31" s="40" t="s">
        <v>198</v>
      </c>
      <c r="CR31" s="40" t="s">
        <v>195</v>
      </c>
      <c r="CS31" s="40" t="s">
        <v>199</v>
      </c>
      <c r="CX31" s="11"/>
      <c r="CZ31" s="1" t="s">
        <v>187</v>
      </c>
      <c r="DA31" s="1" t="s">
        <v>328</v>
      </c>
      <c r="DB31" s="1" t="s">
        <v>187</v>
      </c>
      <c r="DC31" s="1" t="s">
        <v>328</v>
      </c>
      <c r="DD31" s="1" t="s">
        <v>201</v>
      </c>
      <c r="DE31" s="0" t="n">
        <v>5</v>
      </c>
      <c r="DF31" s="0" t="s">
        <v>202</v>
      </c>
      <c r="DG31" s="11"/>
      <c r="DH31" s="46" t="n">
        <v>1</v>
      </c>
      <c r="DI31" s="35" t="s">
        <v>300</v>
      </c>
      <c r="DJ31" s="34" t="n">
        <v>15012000</v>
      </c>
      <c r="DK31" s="5" t="n">
        <v>5</v>
      </c>
      <c r="DL31" s="5" t="s">
        <v>202</v>
      </c>
      <c r="DM31" s="47"/>
      <c r="DN31" s="47"/>
      <c r="DO31" s="47"/>
      <c r="DP31" s="47"/>
      <c r="DQ31" s="47"/>
      <c r="DR31" s="47"/>
      <c r="DT31" s="0" t="n">
        <v>5</v>
      </c>
      <c r="DU31" s="0" t="s">
        <v>202</v>
      </c>
      <c r="DY31" s="48" t="n">
        <v>100000110655</v>
      </c>
      <c r="EB31" s="11"/>
      <c r="EC31" s="11"/>
      <c r="ED31" s="11"/>
      <c r="EE31" s="11"/>
      <c r="EH31" s="11"/>
      <c r="EI31" s="11"/>
      <c r="EJ31" s="11"/>
      <c r="EL31" s="0" t="n">
        <v>30</v>
      </c>
      <c r="EM31" s="0" t="n">
        <v>5</v>
      </c>
      <c r="EN31" s="0" t="s">
        <v>202</v>
      </c>
      <c r="EO31" s="33" t="s">
        <v>203</v>
      </c>
      <c r="EP31" s="2" t="n">
        <v>30</v>
      </c>
      <c r="ER31" s="32" t="str">
        <f aca="false">CONCATENATE(CN31," ",FD31," ",DK31,DL31,"/",DN31,DO31)</f>
        <v>amlodipine oral 5mg/</v>
      </c>
      <c r="ES31" s="0" t="n">
        <v>1701</v>
      </c>
      <c r="ET31" s="0" t="s">
        <v>329</v>
      </c>
      <c r="EU31" s="33" t="s">
        <v>205</v>
      </c>
      <c r="EV31" s="33" t="s">
        <v>206</v>
      </c>
      <c r="EW31" s="33" t="s">
        <v>205</v>
      </c>
      <c r="EX31" s="33" t="s">
        <v>207</v>
      </c>
      <c r="EY31" s="33" t="s">
        <v>205</v>
      </c>
      <c r="EZ31" s="33" t="s">
        <v>208</v>
      </c>
      <c r="FA31" s="33" t="s">
        <v>205</v>
      </c>
      <c r="FB31" s="33" t="s">
        <v>209</v>
      </c>
      <c r="FC31" s="33" t="s">
        <v>205</v>
      </c>
      <c r="FD31" s="33" t="s">
        <v>210</v>
      </c>
      <c r="FE31" s="32" t="str">
        <f aca="false">CONCATENATE(CN31," ",FD31," ",DK31,DL31,"/",DN31,DO31)</f>
        <v>amlodipine oral 5mg/</v>
      </c>
      <c r="FH31" s="0" t="s">
        <v>211</v>
      </c>
      <c r="FI31" s="33" t="s">
        <v>207</v>
      </c>
      <c r="FJ31" s="33" t="s">
        <v>205</v>
      </c>
      <c r="FK31" s="33" t="s">
        <v>208</v>
      </c>
      <c r="FL31" s="0" t="n">
        <v>51</v>
      </c>
      <c r="FM31" s="0" t="s">
        <v>300</v>
      </c>
      <c r="FN31" s="0" t="n">
        <v>19</v>
      </c>
      <c r="FO31" s="0" t="s">
        <v>214</v>
      </c>
      <c r="FP31" s="0" t="n">
        <v>31</v>
      </c>
      <c r="FQ31" s="0" t="s">
        <v>210</v>
      </c>
      <c r="FR31" s="0" t="n">
        <v>47</v>
      </c>
      <c r="FS31" s="0" t="s">
        <v>215</v>
      </c>
      <c r="FU31" s="0" t="n">
        <v>51</v>
      </c>
      <c r="FV31" s="0" t="n">
        <v>19</v>
      </c>
      <c r="FW31" s="0" t="n">
        <v>31</v>
      </c>
      <c r="FX31" s="0" t="n">
        <v>47</v>
      </c>
      <c r="FZ31" s="0" t="s">
        <v>216</v>
      </c>
      <c r="GA31" s="0" t="s">
        <v>217</v>
      </c>
    </row>
    <row r="32" customFormat="false" ht="13.8" hidden="false" customHeight="false" outlineLevel="0" collapsed="false">
      <c r="A32" s="0" t="s">
        <v>416</v>
      </c>
      <c r="B32" s="0" t="s">
        <v>417</v>
      </c>
      <c r="C32" s="28" t="str">
        <f aca="false">HYPERLINK(D32)</f>
        <v>https://samviewer.digile.be/nl/sam/ampps/148041-02</v>
      </c>
      <c r="D32" s="1" t="s">
        <v>418</v>
      </c>
      <c r="E32" s="1" t="s">
        <v>419</v>
      </c>
      <c r="F32" s="1" t="s">
        <v>420</v>
      </c>
      <c r="G32" s="0" t="n">
        <v>1799501</v>
      </c>
      <c r="H32" s="0" t="s">
        <v>416</v>
      </c>
      <c r="I32" s="0" t="s">
        <v>416</v>
      </c>
      <c r="J32" s="2" t="str">
        <f aca="false">CONCATENATE(BI32," ",CK32," ",BE32," ",BO32," ",R32,S32," x ",DK32,DL32,"/",DN32,DO32)</f>
        <v>BEL amlodipine besilate Upjohn capsule, hard 56 x 5mg/</v>
      </c>
      <c r="K32" s="2" t="str">
        <f aca="false">CONCATENATE(BI32," ",CK32," ",BE32," ",BO32," ",R32,S32," x ",DK32,DL32,"/",DN32,DO32)</f>
        <v>BEL amlodipine besilate Upjohn capsule, hard 56 x 5mg/</v>
      </c>
      <c r="L32" s="11"/>
      <c r="M32" s="11"/>
      <c r="N32" s="11"/>
      <c r="O32" s="11"/>
      <c r="P32" s="2" t="n">
        <v>56</v>
      </c>
      <c r="Q32" s="29"/>
      <c r="R32" s="2" t="n">
        <v>56</v>
      </c>
      <c r="S32" s="29"/>
      <c r="T32" s="30" t="s">
        <v>396</v>
      </c>
      <c r="W32" s="1" t="s">
        <v>397</v>
      </c>
      <c r="X32" s="0" t="s">
        <v>324</v>
      </c>
      <c r="Y32" s="0" t="s">
        <v>408</v>
      </c>
      <c r="AD32" s="0" t="n">
        <v>1</v>
      </c>
      <c r="AE32" s="0" t="n">
        <v>56</v>
      </c>
      <c r="AF32" s="0" t="n">
        <v>10210000</v>
      </c>
      <c r="AG32" s="32" t="s">
        <v>299</v>
      </c>
      <c r="AH32" s="0" t="s">
        <v>299</v>
      </c>
      <c r="AI32" s="0" t="n">
        <v>11</v>
      </c>
      <c r="AJ32" s="34" t="n">
        <v>15012000</v>
      </c>
      <c r="AK32" s="35" t="s">
        <v>300</v>
      </c>
      <c r="AL32" s="34" t="n">
        <v>15012000</v>
      </c>
      <c r="AM32" s="11" t="s">
        <v>300</v>
      </c>
      <c r="AN32" s="16" t="s">
        <v>300</v>
      </c>
      <c r="AO32" s="11"/>
      <c r="AP32" s="2" t="n">
        <v>56</v>
      </c>
      <c r="AQ32" s="16"/>
      <c r="AR32" s="29"/>
      <c r="AS32" s="0" t="n">
        <v>1369</v>
      </c>
      <c r="AT32" s="36" t="str">
        <f aca="false">CONCATENATE(BI32," ",CK32," ",BE32," ",BO32," ",DK32,DL32,"/",DN32,DO32)</f>
        <v>BEL amlodipine besilate Upjohn capsule, hard 5mg/</v>
      </c>
      <c r="AU32" s="29"/>
      <c r="AW32" s="38" t="n">
        <v>1369</v>
      </c>
      <c r="AX32" s="0" t="s">
        <v>409</v>
      </c>
      <c r="AZ32" s="0" t="s">
        <v>186</v>
      </c>
      <c r="BA32" s="33" t="s">
        <v>187</v>
      </c>
      <c r="BB32" s="0" t="n">
        <v>10210000</v>
      </c>
      <c r="BC32" s="32" t="s">
        <v>299</v>
      </c>
      <c r="BD32" s="39" t="n">
        <v>1309</v>
      </c>
      <c r="BE32" s="40" t="s">
        <v>302</v>
      </c>
      <c r="BF32" s="29"/>
      <c r="BG32" s="40" t="s">
        <v>302</v>
      </c>
      <c r="BH32" s="40" t="n">
        <v>1309</v>
      </c>
      <c r="BI32" s="11" t="s">
        <v>189</v>
      </c>
      <c r="BJ32" s="0" t="str">
        <f aca="false">CONCATENATE(CK32," ",BO32," ",DK32,DL32,"/",DN32,DO32)</f>
        <v>amlodipine besilate capsule, hard 5mg/</v>
      </c>
      <c r="BK32" s="29"/>
      <c r="BL32" s="0" t="str">
        <f aca="false">CONCATENATE(CK32," ",BO32," ",DK32,DL32,"/",DN32,DO32)</f>
        <v>amlodipine besilate capsule, hard 5mg/</v>
      </c>
      <c r="BM32" s="0" t="s">
        <v>410</v>
      </c>
      <c r="BN32" s="0" t="n">
        <v>10210000</v>
      </c>
      <c r="BO32" s="32" t="s">
        <v>299</v>
      </c>
      <c r="BP32" s="1" t="s">
        <v>299</v>
      </c>
      <c r="BQ32" s="1" t="s">
        <v>300</v>
      </c>
      <c r="BR32" s="0" t="n">
        <v>10210000</v>
      </c>
      <c r="BS32" s="0" t="s">
        <v>299</v>
      </c>
      <c r="BT32" s="0" t="n">
        <v>10210000</v>
      </c>
      <c r="BU32" s="0" t="s">
        <v>299</v>
      </c>
      <c r="BV32" s="34" t="n">
        <v>15012000</v>
      </c>
      <c r="BW32" s="35" t="s">
        <v>300</v>
      </c>
      <c r="BX32" s="50"/>
      <c r="BY32" s="51" t="s">
        <v>300</v>
      </c>
      <c r="BZ32" s="0" t="n">
        <v>20053000</v>
      </c>
      <c r="CA32" s="0" t="s">
        <v>191</v>
      </c>
      <c r="CB32" s="1" t="s">
        <v>191</v>
      </c>
      <c r="CC32" s="1" t="s">
        <v>191</v>
      </c>
      <c r="CD32" s="17"/>
      <c r="CE32" s="16"/>
      <c r="CG32" s="11"/>
      <c r="CH32" s="43" t="n">
        <v>100000090079</v>
      </c>
      <c r="CI32" s="43" t="s">
        <v>192</v>
      </c>
      <c r="CJ32" s="43" t="n">
        <v>100000090079</v>
      </c>
      <c r="CK32" s="11" t="s">
        <v>193</v>
      </c>
      <c r="CL32" s="11" t="s">
        <v>194</v>
      </c>
      <c r="CM32" s="44" t="n">
        <v>100000085259</v>
      </c>
      <c r="CN32" s="11" t="s">
        <v>195</v>
      </c>
      <c r="CO32" s="1" t="s">
        <v>196</v>
      </c>
      <c r="CP32" s="4" t="s">
        <v>287</v>
      </c>
      <c r="CQ32" s="40" t="s">
        <v>198</v>
      </c>
      <c r="CR32" s="40" t="s">
        <v>195</v>
      </c>
      <c r="CS32" s="40" t="s">
        <v>199</v>
      </c>
      <c r="CX32" s="11"/>
      <c r="CZ32" s="1" t="s">
        <v>187</v>
      </c>
      <c r="DA32" s="1" t="s">
        <v>328</v>
      </c>
      <c r="DB32" s="1" t="s">
        <v>187</v>
      </c>
      <c r="DC32" s="1" t="s">
        <v>328</v>
      </c>
      <c r="DD32" s="1" t="s">
        <v>201</v>
      </c>
      <c r="DE32" s="0" t="n">
        <v>5</v>
      </c>
      <c r="DF32" s="0" t="s">
        <v>202</v>
      </c>
      <c r="DG32" s="11"/>
      <c r="DH32" s="46" t="n">
        <v>1</v>
      </c>
      <c r="DI32" s="35" t="s">
        <v>300</v>
      </c>
      <c r="DJ32" s="34" t="n">
        <v>15012000</v>
      </c>
      <c r="DK32" s="5" t="n">
        <v>5</v>
      </c>
      <c r="DL32" s="5" t="s">
        <v>202</v>
      </c>
      <c r="DM32" s="47"/>
      <c r="DN32" s="47"/>
      <c r="DO32" s="47"/>
      <c r="DP32" s="47"/>
      <c r="DQ32" s="47"/>
      <c r="DR32" s="47"/>
      <c r="DT32" s="0" t="n">
        <v>5</v>
      </c>
      <c r="DU32" s="0" t="s">
        <v>202</v>
      </c>
      <c r="DY32" s="48" t="n">
        <v>100000110655</v>
      </c>
      <c r="EB32" s="11"/>
      <c r="EC32" s="11"/>
      <c r="ED32" s="11"/>
      <c r="EE32" s="11"/>
      <c r="EH32" s="11"/>
      <c r="EI32" s="11"/>
      <c r="EJ32" s="11"/>
      <c r="EL32" s="0" t="n">
        <v>56</v>
      </c>
      <c r="EM32" s="0" t="n">
        <v>5</v>
      </c>
      <c r="EN32" s="0" t="s">
        <v>202</v>
      </c>
      <c r="EO32" s="33" t="s">
        <v>203</v>
      </c>
      <c r="EP32" s="2" t="n">
        <v>56</v>
      </c>
      <c r="ER32" s="32" t="str">
        <f aca="false">CONCATENATE(CN32," ",FD32," ",DK32,DL32,"/",DN32,DO32)</f>
        <v>amlodipine oral 5mg/</v>
      </c>
      <c r="ES32" s="0" t="n">
        <v>1701</v>
      </c>
      <c r="ET32" s="0" t="s">
        <v>329</v>
      </c>
      <c r="EU32" s="33" t="s">
        <v>205</v>
      </c>
      <c r="EV32" s="33" t="s">
        <v>206</v>
      </c>
      <c r="EW32" s="33" t="s">
        <v>205</v>
      </c>
      <c r="EX32" s="33" t="s">
        <v>207</v>
      </c>
      <c r="EY32" s="33" t="s">
        <v>205</v>
      </c>
      <c r="EZ32" s="33" t="s">
        <v>208</v>
      </c>
      <c r="FA32" s="33" t="s">
        <v>205</v>
      </c>
      <c r="FB32" s="33" t="s">
        <v>209</v>
      </c>
      <c r="FC32" s="33" t="s">
        <v>205</v>
      </c>
      <c r="FD32" s="33" t="s">
        <v>210</v>
      </c>
      <c r="FE32" s="32" t="str">
        <f aca="false">CONCATENATE(CN32," ",FD32," ",DK32,DL32,"/",DN32,DO32)</f>
        <v>amlodipine oral 5mg/</v>
      </c>
      <c r="FH32" s="0" t="s">
        <v>211</v>
      </c>
      <c r="FI32" s="33" t="s">
        <v>207</v>
      </c>
      <c r="FJ32" s="33" t="s">
        <v>205</v>
      </c>
      <c r="FK32" s="33" t="s">
        <v>208</v>
      </c>
      <c r="FL32" s="0" t="n">
        <v>51</v>
      </c>
      <c r="FM32" s="0" t="s">
        <v>300</v>
      </c>
      <c r="FN32" s="0" t="n">
        <v>19</v>
      </c>
      <c r="FO32" s="0" t="s">
        <v>214</v>
      </c>
      <c r="FP32" s="0" t="n">
        <v>31</v>
      </c>
      <c r="FQ32" s="0" t="s">
        <v>210</v>
      </c>
      <c r="FR32" s="0" t="n">
        <v>47</v>
      </c>
      <c r="FS32" s="0" t="s">
        <v>215</v>
      </c>
      <c r="FU32" s="0" t="n">
        <v>51</v>
      </c>
      <c r="FV32" s="0" t="n">
        <v>19</v>
      </c>
      <c r="FW32" s="0" t="n">
        <v>31</v>
      </c>
      <c r="FX32" s="0" t="n">
        <v>47</v>
      </c>
      <c r="FZ32" s="0" t="s">
        <v>216</v>
      </c>
      <c r="GA32" s="0" t="s">
        <v>217</v>
      </c>
    </row>
    <row r="33" customFormat="false" ht="13.8" hidden="false" customHeight="false" outlineLevel="0" collapsed="false">
      <c r="A33" s="0" t="s">
        <v>421</v>
      </c>
      <c r="B33" s="0" t="s">
        <v>422</v>
      </c>
      <c r="C33" s="28" t="str">
        <f aca="false">HYPERLINK(D33)</f>
        <v>https://samviewer.digile.be/nl/sam/ampps/148041-03</v>
      </c>
      <c r="D33" s="1" t="s">
        <v>423</v>
      </c>
      <c r="E33" s="1" t="s">
        <v>424</v>
      </c>
      <c r="F33" s="1" t="s">
        <v>425</v>
      </c>
      <c r="G33" s="0" t="n">
        <v>2837409</v>
      </c>
      <c r="H33" s="0" t="s">
        <v>421</v>
      </c>
      <c r="I33" s="0" t="s">
        <v>421</v>
      </c>
      <c r="J33" s="2" t="str">
        <f aca="false">CONCATENATE(BI33," ",CK33," ",BE33," ",BO33," ",R33,S33," x ",DK33,DL33,"/",DN33,DO33)</f>
        <v>BEL amlodipine besilate Upjohn capsule, hard 98 x 5mg/</v>
      </c>
      <c r="K33" s="2" t="str">
        <f aca="false">CONCATENATE(BI33," ",CK33," ",BE33," ",BO33," ",R33,S33," x ",DK33,DL33,"/",DN33,DO33)</f>
        <v>BEL amlodipine besilate Upjohn capsule, hard 98 x 5mg/</v>
      </c>
      <c r="L33" s="11"/>
      <c r="M33" s="11"/>
      <c r="N33" s="11"/>
      <c r="O33" s="11"/>
      <c r="P33" s="2" t="n">
        <v>98</v>
      </c>
      <c r="Q33" s="29"/>
      <c r="R33" s="2" t="n">
        <v>98</v>
      </c>
      <c r="S33" s="29"/>
      <c r="T33" s="30" t="s">
        <v>335</v>
      </c>
      <c r="W33" s="1" t="s">
        <v>336</v>
      </c>
      <c r="X33" s="0" t="s">
        <v>324</v>
      </c>
      <c r="Y33" s="0" t="s">
        <v>408</v>
      </c>
      <c r="AD33" s="0" t="n">
        <v>1</v>
      </c>
      <c r="AE33" s="0" t="n">
        <v>98</v>
      </c>
      <c r="AF33" s="0" t="n">
        <v>10210000</v>
      </c>
      <c r="AG33" s="32" t="s">
        <v>299</v>
      </c>
      <c r="AH33" s="0" t="s">
        <v>299</v>
      </c>
      <c r="AI33" s="0" t="n">
        <v>11</v>
      </c>
      <c r="AJ33" s="34" t="n">
        <v>15012000</v>
      </c>
      <c r="AK33" s="35" t="s">
        <v>300</v>
      </c>
      <c r="AL33" s="34" t="n">
        <v>15012000</v>
      </c>
      <c r="AM33" s="11" t="s">
        <v>300</v>
      </c>
      <c r="AN33" s="16" t="s">
        <v>300</v>
      </c>
      <c r="AO33" s="11"/>
      <c r="AP33" s="2" t="n">
        <v>98</v>
      </c>
      <c r="AQ33" s="16"/>
      <c r="AR33" s="29"/>
      <c r="AS33" s="0" t="n">
        <v>1369</v>
      </c>
      <c r="AT33" s="36" t="str">
        <f aca="false">CONCATENATE(BI33," ",CK33," ",BE33," ",BO33," ",DK33,DL33,"/",DN33,DO33)</f>
        <v>BEL amlodipine besilate Upjohn capsule, hard 5mg/</v>
      </c>
      <c r="AU33" s="29"/>
      <c r="AW33" s="38" t="n">
        <v>1369</v>
      </c>
      <c r="AX33" s="0" t="s">
        <v>409</v>
      </c>
      <c r="AZ33" s="0" t="s">
        <v>186</v>
      </c>
      <c r="BA33" s="33" t="s">
        <v>187</v>
      </c>
      <c r="BB33" s="0" t="n">
        <v>10210000</v>
      </c>
      <c r="BC33" s="32" t="s">
        <v>299</v>
      </c>
      <c r="BD33" s="39" t="n">
        <v>1309</v>
      </c>
      <c r="BE33" s="40" t="s">
        <v>302</v>
      </c>
      <c r="BF33" s="29"/>
      <c r="BG33" s="40" t="s">
        <v>302</v>
      </c>
      <c r="BH33" s="40" t="n">
        <v>1309</v>
      </c>
      <c r="BI33" s="11" t="s">
        <v>189</v>
      </c>
      <c r="BJ33" s="0" t="str">
        <f aca="false">CONCATENATE(CK33," ",BO33," ",DK33,DL33,"/",DN33,DO33)</f>
        <v>amlodipine besilate capsule, hard 5mg/</v>
      </c>
      <c r="BK33" s="29"/>
      <c r="BL33" s="0" t="str">
        <f aca="false">CONCATENATE(CK33," ",BO33," ",DK33,DL33,"/",DN33,DO33)</f>
        <v>amlodipine besilate capsule, hard 5mg/</v>
      </c>
      <c r="BM33" s="0" t="s">
        <v>410</v>
      </c>
      <c r="BN33" s="0" t="n">
        <v>10210000</v>
      </c>
      <c r="BO33" s="32" t="s">
        <v>299</v>
      </c>
      <c r="BP33" s="1" t="s">
        <v>299</v>
      </c>
      <c r="BQ33" s="1" t="s">
        <v>300</v>
      </c>
      <c r="BR33" s="0" t="n">
        <v>10210000</v>
      </c>
      <c r="BS33" s="0" t="s">
        <v>299</v>
      </c>
      <c r="BT33" s="0" t="n">
        <v>10210000</v>
      </c>
      <c r="BU33" s="0" t="s">
        <v>299</v>
      </c>
      <c r="BV33" s="34" t="n">
        <v>15012000</v>
      </c>
      <c r="BW33" s="35" t="s">
        <v>300</v>
      </c>
      <c r="BX33" s="50"/>
      <c r="BY33" s="51" t="s">
        <v>300</v>
      </c>
      <c r="BZ33" s="0" t="n">
        <v>20053000</v>
      </c>
      <c r="CA33" s="0" t="s">
        <v>191</v>
      </c>
      <c r="CB33" s="1" t="s">
        <v>191</v>
      </c>
      <c r="CC33" s="1" t="s">
        <v>191</v>
      </c>
      <c r="CD33" s="17"/>
      <c r="CE33" s="16"/>
      <c r="CG33" s="11"/>
      <c r="CH33" s="43" t="n">
        <v>100000090079</v>
      </c>
      <c r="CI33" s="43" t="s">
        <v>192</v>
      </c>
      <c r="CJ33" s="43" t="n">
        <v>100000090079</v>
      </c>
      <c r="CK33" s="11" t="s">
        <v>193</v>
      </c>
      <c r="CL33" s="11" t="s">
        <v>194</v>
      </c>
      <c r="CM33" s="44" t="n">
        <v>100000085259</v>
      </c>
      <c r="CN33" s="11" t="s">
        <v>195</v>
      </c>
      <c r="CO33" s="1" t="s">
        <v>196</v>
      </c>
      <c r="CP33" s="4" t="s">
        <v>287</v>
      </c>
      <c r="CQ33" s="40" t="s">
        <v>198</v>
      </c>
      <c r="CR33" s="40" t="s">
        <v>195</v>
      </c>
      <c r="CS33" s="40" t="s">
        <v>199</v>
      </c>
      <c r="CX33" s="11"/>
      <c r="CZ33" s="1" t="s">
        <v>187</v>
      </c>
      <c r="DA33" s="1" t="s">
        <v>328</v>
      </c>
      <c r="DB33" s="1" t="s">
        <v>187</v>
      </c>
      <c r="DC33" s="1" t="s">
        <v>328</v>
      </c>
      <c r="DD33" s="1" t="s">
        <v>201</v>
      </c>
      <c r="DE33" s="0" t="n">
        <v>5</v>
      </c>
      <c r="DF33" s="0" t="s">
        <v>202</v>
      </c>
      <c r="DG33" s="11"/>
      <c r="DH33" s="46" t="n">
        <v>1</v>
      </c>
      <c r="DI33" s="35" t="s">
        <v>300</v>
      </c>
      <c r="DJ33" s="34" t="n">
        <v>15012000</v>
      </c>
      <c r="DK33" s="5" t="n">
        <v>5</v>
      </c>
      <c r="DL33" s="5" t="s">
        <v>202</v>
      </c>
      <c r="DM33" s="47"/>
      <c r="DN33" s="47"/>
      <c r="DO33" s="47"/>
      <c r="DP33" s="47"/>
      <c r="DQ33" s="47"/>
      <c r="DR33" s="47"/>
      <c r="DT33" s="0" t="n">
        <v>5</v>
      </c>
      <c r="DU33" s="0" t="s">
        <v>202</v>
      </c>
      <c r="DY33" s="48" t="n">
        <v>100000110655</v>
      </c>
      <c r="EB33" s="11"/>
      <c r="EC33" s="11"/>
      <c r="ED33" s="11"/>
      <c r="EE33" s="11"/>
      <c r="EH33" s="11"/>
      <c r="EI33" s="11"/>
      <c r="EJ33" s="11"/>
      <c r="EL33" s="0" t="n">
        <v>98</v>
      </c>
      <c r="EM33" s="0" t="n">
        <v>5</v>
      </c>
      <c r="EN33" s="0" t="s">
        <v>202</v>
      </c>
      <c r="EO33" s="33" t="s">
        <v>203</v>
      </c>
      <c r="EP33" s="2" t="n">
        <v>98</v>
      </c>
      <c r="ER33" s="32" t="str">
        <f aca="false">CONCATENATE(CN33," ",FD33," ",DK33,DL33,"/",DN33,DO33)</f>
        <v>amlodipine oral 5mg/</v>
      </c>
      <c r="ES33" s="0" t="n">
        <v>1701</v>
      </c>
      <c r="ET33" s="0" t="s">
        <v>329</v>
      </c>
      <c r="EU33" s="33" t="s">
        <v>205</v>
      </c>
      <c r="EV33" s="33" t="s">
        <v>206</v>
      </c>
      <c r="EW33" s="33" t="s">
        <v>205</v>
      </c>
      <c r="EX33" s="33" t="s">
        <v>207</v>
      </c>
      <c r="EY33" s="33" t="s">
        <v>205</v>
      </c>
      <c r="EZ33" s="33" t="s">
        <v>208</v>
      </c>
      <c r="FA33" s="33" t="s">
        <v>205</v>
      </c>
      <c r="FB33" s="33" t="s">
        <v>209</v>
      </c>
      <c r="FC33" s="33" t="s">
        <v>205</v>
      </c>
      <c r="FD33" s="33" t="s">
        <v>210</v>
      </c>
      <c r="FE33" s="32" t="str">
        <f aca="false">CONCATENATE(CN33," ",FD33," ",DK33,DL33,"/",DN33,DO33)</f>
        <v>amlodipine oral 5mg/</v>
      </c>
      <c r="FH33" s="0" t="s">
        <v>211</v>
      </c>
      <c r="FI33" s="33" t="s">
        <v>207</v>
      </c>
      <c r="FJ33" s="33" t="s">
        <v>205</v>
      </c>
      <c r="FK33" s="33" t="s">
        <v>208</v>
      </c>
      <c r="FL33" s="0" t="n">
        <v>51</v>
      </c>
      <c r="FM33" s="0" t="s">
        <v>300</v>
      </c>
      <c r="FN33" s="0" t="n">
        <v>19</v>
      </c>
      <c r="FO33" s="0" t="s">
        <v>214</v>
      </c>
      <c r="FP33" s="0" t="n">
        <v>31</v>
      </c>
      <c r="FQ33" s="0" t="s">
        <v>210</v>
      </c>
      <c r="FR33" s="0" t="n">
        <v>47</v>
      </c>
      <c r="FS33" s="0" t="s">
        <v>215</v>
      </c>
      <c r="FU33" s="0" t="n">
        <v>51</v>
      </c>
      <c r="FV33" s="0" t="n">
        <v>19</v>
      </c>
      <c r="FW33" s="0" t="n">
        <v>31</v>
      </c>
      <c r="FX33" s="0" t="n">
        <v>47</v>
      </c>
      <c r="FZ33" s="0" t="s">
        <v>216</v>
      </c>
      <c r="GA33" s="0" t="s">
        <v>217</v>
      </c>
    </row>
    <row r="34" customFormat="false" ht="13.8" hidden="false" customHeight="false" outlineLevel="0" collapsed="false">
      <c r="A34" s="52" t="s">
        <v>426</v>
      </c>
      <c r="B34" s="53" t="s">
        <v>427</v>
      </c>
      <c r="C34" s="28" t="str">
        <f aca="false">HYPERLINK(D34)</f>
        <v>https://samviewer.digile.be/nl/sam/ampps/369101-08</v>
      </c>
      <c r="D34" s="53" t="s">
        <v>428</v>
      </c>
      <c r="E34" s="53" t="s">
        <v>427</v>
      </c>
      <c r="F34" s="53" t="s">
        <v>429</v>
      </c>
      <c r="H34" s="52" t="s">
        <v>426</v>
      </c>
      <c r="I34" s="52" t="s">
        <v>426</v>
      </c>
      <c r="J34" s="2" t="str">
        <f aca="false">CONCATENATE(BI34," ",CK34," ",BE34," ",BO34," ",R34,S34," x ",DK34,DL34,"/",DN34,DO34)</f>
        <v>BEL amlodipine besilate Mylan EPD tablet 100 x 5mg/</v>
      </c>
      <c r="K34" s="2" t="str">
        <f aca="false">CONCATENATE(BI34," ",CK34," ",BE34," ",BO34," ",R34,S34," x ",DK34,DL34,"/",DN34,DO34)</f>
        <v>BEL amlodipine besilate Mylan EPD tablet 100 x 5mg/</v>
      </c>
      <c r="L34" s="11"/>
      <c r="M34" s="11"/>
      <c r="N34" s="11"/>
      <c r="O34" s="11"/>
      <c r="P34" s="53" t="n">
        <v>100</v>
      </c>
      <c r="Q34" s="54"/>
      <c r="R34" s="53" t="n">
        <v>100</v>
      </c>
      <c r="S34" s="54"/>
      <c r="T34" s="55" t="s">
        <v>180</v>
      </c>
      <c r="U34" s="53"/>
      <c r="V34" s="53"/>
      <c r="W34" s="53" t="s">
        <v>181</v>
      </c>
      <c r="X34" s="52"/>
      <c r="Y34" s="52"/>
      <c r="Z34" s="52"/>
      <c r="AA34" s="52"/>
      <c r="AB34" s="52"/>
      <c r="AC34" s="52"/>
      <c r="AD34" s="56"/>
      <c r="AE34" s="52"/>
      <c r="AF34" s="0" t="n">
        <v>10219000</v>
      </c>
      <c r="AG34" s="53" t="s">
        <v>183</v>
      </c>
      <c r="AH34" s="52"/>
      <c r="AI34" s="52"/>
      <c r="AJ34" s="34" t="n">
        <v>15054000</v>
      </c>
      <c r="AK34" s="35" t="s">
        <v>183</v>
      </c>
      <c r="AL34" s="57"/>
      <c r="AM34" s="54"/>
      <c r="AN34" s="58"/>
      <c r="AO34" s="54"/>
      <c r="AP34" s="53" t="n">
        <v>100</v>
      </c>
      <c r="AQ34" s="58"/>
      <c r="AR34" s="54"/>
      <c r="AS34" s="59" t="n">
        <v>369101</v>
      </c>
      <c r="AT34" s="36" t="str">
        <f aca="false">CONCATENATE(BI34," ",CK34," ",BE34," ",BO34," ",DK34,DL34,"/",DN34,DO34)</f>
        <v>BEL amlodipine besilate Mylan EPD tablet 5mg/</v>
      </c>
      <c r="AU34" s="54"/>
      <c r="AV34" s="60"/>
      <c r="AW34" s="61"/>
      <c r="AX34" s="53" t="s">
        <v>430</v>
      </c>
      <c r="AY34" s="52"/>
      <c r="AZ34" s="0" t="s">
        <v>186</v>
      </c>
      <c r="BA34" s="33" t="s">
        <v>187</v>
      </c>
      <c r="BB34" s="0" t="n">
        <v>10219000</v>
      </c>
      <c r="BC34" s="53" t="s">
        <v>183</v>
      </c>
      <c r="BD34" s="0" t="n">
        <v>1447</v>
      </c>
      <c r="BE34" s="0" t="s">
        <v>431</v>
      </c>
      <c r="BF34" s="54"/>
      <c r="BG34" s="61"/>
      <c r="BH34" s="61"/>
      <c r="BI34" s="11" t="s">
        <v>189</v>
      </c>
      <c r="BJ34" s="0" t="str">
        <f aca="false">CONCATENATE(CK34," ",BO34," ",DK34,DL34,"/",DN34,DO34)</f>
        <v>amlodipine besilate tablet 5mg/</v>
      </c>
      <c r="BK34" s="54"/>
      <c r="BL34" s="0" t="str">
        <f aca="false">CONCATENATE(CK34," ",BO34," ",DK34,DL34,"/",DN34,DO34)</f>
        <v>amlodipine besilate tablet 5mg/</v>
      </c>
      <c r="BM34" s="52"/>
      <c r="BN34" s="0" t="n">
        <v>10219000</v>
      </c>
      <c r="BO34" s="53" t="s">
        <v>183</v>
      </c>
      <c r="BP34" s="53" t="s">
        <v>183</v>
      </c>
      <c r="BQ34" s="53" t="s">
        <v>183</v>
      </c>
      <c r="BR34" s="52"/>
      <c r="BS34" s="52"/>
      <c r="BT34" s="52"/>
      <c r="BU34" s="52"/>
      <c r="BV34" s="34" t="n">
        <v>15054000</v>
      </c>
      <c r="BW34" s="35" t="s">
        <v>183</v>
      </c>
      <c r="BX34" s="62"/>
      <c r="BY34" s="63"/>
      <c r="BZ34" s="0" t="n">
        <v>20053000</v>
      </c>
      <c r="CA34" s="0" t="s">
        <v>191</v>
      </c>
      <c r="CB34" s="53" t="s">
        <v>191</v>
      </c>
      <c r="CC34" s="53" t="s">
        <v>191</v>
      </c>
      <c r="CD34" s="64"/>
      <c r="CE34" s="58"/>
      <c r="CF34" s="52"/>
      <c r="CG34" s="54"/>
      <c r="CH34" s="43" t="n">
        <v>100000090079</v>
      </c>
      <c r="CI34" s="65" t="s">
        <v>192</v>
      </c>
      <c r="CJ34" s="43" t="n">
        <v>100000090079</v>
      </c>
      <c r="CK34" s="53" t="s">
        <v>193</v>
      </c>
      <c r="CL34" s="11" t="s">
        <v>194</v>
      </c>
      <c r="CM34" s="44" t="n">
        <v>100000085259</v>
      </c>
      <c r="CN34" s="11" t="s">
        <v>195</v>
      </c>
      <c r="CO34" s="53" t="s">
        <v>196</v>
      </c>
      <c r="CP34" s="4" t="s">
        <v>287</v>
      </c>
      <c r="CQ34" s="61"/>
      <c r="CR34" s="61"/>
      <c r="CS34" s="61"/>
      <c r="CT34" s="52"/>
      <c r="CU34" s="52"/>
      <c r="CV34" s="52"/>
      <c r="CW34" s="52"/>
      <c r="CX34" s="54"/>
      <c r="CY34" s="52"/>
      <c r="CZ34" s="53" t="s">
        <v>196</v>
      </c>
      <c r="DA34" s="53" t="s">
        <v>200</v>
      </c>
      <c r="DB34" s="53" t="s">
        <v>187</v>
      </c>
      <c r="DC34" s="53" t="s">
        <v>200</v>
      </c>
      <c r="DD34" s="53" t="s">
        <v>201</v>
      </c>
      <c r="DE34" s="52" t="n">
        <v>5</v>
      </c>
      <c r="DF34" s="0" t="s">
        <v>202</v>
      </c>
      <c r="DG34" s="11"/>
      <c r="DH34" s="46" t="n">
        <v>1</v>
      </c>
      <c r="DI34" s="35" t="s">
        <v>183</v>
      </c>
      <c r="DJ34" s="34" t="n">
        <v>15054000</v>
      </c>
      <c r="DK34" s="5" t="n">
        <v>5</v>
      </c>
      <c r="DL34" s="5" t="s">
        <v>202</v>
      </c>
      <c r="DM34" s="64"/>
      <c r="DN34" s="64"/>
      <c r="DO34" s="64"/>
      <c r="DP34" s="64"/>
      <c r="DQ34" s="64"/>
      <c r="DR34" s="64"/>
      <c r="DS34" s="52"/>
      <c r="DT34" s="52"/>
      <c r="DU34" s="52"/>
      <c r="DV34" s="52"/>
      <c r="DW34" s="52"/>
      <c r="DX34" s="52"/>
      <c r="DY34" s="66"/>
      <c r="DZ34" s="52"/>
      <c r="EB34" s="54"/>
      <c r="EC34" s="54"/>
      <c r="ED34" s="54"/>
      <c r="EE34" s="54"/>
      <c r="EH34" s="54"/>
      <c r="EI34" s="54"/>
      <c r="EJ34" s="54"/>
      <c r="EK34" s="52"/>
      <c r="EL34" s="53" t="n">
        <v>100</v>
      </c>
      <c r="EM34" s="0" t="n">
        <v>5</v>
      </c>
      <c r="EN34" s="0" t="s">
        <v>202</v>
      </c>
      <c r="EO34" s="33" t="s">
        <v>203</v>
      </c>
      <c r="EP34" s="53" t="n">
        <v>100</v>
      </c>
      <c r="ER34" s="32" t="str">
        <f aca="false">CONCATENATE(CN34," ",FD34," ",DK34,DL34,"/",DN34,DO34)</f>
        <v>amlodipine oral 5mg/</v>
      </c>
      <c r="ES34" s="0" t="n">
        <v>1701</v>
      </c>
      <c r="ET34" s="0" t="s">
        <v>329</v>
      </c>
      <c r="EU34" s="33" t="s">
        <v>205</v>
      </c>
      <c r="EV34" s="33" t="s">
        <v>206</v>
      </c>
      <c r="EW34" s="33" t="s">
        <v>205</v>
      </c>
      <c r="EX34" s="33" t="s">
        <v>207</v>
      </c>
      <c r="EY34" s="33" t="s">
        <v>205</v>
      </c>
      <c r="EZ34" s="33" t="s">
        <v>208</v>
      </c>
      <c r="FA34" s="33" t="s">
        <v>205</v>
      </c>
      <c r="FB34" s="33" t="s">
        <v>209</v>
      </c>
      <c r="FC34" s="33" t="s">
        <v>205</v>
      </c>
      <c r="FD34" s="33" t="s">
        <v>210</v>
      </c>
      <c r="FE34" s="32" t="str">
        <f aca="false">CONCATENATE(CN34," ",FD34," ",DK34,DL34,"/",DN34,DO34)</f>
        <v>amlodipine oral 5mg/</v>
      </c>
      <c r="FG34" s="52"/>
      <c r="FH34" s="0" t="s">
        <v>211</v>
      </c>
      <c r="FI34" s="33" t="s">
        <v>207</v>
      </c>
      <c r="FJ34" s="33" t="s">
        <v>205</v>
      </c>
      <c r="FK34" s="33" t="s">
        <v>208</v>
      </c>
      <c r="FL34" s="0" t="n">
        <v>51</v>
      </c>
      <c r="FM34" s="0" t="s">
        <v>300</v>
      </c>
      <c r="FN34" s="0" t="n">
        <v>19</v>
      </c>
      <c r="FO34" s="0" t="s">
        <v>214</v>
      </c>
      <c r="FP34" s="0" t="n">
        <v>31</v>
      </c>
      <c r="FQ34" s="0" t="s">
        <v>210</v>
      </c>
      <c r="FR34" s="0" t="n">
        <v>47</v>
      </c>
      <c r="FS34" s="0" t="s">
        <v>215</v>
      </c>
      <c r="FU34" s="0" t="n">
        <v>51</v>
      </c>
      <c r="FV34" s="0" t="n">
        <v>19</v>
      </c>
      <c r="FW34" s="0" t="n">
        <v>31</v>
      </c>
      <c r="FX34" s="0" t="n">
        <v>47</v>
      </c>
      <c r="FZ34" s="0" t="s">
        <v>216</v>
      </c>
      <c r="GA34" s="0" t="s">
        <v>217</v>
      </c>
      <c r="GB34" s="52"/>
      <c r="GC34" s="52"/>
      <c r="GD34" s="52"/>
    </row>
    <row r="35" customFormat="false" ht="13.8" hidden="false" customHeight="false" outlineLevel="0" collapsed="false">
      <c r="A35" s="52" t="s">
        <v>432</v>
      </c>
      <c r="B35" s="53" t="s">
        <v>433</v>
      </c>
      <c r="C35" s="28" t="str">
        <f aca="false">HYPERLINK(D35)</f>
        <v>https://samviewer.digile.be/nl/sam/ampps/271302-03</v>
      </c>
      <c r="D35" s="53" t="s">
        <v>434</v>
      </c>
      <c r="E35" s="53" t="s">
        <v>433</v>
      </c>
      <c r="F35" s="53" t="s">
        <v>435</v>
      </c>
      <c r="H35" s="52" t="s">
        <v>432</v>
      </c>
      <c r="I35" s="52" t="s">
        <v>432</v>
      </c>
      <c r="J35" s="2" t="str">
        <f aca="false">CONCATENATE(BI35," ",CK35," ",BE35," ",BO35," ",R35,S35," x ",DK35,DL35,"/",DN35,DO35)</f>
        <v>BEL amlodipine maleate SMB coated tablet 28 x 10mg/</v>
      </c>
      <c r="K35" s="2" t="str">
        <f aca="false">CONCATENATE(BI35," ",CK35," ",BE35," ",BO35," ",R35,S35," x ",DK35,DL35,"/",DN35,DO35)</f>
        <v>BEL amlodipine maleate SMB coated tablet 28 x 10mg/</v>
      </c>
      <c r="L35" s="11"/>
      <c r="M35" s="11"/>
      <c r="N35" s="11"/>
      <c r="O35" s="11"/>
      <c r="P35" s="53" t="n">
        <v>28</v>
      </c>
      <c r="Q35" s="67"/>
      <c r="R35" s="53" t="n">
        <v>28</v>
      </c>
      <c r="S35" s="67"/>
      <c r="T35" s="55" t="s">
        <v>322</v>
      </c>
      <c r="U35" s="53"/>
      <c r="V35" s="53"/>
      <c r="W35" s="53" t="s">
        <v>323</v>
      </c>
      <c r="X35" s="67"/>
      <c r="Y35" s="52"/>
      <c r="Z35" s="52"/>
      <c r="AA35" s="67"/>
      <c r="AB35" s="67"/>
      <c r="AC35" s="67"/>
      <c r="AD35" s="68"/>
      <c r="AE35" s="52"/>
      <c r="AF35" s="0" t="n">
        <v>10220000</v>
      </c>
      <c r="AG35" s="53" t="s">
        <v>436</v>
      </c>
      <c r="AH35" s="52"/>
      <c r="AI35" s="67"/>
      <c r="AJ35" s="34" t="n">
        <v>15054000</v>
      </c>
      <c r="AK35" s="35" t="s">
        <v>183</v>
      </c>
      <c r="AL35" s="67"/>
      <c r="AM35" s="67"/>
      <c r="AN35" s="67"/>
      <c r="AO35" s="67"/>
      <c r="AP35" s="53" t="n">
        <v>28</v>
      </c>
      <c r="AQ35" s="67"/>
      <c r="AR35" s="67"/>
      <c r="AS35" s="59" t="n">
        <v>271302</v>
      </c>
      <c r="AT35" s="36" t="str">
        <f aca="false">CONCATENATE(BI35," ",CK35," ",BE35," ",BO35," ",DK35,DL35,"/",DN35,DO35)</f>
        <v>BEL amlodipine maleate SMB coated tablet 10mg/</v>
      </c>
      <c r="AU35" s="54"/>
      <c r="AV35" s="60"/>
      <c r="AW35" s="52"/>
      <c r="AX35" s="53" t="s">
        <v>437</v>
      </c>
      <c r="AY35" s="52"/>
      <c r="AZ35" s="0" t="s">
        <v>186</v>
      </c>
      <c r="BA35" s="33" t="s">
        <v>187</v>
      </c>
      <c r="BB35" s="0" t="n">
        <v>10220000</v>
      </c>
      <c r="BC35" s="53" t="s">
        <v>436</v>
      </c>
      <c r="BD35" s="69" t="n">
        <v>1212</v>
      </c>
      <c r="BE35" s="52" t="s">
        <v>438</v>
      </c>
      <c r="BF35" s="67"/>
      <c r="BG35" s="52"/>
      <c r="BH35" s="52"/>
      <c r="BI35" s="11" t="s">
        <v>189</v>
      </c>
      <c r="BJ35" s="0" t="str">
        <f aca="false">CONCATENATE(CK35," ",BO35," ",DK35,DL35,"/",DN35,DO35)</f>
        <v>amlodipine maleate coated tablet 10mg/</v>
      </c>
      <c r="BK35" s="54"/>
      <c r="BL35" s="0" t="str">
        <f aca="false">CONCATENATE(CK35," ",BO35," ",DK35,DL35,"/",DN35,DO35)</f>
        <v>amlodipine maleate coated tablet 10mg/</v>
      </c>
      <c r="BM35" s="52"/>
      <c r="BN35" s="0" t="n">
        <v>10220000</v>
      </c>
      <c r="BO35" s="53" t="s">
        <v>436</v>
      </c>
      <c r="BP35" s="53" t="s">
        <v>436</v>
      </c>
      <c r="BQ35" s="53" t="s">
        <v>183</v>
      </c>
      <c r="BR35" s="52"/>
      <c r="BS35" s="52"/>
      <c r="BT35" s="52"/>
      <c r="BU35" s="52"/>
      <c r="BV35" s="34" t="n">
        <v>15054000</v>
      </c>
      <c r="BW35" s="35" t="s">
        <v>183</v>
      </c>
      <c r="BX35" s="67"/>
      <c r="BY35" s="67"/>
      <c r="BZ35" s="0" t="n">
        <v>20053000</v>
      </c>
      <c r="CA35" s="0" t="s">
        <v>191</v>
      </c>
      <c r="CB35" s="53" t="s">
        <v>191</v>
      </c>
      <c r="CC35" s="53" t="s">
        <v>191</v>
      </c>
      <c r="CD35" s="67"/>
      <c r="CE35" s="67"/>
      <c r="CF35" s="67"/>
      <c r="CG35" s="67"/>
      <c r="CH35" s="43" t="n">
        <v>100000089370</v>
      </c>
      <c r="CI35" s="43" t="s">
        <v>192</v>
      </c>
      <c r="CJ35" s="43" t="n">
        <v>100000089370</v>
      </c>
      <c r="CK35" s="53" t="s">
        <v>439</v>
      </c>
      <c r="CL35" s="11" t="s">
        <v>194</v>
      </c>
      <c r="CM35" s="44" t="n">
        <v>100000085259</v>
      </c>
      <c r="CN35" s="11" t="s">
        <v>195</v>
      </c>
      <c r="CO35" s="53" t="s">
        <v>440</v>
      </c>
      <c r="CP35" s="4" t="s">
        <v>441</v>
      </c>
      <c r="CQ35" s="52"/>
      <c r="CR35" s="52"/>
      <c r="CS35" s="67"/>
      <c r="CT35" s="67"/>
      <c r="CU35" s="67"/>
      <c r="CV35" s="67"/>
      <c r="CW35" s="67"/>
      <c r="CX35" s="52"/>
      <c r="CY35" s="67"/>
      <c r="CZ35" s="53" t="s">
        <v>440</v>
      </c>
      <c r="DA35" s="53" t="s">
        <v>200</v>
      </c>
      <c r="DB35" s="53" t="s">
        <v>187</v>
      </c>
      <c r="DC35" s="53" t="s">
        <v>200</v>
      </c>
      <c r="DD35" s="53" t="s">
        <v>201</v>
      </c>
      <c r="DE35" s="52" t="n">
        <v>10</v>
      </c>
      <c r="DF35" s="0" t="s">
        <v>202</v>
      </c>
      <c r="DG35" s="11"/>
      <c r="DH35" s="46" t="n">
        <v>1</v>
      </c>
      <c r="DI35" s="35" t="s">
        <v>183</v>
      </c>
      <c r="DJ35" s="34" t="n">
        <v>15054000</v>
      </c>
      <c r="DK35" s="52" t="n">
        <v>10</v>
      </c>
      <c r="DL35" s="5" t="s">
        <v>202</v>
      </c>
      <c r="DM35" s="70"/>
      <c r="DN35" s="70"/>
      <c r="DO35" s="70"/>
      <c r="DP35" s="70"/>
      <c r="DQ35" s="70"/>
      <c r="DR35" s="70"/>
      <c r="DS35" s="67"/>
      <c r="DT35" s="67"/>
      <c r="DU35" s="67"/>
      <c r="DV35" s="67"/>
      <c r="DW35" s="67"/>
      <c r="DX35" s="67"/>
      <c r="DY35" s="67"/>
      <c r="DZ35" s="52"/>
      <c r="EB35" s="67"/>
      <c r="EC35" s="52"/>
      <c r="ED35" s="52"/>
      <c r="EE35" s="67"/>
      <c r="EF35" s="52"/>
      <c r="EH35" s="67"/>
      <c r="EI35" s="67"/>
      <c r="EJ35" s="67"/>
      <c r="EK35" s="67"/>
      <c r="EL35" s="53" t="n">
        <v>28</v>
      </c>
      <c r="EM35" s="0" t="n">
        <v>5</v>
      </c>
      <c r="EN35" s="0" t="s">
        <v>202</v>
      </c>
      <c r="EO35" s="33" t="s">
        <v>203</v>
      </c>
      <c r="EP35" s="53" t="n">
        <v>28</v>
      </c>
      <c r="ER35" s="32" t="str">
        <f aca="false">CONCATENATE(CN35," ",FD35," ",DK35,DL35,"/",DN35,DO35)</f>
        <v>amlodipine oral 10mg/</v>
      </c>
      <c r="ES35" s="0" t="n">
        <v>1701</v>
      </c>
      <c r="ET35" s="0" t="s">
        <v>329</v>
      </c>
      <c r="EU35" s="33" t="s">
        <v>205</v>
      </c>
      <c r="EV35" s="33" t="s">
        <v>206</v>
      </c>
      <c r="EW35" s="33" t="s">
        <v>205</v>
      </c>
      <c r="EX35" s="33" t="s">
        <v>207</v>
      </c>
      <c r="EY35" s="33" t="s">
        <v>205</v>
      </c>
      <c r="EZ35" s="33" t="s">
        <v>208</v>
      </c>
      <c r="FA35" s="33" t="s">
        <v>205</v>
      </c>
      <c r="FB35" s="33" t="s">
        <v>209</v>
      </c>
      <c r="FC35" s="33" t="s">
        <v>205</v>
      </c>
      <c r="FD35" s="33" t="s">
        <v>210</v>
      </c>
      <c r="FE35" s="32" t="str">
        <f aca="false">CONCATENATE(CN35," ",FD35," ",DK35,DL35,"/",DN35,DO35)</f>
        <v>amlodipine oral 10mg/</v>
      </c>
      <c r="FG35" s="52"/>
      <c r="FH35" s="0" t="s">
        <v>211</v>
      </c>
      <c r="FI35" s="33" t="s">
        <v>442</v>
      </c>
      <c r="FJ35" s="33" t="s">
        <v>205</v>
      </c>
      <c r="FK35" s="33" t="s">
        <v>208</v>
      </c>
      <c r="FL35" s="0" t="n">
        <v>51</v>
      </c>
      <c r="FM35" s="0" t="s">
        <v>300</v>
      </c>
      <c r="FN35" s="0" t="n">
        <v>19</v>
      </c>
      <c r="FO35" s="0" t="s">
        <v>214</v>
      </c>
      <c r="FP35" s="0" t="n">
        <v>31</v>
      </c>
      <c r="FQ35" s="0" t="s">
        <v>210</v>
      </c>
      <c r="FR35" s="0" t="n">
        <v>47</v>
      </c>
      <c r="FS35" s="0" t="s">
        <v>215</v>
      </c>
      <c r="FU35" s="0" t="n">
        <v>51</v>
      </c>
      <c r="FV35" s="0" t="n">
        <v>19</v>
      </c>
      <c r="FW35" s="0" t="n">
        <v>31</v>
      </c>
      <c r="FX35" s="0" t="n">
        <v>47</v>
      </c>
      <c r="FZ35" s="0" t="s">
        <v>216</v>
      </c>
      <c r="GA35" s="0" t="s">
        <v>217</v>
      </c>
      <c r="GB35" s="52"/>
      <c r="GC35" s="52"/>
      <c r="GD35" s="52"/>
    </row>
    <row r="36" customFormat="false" ht="13.8" hidden="false" customHeight="false" outlineLevel="0" collapsed="false">
      <c r="A36" s="52" t="s">
        <v>443</v>
      </c>
      <c r="B36" s="53" t="s">
        <v>444</v>
      </c>
      <c r="C36" s="28" t="str">
        <f aca="false">HYPERLINK(D36)</f>
        <v>https://samviewer.digile.be/nl/sam/ampps/271302-09</v>
      </c>
      <c r="D36" s="53" t="s">
        <v>445</v>
      </c>
      <c r="E36" s="53" t="s">
        <v>444</v>
      </c>
      <c r="F36" s="53" t="s">
        <v>446</v>
      </c>
      <c r="H36" s="52" t="s">
        <v>443</v>
      </c>
      <c r="I36" s="52" t="s">
        <v>443</v>
      </c>
      <c r="J36" s="2" t="str">
        <f aca="false">CONCATENATE(BI36," ",CK36," ",BE36," ",BO36," ",R36,S36," x ",DK36,DL36,"/",DN36,DO36)</f>
        <v>BEL amlodipine maleate SMB coated tablet 98 x 10mg/</v>
      </c>
      <c r="K36" s="2" t="str">
        <f aca="false">CONCATENATE(BI36," ",CK36," ",BE36," ",BO36," ",R36,S36," x ",DK36,DL36,"/",DN36,DO36)</f>
        <v>BEL amlodipine maleate SMB coated tablet 98 x 10mg/</v>
      </c>
      <c r="L36" s="11"/>
      <c r="M36" s="11"/>
      <c r="N36" s="11"/>
      <c r="O36" s="11"/>
      <c r="P36" s="53" t="n">
        <v>98</v>
      </c>
      <c r="Q36" s="67"/>
      <c r="R36" s="53" t="n">
        <v>98</v>
      </c>
      <c r="S36" s="67"/>
      <c r="T36" s="55" t="s">
        <v>335</v>
      </c>
      <c r="U36" s="53"/>
      <c r="V36" s="53"/>
      <c r="W36" s="53" t="s">
        <v>336</v>
      </c>
      <c r="X36" s="67"/>
      <c r="Y36" s="52"/>
      <c r="Z36" s="52"/>
      <c r="AA36" s="67"/>
      <c r="AB36" s="67"/>
      <c r="AC36" s="67"/>
      <c r="AD36" s="68"/>
      <c r="AE36" s="52"/>
      <c r="AF36" s="0" t="n">
        <v>10220000</v>
      </c>
      <c r="AG36" s="53" t="s">
        <v>436</v>
      </c>
      <c r="AH36" s="52"/>
      <c r="AI36" s="67"/>
      <c r="AJ36" s="34" t="n">
        <v>15054000</v>
      </c>
      <c r="AK36" s="35" t="s">
        <v>183</v>
      </c>
      <c r="AL36" s="67"/>
      <c r="AM36" s="67"/>
      <c r="AN36" s="67"/>
      <c r="AO36" s="67"/>
      <c r="AP36" s="53" t="n">
        <v>98</v>
      </c>
      <c r="AQ36" s="67"/>
      <c r="AR36" s="67"/>
      <c r="AS36" s="59" t="n">
        <v>271302</v>
      </c>
      <c r="AT36" s="36" t="str">
        <f aca="false">CONCATENATE(BI36," ",CK36," ",BE36," ",BO36," ",DK36,DL36,"/",DN36,DO36)</f>
        <v>BEL amlodipine maleate SMB coated tablet 10mg/</v>
      </c>
      <c r="AU36" s="54"/>
      <c r="AV36" s="60"/>
      <c r="AW36" s="52"/>
      <c r="AX36" s="53" t="s">
        <v>437</v>
      </c>
      <c r="AY36" s="52"/>
      <c r="AZ36" s="0" t="s">
        <v>186</v>
      </c>
      <c r="BA36" s="33" t="s">
        <v>187</v>
      </c>
      <c r="BB36" s="0" t="n">
        <v>10220000</v>
      </c>
      <c r="BC36" s="53" t="s">
        <v>436</v>
      </c>
      <c r="BD36" s="69" t="n">
        <v>1212</v>
      </c>
      <c r="BE36" s="52" t="s">
        <v>438</v>
      </c>
      <c r="BF36" s="67"/>
      <c r="BG36" s="52"/>
      <c r="BH36" s="52"/>
      <c r="BI36" s="11" t="s">
        <v>189</v>
      </c>
      <c r="BJ36" s="0" t="str">
        <f aca="false">CONCATENATE(CK36," ",BO36," ",DK36,DL36,"/",DN36,DO36)</f>
        <v>amlodipine maleate coated tablet 10mg/</v>
      </c>
      <c r="BK36" s="54"/>
      <c r="BL36" s="0" t="str">
        <f aca="false">CONCATENATE(CK36," ",BO36," ",DK36,DL36,"/",DN36,DO36)</f>
        <v>amlodipine maleate coated tablet 10mg/</v>
      </c>
      <c r="BM36" s="52"/>
      <c r="BN36" s="0" t="n">
        <v>10220000</v>
      </c>
      <c r="BO36" s="53" t="s">
        <v>436</v>
      </c>
      <c r="BP36" s="53" t="s">
        <v>436</v>
      </c>
      <c r="BQ36" s="53" t="s">
        <v>183</v>
      </c>
      <c r="BR36" s="52"/>
      <c r="BS36" s="52"/>
      <c r="BT36" s="52"/>
      <c r="BU36" s="52"/>
      <c r="BV36" s="34" t="n">
        <v>15054000</v>
      </c>
      <c r="BW36" s="35" t="s">
        <v>183</v>
      </c>
      <c r="BX36" s="67"/>
      <c r="BY36" s="67"/>
      <c r="BZ36" s="0" t="n">
        <v>20053000</v>
      </c>
      <c r="CA36" s="0" t="s">
        <v>191</v>
      </c>
      <c r="CB36" s="53" t="s">
        <v>191</v>
      </c>
      <c r="CC36" s="53" t="s">
        <v>191</v>
      </c>
      <c r="CD36" s="67"/>
      <c r="CE36" s="67"/>
      <c r="CF36" s="67"/>
      <c r="CG36" s="67"/>
      <c r="CH36" s="43" t="n">
        <v>100000089370</v>
      </c>
      <c r="CI36" s="43" t="s">
        <v>192</v>
      </c>
      <c r="CJ36" s="43" t="n">
        <v>100000089370</v>
      </c>
      <c r="CK36" s="53" t="s">
        <v>439</v>
      </c>
      <c r="CL36" s="11" t="s">
        <v>194</v>
      </c>
      <c r="CM36" s="44" t="n">
        <v>100000085259</v>
      </c>
      <c r="CN36" s="11" t="s">
        <v>195</v>
      </c>
      <c r="CO36" s="53" t="s">
        <v>440</v>
      </c>
      <c r="CP36" s="4" t="s">
        <v>441</v>
      </c>
      <c r="CQ36" s="52"/>
      <c r="CR36" s="52"/>
      <c r="CS36" s="67"/>
      <c r="CT36" s="67"/>
      <c r="CU36" s="67"/>
      <c r="CV36" s="67"/>
      <c r="CW36" s="67"/>
      <c r="CX36" s="52"/>
      <c r="CY36" s="67"/>
      <c r="CZ36" s="53" t="s">
        <v>440</v>
      </c>
      <c r="DA36" s="53" t="s">
        <v>200</v>
      </c>
      <c r="DB36" s="53" t="s">
        <v>187</v>
      </c>
      <c r="DC36" s="53" t="s">
        <v>200</v>
      </c>
      <c r="DD36" s="53" t="s">
        <v>201</v>
      </c>
      <c r="DE36" s="52" t="n">
        <v>10</v>
      </c>
      <c r="DF36" s="0" t="s">
        <v>202</v>
      </c>
      <c r="DG36" s="11"/>
      <c r="DH36" s="46" t="n">
        <v>1</v>
      </c>
      <c r="DI36" s="35" t="s">
        <v>183</v>
      </c>
      <c r="DJ36" s="34" t="n">
        <v>15054000</v>
      </c>
      <c r="DK36" s="52" t="n">
        <v>10</v>
      </c>
      <c r="DL36" s="5" t="s">
        <v>202</v>
      </c>
      <c r="DM36" s="70"/>
      <c r="DN36" s="70"/>
      <c r="DO36" s="70"/>
      <c r="DP36" s="70"/>
      <c r="DQ36" s="70"/>
      <c r="DR36" s="70"/>
      <c r="DS36" s="67"/>
      <c r="DT36" s="67"/>
      <c r="DU36" s="67"/>
      <c r="DV36" s="67"/>
      <c r="DW36" s="67"/>
      <c r="DX36" s="67"/>
      <c r="DY36" s="67"/>
      <c r="DZ36" s="52"/>
      <c r="EB36" s="67"/>
      <c r="EC36" s="52"/>
      <c r="ED36" s="52"/>
      <c r="EE36" s="67"/>
      <c r="EF36" s="52"/>
      <c r="EH36" s="67"/>
      <c r="EI36" s="67"/>
      <c r="EJ36" s="67"/>
      <c r="EK36" s="67"/>
      <c r="EL36" s="53" t="n">
        <v>98</v>
      </c>
      <c r="EM36" s="0" t="n">
        <v>5</v>
      </c>
      <c r="EN36" s="0" t="s">
        <v>202</v>
      </c>
      <c r="EO36" s="33" t="s">
        <v>203</v>
      </c>
      <c r="EP36" s="53" t="n">
        <v>98</v>
      </c>
      <c r="ER36" s="32" t="str">
        <f aca="false">CONCATENATE(CN36," ",FD36," ",DK36,DL36,"/",DN36,DO36)</f>
        <v>amlodipine oral 10mg/</v>
      </c>
      <c r="ES36" s="0" t="n">
        <v>1701</v>
      </c>
      <c r="ET36" s="0" t="s">
        <v>329</v>
      </c>
      <c r="EU36" s="33" t="s">
        <v>205</v>
      </c>
      <c r="EV36" s="33" t="s">
        <v>206</v>
      </c>
      <c r="EW36" s="33" t="s">
        <v>205</v>
      </c>
      <c r="EX36" s="33" t="s">
        <v>207</v>
      </c>
      <c r="EY36" s="33" t="s">
        <v>205</v>
      </c>
      <c r="EZ36" s="33" t="s">
        <v>208</v>
      </c>
      <c r="FA36" s="33" t="s">
        <v>205</v>
      </c>
      <c r="FB36" s="33" t="s">
        <v>209</v>
      </c>
      <c r="FC36" s="33" t="s">
        <v>205</v>
      </c>
      <c r="FD36" s="33" t="s">
        <v>210</v>
      </c>
      <c r="FE36" s="32" t="str">
        <f aca="false">CONCATENATE(CN36," ",FD36," ",DK36,DL36,"/",DN36,DO36)</f>
        <v>amlodipine oral 10mg/</v>
      </c>
      <c r="FF36" s="52"/>
      <c r="FG36" s="52"/>
      <c r="FH36" s="0" t="s">
        <v>211</v>
      </c>
      <c r="FI36" s="33" t="s">
        <v>447</v>
      </c>
      <c r="FJ36" s="33" t="s">
        <v>205</v>
      </c>
      <c r="FK36" s="33" t="s">
        <v>208</v>
      </c>
      <c r="FL36" s="0" t="n">
        <v>51</v>
      </c>
      <c r="FM36" s="0" t="s">
        <v>300</v>
      </c>
      <c r="FN36" s="0" t="n">
        <v>19</v>
      </c>
      <c r="FO36" s="0" t="s">
        <v>214</v>
      </c>
      <c r="FP36" s="0" t="n">
        <v>31</v>
      </c>
      <c r="FQ36" s="0" t="s">
        <v>210</v>
      </c>
      <c r="FR36" s="0" t="n">
        <v>47</v>
      </c>
      <c r="FS36" s="0" t="s">
        <v>215</v>
      </c>
      <c r="FU36" s="0" t="n">
        <v>51</v>
      </c>
      <c r="FV36" s="0" t="n">
        <v>19</v>
      </c>
      <c r="FW36" s="0" t="n">
        <v>31</v>
      </c>
      <c r="FX36" s="0" t="n">
        <v>47</v>
      </c>
      <c r="FZ36" s="0" t="s">
        <v>216</v>
      </c>
      <c r="GA36" s="0" t="s">
        <v>217</v>
      </c>
      <c r="GB36" s="52"/>
      <c r="GC36" s="52"/>
      <c r="GD36" s="52"/>
    </row>
    <row r="37" customFormat="false" ht="13.8" hidden="false" customHeight="false" outlineLevel="0" collapsed="false">
      <c r="A37" s="52" t="s">
        <v>448</v>
      </c>
      <c r="B37" s="53" t="s">
        <v>449</v>
      </c>
      <c r="C37" s="28" t="str">
        <f aca="false">HYPERLINK(D37)</f>
        <v>https://samviewer.digile.be/nl/sam/ampps/262963-04</v>
      </c>
      <c r="D37" s="53" t="s">
        <v>450</v>
      </c>
      <c r="E37" s="53" t="s">
        <v>449</v>
      </c>
      <c r="F37" s="53" t="s">
        <v>451</v>
      </c>
      <c r="H37" s="52" t="s">
        <v>448</v>
      </c>
      <c r="I37" s="52" t="s">
        <v>448</v>
      </c>
      <c r="J37" s="2" t="str">
        <f aca="false">CONCATENATE(BI37," ",CK37," ",BE37," ",BO37," ",R37,S37," x ",DK37,DL37,"/",DN37,DO37)</f>
        <v>BEL amlodipine maleate Krka tablet 30 x 10mg/</v>
      </c>
      <c r="K37" s="2" t="str">
        <f aca="false">CONCATENATE(BI37," ",CK37," ",BE37," ",BO37," ",R37,S37," x ",DK37,DL37,"/",DN37,DO37)</f>
        <v>BEL amlodipine maleate Krka tablet 30 x 10mg/</v>
      </c>
      <c r="L37" s="11"/>
      <c r="M37" s="11"/>
      <c r="N37" s="11"/>
      <c r="O37" s="11"/>
      <c r="P37" s="53" t="n">
        <v>30</v>
      </c>
      <c r="Q37" s="67"/>
      <c r="R37" s="53" t="n">
        <v>30</v>
      </c>
      <c r="S37" s="67"/>
      <c r="T37" s="55" t="s">
        <v>223</v>
      </c>
      <c r="U37" s="53"/>
      <c r="V37" s="53"/>
      <c r="W37" s="53" t="s">
        <v>224</v>
      </c>
      <c r="X37" s="52"/>
      <c r="Y37" s="52"/>
      <c r="Z37" s="52"/>
      <c r="AA37" s="67"/>
      <c r="AB37" s="67"/>
      <c r="AC37" s="67"/>
      <c r="AD37" s="68"/>
      <c r="AE37" s="52"/>
      <c r="AF37" s="0" t="n">
        <v>10219000</v>
      </c>
      <c r="AG37" s="53" t="s">
        <v>183</v>
      </c>
      <c r="AH37" s="52"/>
      <c r="AI37" s="67"/>
      <c r="AJ37" s="34" t="n">
        <v>15054000</v>
      </c>
      <c r="AK37" s="35" t="s">
        <v>183</v>
      </c>
      <c r="AL37" s="67"/>
      <c r="AM37" s="67"/>
      <c r="AN37" s="67"/>
      <c r="AO37" s="67"/>
      <c r="AP37" s="53" t="n">
        <v>30</v>
      </c>
      <c r="AQ37" s="67"/>
      <c r="AR37" s="67"/>
      <c r="AS37" s="52" t="n">
        <v>262963</v>
      </c>
      <c r="AT37" s="36" t="str">
        <f aca="false">CONCATENATE(BI37," ",CK37," ",BE37," ",BO37," ",DK37,DL37,"/",DN37,DO37)</f>
        <v>BEL amlodipine maleate Krka tablet 10mg/</v>
      </c>
      <c r="AU37" s="54"/>
      <c r="AV37" s="60"/>
      <c r="AW37" s="52"/>
      <c r="AX37" s="53" t="s">
        <v>452</v>
      </c>
      <c r="AY37" s="52"/>
      <c r="AZ37" s="0" t="s">
        <v>186</v>
      </c>
      <c r="BA37" s="33" t="s">
        <v>187</v>
      </c>
      <c r="BB37" s="0" t="n">
        <v>10219000</v>
      </c>
      <c r="BC37" s="53" t="s">
        <v>183</v>
      </c>
      <c r="BD37" s="69" t="n">
        <v>9200</v>
      </c>
      <c r="BE37" s="52" t="s">
        <v>453</v>
      </c>
      <c r="BF37" s="67"/>
      <c r="BG37" s="52"/>
      <c r="BH37" s="52"/>
      <c r="BI37" s="11" t="s">
        <v>189</v>
      </c>
      <c r="BJ37" s="0" t="str">
        <f aca="false">CONCATENATE(CK37," ",BO37," ",DK37,DL37,"/",DN37,DO37)</f>
        <v>amlodipine maleate tablet 10mg/</v>
      </c>
      <c r="BK37" s="54"/>
      <c r="BL37" s="0" t="str">
        <f aca="false">CONCATENATE(CK37," ",BO37," ",DK37,DL37,"/",DN37,DO37)</f>
        <v>amlodipine maleate tablet 10mg/</v>
      </c>
      <c r="BM37" s="52"/>
      <c r="BN37" s="0" t="n">
        <v>10219000</v>
      </c>
      <c r="BO37" s="53" t="s">
        <v>183</v>
      </c>
      <c r="BP37" s="53" t="s">
        <v>183</v>
      </c>
      <c r="BQ37" s="53" t="s">
        <v>183</v>
      </c>
      <c r="BR37" s="52"/>
      <c r="BS37" s="52"/>
      <c r="BT37" s="52"/>
      <c r="BU37" s="52"/>
      <c r="BV37" s="34" t="n">
        <v>15054000</v>
      </c>
      <c r="BW37" s="35" t="s">
        <v>183</v>
      </c>
      <c r="BX37" s="67"/>
      <c r="BY37" s="67"/>
      <c r="BZ37" s="0" t="n">
        <v>20053000</v>
      </c>
      <c r="CA37" s="0" t="s">
        <v>191</v>
      </c>
      <c r="CB37" s="53" t="s">
        <v>191</v>
      </c>
      <c r="CC37" s="53" t="s">
        <v>191</v>
      </c>
      <c r="CD37" s="67"/>
      <c r="CE37" s="67"/>
      <c r="CF37" s="67"/>
      <c r="CG37" s="67"/>
      <c r="CH37" s="43" t="n">
        <v>100000089370</v>
      </c>
      <c r="CI37" s="43" t="s">
        <v>192</v>
      </c>
      <c r="CJ37" s="43" t="n">
        <v>100000089370</v>
      </c>
      <c r="CK37" s="53" t="s">
        <v>439</v>
      </c>
      <c r="CL37" s="11" t="s">
        <v>194</v>
      </c>
      <c r="CM37" s="44" t="n">
        <v>100000085259</v>
      </c>
      <c r="CN37" s="11" t="s">
        <v>195</v>
      </c>
      <c r="CO37" s="53" t="s">
        <v>440</v>
      </c>
      <c r="CP37" s="4" t="s">
        <v>441</v>
      </c>
      <c r="CQ37" s="52"/>
      <c r="CR37" s="52"/>
      <c r="CS37" s="67"/>
      <c r="CT37" s="67"/>
      <c r="CU37" s="67"/>
      <c r="CV37" s="67"/>
      <c r="CW37" s="67"/>
      <c r="CX37" s="52"/>
      <c r="CY37" s="67"/>
      <c r="CZ37" s="53" t="s">
        <v>440</v>
      </c>
      <c r="DA37" s="53" t="s">
        <v>200</v>
      </c>
      <c r="DB37" s="53" t="s">
        <v>187</v>
      </c>
      <c r="DC37" s="53" t="s">
        <v>200</v>
      </c>
      <c r="DD37" s="53" t="s">
        <v>201</v>
      </c>
      <c r="DE37" s="52" t="n">
        <v>10</v>
      </c>
      <c r="DF37" s="0" t="s">
        <v>202</v>
      </c>
      <c r="DG37" s="11"/>
      <c r="DH37" s="46" t="n">
        <v>1</v>
      </c>
      <c r="DI37" s="35" t="s">
        <v>183</v>
      </c>
      <c r="DJ37" s="34" t="n">
        <v>15054000</v>
      </c>
      <c r="DK37" s="52" t="n">
        <v>10</v>
      </c>
      <c r="DL37" s="5" t="s">
        <v>202</v>
      </c>
      <c r="DM37" s="70"/>
      <c r="DN37" s="70"/>
      <c r="DO37" s="70"/>
      <c r="DP37" s="70"/>
      <c r="DQ37" s="70"/>
      <c r="DR37" s="70"/>
      <c r="DS37" s="67"/>
      <c r="DT37" s="67"/>
      <c r="DU37" s="67"/>
      <c r="DV37" s="67"/>
      <c r="DW37" s="67"/>
      <c r="DX37" s="67"/>
      <c r="DY37" s="67"/>
      <c r="DZ37" s="52"/>
      <c r="EB37" s="67"/>
      <c r="EC37" s="52"/>
      <c r="ED37" s="52"/>
      <c r="EE37" s="67"/>
      <c r="EF37" s="52"/>
      <c r="EH37" s="67"/>
      <c r="EI37" s="67"/>
      <c r="EJ37" s="67"/>
      <c r="EK37" s="67"/>
      <c r="EL37" s="53" t="n">
        <v>30</v>
      </c>
      <c r="EM37" s="0" t="n">
        <v>5</v>
      </c>
      <c r="EN37" s="0" t="s">
        <v>202</v>
      </c>
      <c r="EO37" s="33" t="s">
        <v>203</v>
      </c>
      <c r="EP37" s="53" t="n">
        <v>30</v>
      </c>
      <c r="ER37" s="32" t="str">
        <f aca="false">CONCATENATE(CN37," ",FD37," ",DK37,DL37,"/",DN37,DO37)</f>
        <v>amlodipine oral 10mg/</v>
      </c>
      <c r="ES37" s="0" t="n">
        <v>1701</v>
      </c>
      <c r="ET37" s="0" t="s">
        <v>329</v>
      </c>
      <c r="EU37" s="33" t="s">
        <v>205</v>
      </c>
      <c r="EV37" s="33" t="s">
        <v>206</v>
      </c>
      <c r="EW37" s="33" t="s">
        <v>205</v>
      </c>
      <c r="EX37" s="33" t="s">
        <v>207</v>
      </c>
      <c r="EY37" s="33" t="s">
        <v>205</v>
      </c>
      <c r="EZ37" s="33" t="s">
        <v>208</v>
      </c>
      <c r="FA37" s="33" t="s">
        <v>205</v>
      </c>
      <c r="FB37" s="33" t="s">
        <v>209</v>
      </c>
      <c r="FC37" s="33" t="s">
        <v>205</v>
      </c>
      <c r="FD37" s="33" t="s">
        <v>210</v>
      </c>
      <c r="FE37" s="32" t="str">
        <f aca="false">CONCATENATE(CN37," ",FD37," ",DK37,DL37,"/",DN37,DO37)</f>
        <v>amlodipine oral 10mg/</v>
      </c>
      <c r="FF37" s="52"/>
      <c r="FG37" s="52"/>
      <c r="FH37" s="0" t="s">
        <v>211</v>
      </c>
      <c r="FI37" s="33" t="s">
        <v>447</v>
      </c>
      <c r="FJ37" s="33" t="s">
        <v>205</v>
      </c>
      <c r="FK37" s="33" t="s">
        <v>208</v>
      </c>
      <c r="FL37" s="0" t="n">
        <v>51</v>
      </c>
      <c r="FM37" s="0" t="s">
        <v>300</v>
      </c>
      <c r="FN37" s="0" t="n">
        <v>19</v>
      </c>
      <c r="FO37" s="0" t="s">
        <v>214</v>
      </c>
      <c r="FP37" s="0" t="n">
        <v>31</v>
      </c>
      <c r="FQ37" s="0" t="s">
        <v>210</v>
      </c>
      <c r="FR37" s="0" t="n">
        <v>47</v>
      </c>
      <c r="FS37" s="0" t="s">
        <v>215</v>
      </c>
      <c r="FU37" s="0" t="n">
        <v>51</v>
      </c>
      <c r="FV37" s="0" t="n">
        <v>19</v>
      </c>
      <c r="FW37" s="0" t="n">
        <v>31</v>
      </c>
      <c r="FX37" s="0" t="n">
        <v>47</v>
      </c>
      <c r="FZ37" s="0" t="s">
        <v>216</v>
      </c>
      <c r="GA37" s="0" t="s">
        <v>217</v>
      </c>
      <c r="GB37" s="52"/>
      <c r="GC37" s="52"/>
      <c r="GD37" s="52"/>
    </row>
    <row r="38" customFormat="false" ht="13.8" hidden="false" customHeight="false" outlineLevel="0" collapsed="false">
      <c r="A38" s="52" t="s">
        <v>454</v>
      </c>
      <c r="B38" s="53" t="s">
        <v>455</v>
      </c>
      <c r="C38" s="28" t="str">
        <f aca="false">HYPERLINK(D38)</f>
        <v>https://samviewer.digile.be/nl/sam/ampps/262963-11</v>
      </c>
      <c r="D38" s="53" t="s">
        <v>456</v>
      </c>
      <c r="E38" s="53" t="s">
        <v>455</v>
      </c>
      <c r="F38" s="53" t="s">
        <v>457</v>
      </c>
      <c r="H38" s="52" t="s">
        <v>454</v>
      </c>
      <c r="I38" s="52" t="s">
        <v>454</v>
      </c>
      <c r="J38" s="2" t="str">
        <f aca="false">CONCATENATE(BI38," ",CK38," ",BE38," ",BO38," ",R38,S38," x ",DK38,DL38,"/",DN38,DO38)</f>
        <v>BEL amlodipine maleate Krka tablet 100 x 10mg/</v>
      </c>
      <c r="K38" s="2" t="str">
        <f aca="false">CONCATENATE(BI38," ",CK38," ",BE38," ",BO38," ",R38,S38," x ",DK38,DL38,"/",DN38,DO38)</f>
        <v>BEL amlodipine maleate Krka tablet 100 x 10mg/</v>
      </c>
      <c r="L38" s="11"/>
      <c r="M38" s="11"/>
      <c r="N38" s="11"/>
      <c r="O38" s="11"/>
      <c r="P38" s="53" t="n">
        <v>100</v>
      </c>
      <c r="Q38" s="67"/>
      <c r="R38" s="53" t="n">
        <v>100</v>
      </c>
      <c r="S38" s="67"/>
      <c r="T38" s="55" t="s">
        <v>180</v>
      </c>
      <c r="U38" s="53"/>
      <c r="V38" s="53"/>
      <c r="W38" s="53" t="s">
        <v>181</v>
      </c>
      <c r="X38" s="52"/>
      <c r="Y38" s="52"/>
      <c r="Z38" s="52"/>
      <c r="AA38" s="67"/>
      <c r="AB38" s="67"/>
      <c r="AC38" s="67"/>
      <c r="AD38" s="68"/>
      <c r="AE38" s="52"/>
      <c r="AF38" s="0" t="n">
        <v>10219000</v>
      </c>
      <c r="AG38" s="53" t="s">
        <v>183</v>
      </c>
      <c r="AH38" s="52"/>
      <c r="AI38" s="67"/>
      <c r="AJ38" s="34" t="n">
        <v>15054000</v>
      </c>
      <c r="AK38" s="35" t="s">
        <v>183</v>
      </c>
      <c r="AL38" s="67"/>
      <c r="AM38" s="67"/>
      <c r="AN38" s="67"/>
      <c r="AO38" s="67"/>
      <c r="AP38" s="53" t="n">
        <v>100</v>
      </c>
      <c r="AQ38" s="67"/>
      <c r="AR38" s="67"/>
      <c r="AS38" s="52" t="n">
        <v>262963</v>
      </c>
      <c r="AT38" s="36" t="str">
        <f aca="false">CONCATENATE(BI38," ",CK38," ",BE38," ",BO38," ",DK38,DL38,"/",DN38,DO38)</f>
        <v>BEL amlodipine maleate Krka tablet 10mg/</v>
      </c>
      <c r="AU38" s="54"/>
      <c r="AV38" s="60"/>
      <c r="AW38" s="52"/>
      <c r="AX38" s="53" t="s">
        <v>452</v>
      </c>
      <c r="AY38" s="52"/>
      <c r="AZ38" s="0" t="s">
        <v>186</v>
      </c>
      <c r="BA38" s="33" t="s">
        <v>187</v>
      </c>
      <c r="BB38" s="0" t="n">
        <v>10219000</v>
      </c>
      <c r="BC38" s="53" t="s">
        <v>183</v>
      </c>
      <c r="BD38" s="69" t="n">
        <v>9200</v>
      </c>
      <c r="BE38" s="52" t="s">
        <v>453</v>
      </c>
      <c r="BF38" s="67"/>
      <c r="BG38" s="52"/>
      <c r="BH38" s="52"/>
      <c r="BI38" s="11" t="s">
        <v>189</v>
      </c>
      <c r="BJ38" s="0" t="str">
        <f aca="false">CONCATENATE(CK38," ",BO38," ",DK38,DL38,"/",DN38,DO38)</f>
        <v>amlodipine maleate tablet 10mg/</v>
      </c>
      <c r="BK38" s="54"/>
      <c r="BL38" s="0" t="str">
        <f aca="false">CONCATENATE(CK38," ",BO38," ",DK38,DL38,"/",DN38,DO38)</f>
        <v>amlodipine maleate tablet 10mg/</v>
      </c>
      <c r="BM38" s="52"/>
      <c r="BN38" s="0" t="n">
        <v>10219000</v>
      </c>
      <c r="BO38" s="53" t="s">
        <v>183</v>
      </c>
      <c r="BP38" s="53" t="s">
        <v>183</v>
      </c>
      <c r="BQ38" s="53" t="s">
        <v>183</v>
      </c>
      <c r="BR38" s="52"/>
      <c r="BS38" s="52"/>
      <c r="BT38" s="52"/>
      <c r="BU38" s="52"/>
      <c r="BV38" s="34" t="n">
        <v>15054000</v>
      </c>
      <c r="BW38" s="35" t="s">
        <v>183</v>
      </c>
      <c r="BX38" s="67"/>
      <c r="BY38" s="67"/>
      <c r="BZ38" s="0" t="n">
        <v>20053000</v>
      </c>
      <c r="CA38" s="0" t="s">
        <v>191</v>
      </c>
      <c r="CB38" s="53" t="s">
        <v>191</v>
      </c>
      <c r="CC38" s="53" t="s">
        <v>191</v>
      </c>
      <c r="CD38" s="67"/>
      <c r="CE38" s="67"/>
      <c r="CF38" s="67"/>
      <c r="CG38" s="67"/>
      <c r="CH38" s="43" t="n">
        <v>100000089370</v>
      </c>
      <c r="CI38" s="43" t="s">
        <v>192</v>
      </c>
      <c r="CJ38" s="43" t="n">
        <v>100000089370</v>
      </c>
      <c r="CK38" s="53" t="s">
        <v>439</v>
      </c>
      <c r="CL38" s="11" t="s">
        <v>194</v>
      </c>
      <c r="CM38" s="44" t="n">
        <v>100000085259</v>
      </c>
      <c r="CN38" s="11" t="s">
        <v>195</v>
      </c>
      <c r="CO38" s="53" t="s">
        <v>440</v>
      </c>
      <c r="CP38" s="4" t="s">
        <v>441</v>
      </c>
      <c r="CQ38" s="52"/>
      <c r="CR38" s="52"/>
      <c r="CS38" s="67"/>
      <c r="CT38" s="67"/>
      <c r="CU38" s="67"/>
      <c r="CV38" s="67"/>
      <c r="CW38" s="67"/>
      <c r="CX38" s="52"/>
      <c r="CY38" s="67"/>
      <c r="CZ38" s="53" t="s">
        <v>440</v>
      </c>
      <c r="DA38" s="53" t="s">
        <v>200</v>
      </c>
      <c r="DB38" s="53" t="s">
        <v>187</v>
      </c>
      <c r="DC38" s="53" t="s">
        <v>200</v>
      </c>
      <c r="DD38" s="53" t="s">
        <v>201</v>
      </c>
      <c r="DE38" s="52" t="n">
        <v>10</v>
      </c>
      <c r="DF38" s="0" t="s">
        <v>202</v>
      </c>
      <c r="DG38" s="11"/>
      <c r="DH38" s="46" t="n">
        <v>1</v>
      </c>
      <c r="DI38" s="35" t="s">
        <v>183</v>
      </c>
      <c r="DJ38" s="34" t="n">
        <v>15054000</v>
      </c>
      <c r="DK38" s="52" t="n">
        <v>10</v>
      </c>
      <c r="DL38" s="5" t="s">
        <v>202</v>
      </c>
      <c r="DM38" s="70"/>
      <c r="DN38" s="70"/>
      <c r="DO38" s="70"/>
      <c r="DP38" s="70"/>
      <c r="DQ38" s="70"/>
      <c r="DR38" s="70"/>
      <c r="DS38" s="67"/>
      <c r="DT38" s="67"/>
      <c r="DU38" s="67"/>
      <c r="DV38" s="67"/>
      <c r="DW38" s="67"/>
      <c r="DX38" s="67"/>
      <c r="DY38" s="67"/>
      <c r="DZ38" s="52"/>
      <c r="EB38" s="67"/>
      <c r="EC38" s="52"/>
      <c r="ED38" s="52"/>
      <c r="EE38" s="67"/>
      <c r="EF38" s="52"/>
      <c r="EH38" s="67"/>
      <c r="EI38" s="67"/>
      <c r="EJ38" s="67"/>
      <c r="EK38" s="67"/>
      <c r="EL38" s="53" t="n">
        <v>100</v>
      </c>
      <c r="EM38" s="0" t="n">
        <v>5</v>
      </c>
      <c r="EN38" s="0" t="s">
        <v>202</v>
      </c>
      <c r="EO38" s="33" t="s">
        <v>203</v>
      </c>
      <c r="EP38" s="53" t="n">
        <v>100</v>
      </c>
      <c r="ER38" s="32" t="str">
        <f aca="false">CONCATENATE(CN38," ",FD38," ",DK38,DL38,"/",DN38,DO38)</f>
        <v>amlodipine oral 10mg/</v>
      </c>
      <c r="ES38" s="0" t="n">
        <v>1701</v>
      </c>
      <c r="ET38" s="0" t="s">
        <v>329</v>
      </c>
      <c r="EU38" s="33" t="s">
        <v>205</v>
      </c>
      <c r="EV38" s="33" t="s">
        <v>206</v>
      </c>
      <c r="EW38" s="33" t="s">
        <v>205</v>
      </c>
      <c r="EX38" s="33" t="s">
        <v>207</v>
      </c>
      <c r="EY38" s="33" t="s">
        <v>205</v>
      </c>
      <c r="EZ38" s="33" t="s">
        <v>208</v>
      </c>
      <c r="FA38" s="33" t="s">
        <v>205</v>
      </c>
      <c r="FB38" s="33" t="s">
        <v>209</v>
      </c>
      <c r="FC38" s="33" t="s">
        <v>205</v>
      </c>
      <c r="FD38" s="33" t="s">
        <v>210</v>
      </c>
      <c r="FE38" s="32" t="str">
        <f aca="false">CONCATENATE(CN38," ",FD38," ",DK38,DL38,"/",DN38,DO38)</f>
        <v>amlodipine oral 10mg/</v>
      </c>
      <c r="FF38" s="52"/>
      <c r="FG38" s="52"/>
      <c r="FH38" s="71"/>
      <c r="FI38" s="33" t="s">
        <v>447</v>
      </c>
      <c r="FJ38" s="33" t="s">
        <v>205</v>
      </c>
      <c r="FK38" s="33" t="s">
        <v>208</v>
      </c>
      <c r="FL38" s="0" t="n">
        <v>51</v>
      </c>
      <c r="FM38" s="0" t="s">
        <v>300</v>
      </c>
      <c r="FN38" s="0" t="n">
        <v>19</v>
      </c>
      <c r="FO38" s="0" t="s">
        <v>214</v>
      </c>
      <c r="FP38" s="0" t="n">
        <v>31</v>
      </c>
      <c r="FQ38" s="0" t="s">
        <v>210</v>
      </c>
      <c r="FR38" s="0" t="n">
        <v>47</v>
      </c>
      <c r="FS38" s="0" t="s">
        <v>215</v>
      </c>
      <c r="FU38" s="0" t="n">
        <v>51</v>
      </c>
      <c r="FV38" s="0" t="n">
        <v>19</v>
      </c>
      <c r="FW38" s="0" t="n">
        <v>31</v>
      </c>
      <c r="FX38" s="0" t="n">
        <v>47</v>
      </c>
      <c r="FZ38" s="0" t="s">
        <v>216</v>
      </c>
      <c r="GA38" s="0" t="s">
        <v>217</v>
      </c>
      <c r="GB38" s="52"/>
      <c r="GC38" s="52"/>
      <c r="GD38" s="52"/>
    </row>
    <row r="39" customFormat="false" ht="13.8" hidden="false" customHeight="false" outlineLevel="0" collapsed="false">
      <c r="A39" s="52" t="s">
        <v>458</v>
      </c>
      <c r="B39" s="53" t="s">
        <v>459</v>
      </c>
      <c r="C39" s="28" t="str">
        <f aca="false">HYPERLINK(D39)</f>
        <v>https://samviewer.digile.be/nl/sam/ampps/262972-04</v>
      </c>
      <c r="D39" s="53" t="s">
        <v>460</v>
      </c>
      <c r="E39" s="53" t="s">
        <v>459</v>
      </c>
      <c r="F39" s="53" t="s">
        <v>461</v>
      </c>
      <c r="H39" s="52" t="s">
        <v>458</v>
      </c>
      <c r="I39" s="52" t="s">
        <v>458</v>
      </c>
      <c r="J39" s="2" t="str">
        <f aca="false">CONCATENATE(BI39," ",CK39," ",BE39," ",BO39," ",R39,S39," x ",DK39,DL39,"/",DN39,DO39)</f>
        <v>BEL amlodipine maleate Krka tablet 28 x 5mg/</v>
      </c>
      <c r="K39" s="2" t="str">
        <f aca="false">CONCATENATE(BI39," ",CK39," ",BE39," ",BO39," ",R39,S39," x ",DK39,DL39,"/",DN39,DO39)</f>
        <v>BEL amlodipine maleate Krka tablet 28 x 5mg/</v>
      </c>
      <c r="L39" s="11"/>
      <c r="M39" s="11"/>
      <c r="N39" s="11"/>
      <c r="O39" s="11"/>
      <c r="P39" s="53" t="n">
        <v>28</v>
      </c>
      <c r="Q39" s="67"/>
      <c r="R39" s="53" t="n">
        <v>28</v>
      </c>
      <c r="S39" s="67"/>
      <c r="T39" s="55" t="s">
        <v>322</v>
      </c>
      <c r="U39" s="53"/>
      <c r="V39" s="53"/>
      <c r="W39" s="53" t="s">
        <v>323</v>
      </c>
      <c r="X39" s="52"/>
      <c r="Y39" s="52"/>
      <c r="Z39" s="52"/>
      <c r="AA39" s="67"/>
      <c r="AB39" s="67"/>
      <c r="AC39" s="67"/>
      <c r="AD39" s="68"/>
      <c r="AE39" s="52"/>
      <c r="AF39" s="0" t="n">
        <v>10219000</v>
      </c>
      <c r="AG39" s="53" t="s">
        <v>183</v>
      </c>
      <c r="AH39" s="52"/>
      <c r="AI39" s="67"/>
      <c r="AJ39" s="34" t="n">
        <v>15054000</v>
      </c>
      <c r="AK39" s="35" t="s">
        <v>183</v>
      </c>
      <c r="AL39" s="67"/>
      <c r="AM39" s="67"/>
      <c r="AN39" s="67"/>
      <c r="AO39" s="67"/>
      <c r="AP39" s="53" t="n">
        <v>28</v>
      </c>
      <c r="AQ39" s="67"/>
      <c r="AR39" s="67"/>
      <c r="AS39" s="52" t="n">
        <v>262972</v>
      </c>
      <c r="AT39" s="36" t="str">
        <f aca="false">CONCATENATE(BI39," ",CK39," ",BE39," ",BO39," ",DK39,DL39,"/",DN39,DO39)</f>
        <v>BEL amlodipine maleate Krka tablet 5mg/</v>
      </c>
      <c r="AU39" s="54"/>
      <c r="AV39" s="60"/>
      <c r="AW39" s="52"/>
      <c r="AX39" s="53" t="s">
        <v>462</v>
      </c>
      <c r="AY39" s="52"/>
      <c r="AZ39" s="0" t="s">
        <v>186</v>
      </c>
      <c r="BA39" s="33" t="s">
        <v>187</v>
      </c>
      <c r="BB39" s="0" t="n">
        <v>10219000</v>
      </c>
      <c r="BC39" s="53" t="s">
        <v>183</v>
      </c>
      <c r="BD39" s="69" t="n">
        <v>9200</v>
      </c>
      <c r="BE39" s="52" t="s">
        <v>453</v>
      </c>
      <c r="BF39" s="67"/>
      <c r="BG39" s="52"/>
      <c r="BH39" s="52"/>
      <c r="BI39" s="11" t="s">
        <v>189</v>
      </c>
      <c r="BJ39" s="0" t="str">
        <f aca="false">CONCATENATE(CK39," ",BO39," ",DK39,DL39,"/",DN39,DO39)</f>
        <v>amlodipine maleate tablet 5mg/</v>
      </c>
      <c r="BK39" s="54"/>
      <c r="BL39" s="0" t="str">
        <f aca="false">CONCATENATE(CK39," ",BO39," ",DK39,DL39,"/",DN39,DO39)</f>
        <v>amlodipine maleate tablet 5mg/</v>
      </c>
      <c r="BM39" s="52"/>
      <c r="BN39" s="0" t="n">
        <v>10219000</v>
      </c>
      <c r="BO39" s="53" t="s">
        <v>183</v>
      </c>
      <c r="BP39" s="53" t="s">
        <v>183</v>
      </c>
      <c r="BQ39" s="53" t="s">
        <v>183</v>
      </c>
      <c r="BR39" s="52"/>
      <c r="BS39" s="52"/>
      <c r="BT39" s="52"/>
      <c r="BU39" s="52"/>
      <c r="BV39" s="34" t="n">
        <v>15054000</v>
      </c>
      <c r="BW39" s="35" t="s">
        <v>183</v>
      </c>
      <c r="BX39" s="67"/>
      <c r="BY39" s="67"/>
      <c r="BZ39" s="0" t="n">
        <v>20053000</v>
      </c>
      <c r="CA39" s="0" t="s">
        <v>191</v>
      </c>
      <c r="CB39" s="53" t="s">
        <v>191</v>
      </c>
      <c r="CC39" s="53" t="s">
        <v>191</v>
      </c>
      <c r="CD39" s="67"/>
      <c r="CE39" s="67"/>
      <c r="CF39" s="67"/>
      <c r="CG39" s="67"/>
      <c r="CH39" s="43" t="n">
        <v>100000089370</v>
      </c>
      <c r="CI39" s="43" t="s">
        <v>192</v>
      </c>
      <c r="CJ39" s="43" t="n">
        <v>100000089370</v>
      </c>
      <c r="CK39" s="53" t="s">
        <v>439</v>
      </c>
      <c r="CL39" s="11" t="s">
        <v>194</v>
      </c>
      <c r="CM39" s="44" t="n">
        <v>100000085259</v>
      </c>
      <c r="CN39" s="11" t="s">
        <v>195</v>
      </c>
      <c r="CO39" s="53" t="s">
        <v>440</v>
      </c>
      <c r="CP39" s="4" t="s">
        <v>463</v>
      </c>
      <c r="CQ39" s="52"/>
      <c r="CR39" s="52"/>
      <c r="CS39" s="67"/>
      <c r="CT39" s="67"/>
      <c r="CU39" s="67"/>
      <c r="CV39" s="67"/>
      <c r="CW39" s="67"/>
      <c r="CX39" s="52"/>
      <c r="CY39" s="67"/>
      <c r="CZ39" s="53" t="s">
        <v>440</v>
      </c>
      <c r="DA39" s="53" t="s">
        <v>328</v>
      </c>
      <c r="DB39" s="53" t="s">
        <v>187</v>
      </c>
      <c r="DC39" s="53" t="s">
        <v>328</v>
      </c>
      <c r="DD39" s="53" t="s">
        <v>201</v>
      </c>
      <c r="DE39" s="52" t="n">
        <v>5</v>
      </c>
      <c r="DF39" s="0" t="s">
        <v>202</v>
      </c>
      <c r="DG39" s="11"/>
      <c r="DH39" s="46" t="n">
        <v>1</v>
      </c>
      <c r="DI39" s="35" t="s">
        <v>183</v>
      </c>
      <c r="DJ39" s="34" t="n">
        <v>15054000</v>
      </c>
      <c r="DK39" s="52" t="n">
        <v>5</v>
      </c>
      <c r="DL39" s="5" t="s">
        <v>202</v>
      </c>
      <c r="DM39" s="70"/>
      <c r="DN39" s="70"/>
      <c r="DO39" s="70"/>
      <c r="DP39" s="70"/>
      <c r="DQ39" s="70"/>
      <c r="DR39" s="70"/>
      <c r="DS39" s="67"/>
      <c r="DT39" s="67"/>
      <c r="DU39" s="67"/>
      <c r="DV39" s="67"/>
      <c r="DW39" s="67"/>
      <c r="DX39" s="67"/>
      <c r="DY39" s="67"/>
      <c r="DZ39" s="52"/>
      <c r="EB39" s="67"/>
      <c r="EC39" s="52"/>
      <c r="ED39" s="52"/>
      <c r="EE39" s="67"/>
      <c r="EF39" s="52"/>
      <c r="EH39" s="67"/>
      <c r="EI39" s="67"/>
      <c r="EJ39" s="67"/>
      <c r="EK39" s="67"/>
      <c r="EL39" s="53" t="n">
        <v>28</v>
      </c>
      <c r="EM39" s="0" t="n">
        <v>5</v>
      </c>
      <c r="EN39" s="0" t="s">
        <v>202</v>
      </c>
      <c r="EO39" s="33" t="s">
        <v>203</v>
      </c>
      <c r="EP39" s="53" t="n">
        <v>28</v>
      </c>
      <c r="ER39" s="32" t="str">
        <f aca="false">CONCATENATE(CN39," ",FD39," ",DK39,DL39,"/",DN39,DO39)</f>
        <v>amlodipine oral 5mg/</v>
      </c>
      <c r="ES39" s="0" t="n">
        <v>1701</v>
      </c>
      <c r="ET39" s="0" t="s">
        <v>329</v>
      </c>
      <c r="EU39" s="33" t="s">
        <v>205</v>
      </c>
      <c r="EV39" s="33" t="s">
        <v>206</v>
      </c>
      <c r="EW39" s="33" t="s">
        <v>205</v>
      </c>
      <c r="EX39" s="33" t="s">
        <v>207</v>
      </c>
      <c r="EY39" s="33" t="s">
        <v>205</v>
      </c>
      <c r="EZ39" s="33" t="s">
        <v>208</v>
      </c>
      <c r="FA39" s="33" t="s">
        <v>205</v>
      </c>
      <c r="FB39" s="33" t="s">
        <v>209</v>
      </c>
      <c r="FC39" s="33" t="s">
        <v>205</v>
      </c>
      <c r="FD39" s="33" t="s">
        <v>210</v>
      </c>
      <c r="FE39" s="32" t="str">
        <f aca="false">CONCATENATE(CN39," ",FD39," ",DK39,DL39,"/",DN39,DO39)</f>
        <v>amlodipine oral 5mg/</v>
      </c>
      <c r="FF39" s="52"/>
      <c r="FG39" s="52"/>
      <c r="FH39" s="71"/>
      <c r="FI39" s="33" t="s">
        <v>447</v>
      </c>
      <c r="FJ39" s="33" t="s">
        <v>205</v>
      </c>
      <c r="FK39" s="33" t="s">
        <v>208</v>
      </c>
      <c r="FL39" s="0" t="n">
        <v>51</v>
      </c>
      <c r="FM39" s="0" t="s">
        <v>300</v>
      </c>
      <c r="FN39" s="0" t="n">
        <v>19</v>
      </c>
      <c r="FO39" s="0" t="s">
        <v>214</v>
      </c>
      <c r="FP39" s="0" t="n">
        <v>31</v>
      </c>
      <c r="FQ39" s="0" t="s">
        <v>210</v>
      </c>
      <c r="FR39" s="0" t="n">
        <v>47</v>
      </c>
      <c r="FS39" s="0" t="s">
        <v>215</v>
      </c>
      <c r="FU39" s="0" t="n">
        <v>51</v>
      </c>
      <c r="FV39" s="0" t="n">
        <v>19</v>
      </c>
      <c r="FW39" s="0" t="n">
        <v>31</v>
      </c>
      <c r="FX39" s="0" t="n">
        <v>47</v>
      </c>
      <c r="FZ39" s="0" t="s">
        <v>216</v>
      </c>
      <c r="GA39" s="0" t="s">
        <v>217</v>
      </c>
      <c r="GB39" s="52"/>
      <c r="GC39" s="52"/>
      <c r="GD39" s="52"/>
    </row>
    <row r="40" customFormat="false" ht="13.8" hidden="false" customHeight="false" outlineLevel="0" collapsed="false">
      <c r="A40" s="52" t="s">
        <v>464</v>
      </c>
      <c r="B40" s="53" t="s">
        <v>465</v>
      </c>
      <c r="C40" s="28" t="str">
        <f aca="false">HYPERLINK(D40)</f>
        <v>https://samviewer.digile.be/nl/sam/ampps/262972-08</v>
      </c>
      <c r="D40" s="53" t="s">
        <v>466</v>
      </c>
      <c r="E40" s="53" t="s">
        <v>465</v>
      </c>
      <c r="F40" s="53" t="s">
        <v>467</v>
      </c>
      <c r="H40" s="52" t="s">
        <v>464</v>
      </c>
      <c r="I40" s="52" t="s">
        <v>464</v>
      </c>
      <c r="J40" s="2" t="str">
        <f aca="false">CONCATENATE(BI40," ",CK40," ",BE40," ",BO40," ",R40,S40," x ",DK40,DL40,"/",DN40,DO40)</f>
        <v>BEL amlodipine maleate Krka tablet 56 x 5mg/</v>
      </c>
      <c r="K40" s="2" t="str">
        <f aca="false">CONCATENATE(BI40," ",CK40," ",BE40," ",BO40," ",R40,S40," x ",DK40,DL40,"/",DN40,DO40)</f>
        <v>BEL amlodipine maleate Krka tablet 56 x 5mg/</v>
      </c>
      <c r="L40" s="11"/>
      <c r="M40" s="11"/>
      <c r="N40" s="11"/>
      <c r="O40" s="11"/>
      <c r="P40" s="53" t="n">
        <v>56</v>
      </c>
      <c r="Q40" s="67"/>
      <c r="R40" s="53" t="n">
        <v>56</v>
      </c>
      <c r="S40" s="67"/>
      <c r="T40" s="55" t="s">
        <v>396</v>
      </c>
      <c r="U40" s="53"/>
      <c r="V40" s="53"/>
      <c r="W40" s="53" t="s">
        <v>397</v>
      </c>
      <c r="X40" s="52"/>
      <c r="Y40" s="52"/>
      <c r="Z40" s="52"/>
      <c r="AA40" s="67"/>
      <c r="AB40" s="67"/>
      <c r="AC40" s="67"/>
      <c r="AD40" s="68"/>
      <c r="AE40" s="52"/>
      <c r="AF40" s="0" t="n">
        <v>10219000</v>
      </c>
      <c r="AG40" s="53" t="s">
        <v>183</v>
      </c>
      <c r="AH40" s="52"/>
      <c r="AI40" s="67"/>
      <c r="AJ40" s="34" t="n">
        <v>15054000</v>
      </c>
      <c r="AK40" s="35" t="s">
        <v>183</v>
      </c>
      <c r="AL40" s="67"/>
      <c r="AM40" s="67"/>
      <c r="AN40" s="67"/>
      <c r="AO40" s="67"/>
      <c r="AP40" s="53" t="n">
        <v>56</v>
      </c>
      <c r="AQ40" s="67"/>
      <c r="AR40" s="67"/>
      <c r="AS40" s="52" t="n">
        <v>262972</v>
      </c>
      <c r="AT40" s="36" t="str">
        <f aca="false">CONCATENATE(BI40," ",CK40," ",BE40," ",BO40," ",DK40,DL40,"/",DN40,DO40)</f>
        <v>BEL amlodipine maleate Krka tablet 5mg/</v>
      </c>
      <c r="AU40" s="54"/>
      <c r="AV40" s="60"/>
      <c r="AW40" s="52"/>
      <c r="AX40" s="53" t="s">
        <v>462</v>
      </c>
      <c r="AY40" s="52"/>
      <c r="AZ40" s="0" t="s">
        <v>186</v>
      </c>
      <c r="BA40" s="33" t="s">
        <v>187</v>
      </c>
      <c r="BB40" s="0" t="n">
        <v>10219000</v>
      </c>
      <c r="BC40" s="53" t="s">
        <v>183</v>
      </c>
      <c r="BD40" s="69" t="n">
        <v>9200</v>
      </c>
      <c r="BE40" s="52" t="s">
        <v>453</v>
      </c>
      <c r="BF40" s="67"/>
      <c r="BG40" s="52"/>
      <c r="BH40" s="52"/>
      <c r="BI40" s="11" t="s">
        <v>189</v>
      </c>
      <c r="BJ40" s="0" t="str">
        <f aca="false">CONCATENATE(CK40," ",BO40," ",DK40,DL40,"/",DN40,DO40)</f>
        <v>amlodipine maleate tablet 5mg/</v>
      </c>
      <c r="BK40" s="54"/>
      <c r="BL40" s="0" t="str">
        <f aca="false">CONCATENATE(CK40," ",BO40," ",DK40,DL40,"/",DN40,DO40)</f>
        <v>amlodipine maleate tablet 5mg/</v>
      </c>
      <c r="BM40" s="52"/>
      <c r="BN40" s="0" t="n">
        <v>10219000</v>
      </c>
      <c r="BO40" s="53" t="s">
        <v>183</v>
      </c>
      <c r="BP40" s="53" t="s">
        <v>183</v>
      </c>
      <c r="BQ40" s="53" t="s">
        <v>183</v>
      </c>
      <c r="BR40" s="52"/>
      <c r="BS40" s="52"/>
      <c r="BT40" s="52"/>
      <c r="BU40" s="52"/>
      <c r="BV40" s="34" t="n">
        <v>15054000</v>
      </c>
      <c r="BW40" s="35" t="s">
        <v>183</v>
      </c>
      <c r="BX40" s="67"/>
      <c r="BY40" s="67"/>
      <c r="BZ40" s="0" t="n">
        <v>20053000</v>
      </c>
      <c r="CA40" s="0" t="s">
        <v>191</v>
      </c>
      <c r="CB40" s="53" t="s">
        <v>191</v>
      </c>
      <c r="CC40" s="53" t="s">
        <v>191</v>
      </c>
      <c r="CD40" s="67"/>
      <c r="CE40" s="67"/>
      <c r="CF40" s="67"/>
      <c r="CG40" s="67"/>
      <c r="CH40" s="43" t="n">
        <v>100000089370</v>
      </c>
      <c r="CI40" s="43" t="s">
        <v>192</v>
      </c>
      <c r="CJ40" s="43" t="n">
        <v>100000089370</v>
      </c>
      <c r="CK40" s="53" t="s">
        <v>439</v>
      </c>
      <c r="CL40" s="11" t="s">
        <v>194</v>
      </c>
      <c r="CM40" s="44" t="n">
        <v>100000085259</v>
      </c>
      <c r="CN40" s="11" t="s">
        <v>195</v>
      </c>
      <c r="CO40" s="53" t="s">
        <v>440</v>
      </c>
      <c r="CP40" s="4" t="s">
        <v>463</v>
      </c>
      <c r="CQ40" s="52"/>
      <c r="CR40" s="52"/>
      <c r="CS40" s="67"/>
      <c r="CT40" s="67"/>
      <c r="CU40" s="67"/>
      <c r="CV40" s="67"/>
      <c r="CW40" s="67"/>
      <c r="CX40" s="52"/>
      <c r="CY40" s="67"/>
      <c r="CZ40" s="53" t="s">
        <v>440</v>
      </c>
      <c r="DA40" s="53" t="s">
        <v>328</v>
      </c>
      <c r="DB40" s="53" t="s">
        <v>187</v>
      </c>
      <c r="DC40" s="53" t="s">
        <v>328</v>
      </c>
      <c r="DD40" s="53" t="s">
        <v>201</v>
      </c>
      <c r="DE40" s="52" t="n">
        <v>5</v>
      </c>
      <c r="DF40" s="0" t="s">
        <v>202</v>
      </c>
      <c r="DG40" s="11"/>
      <c r="DH40" s="46" t="n">
        <v>1</v>
      </c>
      <c r="DI40" s="35" t="s">
        <v>183</v>
      </c>
      <c r="DJ40" s="34" t="n">
        <v>15054000</v>
      </c>
      <c r="DK40" s="52" t="n">
        <v>5</v>
      </c>
      <c r="DL40" s="5" t="s">
        <v>202</v>
      </c>
      <c r="DM40" s="70"/>
      <c r="DN40" s="70"/>
      <c r="DO40" s="70"/>
      <c r="DP40" s="70"/>
      <c r="DQ40" s="70"/>
      <c r="DR40" s="70"/>
      <c r="DS40" s="67"/>
      <c r="DT40" s="67"/>
      <c r="DU40" s="67"/>
      <c r="DV40" s="67"/>
      <c r="DW40" s="67"/>
      <c r="DX40" s="67"/>
      <c r="DY40" s="67"/>
      <c r="DZ40" s="52"/>
      <c r="EB40" s="67"/>
      <c r="EC40" s="52"/>
      <c r="ED40" s="52"/>
      <c r="EE40" s="67"/>
      <c r="EF40" s="52"/>
      <c r="EH40" s="67"/>
      <c r="EI40" s="67"/>
      <c r="EJ40" s="67"/>
      <c r="EK40" s="67"/>
      <c r="EL40" s="53" t="n">
        <v>56</v>
      </c>
      <c r="EM40" s="0" t="n">
        <v>5</v>
      </c>
      <c r="EN40" s="0" t="s">
        <v>202</v>
      </c>
      <c r="EO40" s="33" t="s">
        <v>203</v>
      </c>
      <c r="EP40" s="53" t="n">
        <v>56</v>
      </c>
      <c r="ER40" s="32" t="str">
        <f aca="false">CONCATENATE(CN40," ",FD40," ",DK40,DL40,"/",DN40,DO40)</f>
        <v>amlodipine oral 5mg/</v>
      </c>
      <c r="ES40" s="0" t="n">
        <v>1701</v>
      </c>
      <c r="ET40" s="0" t="s">
        <v>329</v>
      </c>
      <c r="EU40" s="33" t="s">
        <v>205</v>
      </c>
      <c r="EV40" s="33" t="s">
        <v>206</v>
      </c>
      <c r="EW40" s="33" t="s">
        <v>205</v>
      </c>
      <c r="EX40" s="33" t="s">
        <v>207</v>
      </c>
      <c r="EY40" s="33" t="s">
        <v>205</v>
      </c>
      <c r="EZ40" s="33" t="s">
        <v>208</v>
      </c>
      <c r="FA40" s="33" t="s">
        <v>205</v>
      </c>
      <c r="FB40" s="33" t="s">
        <v>209</v>
      </c>
      <c r="FC40" s="33" t="s">
        <v>205</v>
      </c>
      <c r="FD40" s="33" t="s">
        <v>210</v>
      </c>
      <c r="FE40" s="32" t="str">
        <f aca="false">CONCATENATE(CN40," ",FD40," ",DK40,DL40,"/",DN40,DO40)</f>
        <v>amlodipine oral 5mg/</v>
      </c>
      <c r="FF40" s="52"/>
      <c r="FG40" s="52"/>
      <c r="FH40" s="71"/>
      <c r="FI40" s="33" t="s">
        <v>447</v>
      </c>
      <c r="FJ40" s="33" t="s">
        <v>205</v>
      </c>
      <c r="FK40" s="33" t="s">
        <v>208</v>
      </c>
      <c r="FL40" s="0" t="n">
        <v>51</v>
      </c>
      <c r="FM40" s="0" t="s">
        <v>300</v>
      </c>
      <c r="FN40" s="0" t="n">
        <v>19</v>
      </c>
      <c r="FO40" s="0" t="s">
        <v>214</v>
      </c>
      <c r="FP40" s="0" t="n">
        <v>31</v>
      </c>
      <c r="FQ40" s="0" t="s">
        <v>210</v>
      </c>
      <c r="FR40" s="0" t="n">
        <v>47</v>
      </c>
      <c r="FS40" s="0" t="s">
        <v>215</v>
      </c>
      <c r="FU40" s="0" t="n">
        <v>51</v>
      </c>
      <c r="FV40" s="0" t="n">
        <v>19</v>
      </c>
      <c r="FW40" s="0" t="n">
        <v>31</v>
      </c>
      <c r="FX40" s="0" t="n">
        <v>47</v>
      </c>
      <c r="FZ40" s="0" t="s">
        <v>216</v>
      </c>
      <c r="GA40" s="0" t="s">
        <v>217</v>
      </c>
      <c r="GB40" s="52"/>
      <c r="GC40" s="52"/>
      <c r="GD40" s="52"/>
    </row>
    <row r="41" customFormat="false" ht="13.8" hidden="false" customHeight="false" outlineLevel="0" collapsed="false">
      <c r="A41" s="52" t="s">
        <v>468</v>
      </c>
      <c r="B41" s="53" t="s">
        <v>469</v>
      </c>
      <c r="C41" s="28" t="str">
        <f aca="false">HYPERLINK(D41)</f>
        <v>https://samviewer.digile.be/nl/sam/ampps/262972-15</v>
      </c>
      <c r="D41" s="53" t="s">
        <v>470</v>
      </c>
      <c r="E41" s="53" t="s">
        <v>469</v>
      </c>
      <c r="F41" s="53" t="s">
        <v>471</v>
      </c>
      <c r="H41" s="52" t="s">
        <v>468</v>
      </c>
      <c r="I41" s="52" t="s">
        <v>468</v>
      </c>
      <c r="J41" s="2" t="str">
        <f aca="false">CONCATENATE(BI41," ",CK41," ",BE41," ",BO41," ",R41,S41," x ",DK41,DL41,"/",DN41,DO41)</f>
        <v>BEL amlodipine maleate Krka tablet 98 x 5mg/</v>
      </c>
      <c r="K41" s="2" t="str">
        <f aca="false">CONCATENATE(BI41," ",CK41," ",BE41," ",BO41," ",R41,S41," x ",DK41,DL41,"/",DN41,DO41)</f>
        <v>BEL amlodipine maleate Krka tablet 98 x 5mg/</v>
      </c>
      <c r="L41" s="11"/>
      <c r="M41" s="11"/>
      <c r="N41" s="11"/>
      <c r="O41" s="11"/>
      <c r="P41" s="53" t="n">
        <v>98</v>
      </c>
      <c r="Q41" s="67"/>
      <c r="R41" s="53" t="n">
        <v>98</v>
      </c>
      <c r="S41" s="67"/>
      <c r="T41" s="55" t="s">
        <v>335</v>
      </c>
      <c r="U41" s="53"/>
      <c r="V41" s="53"/>
      <c r="W41" s="53" t="s">
        <v>336</v>
      </c>
      <c r="X41" s="52"/>
      <c r="Y41" s="52"/>
      <c r="Z41" s="52"/>
      <c r="AA41" s="67"/>
      <c r="AB41" s="67"/>
      <c r="AC41" s="67"/>
      <c r="AD41" s="68"/>
      <c r="AE41" s="52"/>
      <c r="AF41" s="0" t="n">
        <v>10219000</v>
      </c>
      <c r="AG41" s="53" t="s">
        <v>183</v>
      </c>
      <c r="AH41" s="52"/>
      <c r="AI41" s="67"/>
      <c r="AJ41" s="34" t="n">
        <v>15054000</v>
      </c>
      <c r="AK41" s="35" t="s">
        <v>183</v>
      </c>
      <c r="AL41" s="67"/>
      <c r="AM41" s="67"/>
      <c r="AN41" s="67"/>
      <c r="AO41" s="67"/>
      <c r="AP41" s="53" t="n">
        <v>98</v>
      </c>
      <c r="AQ41" s="67"/>
      <c r="AR41" s="67"/>
      <c r="AS41" s="52" t="n">
        <v>262972</v>
      </c>
      <c r="AT41" s="36" t="str">
        <f aca="false">CONCATENATE(BI41," ",CK41," ",BE41," ",BO41," ",DK41,DL41,"/",DN41,DO41)</f>
        <v>BEL amlodipine maleate Krka tablet 5mg/</v>
      </c>
      <c r="AU41" s="54"/>
      <c r="AV41" s="60"/>
      <c r="AW41" s="52"/>
      <c r="AX41" s="53" t="s">
        <v>462</v>
      </c>
      <c r="AY41" s="52"/>
      <c r="AZ41" s="0" t="s">
        <v>186</v>
      </c>
      <c r="BA41" s="33" t="s">
        <v>187</v>
      </c>
      <c r="BB41" s="0" t="n">
        <v>10219000</v>
      </c>
      <c r="BC41" s="53" t="s">
        <v>183</v>
      </c>
      <c r="BD41" s="69" t="n">
        <v>9200</v>
      </c>
      <c r="BE41" s="52" t="s">
        <v>453</v>
      </c>
      <c r="BF41" s="67"/>
      <c r="BG41" s="52"/>
      <c r="BH41" s="52"/>
      <c r="BI41" s="11" t="s">
        <v>189</v>
      </c>
      <c r="BJ41" s="0" t="str">
        <f aca="false">CONCATENATE(CK41," ",BO41," ",DK41,DL41,"/",DN41,DO41)</f>
        <v>amlodipine maleate tablet 5mg/</v>
      </c>
      <c r="BK41" s="54"/>
      <c r="BL41" s="0" t="str">
        <f aca="false">CONCATENATE(CK41," ",BO41," ",DK41,DL41,"/",DN41,DO41)</f>
        <v>amlodipine maleate tablet 5mg/</v>
      </c>
      <c r="BM41" s="52"/>
      <c r="BN41" s="0" t="n">
        <v>10219000</v>
      </c>
      <c r="BO41" s="53" t="s">
        <v>183</v>
      </c>
      <c r="BP41" s="53" t="s">
        <v>183</v>
      </c>
      <c r="BQ41" s="53" t="s">
        <v>183</v>
      </c>
      <c r="BR41" s="52"/>
      <c r="BS41" s="52"/>
      <c r="BT41" s="52"/>
      <c r="BU41" s="52"/>
      <c r="BV41" s="34" t="n">
        <v>15054000</v>
      </c>
      <c r="BW41" s="35" t="s">
        <v>183</v>
      </c>
      <c r="BX41" s="67"/>
      <c r="BY41" s="67"/>
      <c r="BZ41" s="0" t="n">
        <v>20053000</v>
      </c>
      <c r="CA41" s="0" t="s">
        <v>191</v>
      </c>
      <c r="CB41" s="53" t="s">
        <v>191</v>
      </c>
      <c r="CC41" s="53" t="s">
        <v>191</v>
      </c>
      <c r="CD41" s="67"/>
      <c r="CE41" s="67"/>
      <c r="CF41" s="67"/>
      <c r="CG41" s="67"/>
      <c r="CH41" s="43" t="n">
        <v>100000089370</v>
      </c>
      <c r="CI41" s="43" t="s">
        <v>192</v>
      </c>
      <c r="CJ41" s="43" t="n">
        <v>100000089370</v>
      </c>
      <c r="CK41" s="53" t="s">
        <v>439</v>
      </c>
      <c r="CL41" s="11" t="s">
        <v>194</v>
      </c>
      <c r="CM41" s="44" t="n">
        <v>100000085259</v>
      </c>
      <c r="CN41" s="11" t="s">
        <v>195</v>
      </c>
      <c r="CO41" s="53" t="s">
        <v>440</v>
      </c>
      <c r="CP41" s="4" t="s">
        <v>463</v>
      </c>
      <c r="CQ41" s="52"/>
      <c r="CR41" s="52"/>
      <c r="CS41" s="67"/>
      <c r="CT41" s="67"/>
      <c r="CU41" s="67"/>
      <c r="CV41" s="67"/>
      <c r="CW41" s="67"/>
      <c r="CX41" s="52"/>
      <c r="CY41" s="67"/>
      <c r="CZ41" s="53" t="s">
        <v>440</v>
      </c>
      <c r="DA41" s="53" t="s">
        <v>328</v>
      </c>
      <c r="DB41" s="53" t="s">
        <v>187</v>
      </c>
      <c r="DC41" s="53" t="s">
        <v>328</v>
      </c>
      <c r="DD41" s="53" t="s">
        <v>201</v>
      </c>
      <c r="DE41" s="52" t="n">
        <v>5</v>
      </c>
      <c r="DF41" s="0" t="s">
        <v>202</v>
      </c>
      <c r="DG41" s="11"/>
      <c r="DH41" s="46" t="n">
        <v>1</v>
      </c>
      <c r="DI41" s="35" t="s">
        <v>183</v>
      </c>
      <c r="DJ41" s="34" t="n">
        <v>15054000</v>
      </c>
      <c r="DK41" s="52" t="n">
        <v>5</v>
      </c>
      <c r="DL41" s="5" t="s">
        <v>202</v>
      </c>
      <c r="DM41" s="70"/>
      <c r="DN41" s="70"/>
      <c r="DO41" s="70"/>
      <c r="DP41" s="70"/>
      <c r="DQ41" s="70"/>
      <c r="DR41" s="70"/>
      <c r="DS41" s="67"/>
      <c r="DT41" s="67"/>
      <c r="DU41" s="67"/>
      <c r="DV41" s="67"/>
      <c r="DW41" s="67"/>
      <c r="DX41" s="67"/>
      <c r="DY41" s="67"/>
      <c r="DZ41" s="52"/>
      <c r="EB41" s="67"/>
      <c r="EC41" s="52"/>
      <c r="ED41" s="52"/>
      <c r="EE41" s="67"/>
      <c r="EF41" s="52"/>
      <c r="EH41" s="67"/>
      <c r="EI41" s="67"/>
      <c r="EJ41" s="67"/>
      <c r="EK41" s="67"/>
      <c r="EL41" s="53" t="n">
        <v>98</v>
      </c>
      <c r="EM41" s="0" t="n">
        <v>5</v>
      </c>
      <c r="EN41" s="0" t="s">
        <v>202</v>
      </c>
      <c r="EO41" s="33" t="s">
        <v>203</v>
      </c>
      <c r="EP41" s="53" t="n">
        <v>98</v>
      </c>
      <c r="ER41" s="32" t="str">
        <f aca="false">CONCATENATE(CN41," ",FD41," ",DK41,DL41,"/",DN41,DO41)</f>
        <v>amlodipine oral 5mg/</v>
      </c>
      <c r="ES41" s="0" t="n">
        <v>1701</v>
      </c>
      <c r="ET41" s="0" t="s">
        <v>329</v>
      </c>
      <c r="EU41" s="33" t="s">
        <v>205</v>
      </c>
      <c r="EV41" s="33" t="s">
        <v>206</v>
      </c>
      <c r="EW41" s="33" t="s">
        <v>205</v>
      </c>
      <c r="EX41" s="33" t="s">
        <v>207</v>
      </c>
      <c r="EY41" s="33" t="s">
        <v>205</v>
      </c>
      <c r="EZ41" s="33" t="s">
        <v>208</v>
      </c>
      <c r="FA41" s="33" t="s">
        <v>205</v>
      </c>
      <c r="FB41" s="33" t="s">
        <v>209</v>
      </c>
      <c r="FC41" s="33" t="s">
        <v>205</v>
      </c>
      <c r="FD41" s="33" t="s">
        <v>210</v>
      </c>
      <c r="FE41" s="32" t="str">
        <f aca="false">CONCATENATE(CN41," ",FD41," ",DK41,DL41,"/",DN41,DO41)</f>
        <v>amlodipine oral 5mg/</v>
      </c>
      <c r="FF41" s="52"/>
      <c r="FG41" s="52"/>
      <c r="FH41" s="71"/>
      <c r="FI41" s="33" t="s">
        <v>447</v>
      </c>
      <c r="FJ41" s="33" t="s">
        <v>205</v>
      </c>
      <c r="FK41" s="33" t="s">
        <v>208</v>
      </c>
      <c r="FL41" s="0" t="n">
        <v>51</v>
      </c>
      <c r="FM41" s="0" t="s">
        <v>300</v>
      </c>
      <c r="FN41" s="0" t="n">
        <v>19</v>
      </c>
      <c r="FO41" s="0" t="s">
        <v>214</v>
      </c>
      <c r="FP41" s="0" t="n">
        <v>31</v>
      </c>
      <c r="FQ41" s="0" t="s">
        <v>210</v>
      </c>
      <c r="FR41" s="0" t="n">
        <v>47</v>
      </c>
      <c r="FS41" s="0" t="s">
        <v>215</v>
      </c>
      <c r="FU41" s="0" t="n">
        <v>51</v>
      </c>
      <c r="FV41" s="0" t="n">
        <v>19</v>
      </c>
      <c r="FW41" s="0" t="n">
        <v>31</v>
      </c>
      <c r="FX41" s="0" t="n">
        <v>47</v>
      </c>
      <c r="FZ41" s="0" t="s">
        <v>216</v>
      </c>
      <c r="GA41" s="0" t="s">
        <v>217</v>
      </c>
      <c r="GB41" s="52"/>
      <c r="GC41" s="52"/>
      <c r="GD41" s="52"/>
    </row>
    <row r="42" customFormat="false" ht="13.8" hidden="false" customHeight="false" outlineLevel="0" collapsed="false">
      <c r="A42" s="0" t="s">
        <v>472</v>
      </c>
      <c r="B42" s="0" t="s">
        <v>473</v>
      </c>
      <c r="C42" s="28" t="str">
        <f aca="false">HYPERLINK(D42)</f>
        <v>https://samviewer.digile.be/nl/sam/ampps/147831-01</v>
      </c>
      <c r="D42" s="1" t="s">
        <v>474</v>
      </c>
      <c r="E42" s="1" t="s">
        <v>475</v>
      </c>
      <c r="F42" s="1" t="s">
        <v>476</v>
      </c>
      <c r="G42" s="0" t="n">
        <v>431486</v>
      </c>
      <c r="H42" s="0" t="s">
        <v>472</v>
      </c>
      <c r="I42" s="0" t="s">
        <v>472</v>
      </c>
      <c r="J42" s="2" t="str">
        <f aca="false">CONCATENATE(BI42," ",CK42," ",BE42," ",BO42," ",R42,S42," x ",DK42,DL42,"/",DN42,DO42)</f>
        <v>BEL carbamazepine Novartis Pharma prolonged-release tablet 50 x 200mg/</v>
      </c>
      <c r="K42" s="2" t="str">
        <f aca="false">CONCATENATE(BI42," ",CK42," ",BE42," ",BO42," ",R42,S42," x ",DK42,DL42,"/",DN42,DO42)</f>
        <v>BEL carbamazepine Novartis Pharma prolonged-release tablet 50 x 200mg/</v>
      </c>
      <c r="L42" s="11"/>
      <c r="M42" s="11"/>
      <c r="N42" s="11"/>
      <c r="O42" s="11"/>
      <c r="P42" s="0" t="n">
        <v>50</v>
      </c>
      <c r="Q42" s="72"/>
      <c r="R42" s="0" t="n">
        <v>50</v>
      </c>
      <c r="S42" s="72"/>
      <c r="T42" s="30" t="s">
        <v>477</v>
      </c>
      <c r="W42" s="1" t="s">
        <v>478</v>
      </c>
      <c r="X42" s="0" t="n">
        <v>30</v>
      </c>
      <c r="Y42" s="0" t="s">
        <v>479</v>
      </c>
      <c r="AA42" s="47"/>
      <c r="AB42" s="47"/>
      <c r="AC42" s="47"/>
      <c r="AD42" s="14" t="n">
        <v>1</v>
      </c>
      <c r="AE42" s="0" t="n">
        <v>50</v>
      </c>
      <c r="AF42" s="0" t="n">
        <v>10226000</v>
      </c>
      <c r="AG42" s="73" t="s">
        <v>480</v>
      </c>
      <c r="AH42" s="0" t="s">
        <v>481</v>
      </c>
      <c r="AI42" s="0" t="n">
        <v>176</v>
      </c>
      <c r="AJ42" s="34" t="n">
        <v>15054000</v>
      </c>
      <c r="AK42" s="35" t="s">
        <v>183</v>
      </c>
      <c r="AL42" s="34" t="n">
        <v>15054000</v>
      </c>
      <c r="AM42" s="11" t="s">
        <v>183</v>
      </c>
      <c r="AN42" s="11" t="s">
        <v>183</v>
      </c>
      <c r="AO42" s="11"/>
      <c r="AP42" s="0" t="n">
        <v>50</v>
      </c>
      <c r="AQ42" s="16"/>
      <c r="AR42" s="72"/>
      <c r="AS42" s="0" t="n">
        <v>1366</v>
      </c>
      <c r="AT42" s="36" t="str">
        <f aca="false">CONCATENATE(BI42," ",CK42," ",BE42," ",BO42," ",DK42,DL42,"/",DN42,DO42)</f>
        <v>BEL carbamazepine Novartis Pharma prolonged-release tablet 200mg/</v>
      </c>
      <c r="AU42" s="29"/>
      <c r="AV42" s="37"/>
      <c r="AW42" s="0" t="n">
        <v>1366</v>
      </c>
      <c r="AX42" s="0" t="s">
        <v>482</v>
      </c>
      <c r="AZ42" s="0" t="s">
        <v>483</v>
      </c>
      <c r="BA42" s="74" t="s">
        <v>484</v>
      </c>
      <c r="BB42" s="0" t="n">
        <v>10226000</v>
      </c>
      <c r="BC42" s="73" t="s">
        <v>480</v>
      </c>
      <c r="BD42" s="34" t="n">
        <v>1355</v>
      </c>
      <c r="BE42" s="0" t="s">
        <v>485</v>
      </c>
      <c r="BF42" s="29"/>
      <c r="BG42" s="0" t="s">
        <v>485</v>
      </c>
      <c r="BH42" s="0" t="n">
        <v>1355</v>
      </c>
      <c r="BI42" s="11" t="s">
        <v>189</v>
      </c>
      <c r="BJ42" s="0" t="str">
        <f aca="false">CONCATENATE(CK42," ",BO42," ",DK42,DL42,"/",DN42,DO42)</f>
        <v>carbamazepine prolonged-release tablet 200mg/</v>
      </c>
      <c r="BK42" s="29"/>
      <c r="BL42" s="0" t="str">
        <f aca="false">CONCATENATE(CK42," ",BO42," ",DK42,DL42,"/",DN42,DO42)</f>
        <v>carbamazepine prolonged-release tablet 200mg/</v>
      </c>
      <c r="BM42" s="0" t="s">
        <v>486</v>
      </c>
      <c r="BN42" s="0" t="n">
        <v>10226000</v>
      </c>
      <c r="BO42" s="73" t="s">
        <v>480</v>
      </c>
      <c r="BP42" s="1" t="s">
        <v>487</v>
      </c>
      <c r="BQ42" s="1" t="s">
        <v>481</v>
      </c>
      <c r="BR42" s="0" t="n">
        <v>10226000</v>
      </c>
      <c r="BS42" s="0" t="s">
        <v>481</v>
      </c>
      <c r="BT42" s="0" t="n">
        <v>10226000</v>
      </c>
      <c r="BU42" s="0" t="s">
        <v>481</v>
      </c>
      <c r="BV42" s="34" t="n">
        <v>15054000</v>
      </c>
      <c r="BW42" s="35" t="s">
        <v>183</v>
      </c>
      <c r="BX42" s="50"/>
      <c r="BY42" s="51" t="s">
        <v>183</v>
      </c>
      <c r="BZ42" s="0" t="n">
        <v>20053000</v>
      </c>
      <c r="CA42" s="0" t="s">
        <v>191</v>
      </c>
      <c r="CB42" s="1" t="s">
        <v>191</v>
      </c>
      <c r="CC42" s="1" t="s">
        <v>191</v>
      </c>
      <c r="CD42" s="17"/>
      <c r="CE42" s="16"/>
      <c r="CG42" s="11"/>
      <c r="CH42" s="43" t="n">
        <v>100000092127</v>
      </c>
      <c r="CI42" s="43" t="s">
        <v>192</v>
      </c>
      <c r="CJ42" s="43" t="n">
        <v>100000092127</v>
      </c>
      <c r="CK42" s="0" t="s">
        <v>488</v>
      </c>
      <c r="CL42" s="11" t="s">
        <v>194</v>
      </c>
      <c r="CM42" s="43" t="n">
        <v>100000092127</v>
      </c>
      <c r="CN42" s="11" t="s">
        <v>489</v>
      </c>
      <c r="CO42" s="1" t="s">
        <v>484</v>
      </c>
      <c r="CP42" s="4" t="s">
        <v>490</v>
      </c>
      <c r="CQ42" s="16" t="s">
        <v>488</v>
      </c>
      <c r="CR42" s="16" t="s">
        <v>488</v>
      </c>
      <c r="CS42" s="16" t="s">
        <v>324</v>
      </c>
      <c r="CT42" s="11"/>
      <c r="CU42" s="11"/>
      <c r="CV42" s="11"/>
      <c r="CW42" s="11"/>
      <c r="CX42" s="11"/>
      <c r="CY42" s="11"/>
      <c r="DA42" s="1" t="s">
        <v>257</v>
      </c>
      <c r="DB42" s="1" t="s">
        <v>484</v>
      </c>
      <c r="DC42" s="1" t="s">
        <v>490</v>
      </c>
      <c r="DD42" s="1" t="s">
        <v>201</v>
      </c>
      <c r="DE42" s="0" t="n">
        <v>200</v>
      </c>
      <c r="DF42" s="75" t="s">
        <v>202</v>
      </c>
      <c r="DG42" s="11"/>
      <c r="DH42" s="46" t="n">
        <v>1</v>
      </c>
      <c r="DI42" s="35" t="s">
        <v>183</v>
      </c>
      <c r="DJ42" s="34" t="n">
        <v>15054000</v>
      </c>
      <c r="DK42" s="5" t="n">
        <v>200</v>
      </c>
      <c r="DL42" s="5" t="s">
        <v>202</v>
      </c>
      <c r="DM42" s="47"/>
      <c r="DN42" s="47"/>
      <c r="DO42" s="47"/>
      <c r="DP42" s="47"/>
      <c r="DQ42" s="47"/>
      <c r="DR42" s="47"/>
      <c r="DT42" s="0" t="n">
        <v>200</v>
      </c>
      <c r="DU42" s="0" t="s">
        <v>202</v>
      </c>
      <c r="DY42" s="48" t="n">
        <v>100000110655</v>
      </c>
      <c r="EA42" s="75"/>
      <c r="EB42" s="11"/>
      <c r="EC42" s="11"/>
      <c r="ED42" s="11"/>
      <c r="EE42" s="11"/>
      <c r="EH42" s="11"/>
      <c r="EI42" s="11"/>
      <c r="EJ42" s="11"/>
      <c r="EL42" s="0" t="n">
        <v>10</v>
      </c>
      <c r="EM42" s="0" t="n">
        <v>1000</v>
      </c>
      <c r="EN42" s="0" t="s">
        <v>202</v>
      </c>
      <c r="EO42" s="33" t="s">
        <v>203</v>
      </c>
      <c r="EP42" s="0" t="n">
        <v>50</v>
      </c>
      <c r="ER42" s="32" t="str">
        <f aca="false">CONCATENATE(CN42," ",FD42," ",DK42,DL42,"/",DN42,DO42)</f>
        <v>carbamezepine oral, prolonged 200mg/</v>
      </c>
      <c r="ES42" s="0" t="n">
        <v>5165</v>
      </c>
      <c r="ET42" s="0" t="s">
        <v>491</v>
      </c>
      <c r="EU42" s="33" t="s">
        <v>205</v>
      </c>
      <c r="EV42" s="33" t="s">
        <v>492</v>
      </c>
      <c r="EW42" s="33" t="s">
        <v>205</v>
      </c>
      <c r="EX42" s="33" t="s">
        <v>493</v>
      </c>
      <c r="EY42" s="33" t="s">
        <v>205</v>
      </c>
      <c r="EZ42" s="33" t="s">
        <v>494</v>
      </c>
      <c r="FA42" s="33" t="s">
        <v>205</v>
      </c>
      <c r="FB42" s="33" t="s">
        <v>209</v>
      </c>
      <c r="FC42" s="33" t="s">
        <v>205</v>
      </c>
      <c r="FD42" s="33" t="s">
        <v>495</v>
      </c>
      <c r="FE42" s="32" t="str">
        <f aca="false">CONCATENATE(CN42," ",FD42," ",DK42,DL42,"/",DN42,DO42)</f>
        <v>carbamezepine oral, prolonged 200mg/</v>
      </c>
      <c r="FH42" s="0" t="s">
        <v>496</v>
      </c>
      <c r="FI42" s="33" t="s">
        <v>493</v>
      </c>
      <c r="FJ42" s="33" t="s">
        <v>205</v>
      </c>
      <c r="FK42" s="33" t="s">
        <v>494</v>
      </c>
      <c r="FL42" s="0" t="n">
        <v>69</v>
      </c>
      <c r="FM42" s="0" t="s">
        <v>183</v>
      </c>
      <c r="FN42" s="0" t="n">
        <v>19</v>
      </c>
      <c r="FO42" s="0" t="s">
        <v>214</v>
      </c>
      <c r="FP42" s="0" t="n">
        <v>31</v>
      </c>
      <c r="FQ42" s="0" t="s">
        <v>210</v>
      </c>
      <c r="FR42" s="0" t="n">
        <v>46</v>
      </c>
      <c r="FS42" s="0" t="s">
        <v>497</v>
      </c>
      <c r="FU42" s="0" t="n">
        <v>69</v>
      </c>
      <c r="FV42" s="0" t="n">
        <v>19</v>
      </c>
      <c r="FW42" s="0" t="n">
        <v>31</v>
      </c>
      <c r="FX42" s="0" t="n">
        <v>46</v>
      </c>
      <c r="FZ42" s="0" t="s">
        <v>216</v>
      </c>
      <c r="GA42" s="0" t="s">
        <v>217</v>
      </c>
    </row>
    <row r="43" customFormat="false" ht="13.8" hidden="false" customHeight="false" outlineLevel="0" collapsed="false">
      <c r="A43" s="0" t="s">
        <v>498</v>
      </c>
      <c r="B43" s="0" t="s">
        <v>499</v>
      </c>
      <c r="C43" s="28" t="str">
        <f aca="false">HYPERLINK(D43)</f>
        <v>https://samviewer.digile.be/nl/sam/ampps/147725-01</v>
      </c>
      <c r="D43" s="1" t="s">
        <v>500</v>
      </c>
      <c r="E43" s="1" t="s">
        <v>501</v>
      </c>
      <c r="F43" s="1" t="s">
        <v>502</v>
      </c>
      <c r="G43" s="0" t="n">
        <v>431494</v>
      </c>
      <c r="H43" s="0" t="s">
        <v>498</v>
      </c>
      <c r="I43" s="0" t="s">
        <v>498</v>
      </c>
      <c r="J43" s="2" t="str">
        <f aca="false">CONCATENATE(BI43," ",CK43," ",BE43," ",BO43," ",R43,S43," x ",DK43,DL43,"/",DN43,DO43)</f>
        <v>BEL carbamazepine Novartis Pharma prolonged-release tablet 50 x 400mg/</v>
      </c>
      <c r="K43" s="2" t="str">
        <f aca="false">CONCATENATE(BI43," ",CK43," ",BE43," ",BO43," ",R43,S43," x ",DK43,DL43,"/",DN43,DO43)</f>
        <v>BEL carbamazepine Novartis Pharma prolonged-release tablet 50 x 400mg/</v>
      </c>
      <c r="L43" s="11"/>
      <c r="M43" s="11"/>
      <c r="N43" s="11"/>
      <c r="O43" s="11"/>
      <c r="P43" s="0" t="n">
        <v>50</v>
      </c>
      <c r="Q43" s="2"/>
      <c r="R43" s="0" t="n">
        <v>50</v>
      </c>
      <c r="S43" s="2"/>
      <c r="T43" s="30" t="s">
        <v>477</v>
      </c>
      <c r="W43" s="1" t="s">
        <v>478</v>
      </c>
      <c r="X43" s="0" t="n">
        <v>30</v>
      </c>
      <c r="Y43" s="0" t="s">
        <v>503</v>
      </c>
      <c r="AA43" s="17"/>
      <c r="AB43" s="17"/>
      <c r="AC43" s="17"/>
      <c r="AD43" s="14" t="n">
        <v>1</v>
      </c>
      <c r="AE43" s="0" t="n">
        <v>50</v>
      </c>
      <c r="AF43" s="0" t="n">
        <v>10226000</v>
      </c>
      <c r="AG43" s="73" t="s">
        <v>480</v>
      </c>
      <c r="AH43" s="0" t="s">
        <v>481</v>
      </c>
      <c r="AI43" s="0" t="n">
        <v>176</v>
      </c>
      <c r="AJ43" s="34" t="n">
        <v>15054000</v>
      </c>
      <c r="AK43" s="35" t="s">
        <v>183</v>
      </c>
      <c r="AL43" s="34" t="n">
        <v>15054000</v>
      </c>
      <c r="AM43" s="11" t="s">
        <v>183</v>
      </c>
      <c r="AN43" s="11" t="s">
        <v>183</v>
      </c>
      <c r="AO43" s="11"/>
      <c r="AP43" s="0" t="n">
        <v>50</v>
      </c>
      <c r="AQ43" s="16"/>
      <c r="AR43" s="2"/>
      <c r="AS43" s="0" t="n">
        <v>1363</v>
      </c>
      <c r="AT43" s="36" t="str">
        <f aca="false">CONCATENATE(BI43," ",CK43," ",BE43," ",BO43," ",DK43,DL43,"/",DN43,DO43)</f>
        <v>BEL carbamazepine Novartis Pharma prolonged-release tablet 400mg/</v>
      </c>
      <c r="AU43" s="29"/>
      <c r="AV43" s="37"/>
      <c r="AW43" s="0" t="n">
        <v>1363</v>
      </c>
      <c r="AX43" s="0" t="s">
        <v>504</v>
      </c>
      <c r="AZ43" s="0" t="s">
        <v>483</v>
      </c>
      <c r="BA43" s="74" t="s">
        <v>484</v>
      </c>
      <c r="BB43" s="0" t="n">
        <v>10226000</v>
      </c>
      <c r="BC43" s="73" t="s">
        <v>480</v>
      </c>
      <c r="BD43" s="34" t="n">
        <v>1357</v>
      </c>
      <c r="BE43" s="0" t="s">
        <v>485</v>
      </c>
      <c r="BF43" s="29"/>
      <c r="BG43" s="0" t="s">
        <v>485</v>
      </c>
      <c r="BH43" s="0" t="n">
        <v>1357</v>
      </c>
      <c r="BI43" s="11" t="s">
        <v>189</v>
      </c>
      <c r="BJ43" s="0" t="str">
        <f aca="false">CONCATENATE(CK43," ",BO43," ",DK43,DL43,"/",DN43,DO43)</f>
        <v>carbamazepine prolonged-release tablet 400mg/</v>
      </c>
      <c r="BK43" s="29"/>
      <c r="BL43" s="0" t="str">
        <f aca="false">CONCATENATE(CK43," ",BO43," ",DK43,DL43,"/",DN43,DO43)</f>
        <v>carbamazepine prolonged-release tablet 400mg/</v>
      </c>
      <c r="BM43" s="0" t="s">
        <v>505</v>
      </c>
      <c r="BN43" s="0" t="n">
        <v>10226000</v>
      </c>
      <c r="BO43" s="73" t="s">
        <v>480</v>
      </c>
      <c r="BP43" s="1" t="s">
        <v>487</v>
      </c>
      <c r="BQ43" s="1" t="s">
        <v>481</v>
      </c>
      <c r="BR43" s="0" t="n">
        <v>10226000</v>
      </c>
      <c r="BS43" s="0" t="s">
        <v>481</v>
      </c>
      <c r="BT43" s="0" t="n">
        <v>10226000</v>
      </c>
      <c r="BU43" s="0" t="s">
        <v>481</v>
      </c>
      <c r="BV43" s="34" t="n">
        <v>15054000</v>
      </c>
      <c r="BW43" s="35" t="s">
        <v>183</v>
      </c>
      <c r="BX43" s="50"/>
      <c r="BY43" s="51" t="s">
        <v>183</v>
      </c>
      <c r="BZ43" s="0" t="n">
        <v>20053000</v>
      </c>
      <c r="CA43" s="0" t="s">
        <v>191</v>
      </c>
      <c r="CB43" s="1" t="s">
        <v>191</v>
      </c>
      <c r="CC43" s="1" t="s">
        <v>191</v>
      </c>
      <c r="CD43" s="17"/>
      <c r="CE43" s="16"/>
      <c r="CG43" s="11"/>
      <c r="CH43" s="43" t="n">
        <v>100000092127</v>
      </c>
      <c r="CI43" s="43" t="s">
        <v>192</v>
      </c>
      <c r="CJ43" s="43" t="n">
        <v>100000092127</v>
      </c>
      <c r="CK43" s="0" t="s">
        <v>488</v>
      </c>
      <c r="CL43" s="11" t="s">
        <v>194</v>
      </c>
      <c r="CM43" s="43" t="n">
        <v>100000092127</v>
      </c>
      <c r="CN43" s="11" t="s">
        <v>489</v>
      </c>
      <c r="CO43" s="1" t="s">
        <v>484</v>
      </c>
      <c r="CP43" s="4" t="s">
        <v>506</v>
      </c>
      <c r="CQ43" s="16" t="s">
        <v>488</v>
      </c>
      <c r="CR43" s="16" t="s">
        <v>488</v>
      </c>
      <c r="CS43" s="16" t="s">
        <v>324</v>
      </c>
      <c r="CU43" s="11"/>
      <c r="CV43" s="47"/>
      <c r="CW43" s="47"/>
      <c r="CX43" s="47"/>
      <c r="CY43" s="11"/>
      <c r="DA43" s="1" t="s">
        <v>257</v>
      </c>
      <c r="DB43" s="1" t="s">
        <v>484</v>
      </c>
      <c r="DC43" s="1" t="s">
        <v>506</v>
      </c>
      <c r="DD43" s="1" t="s">
        <v>201</v>
      </c>
      <c r="DE43" s="0" t="n">
        <v>400</v>
      </c>
      <c r="DF43" s="35" t="s">
        <v>202</v>
      </c>
      <c r="DG43" s="11"/>
      <c r="DH43" s="46" t="n">
        <v>1</v>
      </c>
      <c r="DI43" s="35" t="s">
        <v>183</v>
      </c>
      <c r="DJ43" s="34" t="n">
        <v>15054000</v>
      </c>
      <c r="DK43" s="5" t="n">
        <v>400</v>
      </c>
      <c r="DL43" s="11" t="s">
        <v>202</v>
      </c>
      <c r="DM43" s="47"/>
      <c r="DN43" s="47"/>
      <c r="DO43" s="47"/>
      <c r="DP43" s="47"/>
      <c r="DQ43" s="47"/>
      <c r="DR43" s="47"/>
      <c r="DT43" s="0" t="n">
        <v>400</v>
      </c>
      <c r="DU43" s="0" t="s">
        <v>202</v>
      </c>
      <c r="DY43" s="48" t="n">
        <v>100000110655</v>
      </c>
      <c r="EA43" s="35"/>
      <c r="EB43" s="11"/>
      <c r="EC43" s="11"/>
      <c r="ED43" s="11"/>
      <c r="EE43" s="11"/>
      <c r="EG43" s="11"/>
      <c r="EH43" s="11"/>
      <c r="EI43" s="11"/>
      <c r="EJ43" s="11"/>
      <c r="EL43" s="0" t="n">
        <v>20</v>
      </c>
      <c r="EM43" s="0" t="n">
        <v>1000</v>
      </c>
      <c r="EN43" s="0" t="s">
        <v>202</v>
      </c>
      <c r="EO43" s="33" t="s">
        <v>203</v>
      </c>
      <c r="EP43" s="0" t="n">
        <v>50</v>
      </c>
      <c r="ER43" s="32" t="str">
        <f aca="false">CONCATENATE(CN43," ",FD43," ",DK43,DL43,"/",DN43,DO43)</f>
        <v>carbamezepine oral, prolonged 400mg/</v>
      </c>
      <c r="ES43" s="0" t="n">
        <v>5173</v>
      </c>
      <c r="ET43" s="0" t="s">
        <v>507</v>
      </c>
      <c r="EU43" s="33" t="s">
        <v>205</v>
      </c>
      <c r="EV43" s="33" t="s">
        <v>492</v>
      </c>
      <c r="EW43" s="33" t="s">
        <v>205</v>
      </c>
      <c r="EX43" s="33" t="s">
        <v>493</v>
      </c>
      <c r="EY43" s="33" t="s">
        <v>205</v>
      </c>
      <c r="EZ43" s="33" t="s">
        <v>494</v>
      </c>
      <c r="FA43" s="33" t="s">
        <v>205</v>
      </c>
      <c r="FB43" s="33" t="s">
        <v>209</v>
      </c>
      <c r="FC43" s="33" t="s">
        <v>205</v>
      </c>
      <c r="FD43" s="33" t="s">
        <v>495</v>
      </c>
      <c r="FE43" s="32" t="str">
        <f aca="false">CONCATENATE(CN43," ",FD43," ",DK43,DL43,"/",DN43,DO43)</f>
        <v>carbamezepine oral, prolonged 400mg/</v>
      </c>
      <c r="FH43" s="0" t="s">
        <v>496</v>
      </c>
      <c r="FI43" s="33" t="s">
        <v>493</v>
      </c>
      <c r="FJ43" s="33" t="s">
        <v>205</v>
      </c>
      <c r="FK43" s="33" t="s">
        <v>494</v>
      </c>
      <c r="FL43" s="0" t="n">
        <v>69</v>
      </c>
      <c r="FM43" s="0" t="s">
        <v>183</v>
      </c>
      <c r="FN43" s="0" t="n">
        <v>19</v>
      </c>
      <c r="FO43" s="0" t="s">
        <v>214</v>
      </c>
      <c r="FP43" s="0" t="n">
        <v>31</v>
      </c>
      <c r="FQ43" s="0" t="s">
        <v>210</v>
      </c>
      <c r="FR43" s="0" t="n">
        <v>46</v>
      </c>
      <c r="FS43" s="0" t="s">
        <v>497</v>
      </c>
      <c r="FU43" s="0" t="n">
        <v>69</v>
      </c>
      <c r="FV43" s="0" t="n">
        <v>19</v>
      </c>
      <c r="FW43" s="0" t="n">
        <v>31</v>
      </c>
      <c r="FX43" s="0" t="n">
        <v>46</v>
      </c>
      <c r="FZ43" s="0" t="s">
        <v>216</v>
      </c>
      <c r="GA43" s="0" t="s">
        <v>217</v>
      </c>
    </row>
    <row r="44" customFormat="false" ht="13.8" hidden="false" customHeight="false" outlineLevel="0" collapsed="false">
      <c r="A44" s="0" t="s">
        <v>508</v>
      </c>
      <c r="B44" s="71" t="s">
        <v>509</v>
      </c>
      <c r="C44" s="28" t="str">
        <f aca="false">HYPERLINK(D44)</f>
        <v>https://samviewer.digile.be/nl/sam/ampps/130286-01</v>
      </c>
      <c r="D44" s="1" t="s">
        <v>510</v>
      </c>
      <c r="E44" s="1" t="s">
        <v>511</v>
      </c>
      <c r="F44" s="1" t="s">
        <v>512</v>
      </c>
      <c r="G44" s="0" t="n">
        <v>1256999</v>
      </c>
      <c r="H44" s="0" t="s">
        <v>508</v>
      </c>
      <c r="I44" s="0" t="s">
        <v>508</v>
      </c>
      <c r="J44" s="2" t="str">
        <f aca="false">CONCATENATE(BI44," ",CK44," ",BE44," ",BO44," ",R44,S44," x ",DK44,DL44,"/",DN44,DO44)</f>
        <v>BEL carbamazepine Novartis Pharma syrup 250mL x 100mg/5mL</v>
      </c>
      <c r="K44" s="2" t="str">
        <f aca="false">CONCATENATE(BI44," ",CK44," ",BE44," ",BO44," ",R44,S44," x ",DK44,DL44,"/",DN44,DO44)</f>
        <v>BEL carbamazepine Novartis Pharma syrup 250mL x 100mg/5mL</v>
      </c>
      <c r="L44" s="11"/>
      <c r="M44" s="11"/>
      <c r="N44" s="11"/>
      <c r="O44" s="11"/>
      <c r="P44" s="0" t="n">
        <v>250</v>
      </c>
      <c r="Q44" s="4" t="s">
        <v>513</v>
      </c>
      <c r="R44" s="0" t="n">
        <v>250</v>
      </c>
      <c r="S44" s="4" t="s">
        <v>513</v>
      </c>
      <c r="T44" s="1" t="s">
        <v>514</v>
      </c>
      <c r="W44" s="1" t="s">
        <v>515</v>
      </c>
      <c r="X44" s="0" t="n">
        <v>30</v>
      </c>
      <c r="Y44" s="0" t="s">
        <v>516</v>
      </c>
      <c r="AA44" s="17"/>
      <c r="AB44" s="17"/>
      <c r="AC44" s="17"/>
      <c r="AD44" s="76" t="n">
        <v>1</v>
      </c>
      <c r="AE44" s="0" t="n">
        <v>50</v>
      </c>
      <c r="AF44" s="0" t="n">
        <v>10117000</v>
      </c>
      <c r="AG44" s="32" t="s">
        <v>517</v>
      </c>
      <c r="AH44" s="0" t="s">
        <v>518</v>
      </c>
      <c r="AI44" s="0" t="n">
        <v>1000066</v>
      </c>
      <c r="AJ44" s="77"/>
      <c r="AK44" s="78"/>
      <c r="AL44" s="11"/>
      <c r="AM44" s="11" t="s">
        <v>519</v>
      </c>
      <c r="AN44" s="11" t="s">
        <v>519</v>
      </c>
      <c r="AO44" s="11"/>
      <c r="AP44" s="0" t="n">
        <v>250</v>
      </c>
      <c r="AQ44" s="16"/>
      <c r="AR44" s="4" t="s">
        <v>513</v>
      </c>
      <c r="AS44" s="71" t="n">
        <v>1014</v>
      </c>
      <c r="AT44" s="36" t="str">
        <f aca="false">CONCATENATE(BI44," ",CK44," ",BE44," ",BO44," ",DK44,DL44,"/",DN44,DO44)</f>
        <v>BEL carbamazepine Novartis Pharma syrup 100mg/5mL</v>
      </c>
      <c r="AU44" s="29"/>
      <c r="AV44" s="37"/>
      <c r="AW44" s="0" t="n">
        <v>1014</v>
      </c>
      <c r="AX44" s="0" t="s">
        <v>520</v>
      </c>
      <c r="AZ44" s="0" t="s">
        <v>483</v>
      </c>
      <c r="BA44" s="74" t="s">
        <v>484</v>
      </c>
      <c r="BB44" s="0" t="n">
        <v>10117000</v>
      </c>
      <c r="BC44" s="32" t="s">
        <v>517</v>
      </c>
      <c r="BD44" s="34" t="n">
        <v>1357</v>
      </c>
      <c r="BE44" s="0" t="s">
        <v>485</v>
      </c>
      <c r="BF44" s="29"/>
      <c r="BG44" s="0" t="s">
        <v>485</v>
      </c>
      <c r="BI44" s="11" t="s">
        <v>189</v>
      </c>
      <c r="BJ44" s="0" t="str">
        <f aca="false">CONCATENATE(CK44," ",BO44," ",DK44,DL44,"/",DN44,DO44)</f>
        <v>carbamazepine syrup 100mg/5mL</v>
      </c>
      <c r="BK44" s="29"/>
      <c r="BL44" s="0" t="str">
        <f aca="false">CONCATENATE(CK44," ",BO44," ",DK44,DL44,"/",DN44,DO44)</f>
        <v>carbamazepine syrup 100mg/5mL</v>
      </c>
      <c r="BM44" s="52" t="s">
        <v>324</v>
      </c>
      <c r="BN44" s="0" t="n">
        <v>10117000</v>
      </c>
      <c r="BO44" s="32" t="s">
        <v>517</v>
      </c>
      <c r="BP44" s="1" t="s">
        <v>517</v>
      </c>
      <c r="BQ44" s="1" t="s">
        <v>521</v>
      </c>
      <c r="BR44" s="0" t="n">
        <v>10117000</v>
      </c>
      <c r="BS44" s="0" t="s">
        <v>522</v>
      </c>
      <c r="BT44" s="0" t="n">
        <v>10117000</v>
      </c>
      <c r="BU44" s="0" t="s">
        <v>522</v>
      </c>
      <c r="BV44" s="77"/>
      <c r="BW44" s="78"/>
      <c r="BX44" s="50"/>
      <c r="BY44" s="51" t="s">
        <v>257</v>
      </c>
      <c r="BZ44" s="0" t="n">
        <v>20053000</v>
      </c>
      <c r="CA44" s="0" t="s">
        <v>191</v>
      </c>
      <c r="CB44" s="1" t="s">
        <v>191</v>
      </c>
      <c r="CC44" s="1" t="s">
        <v>191</v>
      </c>
      <c r="CD44" s="17"/>
      <c r="CE44" s="16"/>
      <c r="CG44" s="11"/>
      <c r="CH44" s="43" t="n">
        <v>100000092127</v>
      </c>
      <c r="CI44" s="43" t="s">
        <v>192</v>
      </c>
      <c r="CJ44" s="43" t="n">
        <v>100000092127</v>
      </c>
      <c r="CK44" s="0" t="s">
        <v>488</v>
      </c>
      <c r="CL44" s="11" t="s">
        <v>194</v>
      </c>
      <c r="CM44" s="43" t="n">
        <v>100000092127</v>
      </c>
      <c r="CN44" s="11" t="s">
        <v>489</v>
      </c>
      <c r="CO44" s="1" t="s">
        <v>484</v>
      </c>
      <c r="CP44" s="4" t="s">
        <v>523</v>
      </c>
      <c r="CQ44" s="16" t="s">
        <v>488</v>
      </c>
      <c r="CR44" s="16" t="s">
        <v>488</v>
      </c>
      <c r="CS44" s="16" t="s">
        <v>324</v>
      </c>
      <c r="CT44" s="0" t="n">
        <v>100</v>
      </c>
      <c r="CU44" s="13" t="s">
        <v>202</v>
      </c>
      <c r="CV44" s="79"/>
      <c r="CW44" s="47" t="n">
        <v>5</v>
      </c>
      <c r="CX44" s="47" t="s">
        <v>513</v>
      </c>
      <c r="CY44" s="80" t="s">
        <v>257</v>
      </c>
      <c r="DA44" s="1" t="s">
        <v>257</v>
      </c>
      <c r="DB44" s="1" t="s">
        <v>484</v>
      </c>
      <c r="DC44" s="1" t="s">
        <v>524</v>
      </c>
      <c r="DD44" s="1" t="s">
        <v>525</v>
      </c>
      <c r="DF44" s="11"/>
      <c r="DG44" s="11"/>
      <c r="DH44" s="46"/>
      <c r="DI44" s="78"/>
      <c r="DJ44" s="77"/>
      <c r="DK44" s="5" t="n">
        <v>100</v>
      </c>
      <c r="DL44" s="11" t="s">
        <v>202</v>
      </c>
      <c r="DM44" s="47"/>
      <c r="DN44" s="47" t="n">
        <v>5</v>
      </c>
      <c r="DO44" s="47" t="s">
        <v>513</v>
      </c>
      <c r="DP44" s="47"/>
      <c r="DQ44" s="47"/>
      <c r="DR44" s="47"/>
      <c r="DY44" s="48"/>
      <c r="EA44" s="11"/>
      <c r="EB44" s="11"/>
      <c r="EC44" s="11" t="n">
        <v>5</v>
      </c>
      <c r="ED44" s="11" t="s">
        <v>526</v>
      </c>
      <c r="EE44" s="11"/>
      <c r="EG44" s="11"/>
      <c r="EH44" s="11"/>
      <c r="EI44" s="11"/>
      <c r="EJ44" s="11"/>
      <c r="EL44" s="0" t="n">
        <v>5</v>
      </c>
      <c r="EM44" s="0" t="n">
        <v>1000</v>
      </c>
      <c r="EN44" s="0" t="s">
        <v>202</v>
      </c>
      <c r="EO44" s="33" t="s">
        <v>203</v>
      </c>
      <c r="EP44" s="0" t="s">
        <v>309</v>
      </c>
      <c r="ER44" s="32" t="str">
        <f aca="false">CONCATENATE(CN44," ",FD44," ",DK44,DL44,"/",DN44,DO44)</f>
        <v>carbamezepine oral 100mg/5mL</v>
      </c>
      <c r="ES44" s="0" t="n">
        <v>5140</v>
      </c>
      <c r="ET44" s="0" t="s">
        <v>527</v>
      </c>
      <c r="EU44" s="33" t="s">
        <v>205</v>
      </c>
      <c r="EV44" s="33" t="s">
        <v>492</v>
      </c>
      <c r="EW44" s="33" t="s">
        <v>205</v>
      </c>
      <c r="EX44" s="33" t="s">
        <v>493</v>
      </c>
      <c r="EY44" s="33" t="s">
        <v>205</v>
      </c>
      <c r="EZ44" s="33" t="s">
        <v>494</v>
      </c>
      <c r="FA44" s="33" t="s">
        <v>205</v>
      </c>
      <c r="FB44" s="33" t="s">
        <v>528</v>
      </c>
      <c r="FC44" s="33" t="s">
        <v>205</v>
      </c>
      <c r="FD44" s="33" t="s">
        <v>210</v>
      </c>
      <c r="FE44" s="32" t="str">
        <f aca="false">CONCATENATE(CN44," ",FD44," ",DK44,DL44,"/",DN44,DO44)</f>
        <v>carbamezepine oral 100mg/5mL</v>
      </c>
      <c r="FH44" s="0" t="s">
        <v>496</v>
      </c>
      <c r="FI44" s="33" t="s">
        <v>493</v>
      </c>
      <c r="FJ44" s="33" t="s">
        <v>205</v>
      </c>
      <c r="FK44" s="33" t="s">
        <v>494</v>
      </c>
      <c r="FL44" s="0" t="n">
        <v>86</v>
      </c>
      <c r="FM44" s="0" t="s">
        <v>517</v>
      </c>
      <c r="FN44" s="0" t="n">
        <v>19</v>
      </c>
      <c r="FO44" s="0" t="s">
        <v>214</v>
      </c>
      <c r="FP44" s="0" t="n">
        <v>31</v>
      </c>
      <c r="FQ44" s="0" t="s">
        <v>210</v>
      </c>
      <c r="FR44" s="0" t="n">
        <v>47</v>
      </c>
      <c r="FS44" s="0" t="s">
        <v>215</v>
      </c>
      <c r="FV44" s="0" t="n">
        <v>19</v>
      </c>
      <c r="FW44" s="0" t="n">
        <v>31</v>
      </c>
      <c r="FX44" s="0" t="n">
        <v>47</v>
      </c>
      <c r="FZ44" s="0" t="s">
        <v>216</v>
      </c>
      <c r="GA44" s="0" t="s">
        <v>217</v>
      </c>
    </row>
    <row r="45" customFormat="false" ht="13.8" hidden="false" customHeight="false" outlineLevel="0" collapsed="false">
      <c r="A45" s="0" t="s">
        <v>529</v>
      </c>
      <c r="B45" s="0" t="s">
        <v>530</v>
      </c>
      <c r="C45" s="28" t="str">
        <f aca="false">HYPERLINK(D45)</f>
        <v>https://samviewer.digile.be/nl/sam/ampps/085617-01</v>
      </c>
      <c r="D45" s="1" t="s">
        <v>531</v>
      </c>
      <c r="E45" s="1" t="s">
        <v>532</v>
      </c>
      <c r="F45" s="1" t="s">
        <v>533</v>
      </c>
      <c r="G45" s="0" t="n">
        <v>132167</v>
      </c>
      <c r="H45" s="0" t="s">
        <v>529</v>
      </c>
      <c r="I45" s="0" t="s">
        <v>529</v>
      </c>
      <c r="J45" s="2" t="str">
        <f aca="false">CONCATENATE(BI45," ",CK45," ",BE45," ",BO45," ",R45,S45," x ",DK45,DL45,"/",DN45,DO45)</f>
        <v>BEL carbamazepine Novartis Pharma tablet 50 x 200mg/</v>
      </c>
      <c r="K45" s="2" t="str">
        <f aca="false">CONCATENATE(BI45," ",CK45," ",BE45," ",BO45," ",R45,S45," x ",DK45,DL45,"/",DN45,DO45)</f>
        <v>BEL carbamazepine Novartis Pharma tablet 50 x 200mg/</v>
      </c>
      <c r="L45" s="11"/>
      <c r="M45" s="11"/>
      <c r="N45" s="11"/>
      <c r="O45" s="11"/>
      <c r="P45" s="0" t="n">
        <v>50</v>
      </c>
      <c r="Q45" s="2"/>
      <c r="R45" s="0" t="n">
        <v>50</v>
      </c>
      <c r="S45" s="2"/>
      <c r="T45" s="30" t="s">
        <v>477</v>
      </c>
      <c r="W45" s="1" t="s">
        <v>478</v>
      </c>
      <c r="X45" s="0" t="n">
        <v>48</v>
      </c>
      <c r="Y45" s="0" t="s">
        <v>534</v>
      </c>
      <c r="AA45" s="17"/>
      <c r="AB45" s="17"/>
      <c r="AC45" s="17"/>
      <c r="AD45" s="76" t="n">
        <v>1</v>
      </c>
      <c r="AE45" s="0" t="n">
        <v>50</v>
      </c>
      <c r="AF45" s="0" t="n">
        <v>10219000</v>
      </c>
      <c r="AG45" s="32" t="s">
        <v>183</v>
      </c>
      <c r="AH45" s="0" t="s">
        <v>183</v>
      </c>
      <c r="AI45" s="0" t="n">
        <v>313</v>
      </c>
      <c r="AJ45" s="34" t="n">
        <v>15054000</v>
      </c>
      <c r="AK45" s="35" t="s">
        <v>183</v>
      </c>
      <c r="AL45" s="34" t="n">
        <v>15054000</v>
      </c>
      <c r="AM45" s="11" t="s">
        <v>183</v>
      </c>
      <c r="AN45" s="11" t="s">
        <v>183</v>
      </c>
      <c r="AO45" s="11"/>
      <c r="AP45" s="0" t="n">
        <v>50</v>
      </c>
      <c r="AQ45" s="16"/>
      <c r="AR45" s="2"/>
      <c r="AS45" s="0" t="n">
        <v>503</v>
      </c>
      <c r="AT45" s="36" t="str">
        <f aca="false">CONCATENATE(BI45," ",CK45," ",BE45," ",BO45," ",DK45,DL45,"/",DN45,DO45)</f>
        <v>BEL carbamazepine Novartis Pharma tablet 200mg/</v>
      </c>
      <c r="AU45" s="29"/>
      <c r="AV45" s="37"/>
      <c r="AW45" s="0" t="n">
        <v>503</v>
      </c>
      <c r="AX45" s="0" t="s">
        <v>535</v>
      </c>
      <c r="AZ45" s="0" t="s">
        <v>483</v>
      </c>
      <c r="BA45" s="74" t="s">
        <v>484</v>
      </c>
      <c r="BB45" s="0" t="n">
        <v>10219000</v>
      </c>
      <c r="BC45" s="32" t="s">
        <v>183</v>
      </c>
      <c r="BD45" s="34" t="n">
        <v>1356</v>
      </c>
      <c r="BE45" s="0" t="s">
        <v>485</v>
      </c>
      <c r="BF45" s="29"/>
      <c r="BG45" s="0" t="s">
        <v>485</v>
      </c>
      <c r="BH45" s="0" t="n">
        <v>1356</v>
      </c>
      <c r="BI45" s="11" t="s">
        <v>189</v>
      </c>
      <c r="BJ45" s="0" t="str">
        <f aca="false">CONCATENATE(CK45," ",BO45," ",DK45,DL45,"/",DN45,DO45)</f>
        <v>carbamazepine tablet 200mg/</v>
      </c>
      <c r="BK45" s="29"/>
      <c r="BL45" s="0" t="str">
        <f aca="false">CONCATENATE(CK45," ",BO45," ",DK45,DL45,"/",DN45,DO45)</f>
        <v>carbamazepine tablet 200mg/</v>
      </c>
      <c r="BM45" s="0" t="s">
        <v>536</v>
      </c>
      <c r="BN45" s="0" t="n">
        <v>10219000</v>
      </c>
      <c r="BO45" s="32" t="s">
        <v>183</v>
      </c>
      <c r="BP45" s="1" t="s">
        <v>183</v>
      </c>
      <c r="BQ45" s="1" t="s">
        <v>183</v>
      </c>
      <c r="BR45" s="0" t="n">
        <v>10219000</v>
      </c>
      <c r="BS45" s="0" t="s">
        <v>183</v>
      </c>
      <c r="BT45" s="0" t="n">
        <v>10219000</v>
      </c>
      <c r="BU45" s="0" t="s">
        <v>183</v>
      </c>
      <c r="BV45" s="34" t="n">
        <v>15054000</v>
      </c>
      <c r="BW45" s="35" t="s">
        <v>183</v>
      </c>
      <c r="BX45" s="50"/>
      <c r="BY45" s="51" t="s">
        <v>183</v>
      </c>
      <c r="BZ45" s="0" t="n">
        <v>20053000</v>
      </c>
      <c r="CA45" s="0" t="s">
        <v>191</v>
      </c>
      <c r="CB45" s="1" t="s">
        <v>191</v>
      </c>
      <c r="CC45" s="1" t="s">
        <v>191</v>
      </c>
      <c r="CD45" s="17"/>
      <c r="CE45" s="16"/>
      <c r="CG45" s="11"/>
      <c r="CH45" s="43" t="n">
        <v>100000092127</v>
      </c>
      <c r="CI45" s="43" t="s">
        <v>192</v>
      </c>
      <c r="CJ45" s="43" t="n">
        <v>100000092127</v>
      </c>
      <c r="CK45" s="0" t="s">
        <v>488</v>
      </c>
      <c r="CL45" s="11" t="s">
        <v>194</v>
      </c>
      <c r="CM45" s="43" t="n">
        <v>100000092127</v>
      </c>
      <c r="CN45" s="11" t="s">
        <v>489</v>
      </c>
      <c r="CO45" s="1" t="s">
        <v>484</v>
      </c>
      <c r="CP45" s="4" t="s">
        <v>490</v>
      </c>
      <c r="CQ45" s="16" t="s">
        <v>488</v>
      </c>
      <c r="CR45" s="16" t="s">
        <v>488</v>
      </c>
      <c r="CS45" s="16" t="s">
        <v>324</v>
      </c>
      <c r="CT45" s="11"/>
      <c r="CU45" s="11"/>
      <c r="CV45" s="11"/>
      <c r="CW45" s="81"/>
      <c r="CX45" s="11"/>
      <c r="CY45" s="11"/>
      <c r="DA45" s="1" t="s">
        <v>257</v>
      </c>
      <c r="DB45" s="1" t="s">
        <v>484</v>
      </c>
      <c r="DC45" s="1" t="s">
        <v>490</v>
      </c>
      <c r="DD45" s="1" t="s">
        <v>201</v>
      </c>
      <c r="DE45" s="0" t="n">
        <v>200</v>
      </c>
      <c r="DF45" s="75" t="s">
        <v>202</v>
      </c>
      <c r="DG45" s="11"/>
      <c r="DH45" s="46" t="n">
        <v>1</v>
      </c>
      <c r="DI45" s="35" t="s">
        <v>183</v>
      </c>
      <c r="DJ45" s="34" t="n">
        <v>15054000</v>
      </c>
      <c r="DK45" s="5" t="n">
        <v>200</v>
      </c>
      <c r="DL45" s="11" t="s">
        <v>202</v>
      </c>
      <c r="DM45" s="47"/>
      <c r="DN45" s="47"/>
      <c r="DO45" s="47"/>
      <c r="DP45" s="47"/>
      <c r="DQ45" s="47"/>
      <c r="DR45" s="47"/>
      <c r="DT45" s="0" t="n">
        <v>200</v>
      </c>
      <c r="DU45" s="0" t="s">
        <v>202</v>
      </c>
      <c r="DY45" s="48" t="n">
        <v>100000110655</v>
      </c>
      <c r="EA45" s="75"/>
      <c r="EB45" s="11"/>
      <c r="EC45" s="11"/>
      <c r="ED45" s="11"/>
      <c r="EE45" s="11"/>
      <c r="EG45" s="11"/>
      <c r="EH45" s="11"/>
      <c r="EI45" s="11"/>
      <c r="EJ45" s="11"/>
      <c r="EL45" s="0" t="n">
        <v>10</v>
      </c>
      <c r="EM45" s="0" t="n">
        <v>1000</v>
      </c>
      <c r="EN45" s="0" t="s">
        <v>202</v>
      </c>
      <c r="EO45" s="0" t="s">
        <v>203</v>
      </c>
      <c r="EP45" s="0" t="n">
        <v>50</v>
      </c>
      <c r="ER45" s="32" t="str">
        <f aca="false">CONCATENATE(CN45," ",FD45," ",DK45,DL45,"/",DN45,DO45)</f>
        <v>carbamezepine oral 200mg/</v>
      </c>
      <c r="ES45" s="0" t="n">
        <v>5157</v>
      </c>
      <c r="ET45" s="0" t="s">
        <v>537</v>
      </c>
      <c r="EU45" s="33" t="s">
        <v>205</v>
      </c>
      <c r="EV45" s="33" t="s">
        <v>492</v>
      </c>
      <c r="EW45" s="33" t="s">
        <v>205</v>
      </c>
      <c r="EX45" s="33" t="s">
        <v>493</v>
      </c>
      <c r="EY45" s="33" t="s">
        <v>205</v>
      </c>
      <c r="EZ45" s="33" t="s">
        <v>494</v>
      </c>
      <c r="FA45" s="33" t="s">
        <v>205</v>
      </c>
      <c r="FB45" s="33" t="s">
        <v>209</v>
      </c>
      <c r="FC45" s="33" t="s">
        <v>205</v>
      </c>
      <c r="FD45" s="33" t="s">
        <v>210</v>
      </c>
      <c r="FE45" s="32" t="str">
        <f aca="false">CONCATENATE(CN45," ",FD45," ",DK45,DL45,"/",DN45,DO45)</f>
        <v>carbamezepine oral 200mg/</v>
      </c>
      <c r="FH45" s="0" t="s">
        <v>496</v>
      </c>
      <c r="FI45" s="33" t="s">
        <v>493</v>
      </c>
      <c r="FJ45" s="33" t="s">
        <v>205</v>
      </c>
      <c r="FK45" s="33" t="s">
        <v>494</v>
      </c>
      <c r="FL45" s="0" t="n">
        <v>69</v>
      </c>
      <c r="FM45" s="0" t="s">
        <v>183</v>
      </c>
      <c r="FN45" s="0" t="n">
        <v>19</v>
      </c>
      <c r="FO45" s="0" t="s">
        <v>214</v>
      </c>
      <c r="FP45" s="0" t="n">
        <v>31</v>
      </c>
      <c r="FQ45" s="0" t="s">
        <v>210</v>
      </c>
      <c r="FR45" s="0" t="n">
        <v>47</v>
      </c>
      <c r="FS45" s="0" t="s">
        <v>215</v>
      </c>
      <c r="FU45" s="0" t="n">
        <v>69</v>
      </c>
      <c r="FV45" s="0" t="n">
        <v>19</v>
      </c>
      <c r="FW45" s="0" t="n">
        <v>31</v>
      </c>
      <c r="FX45" s="0" t="n">
        <v>47</v>
      </c>
      <c r="FZ45" s="0" t="s">
        <v>216</v>
      </c>
      <c r="GA45" s="0" t="s">
        <v>217</v>
      </c>
    </row>
    <row r="46" customFormat="false" ht="13.8" hidden="false" customHeight="false" outlineLevel="0" collapsed="false">
      <c r="A46" s="0" t="s">
        <v>538</v>
      </c>
      <c r="B46" s="0" t="s">
        <v>539</v>
      </c>
      <c r="C46" s="28" t="str">
        <f aca="false">HYPERLINK(D46)</f>
        <v>https://samviewer.digile.be/nl/sam/ampps/221471-01</v>
      </c>
      <c r="D46" s="1" t="s">
        <v>540</v>
      </c>
      <c r="E46" s="1" t="s">
        <v>541</v>
      </c>
      <c r="F46" s="1" t="s">
        <v>542</v>
      </c>
      <c r="G46" s="0" t="n">
        <v>1626233</v>
      </c>
      <c r="H46" s="0" t="s">
        <v>538</v>
      </c>
      <c r="I46" s="0" t="s">
        <v>538</v>
      </c>
      <c r="J46" s="2" t="str">
        <f aca="false">CONCATENATE(BI46," ",CK46," ",BE46," ",BO46," ",R46,S46," x ",DK46,DL46,"/",DN46,DO46)</f>
        <v>BEL ibuprofen  Qualiphar transdermal gel 50g x 50mg/1g</v>
      </c>
      <c r="K46" s="2" t="str">
        <f aca="false">CONCATENATE(BI46," ",CK46," ",BE46," ",BO46," ",R46,S46," x ",DK46,DL46,"/",DN46,DO46)</f>
        <v>BEL ibuprofen  Qualiphar transdermal gel 50g x 50mg/1g</v>
      </c>
      <c r="L46" s="11"/>
      <c r="M46" s="11"/>
      <c r="N46" s="11"/>
      <c r="O46" s="11"/>
      <c r="P46" s="0" t="n">
        <v>50</v>
      </c>
      <c r="Q46" s="4" t="s">
        <v>543</v>
      </c>
      <c r="R46" s="0" t="n">
        <v>50</v>
      </c>
      <c r="S46" s="4" t="s">
        <v>543</v>
      </c>
      <c r="T46" s="1" t="s">
        <v>544</v>
      </c>
      <c r="W46" s="1" t="s">
        <v>545</v>
      </c>
      <c r="X46" s="0" t="n">
        <v>24</v>
      </c>
      <c r="Y46" s="0" t="s">
        <v>546</v>
      </c>
      <c r="AA46" s="17"/>
      <c r="AB46" s="17"/>
      <c r="AC46" s="17"/>
      <c r="AD46" s="76" t="n">
        <v>1</v>
      </c>
      <c r="AE46" s="0" t="s">
        <v>324</v>
      </c>
      <c r="AF46" s="0" t="n">
        <v>10546250</v>
      </c>
      <c r="AG46" s="32" t="s">
        <v>547</v>
      </c>
      <c r="AH46" s="0" t="s">
        <v>548</v>
      </c>
      <c r="AI46" s="11"/>
      <c r="AJ46" s="82"/>
      <c r="AK46" s="35"/>
      <c r="AL46" s="17"/>
      <c r="AM46" s="16"/>
      <c r="AN46" s="16"/>
      <c r="AO46" s="11"/>
      <c r="AP46" s="0" t="n">
        <v>50</v>
      </c>
      <c r="AQ46" s="11"/>
      <c r="AR46" s="4" t="s">
        <v>543</v>
      </c>
      <c r="AS46" s="0" t="n">
        <v>170</v>
      </c>
      <c r="AT46" s="36" t="str">
        <f aca="false">CONCATENATE(BI46," ",CK46," ",BE46," ",BO46," ",DK46,DL46,"/",DN46,DO46)</f>
        <v>BEL ibuprofen  Qualiphar transdermal gel 50mg/1g</v>
      </c>
      <c r="AU46" s="29"/>
      <c r="AV46" s="37"/>
      <c r="AW46" s="0" t="n">
        <v>170</v>
      </c>
      <c r="AX46" s="0" t="s">
        <v>549</v>
      </c>
      <c r="AZ46" s="0" t="s">
        <v>550</v>
      </c>
      <c r="BA46" s="74" t="s">
        <v>551</v>
      </c>
      <c r="BB46" s="0" t="n">
        <v>10546250</v>
      </c>
      <c r="BC46" s="32" t="s">
        <v>547</v>
      </c>
      <c r="BD46" s="0" t="n">
        <v>1437</v>
      </c>
      <c r="BE46" s="0" t="s">
        <v>552</v>
      </c>
      <c r="BF46" s="29"/>
      <c r="BG46" s="0" t="s">
        <v>552</v>
      </c>
      <c r="BH46" s="0" t="s">
        <v>553</v>
      </c>
      <c r="BI46" s="11" t="s">
        <v>189</v>
      </c>
      <c r="BJ46" s="0" t="str">
        <f aca="false">CONCATENATE(CK46," ",BO46," ",DK46,DL46,"/",DN46,DO46)</f>
        <v>ibuprofen  transdermal gel 50mg/1g</v>
      </c>
      <c r="BK46" s="29"/>
      <c r="BL46" s="0" t="str">
        <f aca="false">CONCATENATE(CK46," ",BO46," ",DK46,DL46,"/",DN46,DO46)</f>
        <v>ibuprofen  transdermal gel 50mg/1g</v>
      </c>
      <c r="BM46" s="0" t="s">
        <v>554</v>
      </c>
      <c r="BN46" s="0" t="n">
        <v>10546250</v>
      </c>
      <c r="BO46" s="32" t="s">
        <v>547</v>
      </c>
      <c r="BP46" s="1" t="s">
        <v>555</v>
      </c>
      <c r="BQ46" s="1" t="s">
        <v>556</v>
      </c>
      <c r="BR46" s="0" t="n">
        <v>10546250</v>
      </c>
      <c r="BS46" s="0" t="s">
        <v>557</v>
      </c>
      <c r="BT46" s="0" t="n">
        <v>10546250</v>
      </c>
      <c r="BU46" s="0" t="s">
        <v>557</v>
      </c>
      <c r="BV46" s="82"/>
      <c r="BW46" s="35"/>
      <c r="BX46" s="16"/>
      <c r="BY46" s="16"/>
      <c r="BZ46" s="0" t="n">
        <v>20003000</v>
      </c>
      <c r="CA46" s="0" t="s">
        <v>558</v>
      </c>
      <c r="CB46" s="1" t="s">
        <v>559</v>
      </c>
      <c r="CC46" s="1" t="s">
        <v>560</v>
      </c>
      <c r="CD46" s="17"/>
      <c r="CE46" s="16"/>
      <c r="CF46" s="16"/>
      <c r="CG46" s="11"/>
      <c r="CH46" s="77" t="n">
        <v>100000090365</v>
      </c>
      <c r="CI46" s="43" t="s">
        <v>192</v>
      </c>
      <c r="CJ46" s="77" t="n">
        <v>100000090365</v>
      </c>
      <c r="CK46" s="0" t="s">
        <v>561</v>
      </c>
      <c r="CL46" s="11" t="s">
        <v>194</v>
      </c>
      <c r="CM46" s="77" t="n">
        <v>100000090365</v>
      </c>
      <c r="CN46" s="0" t="s">
        <v>561</v>
      </c>
      <c r="CO46" s="1" t="s">
        <v>551</v>
      </c>
      <c r="CP46" s="4" t="s">
        <v>562</v>
      </c>
      <c r="CQ46" s="0" t="s">
        <v>563</v>
      </c>
      <c r="CR46" s="0" t="s">
        <v>561</v>
      </c>
      <c r="CS46" s="16" t="s">
        <v>564</v>
      </c>
      <c r="CT46" s="0" t="n">
        <v>50</v>
      </c>
      <c r="CU46" s="0" t="s">
        <v>202</v>
      </c>
      <c r="CV46" s="79"/>
      <c r="CW46" s="0" t="n">
        <v>1</v>
      </c>
      <c r="CX46" s="0" t="s">
        <v>543</v>
      </c>
      <c r="DA46" s="1" t="s">
        <v>257</v>
      </c>
      <c r="DB46" s="1" t="s">
        <v>551</v>
      </c>
      <c r="DC46" s="1" t="s">
        <v>565</v>
      </c>
      <c r="DD46" s="1" t="s">
        <v>566</v>
      </c>
      <c r="DG46" s="11"/>
      <c r="DH46" s="31"/>
      <c r="DI46" s="35"/>
      <c r="DJ46" s="82"/>
      <c r="DK46" s="5" t="n">
        <v>50</v>
      </c>
      <c r="DL46" s="5" t="s">
        <v>202</v>
      </c>
      <c r="DN46" s="5" t="n">
        <v>1</v>
      </c>
      <c r="DO46" s="5" t="s">
        <v>543</v>
      </c>
      <c r="DP46" s="47"/>
      <c r="DQ46" s="47"/>
      <c r="DR46" s="47"/>
      <c r="DT46" s="16"/>
      <c r="DU46" s="16"/>
      <c r="DV46" s="16"/>
      <c r="DY46" s="16"/>
      <c r="EC46" s="0" t="n">
        <v>1</v>
      </c>
      <c r="ED46" s="0" t="s">
        <v>543</v>
      </c>
      <c r="EE46" s="11"/>
      <c r="EH46" s="11"/>
      <c r="EI46" s="11"/>
      <c r="EJ46" s="11"/>
      <c r="EM46" s="0" t="n">
        <v>500</v>
      </c>
      <c r="EN46" s="0" t="s">
        <v>202</v>
      </c>
      <c r="EO46" s="0" t="s">
        <v>567</v>
      </c>
      <c r="EP46" s="0" t="s">
        <v>324</v>
      </c>
      <c r="ER46" s="32" t="str">
        <f aca="false">CONCATENATE(CN46," ",FD46," ",DK46,DL46,"/",DN46,DO46)</f>
        <v>ibuprofen  transdermal 50mg/1g</v>
      </c>
      <c r="ET46" s="0" t="s">
        <v>568</v>
      </c>
      <c r="EU46" s="33" t="s">
        <v>205</v>
      </c>
      <c r="EV46" s="33" t="s">
        <v>569</v>
      </c>
      <c r="EW46" s="33" t="s">
        <v>205</v>
      </c>
      <c r="EX46" s="33" t="s">
        <v>570</v>
      </c>
      <c r="EY46" s="33" t="s">
        <v>205</v>
      </c>
      <c r="EZ46" s="33" t="s">
        <v>571</v>
      </c>
      <c r="FA46" s="33" t="s">
        <v>205</v>
      </c>
      <c r="FB46" s="33" t="s">
        <v>572</v>
      </c>
      <c r="FC46" s="33" t="s">
        <v>205</v>
      </c>
      <c r="FD46" s="33" t="s">
        <v>573</v>
      </c>
      <c r="FE46" s="32" t="str">
        <f aca="false">CONCATENATE(CN46," ",FD46," ",DK46,DL46,"/",DN46,DO46)</f>
        <v>ibuprofen  transdermal 50mg/1g</v>
      </c>
      <c r="FH46" s="0" t="s">
        <v>574</v>
      </c>
      <c r="FI46" s="33" t="s">
        <v>575</v>
      </c>
      <c r="FJ46" s="33" t="s">
        <v>205</v>
      </c>
      <c r="FK46" s="33" t="s">
        <v>571</v>
      </c>
      <c r="FL46" s="0" t="n">
        <v>73</v>
      </c>
      <c r="FM46" s="0" t="s">
        <v>556</v>
      </c>
      <c r="FN46" s="0" t="n">
        <v>5</v>
      </c>
      <c r="FO46" s="0" t="s">
        <v>576</v>
      </c>
      <c r="FP46" s="0" t="n">
        <v>22</v>
      </c>
      <c r="FQ46" s="0" t="s">
        <v>573</v>
      </c>
      <c r="FR46" s="0" t="n">
        <v>47</v>
      </c>
      <c r="FS46" s="0" t="s">
        <v>215</v>
      </c>
      <c r="FU46" s="0" t="n">
        <v>73</v>
      </c>
      <c r="FV46" s="0" t="n">
        <v>5</v>
      </c>
      <c r="FW46" s="0" t="n">
        <v>22</v>
      </c>
      <c r="FX46" s="0" t="n">
        <v>47</v>
      </c>
      <c r="FZ46" s="0" t="s">
        <v>577</v>
      </c>
      <c r="GA46" s="0" t="s">
        <v>217</v>
      </c>
    </row>
    <row r="47" customFormat="false" ht="13.8" hidden="false" customHeight="false" outlineLevel="0" collapsed="false">
      <c r="A47" s="0" t="s">
        <v>578</v>
      </c>
      <c r="B47" s="0" t="s">
        <v>579</v>
      </c>
      <c r="C47" s="28" t="str">
        <f aca="false">HYPERLINK(D47)</f>
        <v>https://samviewer.digile.be/nl/sam/ampps/205712-01</v>
      </c>
      <c r="D47" s="1" t="s">
        <v>580</v>
      </c>
      <c r="E47" s="1" t="s">
        <v>581</v>
      </c>
      <c r="F47" s="1" t="s">
        <v>582</v>
      </c>
      <c r="G47" s="0" t="n">
        <v>2346286</v>
      </c>
      <c r="H47" s="0" t="s">
        <v>578</v>
      </c>
      <c r="I47" s="0" t="s">
        <v>578</v>
      </c>
      <c r="J47" s="2" t="str">
        <f aca="false">CONCATENATE(BI47," ",CK47," ",BE47," ",BO47," ",R47,S47," x ",DK47,DL47,"/",DN47,DO47)</f>
        <v>BEL ibuprofen  Kela transdermal gel 50g x 50mg/1g</v>
      </c>
      <c r="K47" s="2" t="str">
        <f aca="false">CONCATENATE(BI47," ",CK47," ",BE47," ",BO47," ",R47,S47," x ",DK47,DL47,"/",DN47,DO47)</f>
        <v>BEL ibuprofen  Kela transdermal gel 50g x 50mg/1g</v>
      </c>
      <c r="L47" s="11"/>
      <c r="M47" s="11"/>
      <c r="N47" s="11"/>
      <c r="O47" s="11"/>
      <c r="P47" s="0" t="n">
        <v>50</v>
      </c>
      <c r="Q47" s="4" t="s">
        <v>543</v>
      </c>
      <c r="R47" s="0" t="n">
        <v>50</v>
      </c>
      <c r="S47" s="4" t="s">
        <v>543</v>
      </c>
      <c r="T47" s="1" t="s">
        <v>544</v>
      </c>
      <c r="W47" s="1" t="s">
        <v>545</v>
      </c>
      <c r="X47" s="0" t="n">
        <v>24</v>
      </c>
      <c r="Y47" s="0" t="s">
        <v>583</v>
      </c>
      <c r="AA47" s="2"/>
      <c r="AB47" s="2"/>
      <c r="AC47" s="2"/>
      <c r="AD47" s="76" t="n">
        <v>1</v>
      </c>
      <c r="AE47" s="0" t="s">
        <v>324</v>
      </c>
      <c r="AF47" s="0" t="n">
        <v>10546250</v>
      </c>
      <c r="AG47" s="32" t="s">
        <v>547</v>
      </c>
      <c r="AH47" s="0" t="s">
        <v>548</v>
      </c>
      <c r="AI47" s="2"/>
      <c r="AJ47" s="82"/>
      <c r="AK47" s="35"/>
      <c r="AL47" s="2"/>
      <c r="AM47" s="2"/>
      <c r="AN47" s="2"/>
      <c r="AO47" s="2"/>
      <c r="AP47" s="0" t="n">
        <v>50</v>
      </c>
      <c r="AQ47" s="2"/>
      <c r="AR47" s="4" t="s">
        <v>543</v>
      </c>
      <c r="AS47" s="0" t="n">
        <v>171</v>
      </c>
      <c r="AT47" s="36" t="str">
        <f aca="false">CONCATENATE(BI47," ",CK47," ",BE47," ",BO47," ",DK47,DL47,"/",DN47,DO47)</f>
        <v>BEL ibuprofen  Kela transdermal gel 50mg/1g</v>
      </c>
      <c r="AU47" s="29"/>
      <c r="AW47" s="0" t="n">
        <v>171</v>
      </c>
      <c r="AX47" s="0" t="s">
        <v>584</v>
      </c>
      <c r="AZ47" s="0" t="s">
        <v>550</v>
      </c>
      <c r="BA47" s="74" t="s">
        <v>551</v>
      </c>
      <c r="BB47" s="0" t="n">
        <v>10546250</v>
      </c>
      <c r="BC47" s="32" t="s">
        <v>547</v>
      </c>
      <c r="BD47" s="0" t="n">
        <v>1438</v>
      </c>
      <c r="BE47" s="0" t="s">
        <v>585</v>
      </c>
      <c r="BF47" s="2"/>
      <c r="BG47" s="0" t="s">
        <v>585</v>
      </c>
      <c r="BH47" s="0" t="s">
        <v>586</v>
      </c>
      <c r="BI47" s="11" t="s">
        <v>189</v>
      </c>
      <c r="BJ47" s="0" t="str">
        <f aca="false">CONCATENATE(CK47," ",BO47," ",DK47,DL47,"/",DN47,DO47)</f>
        <v>ibuprofen  transdermal gel 50mg/1g</v>
      </c>
      <c r="BK47" s="29"/>
      <c r="BL47" s="0" t="str">
        <f aca="false">CONCATENATE(CK47," ",BO47," ",DK47,DL47,"/",DN47,DO47)</f>
        <v>ibuprofen  transdermal gel 50mg/1g</v>
      </c>
      <c r="BM47" s="0" t="s">
        <v>554</v>
      </c>
      <c r="BN47" s="0" t="n">
        <v>10546250</v>
      </c>
      <c r="BO47" s="32" t="s">
        <v>547</v>
      </c>
      <c r="BP47" s="1" t="s">
        <v>555</v>
      </c>
      <c r="BQ47" s="1" t="s">
        <v>556</v>
      </c>
      <c r="BR47" s="0" t="n">
        <v>10546250</v>
      </c>
      <c r="BS47" s="0" t="s">
        <v>557</v>
      </c>
      <c r="BT47" s="0" t="n">
        <v>10546250</v>
      </c>
      <c r="BU47" s="0" t="s">
        <v>557</v>
      </c>
      <c r="BV47" s="82"/>
      <c r="BW47" s="35"/>
      <c r="BX47" s="2"/>
      <c r="BY47" s="2"/>
      <c r="BZ47" s="0" t="n">
        <v>20003000</v>
      </c>
      <c r="CA47" s="0" t="s">
        <v>558</v>
      </c>
      <c r="CB47" s="1" t="s">
        <v>559</v>
      </c>
      <c r="CC47" s="1" t="s">
        <v>560</v>
      </c>
      <c r="CD47" s="2"/>
      <c r="CE47" s="2"/>
      <c r="CF47" s="2"/>
      <c r="CG47" s="2"/>
      <c r="CH47" s="77" t="n">
        <v>100000090365</v>
      </c>
      <c r="CI47" s="43" t="s">
        <v>192</v>
      </c>
      <c r="CJ47" s="77" t="n">
        <v>100000090365</v>
      </c>
      <c r="CK47" s="0" t="s">
        <v>561</v>
      </c>
      <c r="CL47" s="11" t="s">
        <v>194</v>
      </c>
      <c r="CM47" s="77" t="n">
        <v>100000090365</v>
      </c>
      <c r="CN47" s="0" t="s">
        <v>561</v>
      </c>
      <c r="CO47" s="1" t="s">
        <v>551</v>
      </c>
      <c r="CP47" s="4" t="s">
        <v>587</v>
      </c>
      <c r="CQ47" s="0" t="s">
        <v>563</v>
      </c>
      <c r="CR47" s="0" t="s">
        <v>561</v>
      </c>
      <c r="CS47" s="16" t="s">
        <v>564</v>
      </c>
      <c r="CT47" s="0" t="n">
        <v>50</v>
      </c>
      <c r="CU47" s="0" t="s">
        <v>202</v>
      </c>
      <c r="CV47" s="79"/>
      <c r="CW47" s="0" t="n">
        <v>1</v>
      </c>
      <c r="CX47" s="0" t="s">
        <v>543</v>
      </c>
      <c r="DA47" s="1" t="s">
        <v>257</v>
      </c>
      <c r="DB47" s="1" t="s">
        <v>551</v>
      </c>
      <c r="DC47" s="1" t="s">
        <v>565</v>
      </c>
      <c r="DD47" s="1" t="s">
        <v>566</v>
      </c>
      <c r="DG47" s="2"/>
      <c r="DH47" s="31"/>
      <c r="DI47" s="35"/>
      <c r="DJ47" s="82"/>
      <c r="DK47" s="5" t="n">
        <v>50</v>
      </c>
      <c r="DL47" s="5" t="s">
        <v>202</v>
      </c>
      <c r="DN47" s="5" t="n">
        <v>1</v>
      </c>
      <c r="DO47" s="5" t="s">
        <v>543</v>
      </c>
      <c r="DS47" s="2"/>
      <c r="DT47" s="2"/>
      <c r="DU47" s="2"/>
      <c r="DV47" s="2"/>
      <c r="DW47" s="2"/>
      <c r="DX47" s="2"/>
      <c r="DY47" s="2"/>
      <c r="EC47" s="0" t="n">
        <v>1</v>
      </c>
      <c r="ED47" s="0" t="s">
        <v>543</v>
      </c>
      <c r="EE47" s="2"/>
      <c r="EH47" s="2"/>
      <c r="EI47" s="2"/>
      <c r="EJ47" s="2"/>
      <c r="EK47" s="2"/>
      <c r="EM47" s="0" t="n">
        <v>500</v>
      </c>
      <c r="EN47" s="0" t="s">
        <v>202</v>
      </c>
      <c r="EO47" s="0" t="s">
        <v>567</v>
      </c>
      <c r="EP47" s="0" t="s">
        <v>324</v>
      </c>
      <c r="ER47" s="32" t="str">
        <f aca="false">CONCATENATE(CN47," ",FD47," ",DK47,DL47,"/",DN47,DO47)</f>
        <v>ibuprofen  transdermal 50mg/1g</v>
      </c>
      <c r="ET47" s="0" t="s">
        <v>568</v>
      </c>
      <c r="EU47" s="33" t="s">
        <v>205</v>
      </c>
      <c r="EV47" s="33" t="s">
        <v>569</v>
      </c>
      <c r="EW47" s="33" t="s">
        <v>205</v>
      </c>
      <c r="EX47" s="33" t="s">
        <v>570</v>
      </c>
      <c r="EY47" s="33" t="s">
        <v>205</v>
      </c>
      <c r="EZ47" s="33" t="s">
        <v>571</v>
      </c>
      <c r="FA47" s="33" t="s">
        <v>205</v>
      </c>
      <c r="FB47" s="33" t="s">
        <v>572</v>
      </c>
      <c r="FC47" s="33" t="s">
        <v>205</v>
      </c>
      <c r="FD47" s="33" t="s">
        <v>573</v>
      </c>
      <c r="FE47" s="32" t="str">
        <f aca="false">CONCATENATE(CN47," ",FD47," ",DK47,DL47,"/",DN47,DO47)</f>
        <v>ibuprofen  transdermal 50mg/1g</v>
      </c>
      <c r="FH47" s="0" t="s">
        <v>574</v>
      </c>
      <c r="FI47" s="33" t="s">
        <v>575</v>
      </c>
      <c r="FJ47" s="33" t="s">
        <v>205</v>
      </c>
      <c r="FK47" s="33" t="s">
        <v>571</v>
      </c>
      <c r="FL47" s="0" t="n">
        <v>73</v>
      </c>
      <c r="FM47" s="0" t="s">
        <v>556</v>
      </c>
      <c r="FN47" s="0" t="n">
        <v>5</v>
      </c>
      <c r="FO47" s="0" t="s">
        <v>576</v>
      </c>
      <c r="FP47" s="0" t="n">
        <v>22</v>
      </c>
      <c r="FQ47" s="0" t="s">
        <v>573</v>
      </c>
      <c r="FR47" s="0" t="n">
        <v>47</v>
      </c>
      <c r="FS47" s="0" t="s">
        <v>215</v>
      </c>
      <c r="FU47" s="0" t="n">
        <v>73</v>
      </c>
      <c r="FV47" s="0" t="n">
        <v>5</v>
      </c>
      <c r="FW47" s="0" t="n">
        <v>22</v>
      </c>
      <c r="FX47" s="0" t="n">
        <v>47</v>
      </c>
      <c r="FZ47" s="0" t="s">
        <v>577</v>
      </c>
      <c r="GA47" s="0" t="s">
        <v>217</v>
      </c>
    </row>
    <row r="48" customFormat="false" ht="13.8" hidden="false" customHeight="false" outlineLevel="0" collapsed="false">
      <c r="A48" s="0" t="s">
        <v>588</v>
      </c>
      <c r="B48" s="0" t="s">
        <v>589</v>
      </c>
      <c r="C48" s="28" t="str">
        <f aca="false">HYPERLINK(D48)</f>
        <v>https://samviewer.digile.be/nl/sam/ampps/179715-02</v>
      </c>
      <c r="D48" s="1" t="s">
        <v>590</v>
      </c>
      <c r="E48" s="1" t="s">
        <v>591</v>
      </c>
      <c r="F48" s="1" t="s">
        <v>592</v>
      </c>
      <c r="G48" s="0" t="n">
        <v>2765162</v>
      </c>
      <c r="H48" s="0" t="s">
        <v>588</v>
      </c>
      <c r="I48" s="0" t="s">
        <v>588</v>
      </c>
      <c r="J48" s="2" t="str">
        <f aca="false">CONCATENATE(BI48," ",CK48," ",BE48," ",BO48," ",R48,S48," x ",DK48,DL48,"/",DN48,DO48)</f>
        <v>BEL ibuprofen  Teva transdermal gel 120g x 50mg/1g</v>
      </c>
      <c r="K48" s="2" t="str">
        <f aca="false">CONCATENATE(BI48," ",CK48," ",BE48," ",BO48," ",R48,S48," x ",DK48,DL48,"/",DN48,DO48)</f>
        <v>BEL ibuprofen  Teva transdermal gel 120g x 50mg/1g</v>
      </c>
      <c r="L48" s="11"/>
      <c r="M48" s="11"/>
      <c r="N48" s="11"/>
      <c r="O48" s="11"/>
      <c r="P48" s="0" t="n">
        <v>120</v>
      </c>
      <c r="Q48" s="4" t="s">
        <v>543</v>
      </c>
      <c r="R48" s="0" t="n">
        <v>120</v>
      </c>
      <c r="S48" s="4" t="s">
        <v>543</v>
      </c>
      <c r="T48" s="1" t="s">
        <v>593</v>
      </c>
      <c r="W48" s="1" t="s">
        <v>594</v>
      </c>
      <c r="X48" s="0" t="s">
        <v>324</v>
      </c>
      <c r="Y48" s="0" t="s">
        <v>595</v>
      </c>
      <c r="AA48" s="2"/>
      <c r="AB48" s="2"/>
      <c r="AC48" s="2"/>
      <c r="AD48" s="76" t="n">
        <v>1</v>
      </c>
      <c r="AE48" s="0" t="s">
        <v>324</v>
      </c>
      <c r="AF48" s="0" t="n">
        <v>10546250</v>
      </c>
      <c r="AG48" s="32" t="s">
        <v>547</v>
      </c>
      <c r="AH48" s="0" t="s">
        <v>548</v>
      </c>
      <c r="AI48" s="2"/>
      <c r="AJ48" s="82"/>
      <c r="AK48" s="35"/>
      <c r="AL48" s="2"/>
      <c r="AM48" s="2"/>
      <c r="AN48" s="2"/>
      <c r="AO48" s="2"/>
      <c r="AP48" s="0" t="n">
        <v>120</v>
      </c>
      <c r="AQ48" s="2"/>
      <c r="AR48" s="4" t="s">
        <v>543</v>
      </c>
      <c r="AS48" s="0" t="n">
        <v>172</v>
      </c>
      <c r="AT48" s="36" t="str">
        <f aca="false">CONCATENATE(BI48," ",CK48," ",BE48," ",BO48," ",DK48,DL48,"/",DN48,DO48)</f>
        <v>BEL ibuprofen  Teva transdermal gel 50mg/1g</v>
      </c>
      <c r="AU48" s="29"/>
      <c r="AW48" s="0" t="n">
        <v>172</v>
      </c>
      <c r="AX48" s="0" t="s">
        <v>596</v>
      </c>
      <c r="AZ48" s="0" t="s">
        <v>550</v>
      </c>
      <c r="BA48" s="74" t="s">
        <v>551</v>
      </c>
      <c r="BB48" s="0" t="n">
        <v>10546250</v>
      </c>
      <c r="BC48" s="32" t="s">
        <v>547</v>
      </c>
      <c r="BD48" s="0" t="n">
        <v>1439</v>
      </c>
      <c r="BE48" s="0" t="s">
        <v>286</v>
      </c>
      <c r="BF48" s="2"/>
      <c r="BG48" s="0" t="s">
        <v>286</v>
      </c>
      <c r="BH48" s="0" t="s">
        <v>597</v>
      </c>
      <c r="BI48" s="11" t="s">
        <v>189</v>
      </c>
      <c r="BJ48" s="0" t="str">
        <f aca="false">CONCATENATE(CK48," ",BO48," ",DK48,DL48,"/",DN48,DO48)</f>
        <v>ibuprofen  transdermal gel 50mg/1g</v>
      </c>
      <c r="BK48" s="29"/>
      <c r="BL48" s="0" t="str">
        <f aca="false">CONCATENATE(CK48," ",BO48," ",DK48,DL48,"/",DN48,DO48)</f>
        <v>ibuprofen  transdermal gel 50mg/1g</v>
      </c>
      <c r="BM48" s="0" t="s">
        <v>554</v>
      </c>
      <c r="BN48" s="0" t="n">
        <v>10546250</v>
      </c>
      <c r="BO48" s="32" t="s">
        <v>547</v>
      </c>
      <c r="BP48" s="1" t="s">
        <v>555</v>
      </c>
      <c r="BQ48" s="1" t="s">
        <v>556</v>
      </c>
      <c r="BR48" s="0" t="n">
        <v>10546250</v>
      </c>
      <c r="BS48" s="0" t="s">
        <v>557</v>
      </c>
      <c r="BT48" s="0" t="n">
        <v>10546250</v>
      </c>
      <c r="BU48" s="0" t="s">
        <v>557</v>
      </c>
      <c r="BV48" s="82"/>
      <c r="BW48" s="35"/>
      <c r="BX48" s="2"/>
      <c r="BY48" s="2"/>
      <c r="BZ48" s="0" t="n">
        <v>20003000</v>
      </c>
      <c r="CA48" s="0" t="s">
        <v>558</v>
      </c>
      <c r="CB48" s="1" t="s">
        <v>559</v>
      </c>
      <c r="CC48" s="1" t="s">
        <v>560</v>
      </c>
      <c r="CD48" s="2"/>
      <c r="CE48" s="2"/>
      <c r="CF48" s="2"/>
      <c r="CG48" s="2"/>
      <c r="CH48" s="77" t="n">
        <v>100000090365</v>
      </c>
      <c r="CI48" s="43" t="s">
        <v>192</v>
      </c>
      <c r="CJ48" s="77" t="n">
        <v>100000090365</v>
      </c>
      <c r="CK48" s="0" t="s">
        <v>561</v>
      </c>
      <c r="CL48" s="11" t="s">
        <v>194</v>
      </c>
      <c r="CM48" s="77" t="n">
        <v>100000090365</v>
      </c>
      <c r="CN48" s="0" t="s">
        <v>561</v>
      </c>
      <c r="CO48" s="1" t="s">
        <v>551</v>
      </c>
      <c r="CP48" s="4" t="s">
        <v>562</v>
      </c>
      <c r="CQ48" s="0" t="s">
        <v>563</v>
      </c>
      <c r="CR48" s="0" t="s">
        <v>561</v>
      </c>
      <c r="CS48" s="16" t="s">
        <v>564</v>
      </c>
      <c r="CT48" s="0" t="n">
        <v>50</v>
      </c>
      <c r="CU48" s="0" t="s">
        <v>202</v>
      </c>
      <c r="CV48" s="79"/>
      <c r="CW48" s="0" t="n">
        <v>1</v>
      </c>
      <c r="CX48" s="0" t="s">
        <v>543</v>
      </c>
      <c r="DA48" s="1" t="s">
        <v>257</v>
      </c>
      <c r="DB48" s="1" t="s">
        <v>551</v>
      </c>
      <c r="DC48" s="1" t="s">
        <v>565</v>
      </c>
      <c r="DD48" s="1" t="s">
        <v>566</v>
      </c>
      <c r="DG48" s="2"/>
      <c r="DH48" s="31"/>
      <c r="DI48" s="35"/>
      <c r="DJ48" s="82"/>
      <c r="DK48" s="5" t="n">
        <v>50</v>
      </c>
      <c r="DL48" s="5" t="s">
        <v>202</v>
      </c>
      <c r="DN48" s="5" t="n">
        <v>1</v>
      </c>
      <c r="DO48" s="5" t="s">
        <v>543</v>
      </c>
      <c r="DS48" s="2"/>
      <c r="DT48" s="2"/>
      <c r="DU48" s="2"/>
      <c r="DV48" s="2"/>
      <c r="DW48" s="2"/>
      <c r="DX48" s="2"/>
      <c r="DY48" s="2"/>
      <c r="EC48" s="0" t="n">
        <v>1</v>
      </c>
      <c r="ED48" s="0" t="s">
        <v>543</v>
      </c>
      <c r="EE48" s="2"/>
      <c r="EH48" s="2"/>
      <c r="EI48" s="2"/>
      <c r="EJ48" s="2"/>
      <c r="EK48" s="2"/>
      <c r="EM48" s="0" t="n">
        <v>500</v>
      </c>
      <c r="EN48" s="0" t="s">
        <v>202</v>
      </c>
      <c r="EO48" s="0" t="s">
        <v>567</v>
      </c>
      <c r="EP48" s="0" t="s">
        <v>324</v>
      </c>
      <c r="ER48" s="32" t="str">
        <f aca="false">CONCATENATE(CN48," ",FD48," ",DK48,DL48,"/",DN48,DO48)</f>
        <v>ibuprofen  transdermal 50mg/1g</v>
      </c>
      <c r="ET48" s="0" t="s">
        <v>568</v>
      </c>
      <c r="EU48" s="33" t="s">
        <v>205</v>
      </c>
      <c r="EV48" s="33" t="s">
        <v>569</v>
      </c>
      <c r="EW48" s="33" t="s">
        <v>205</v>
      </c>
      <c r="EX48" s="33" t="s">
        <v>570</v>
      </c>
      <c r="EY48" s="33" t="s">
        <v>205</v>
      </c>
      <c r="EZ48" s="33" t="s">
        <v>571</v>
      </c>
      <c r="FA48" s="33" t="s">
        <v>205</v>
      </c>
      <c r="FB48" s="33" t="s">
        <v>572</v>
      </c>
      <c r="FC48" s="33" t="s">
        <v>205</v>
      </c>
      <c r="FD48" s="33" t="s">
        <v>573</v>
      </c>
      <c r="FE48" s="32" t="str">
        <f aca="false">CONCATENATE(CN48," ",FD48," ",DK48,DL48,"/",DN48,DO48)</f>
        <v>ibuprofen  transdermal 50mg/1g</v>
      </c>
      <c r="FH48" s="0" t="s">
        <v>574</v>
      </c>
      <c r="FI48" s="33" t="s">
        <v>575</v>
      </c>
      <c r="FJ48" s="33" t="s">
        <v>205</v>
      </c>
      <c r="FK48" s="33" t="s">
        <v>571</v>
      </c>
      <c r="FL48" s="0" t="n">
        <v>73</v>
      </c>
      <c r="FM48" s="0" t="s">
        <v>556</v>
      </c>
      <c r="FN48" s="0" t="n">
        <v>5</v>
      </c>
      <c r="FO48" s="0" t="s">
        <v>576</v>
      </c>
      <c r="FP48" s="0" t="n">
        <v>22</v>
      </c>
      <c r="FQ48" s="0" t="s">
        <v>573</v>
      </c>
      <c r="FR48" s="0" t="n">
        <v>47</v>
      </c>
      <c r="FS48" s="0" t="s">
        <v>215</v>
      </c>
      <c r="FU48" s="0" t="n">
        <v>73</v>
      </c>
      <c r="FV48" s="0" t="n">
        <v>5</v>
      </c>
      <c r="FW48" s="0" t="n">
        <v>22</v>
      </c>
      <c r="FX48" s="0" t="n">
        <v>47</v>
      </c>
      <c r="FZ48" s="0" t="s">
        <v>577</v>
      </c>
      <c r="GA48" s="0" t="s">
        <v>217</v>
      </c>
    </row>
    <row r="49" customFormat="false" ht="13.8" hidden="false" customHeight="false" outlineLevel="0" collapsed="false">
      <c r="A49" s="0" t="s">
        <v>598</v>
      </c>
      <c r="B49" s="0" t="s">
        <v>599</v>
      </c>
      <c r="C49" s="28" t="str">
        <f aca="false">HYPERLINK(D49)</f>
        <v>https://samviewer.digile.be/nl/sam/ampps/179715-01</v>
      </c>
      <c r="D49" s="1" t="s">
        <v>600</v>
      </c>
      <c r="E49" s="1" t="s">
        <v>601</v>
      </c>
      <c r="F49" s="1" t="s">
        <v>602</v>
      </c>
      <c r="G49" s="0" t="n">
        <v>1361161</v>
      </c>
      <c r="H49" s="0" t="s">
        <v>598</v>
      </c>
      <c r="I49" s="0" t="s">
        <v>598</v>
      </c>
      <c r="J49" s="2" t="str">
        <f aca="false">CONCATENATE(BI49," ",CK49," ",BE49," ",BO49," ",R49,S49," x ",DK49,DL49,"/",DN49,DO49)</f>
        <v>BEL ibuprofen  Teva transdermal gel 50g x 50mg/1g</v>
      </c>
      <c r="K49" s="2" t="str">
        <f aca="false">CONCATENATE(BI49," ",CK49," ",BE49," ",BO49," ",R49,S49," x ",DK49,DL49,"/",DN49,DO49)</f>
        <v>BEL ibuprofen  Teva transdermal gel 50g x 50mg/1g</v>
      </c>
      <c r="L49" s="11"/>
      <c r="M49" s="11"/>
      <c r="N49" s="11"/>
      <c r="O49" s="11"/>
      <c r="P49" s="0" t="n">
        <v>50</v>
      </c>
      <c r="Q49" s="4" t="s">
        <v>543</v>
      </c>
      <c r="R49" s="0" t="n">
        <v>50</v>
      </c>
      <c r="S49" s="4" t="s">
        <v>543</v>
      </c>
      <c r="T49" s="1" t="s">
        <v>544</v>
      </c>
      <c r="W49" s="1" t="s">
        <v>545</v>
      </c>
      <c r="X49" s="0" t="s">
        <v>324</v>
      </c>
      <c r="Y49" s="0" t="s">
        <v>595</v>
      </c>
      <c r="AA49" s="2"/>
      <c r="AB49" s="2"/>
      <c r="AC49" s="2"/>
      <c r="AD49" s="76" t="n">
        <v>1</v>
      </c>
      <c r="AE49" s="0" t="s">
        <v>324</v>
      </c>
      <c r="AF49" s="0" t="n">
        <v>10546250</v>
      </c>
      <c r="AG49" s="32" t="s">
        <v>547</v>
      </c>
      <c r="AH49" s="0" t="s">
        <v>548</v>
      </c>
      <c r="AI49" s="2"/>
      <c r="AJ49" s="82"/>
      <c r="AK49" s="35"/>
      <c r="AL49" s="2"/>
      <c r="AM49" s="2"/>
      <c r="AN49" s="2"/>
      <c r="AO49" s="2"/>
      <c r="AP49" s="0" t="n">
        <v>50</v>
      </c>
      <c r="AQ49" s="2"/>
      <c r="AR49" s="4" t="s">
        <v>543</v>
      </c>
      <c r="AS49" s="0" t="n">
        <v>172</v>
      </c>
      <c r="AT49" s="36" t="str">
        <f aca="false">CONCATENATE(BI49," ",CK49," ",BE49," ",BO49," ",DK49,DL49,"/",DN49,DO49)</f>
        <v>BEL ibuprofen  Teva transdermal gel 50mg/1g</v>
      </c>
      <c r="AU49" s="29"/>
      <c r="AW49" s="0" t="n">
        <v>172</v>
      </c>
      <c r="AX49" s="0" t="s">
        <v>596</v>
      </c>
      <c r="AZ49" s="0" t="s">
        <v>550</v>
      </c>
      <c r="BA49" s="74" t="s">
        <v>551</v>
      </c>
      <c r="BB49" s="0" t="n">
        <v>10546250</v>
      </c>
      <c r="BC49" s="32" t="s">
        <v>547</v>
      </c>
      <c r="BD49" s="0" t="n">
        <v>1439</v>
      </c>
      <c r="BE49" s="0" t="s">
        <v>286</v>
      </c>
      <c r="BF49" s="2"/>
      <c r="BG49" s="0" t="s">
        <v>286</v>
      </c>
      <c r="BH49" s="0" t="s">
        <v>597</v>
      </c>
      <c r="BI49" s="11" t="s">
        <v>189</v>
      </c>
      <c r="BJ49" s="0" t="str">
        <f aca="false">CONCATENATE(CK49," ",BO49," ",DK49,DL49,"/",DN49,DO49)</f>
        <v>ibuprofen  transdermal gel 50mg/1g</v>
      </c>
      <c r="BK49" s="29"/>
      <c r="BL49" s="0" t="str">
        <f aca="false">CONCATENATE(CK49," ",BO49," ",DK49,DL49,"/",DN49,DO49)</f>
        <v>ibuprofen  transdermal gel 50mg/1g</v>
      </c>
      <c r="BM49" s="0" t="s">
        <v>554</v>
      </c>
      <c r="BN49" s="0" t="n">
        <v>10546250</v>
      </c>
      <c r="BO49" s="32" t="s">
        <v>547</v>
      </c>
      <c r="BP49" s="1" t="s">
        <v>555</v>
      </c>
      <c r="BQ49" s="1" t="s">
        <v>556</v>
      </c>
      <c r="BR49" s="0" t="n">
        <v>10546250</v>
      </c>
      <c r="BS49" s="0" t="s">
        <v>557</v>
      </c>
      <c r="BT49" s="0" t="n">
        <v>10546250</v>
      </c>
      <c r="BU49" s="0" t="s">
        <v>557</v>
      </c>
      <c r="BV49" s="82"/>
      <c r="BW49" s="35"/>
      <c r="BX49" s="2"/>
      <c r="BY49" s="2"/>
      <c r="BZ49" s="0" t="n">
        <v>20003000</v>
      </c>
      <c r="CA49" s="0" t="s">
        <v>558</v>
      </c>
      <c r="CB49" s="1" t="s">
        <v>559</v>
      </c>
      <c r="CC49" s="1" t="s">
        <v>560</v>
      </c>
      <c r="CD49" s="2"/>
      <c r="CE49" s="2"/>
      <c r="CF49" s="2"/>
      <c r="CG49" s="2"/>
      <c r="CH49" s="77" t="n">
        <v>100000090365</v>
      </c>
      <c r="CI49" s="43" t="s">
        <v>192</v>
      </c>
      <c r="CJ49" s="77" t="n">
        <v>100000090365</v>
      </c>
      <c r="CK49" s="0" t="s">
        <v>561</v>
      </c>
      <c r="CL49" s="11" t="s">
        <v>194</v>
      </c>
      <c r="CM49" s="77" t="n">
        <v>100000090365</v>
      </c>
      <c r="CN49" s="0" t="s">
        <v>561</v>
      </c>
      <c r="CO49" s="1" t="s">
        <v>551</v>
      </c>
      <c r="CP49" s="4" t="s">
        <v>562</v>
      </c>
      <c r="CQ49" s="0" t="s">
        <v>563</v>
      </c>
      <c r="CR49" s="0" t="s">
        <v>561</v>
      </c>
      <c r="CS49" s="16" t="s">
        <v>564</v>
      </c>
      <c r="CT49" s="0" t="n">
        <v>50</v>
      </c>
      <c r="CU49" s="0" t="s">
        <v>202</v>
      </c>
      <c r="CV49" s="79"/>
      <c r="CW49" s="0" t="n">
        <v>1</v>
      </c>
      <c r="CX49" s="0" t="s">
        <v>543</v>
      </c>
      <c r="DA49" s="1" t="s">
        <v>257</v>
      </c>
      <c r="DB49" s="1" t="s">
        <v>551</v>
      </c>
      <c r="DC49" s="1" t="s">
        <v>565</v>
      </c>
      <c r="DD49" s="1" t="s">
        <v>566</v>
      </c>
      <c r="DG49" s="2"/>
      <c r="DH49" s="31"/>
      <c r="DI49" s="35"/>
      <c r="DJ49" s="82"/>
      <c r="DK49" s="5" t="n">
        <v>50</v>
      </c>
      <c r="DL49" s="5" t="s">
        <v>202</v>
      </c>
      <c r="DN49" s="5" t="n">
        <v>1</v>
      </c>
      <c r="DO49" s="5" t="s">
        <v>543</v>
      </c>
      <c r="DS49" s="2"/>
      <c r="DT49" s="2"/>
      <c r="DU49" s="2"/>
      <c r="DV49" s="2"/>
      <c r="DW49" s="2"/>
      <c r="DX49" s="2"/>
      <c r="DY49" s="2"/>
      <c r="EC49" s="0" t="n">
        <v>1</v>
      </c>
      <c r="ED49" s="0" t="s">
        <v>543</v>
      </c>
      <c r="EE49" s="2"/>
      <c r="EH49" s="2"/>
      <c r="EI49" s="2"/>
      <c r="EJ49" s="2"/>
      <c r="EK49" s="2"/>
      <c r="EM49" s="0" t="n">
        <v>500</v>
      </c>
      <c r="EN49" s="0" t="s">
        <v>202</v>
      </c>
      <c r="EO49" s="0" t="s">
        <v>567</v>
      </c>
      <c r="EP49" s="0" t="s">
        <v>324</v>
      </c>
      <c r="ER49" s="32" t="str">
        <f aca="false">CONCATENATE(CN49," ",FD49," ",DK49,DL49,"/",DN49,DO49)</f>
        <v>ibuprofen  transdermal 50mg/1g</v>
      </c>
      <c r="ET49" s="0" t="s">
        <v>568</v>
      </c>
      <c r="EU49" s="33" t="s">
        <v>205</v>
      </c>
      <c r="EV49" s="33" t="s">
        <v>569</v>
      </c>
      <c r="EW49" s="33" t="s">
        <v>205</v>
      </c>
      <c r="EX49" s="33" t="s">
        <v>570</v>
      </c>
      <c r="EY49" s="33" t="s">
        <v>205</v>
      </c>
      <c r="EZ49" s="33" t="s">
        <v>571</v>
      </c>
      <c r="FA49" s="33" t="s">
        <v>205</v>
      </c>
      <c r="FB49" s="33" t="s">
        <v>572</v>
      </c>
      <c r="FC49" s="33" t="s">
        <v>205</v>
      </c>
      <c r="FD49" s="33" t="s">
        <v>573</v>
      </c>
      <c r="FE49" s="32" t="str">
        <f aca="false">CONCATENATE(CN49," ",FD49," ",DK49,DL49,"/",DN49,DO49)</f>
        <v>ibuprofen  transdermal 50mg/1g</v>
      </c>
      <c r="FH49" s="0" t="s">
        <v>574</v>
      </c>
      <c r="FI49" s="33" t="s">
        <v>575</v>
      </c>
      <c r="FJ49" s="33" t="s">
        <v>205</v>
      </c>
      <c r="FK49" s="33" t="s">
        <v>571</v>
      </c>
      <c r="FL49" s="0" t="n">
        <v>73</v>
      </c>
      <c r="FM49" s="0" t="s">
        <v>556</v>
      </c>
      <c r="FN49" s="0" t="n">
        <v>5</v>
      </c>
      <c r="FO49" s="0" t="s">
        <v>576</v>
      </c>
      <c r="FP49" s="0" t="n">
        <v>22</v>
      </c>
      <c r="FQ49" s="0" t="s">
        <v>573</v>
      </c>
      <c r="FR49" s="0" t="n">
        <v>47</v>
      </c>
      <c r="FS49" s="0" t="s">
        <v>215</v>
      </c>
      <c r="FU49" s="0" t="n">
        <v>73</v>
      </c>
      <c r="FV49" s="0" t="n">
        <v>5</v>
      </c>
      <c r="FW49" s="0" t="n">
        <v>22</v>
      </c>
      <c r="FX49" s="0" t="n">
        <v>47</v>
      </c>
      <c r="FZ49" s="0" t="s">
        <v>577</v>
      </c>
      <c r="GA49" s="0" t="s">
        <v>217</v>
      </c>
    </row>
    <row r="50" customFormat="false" ht="13.8" hidden="false" customHeight="false" outlineLevel="0" collapsed="false">
      <c r="A50" s="0" t="s">
        <v>603</v>
      </c>
      <c r="B50" s="0" t="s">
        <v>604</v>
      </c>
      <c r="C50" s="28" t="str">
        <f aca="false">HYPERLINK(D50)</f>
        <v>https://samviewer.digile.be/nl/sam/ampps/267495-01</v>
      </c>
      <c r="D50" s="1" t="s">
        <v>605</v>
      </c>
      <c r="E50" s="1" t="s">
        <v>606</v>
      </c>
      <c r="F50" s="1" t="s">
        <v>607</v>
      </c>
      <c r="G50" s="0" t="n">
        <v>2164036</v>
      </c>
      <c r="H50" s="0" t="s">
        <v>603</v>
      </c>
      <c r="I50" s="0" t="s">
        <v>603</v>
      </c>
      <c r="J50" s="2" t="str">
        <f aca="false">CONCATENATE(BI50," ",CK50," ",BE50," ",BO50," ",R50,S50," x ",DK50,DL50,"/",DN50,DO50)</f>
        <v>BEL ibuprofen  Recordati solution for infusion  4 x 10mg/2mL</v>
      </c>
      <c r="K50" s="2" t="str">
        <f aca="false">CONCATENATE(BI50," ",CK50," ",BE50," ",BO50," ",R50,S50," x ",DK50,DL50,"/",DN50,DO50)</f>
        <v>BEL ibuprofen  Recordati solution for infusion  4 x 10mg/2mL</v>
      </c>
      <c r="L50" s="11"/>
      <c r="M50" s="11"/>
      <c r="N50" s="11"/>
      <c r="O50" s="11"/>
      <c r="P50" s="0" t="n">
        <v>4</v>
      </c>
      <c r="Q50" s="2"/>
      <c r="R50" s="0" t="n">
        <v>4</v>
      </c>
      <c r="S50" s="2"/>
      <c r="T50" s="1" t="s">
        <v>608</v>
      </c>
      <c r="W50" s="1" t="s">
        <v>609</v>
      </c>
      <c r="X50" s="0" t="s">
        <v>324</v>
      </c>
      <c r="Y50" s="0" t="s">
        <v>610</v>
      </c>
      <c r="AA50" s="2"/>
      <c r="AB50" s="2"/>
      <c r="AC50" s="2"/>
      <c r="AD50" s="76" t="n">
        <v>1</v>
      </c>
      <c r="AE50" s="0" t="n">
        <v>4</v>
      </c>
      <c r="AF50" s="0" t="n">
        <v>11210000</v>
      </c>
      <c r="AG50" s="32" t="s">
        <v>611</v>
      </c>
      <c r="AH50" s="0" t="s">
        <v>612</v>
      </c>
      <c r="AI50" s="2"/>
      <c r="AJ50" s="2"/>
      <c r="AK50" s="83"/>
      <c r="AL50" s="2"/>
      <c r="AM50" s="2"/>
      <c r="AN50" s="2"/>
      <c r="AO50" s="2"/>
      <c r="AP50" s="0" t="n">
        <v>4</v>
      </c>
      <c r="AQ50" s="2"/>
      <c r="AR50" s="2"/>
      <c r="AS50" s="32" t="n">
        <v>456118</v>
      </c>
      <c r="AT50" s="36" t="str">
        <f aca="false">CONCATENATE(BI50," ",CK50," ",BE50," ",BO50," ",DK50,DL50,"/",DN50,DO50)</f>
        <v>BEL ibuprofen  Recordati solution for infusion  10mg/2mL</v>
      </c>
      <c r="AU50" s="29"/>
      <c r="AX50" s="0" t="s">
        <v>613</v>
      </c>
      <c r="AZ50" s="0" t="s">
        <v>614</v>
      </c>
      <c r="BA50" s="74" t="s">
        <v>551</v>
      </c>
      <c r="BB50" s="0" t="n">
        <v>11210000</v>
      </c>
      <c r="BC50" s="32" t="s">
        <v>611</v>
      </c>
      <c r="BD50" s="33" t="n">
        <v>2519</v>
      </c>
      <c r="BE50" s="0" t="s">
        <v>615</v>
      </c>
      <c r="BF50" s="2"/>
      <c r="BG50" s="0" t="s">
        <v>615</v>
      </c>
      <c r="BI50" s="11" t="s">
        <v>189</v>
      </c>
      <c r="BJ50" s="0" t="str">
        <f aca="false">CONCATENATE(CK50," ",BO50," ",DK50,DL50,"/",DN50,DO50)</f>
        <v>ibuprofen  solution for infusion  10mg/2mL</v>
      </c>
      <c r="BK50" s="29"/>
      <c r="BL50" s="0" t="str">
        <f aca="false">CONCATENATE(CK50," ",BO50," ",DK50,DL50,"/",DN50,DO50)</f>
        <v>ibuprofen  solution for infusion  10mg/2mL</v>
      </c>
      <c r="BM50" s="0" t="s">
        <v>324</v>
      </c>
      <c r="BN50" s="0" t="n">
        <v>11210000</v>
      </c>
      <c r="BO50" s="32" t="s">
        <v>611</v>
      </c>
      <c r="BP50" s="1" t="s">
        <v>616</v>
      </c>
      <c r="BQ50" s="1" t="s">
        <v>612</v>
      </c>
      <c r="BR50" s="0" t="n">
        <v>11210000</v>
      </c>
      <c r="BS50" s="0" t="s">
        <v>617</v>
      </c>
      <c r="BT50" s="0" t="n">
        <v>11210000</v>
      </c>
      <c r="BU50" s="0" t="s">
        <v>617</v>
      </c>
      <c r="BV50" s="2"/>
      <c r="BW50" s="83"/>
      <c r="BX50" s="2"/>
      <c r="BY50" s="2"/>
      <c r="BZ50" s="0" t="n">
        <v>20045000</v>
      </c>
      <c r="CA50" s="0" t="s">
        <v>618</v>
      </c>
      <c r="CB50" s="1" t="s">
        <v>619</v>
      </c>
      <c r="CC50" s="1" t="s">
        <v>619</v>
      </c>
      <c r="CD50" s="2"/>
      <c r="CE50" s="2"/>
      <c r="CF50" s="2"/>
      <c r="CG50" s="2"/>
      <c r="CH50" s="77" t="n">
        <v>100000090365</v>
      </c>
      <c r="CI50" s="43" t="s">
        <v>192</v>
      </c>
      <c r="CJ50" s="77" t="n">
        <v>100000090365</v>
      </c>
      <c r="CK50" s="0" t="s">
        <v>561</v>
      </c>
      <c r="CL50" s="11" t="s">
        <v>194</v>
      </c>
      <c r="CM50" s="77" t="n">
        <v>100000090365</v>
      </c>
      <c r="CN50" s="0" t="s">
        <v>561</v>
      </c>
      <c r="CO50" s="1" t="s">
        <v>551</v>
      </c>
      <c r="CP50" s="4" t="s">
        <v>620</v>
      </c>
      <c r="CQ50" s="0" t="s">
        <v>563</v>
      </c>
      <c r="CR50" s="0" t="s">
        <v>561</v>
      </c>
      <c r="CS50" s="16" t="s">
        <v>564</v>
      </c>
      <c r="CT50" s="0" t="n">
        <v>10</v>
      </c>
      <c r="CU50" s="0" t="s">
        <v>202</v>
      </c>
      <c r="CV50" s="79"/>
      <c r="CW50" s="0" t="n">
        <v>2</v>
      </c>
      <c r="CX50" s="0" t="s">
        <v>513</v>
      </c>
      <c r="CY50" s="79"/>
      <c r="DA50" s="1" t="s">
        <v>257</v>
      </c>
      <c r="DB50" s="1" t="s">
        <v>551</v>
      </c>
      <c r="DC50" s="1" t="s">
        <v>200</v>
      </c>
      <c r="DD50" s="1" t="s">
        <v>609</v>
      </c>
      <c r="DG50" s="2"/>
      <c r="DH50" s="31"/>
      <c r="DI50" s="83"/>
      <c r="DJ50" s="2"/>
      <c r="DK50" s="5" t="n">
        <v>10</v>
      </c>
      <c r="DL50" s="5" t="s">
        <v>202</v>
      </c>
      <c r="DN50" s="5" t="n">
        <v>2</v>
      </c>
      <c r="DO50" s="5" t="s">
        <v>513</v>
      </c>
      <c r="DS50" s="2"/>
      <c r="DT50" s="2"/>
      <c r="DU50" s="2"/>
      <c r="DV50" s="2"/>
      <c r="DW50" s="2"/>
      <c r="DX50" s="2"/>
      <c r="DY50" s="2"/>
      <c r="EC50" s="0" t="n">
        <v>2</v>
      </c>
      <c r="ED50" s="0" t="s">
        <v>513</v>
      </c>
      <c r="EE50" s="2"/>
      <c r="EH50" s="2"/>
      <c r="EI50" s="2"/>
      <c r="EJ50" s="2"/>
      <c r="EK50" s="2"/>
      <c r="EM50" s="0" t="n">
        <v>1200</v>
      </c>
      <c r="EN50" s="0" t="s">
        <v>202</v>
      </c>
      <c r="EO50" s="0" t="s">
        <v>621</v>
      </c>
      <c r="EP50" s="0" t="n">
        <v>4</v>
      </c>
      <c r="ER50" s="32" t="str">
        <f aca="false">CONCATENATE(CN50," ",FD50," ",DK50,DL50,"/",DN50,DO50)</f>
        <v>ibuprofen  infusion 10mg/2mL</v>
      </c>
      <c r="ET50" s="0" t="s">
        <v>622</v>
      </c>
      <c r="EU50" s="33" t="s">
        <v>205</v>
      </c>
      <c r="EV50" s="33" t="s">
        <v>569</v>
      </c>
      <c r="EW50" s="33" t="s">
        <v>205</v>
      </c>
      <c r="EX50" s="33" t="s">
        <v>570</v>
      </c>
      <c r="EY50" s="33" t="s">
        <v>205</v>
      </c>
      <c r="EZ50" s="33" t="s">
        <v>571</v>
      </c>
      <c r="FA50" s="33" t="s">
        <v>205</v>
      </c>
      <c r="FB50" s="33" t="s">
        <v>623</v>
      </c>
      <c r="FC50" s="33" t="s">
        <v>205</v>
      </c>
      <c r="FD50" s="33" t="s">
        <v>624</v>
      </c>
      <c r="FE50" s="32" t="str">
        <f aca="false">CONCATENATE(CN50," ",FD50," ",DK50,DL50,"/",DN50,DO50)</f>
        <v>ibuprofen  infusion 10mg/2mL</v>
      </c>
      <c r="FH50" s="0" t="s">
        <v>574</v>
      </c>
      <c r="FI50" s="33" t="s">
        <v>575</v>
      </c>
      <c r="FJ50" s="33" t="s">
        <v>205</v>
      </c>
      <c r="FK50" s="33" t="s">
        <v>571</v>
      </c>
      <c r="FL50" s="0" t="n">
        <v>83</v>
      </c>
      <c r="FM50" s="0" t="s">
        <v>625</v>
      </c>
      <c r="FN50" s="0" t="n">
        <v>9</v>
      </c>
      <c r="FO50" s="0" t="s">
        <v>624</v>
      </c>
      <c r="FP50" s="0" t="n">
        <v>33</v>
      </c>
      <c r="FQ50" s="0" t="s">
        <v>626</v>
      </c>
      <c r="FR50" s="0" t="n">
        <v>47</v>
      </c>
      <c r="FS50" s="0" t="s">
        <v>215</v>
      </c>
      <c r="GA50" s="0" t="s">
        <v>217</v>
      </c>
    </row>
    <row r="51" customFormat="false" ht="13.8" hidden="false" customHeight="false" outlineLevel="0" collapsed="false">
      <c r="A51" s="0" t="s">
        <v>627</v>
      </c>
      <c r="B51" s="0" t="s">
        <v>628</v>
      </c>
      <c r="C51" s="28" t="str">
        <f aca="false">HYPERLINK(D51)</f>
        <v>https://samviewer.digile.be/nl/sam/ampps/557600-01</v>
      </c>
      <c r="D51" s="1" t="s">
        <v>629</v>
      </c>
      <c r="E51" s="1" t="s">
        <v>630</v>
      </c>
      <c r="F51" s="1" t="s">
        <v>631</v>
      </c>
      <c r="G51" s="0" t="n">
        <v>4339867</v>
      </c>
      <c r="H51" s="0" t="s">
        <v>627</v>
      </c>
      <c r="I51" s="0" t="s">
        <v>627</v>
      </c>
      <c r="J51" s="2" t="str">
        <f aca="false">CONCATENATE(BI51," ",CK51," ",BE51," ",BO51," ",R51,S51," x ",DK51,DL51,"/",DN51,DO51)</f>
        <v>BEL ibuprofen  B. Braun solution for infusion  10 x 200mg/50mL</v>
      </c>
      <c r="K51" s="2" t="str">
        <f aca="false">CONCATENATE(BI51," ",CK51," ",BE51," ",BO51," ",R51,S51," x ",DK51,DL51,"/",DN51,DO51)</f>
        <v>BEL ibuprofen  B. Braun solution for infusion  10 x 200mg/50mL</v>
      </c>
      <c r="L51" s="11"/>
      <c r="M51" s="11"/>
      <c r="N51" s="11"/>
      <c r="O51" s="11"/>
      <c r="P51" s="0" t="n">
        <v>10</v>
      </c>
      <c r="Q51" s="2"/>
      <c r="R51" s="0" t="n">
        <v>10</v>
      </c>
      <c r="S51" s="2"/>
      <c r="T51" s="1" t="s">
        <v>632</v>
      </c>
      <c r="W51" s="1" t="s">
        <v>633</v>
      </c>
      <c r="X51" s="0" t="s">
        <v>324</v>
      </c>
      <c r="Y51" s="0" t="s">
        <v>634</v>
      </c>
      <c r="AA51" s="2"/>
      <c r="AB51" s="2"/>
      <c r="AC51" s="2"/>
      <c r="AD51" s="76" t="n">
        <v>1</v>
      </c>
      <c r="AE51" s="0" t="n">
        <v>10</v>
      </c>
      <c r="AF51" s="0" t="n">
        <v>11210000</v>
      </c>
      <c r="AG51" s="32" t="s">
        <v>611</v>
      </c>
      <c r="AH51" s="0" t="s">
        <v>612</v>
      </c>
      <c r="AI51" s="2"/>
      <c r="AJ51" s="2"/>
      <c r="AK51" s="83"/>
      <c r="AL51" s="2"/>
      <c r="AM51" s="2"/>
      <c r="AN51" s="2"/>
      <c r="AO51" s="2"/>
      <c r="AP51" s="0" t="n">
        <v>10</v>
      </c>
      <c r="AQ51" s="2"/>
      <c r="AR51" s="2"/>
      <c r="AS51" s="32" t="n">
        <v>456119</v>
      </c>
      <c r="AT51" s="36" t="str">
        <f aca="false">CONCATENATE(BI51," ",CK51," ",BE51," ",BO51," ",DK51,DL51,"/",DN51,DO51)</f>
        <v>BEL ibuprofen  B. Braun solution for infusion  200mg/50mL</v>
      </c>
      <c r="AU51" s="29"/>
      <c r="AX51" s="0" t="s">
        <v>635</v>
      </c>
      <c r="AZ51" s="0" t="s">
        <v>636</v>
      </c>
      <c r="BA51" s="74" t="s">
        <v>551</v>
      </c>
      <c r="BB51" s="0" t="n">
        <v>11210000</v>
      </c>
      <c r="BC51" s="32" t="s">
        <v>611</v>
      </c>
      <c r="BD51" s="33" t="n">
        <v>3534</v>
      </c>
      <c r="BE51" s="0" t="s">
        <v>637</v>
      </c>
      <c r="BF51" s="2"/>
      <c r="BG51" s="0" t="s">
        <v>637</v>
      </c>
      <c r="BI51" s="11" t="s">
        <v>189</v>
      </c>
      <c r="BJ51" s="0" t="str">
        <f aca="false">CONCATENATE(CK51," ",BO51," ",DK51,DL51,"/",DN51,DO51)</f>
        <v>ibuprofen  solution for infusion  200mg/50mL</v>
      </c>
      <c r="BK51" s="29"/>
      <c r="BL51" s="0" t="str">
        <f aca="false">CONCATENATE(CK51," ",BO51," ",DK51,DL51,"/",DN51,DO51)</f>
        <v>ibuprofen  solution for infusion  200mg/50mL</v>
      </c>
      <c r="BM51" s="0" t="s">
        <v>324</v>
      </c>
      <c r="BN51" s="0" t="n">
        <v>11210000</v>
      </c>
      <c r="BO51" s="32" t="s">
        <v>611</v>
      </c>
      <c r="BP51" s="1" t="s">
        <v>616</v>
      </c>
      <c r="BQ51" s="1" t="s">
        <v>612</v>
      </c>
      <c r="BR51" s="0" t="n">
        <v>11210000</v>
      </c>
      <c r="BS51" s="0" t="s">
        <v>617</v>
      </c>
      <c r="BT51" s="0" t="n">
        <v>11210000</v>
      </c>
      <c r="BU51" s="0" t="s">
        <v>617</v>
      </c>
      <c r="BV51" s="2"/>
      <c r="BW51" s="83"/>
      <c r="BX51" s="2"/>
      <c r="BY51" s="2"/>
      <c r="BZ51" s="0" t="n">
        <v>20045000</v>
      </c>
      <c r="CA51" s="0" t="s">
        <v>618</v>
      </c>
      <c r="CB51" s="1" t="s">
        <v>619</v>
      </c>
      <c r="CC51" s="1" t="s">
        <v>619</v>
      </c>
      <c r="CD51" s="2"/>
      <c r="CE51" s="2"/>
      <c r="CF51" s="2"/>
      <c r="CG51" s="2"/>
      <c r="CH51" s="77" t="n">
        <v>100000090365</v>
      </c>
      <c r="CI51" s="43" t="s">
        <v>192</v>
      </c>
      <c r="CJ51" s="77" t="n">
        <v>100000090365</v>
      </c>
      <c r="CK51" s="0" t="s">
        <v>561</v>
      </c>
      <c r="CL51" s="11" t="s">
        <v>194</v>
      </c>
      <c r="CM51" s="77" t="n">
        <v>100000090365</v>
      </c>
      <c r="CN51" s="0" t="s">
        <v>561</v>
      </c>
      <c r="CO51" s="1" t="s">
        <v>551</v>
      </c>
      <c r="CP51" s="4" t="s">
        <v>490</v>
      </c>
      <c r="CQ51" s="0" t="s">
        <v>563</v>
      </c>
      <c r="CR51" s="0" t="s">
        <v>561</v>
      </c>
      <c r="CS51" s="16" t="s">
        <v>564</v>
      </c>
      <c r="CT51" s="0" t="n">
        <v>200</v>
      </c>
      <c r="CU51" s="0" t="s">
        <v>202</v>
      </c>
      <c r="CV51" s="79"/>
      <c r="CW51" s="0" t="n">
        <v>50</v>
      </c>
      <c r="CX51" s="0" t="s">
        <v>513</v>
      </c>
      <c r="CY51" s="79"/>
      <c r="DA51" s="1" t="s">
        <v>257</v>
      </c>
      <c r="DB51" s="1" t="s">
        <v>551</v>
      </c>
      <c r="DC51" s="1" t="s">
        <v>490</v>
      </c>
      <c r="DD51" s="1" t="s">
        <v>633</v>
      </c>
      <c r="DG51" s="2"/>
      <c r="DH51" s="31"/>
      <c r="DI51" s="83"/>
      <c r="DJ51" s="2"/>
      <c r="DK51" s="5" t="n">
        <v>200</v>
      </c>
      <c r="DL51" s="5" t="s">
        <v>202</v>
      </c>
      <c r="DN51" s="5" t="n">
        <v>50</v>
      </c>
      <c r="DO51" s="5" t="s">
        <v>513</v>
      </c>
      <c r="DS51" s="2"/>
      <c r="DT51" s="2"/>
      <c r="DU51" s="2"/>
      <c r="DV51" s="2"/>
      <c r="DW51" s="2"/>
      <c r="DX51" s="2"/>
      <c r="DY51" s="2"/>
      <c r="EC51" s="0" t="n">
        <v>50</v>
      </c>
      <c r="ED51" s="0" t="s">
        <v>513</v>
      </c>
      <c r="EE51" s="2"/>
      <c r="EH51" s="2"/>
      <c r="EI51" s="2"/>
      <c r="EJ51" s="2"/>
      <c r="EK51" s="2"/>
      <c r="EM51" s="0" t="n">
        <v>1200</v>
      </c>
      <c r="EN51" s="0" t="s">
        <v>202</v>
      </c>
      <c r="EO51" s="0" t="s">
        <v>621</v>
      </c>
      <c r="EP51" s="0" t="n">
        <v>10</v>
      </c>
      <c r="ER51" s="32" t="str">
        <f aca="false">CONCATENATE(CN51," ",FD51," ",DK51,DL51,"/",DN51,DO51)</f>
        <v>ibuprofen  infusion 200mg/50mL</v>
      </c>
      <c r="ET51" s="0" t="s">
        <v>638</v>
      </c>
      <c r="EU51" s="33" t="s">
        <v>205</v>
      </c>
      <c r="EV51" s="33" t="s">
        <v>569</v>
      </c>
      <c r="EW51" s="33" t="s">
        <v>205</v>
      </c>
      <c r="EX51" s="33" t="s">
        <v>570</v>
      </c>
      <c r="EY51" s="33" t="s">
        <v>205</v>
      </c>
      <c r="EZ51" s="33" t="s">
        <v>571</v>
      </c>
      <c r="FA51" s="33" t="s">
        <v>205</v>
      </c>
      <c r="FB51" s="33" t="s">
        <v>623</v>
      </c>
      <c r="FC51" s="33" t="s">
        <v>205</v>
      </c>
      <c r="FD51" s="33" t="s">
        <v>624</v>
      </c>
      <c r="FE51" s="32" t="str">
        <f aca="false">CONCATENATE(CN51," ",FD51," ",DK51,DL51,"/",DN51,DO51)</f>
        <v>ibuprofen  infusion 200mg/50mL</v>
      </c>
      <c r="FH51" s="0" t="s">
        <v>574</v>
      </c>
      <c r="FI51" s="33" t="s">
        <v>575</v>
      </c>
      <c r="FJ51" s="33" t="s">
        <v>205</v>
      </c>
      <c r="FK51" s="33" t="s">
        <v>571</v>
      </c>
      <c r="FL51" s="0" t="n">
        <v>83</v>
      </c>
      <c r="FM51" s="0" t="s">
        <v>625</v>
      </c>
      <c r="FN51" s="0" t="n">
        <v>9</v>
      </c>
      <c r="FO51" s="0" t="s">
        <v>624</v>
      </c>
      <c r="FP51" s="0" t="n">
        <v>33</v>
      </c>
      <c r="FQ51" s="0" t="s">
        <v>626</v>
      </c>
      <c r="FR51" s="0" t="n">
        <v>47</v>
      </c>
      <c r="FS51" s="0" t="s">
        <v>215</v>
      </c>
      <c r="GA51" s="0" t="s">
        <v>217</v>
      </c>
    </row>
    <row r="52" customFormat="false" ht="13.8" hidden="false" customHeight="false" outlineLevel="0" collapsed="false">
      <c r="A52" s="0" t="s">
        <v>639</v>
      </c>
      <c r="B52" s="0" t="s">
        <v>640</v>
      </c>
      <c r="C52" s="28" t="str">
        <f aca="false">HYPERLINK(D52)</f>
        <v>https://samviewer.digile.be/nl/sam/ampps/512240-01</v>
      </c>
      <c r="D52" s="1" t="s">
        <v>641</v>
      </c>
      <c r="E52" s="1" t="s">
        <v>642</v>
      </c>
      <c r="F52" s="1" t="s">
        <v>643</v>
      </c>
      <c r="G52" s="0" t="n">
        <v>3913027</v>
      </c>
      <c r="H52" s="0" t="s">
        <v>639</v>
      </c>
      <c r="I52" s="0" t="s">
        <v>639</v>
      </c>
      <c r="J52" s="2" t="str">
        <f aca="false">CONCATENATE(BI52," ",CK52," ",BE52," ",BO52," ",R52,S52," x ",DK52,DL52,"/",DN52,DO52)</f>
        <v>BEL ibuprofen  B. Braun solution for infusion  10 x 400mg/100mL</v>
      </c>
      <c r="K52" s="2" t="str">
        <f aca="false">CONCATENATE(BI52," ",CK52," ",BE52," ",BO52," ",R52,S52," x ",DK52,DL52,"/",DN52,DO52)</f>
        <v>BEL ibuprofen  B. Braun solution for infusion  10 x 400mg/100mL</v>
      </c>
      <c r="L52" s="11"/>
      <c r="M52" s="11"/>
      <c r="N52" s="11"/>
      <c r="O52" s="11"/>
      <c r="P52" s="0" t="n">
        <v>10</v>
      </c>
      <c r="Q52" s="2"/>
      <c r="R52" s="0" t="n">
        <v>10</v>
      </c>
      <c r="S52" s="2"/>
      <c r="T52" s="1" t="s">
        <v>644</v>
      </c>
      <c r="W52" s="1" t="s">
        <v>645</v>
      </c>
      <c r="X52" s="0" t="n">
        <v>100</v>
      </c>
      <c r="Y52" s="0" t="s">
        <v>646</v>
      </c>
      <c r="AA52" s="2"/>
      <c r="AB52" s="2"/>
      <c r="AC52" s="2"/>
      <c r="AD52" s="76" t="n">
        <v>1</v>
      </c>
      <c r="AE52" s="0" t="n">
        <v>10</v>
      </c>
      <c r="AF52" s="0" t="n">
        <v>11210000</v>
      </c>
      <c r="AG52" s="32" t="s">
        <v>611</v>
      </c>
      <c r="AH52" s="0" t="s">
        <v>612</v>
      </c>
      <c r="AI52" s="2"/>
      <c r="AJ52" s="2"/>
      <c r="AK52" s="83"/>
      <c r="AL52" s="2"/>
      <c r="AM52" s="2"/>
      <c r="AN52" s="2"/>
      <c r="AO52" s="2"/>
      <c r="AP52" s="0" t="n">
        <v>10</v>
      </c>
      <c r="AQ52" s="2"/>
      <c r="AR52" s="2"/>
      <c r="AS52" s="32" t="n">
        <v>456121</v>
      </c>
      <c r="AT52" s="36" t="str">
        <f aca="false">CONCATENATE(BI52," ",CK52," ",BE52," ",BO52," ",DK52,DL52,"/",DN52,DO52)</f>
        <v>BEL ibuprofen  B. Braun solution for infusion  400mg/100mL</v>
      </c>
      <c r="AU52" s="29"/>
      <c r="AX52" s="0" t="s">
        <v>647</v>
      </c>
      <c r="AZ52" s="0" t="s">
        <v>636</v>
      </c>
      <c r="BA52" s="74" t="s">
        <v>551</v>
      </c>
      <c r="BB52" s="0" t="n">
        <v>11210000</v>
      </c>
      <c r="BC52" s="32" t="s">
        <v>611</v>
      </c>
      <c r="BD52" s="33" t="n">
        <v>3534</v>
      </c>
      <c r="BE52" s="0" t="s">
        <v>637</v>
      </c>
      <c r="BF52" s="2"/>
      <c r="BG52" s="0" t="s">
        <v>637</v>
      </c>
      <c r="BI52" s="11" t="s">
        <v>189</v>
      </c>
      <c r="BJ52" s="0" t="str">
        <f aca="false">CONCATENATE(CK52," ",BO52," ",DK52,DL52,"/",DN52,DO52)</f>
        <v>ibuprofen  solution for infusion  400mg/100mL</v>
      </c>
      <c r="BK52" s="29"/>
      <c r="BL52" s="0" t="str">
        <f aca="false">CONCATENATE(CK52," ",BO52," ",DK52,DL52,"/",DN52,DO52)</f>
        <v>ibuprofen  solution for infusion  400mg/100mL</v>
      </c>
      <c r="BM52" s="0" t="s">
        <v>324</v>
      </c>
      <c r="BN52" s="0" t="n">
        <v>11210000</v>
      </c>
      <c r="BO52" s="32" t="s">
        <v>611</v>
      </c>
      <c r="BP52" s="1" t="s">
        <v>616</v>
      </c>
      <c r="BQ52" s="1" t="s">
        <v>612</v>
      </c>
      <c r="BR52" s="0" t="n">
        <v>11210000</v>
      </c>
      <c r="BS52" s="0" t="s">
        <v>617</v>
      </c>
      <c r="BT52" s="0" t="n">
        <v>11210000</v>
      </c>
      <c r="BU52" s="0" t="s">
        <v>617</v>
      </c>
      <c r="BV52" s="2"/>
      <c r="BW52" s="83"/>
      <c r="BX52" s="2"/>
      <c r="BY52" s="2"/>
      <c r="BZ52" s="0" t="n">
        <v>20045000</v>
      </c>
      <c r="CA52" s="0" t="s">
        <v>618</v>
      </c>
      <c r="CB52" s="1" t="s">
        <v>619</v>
      </c>
      <c r="CC52" s="1" t="s">
        <v>619</v>
      </c>
      <c r="CD52" s="2"/>
      <c r="CE52" s="2"/>
      <c r="CF52" s="2"/>
      <c r="CG52" s="2"/>
      <c r="CH52" s="77" t="n">
        <v>100000090365</v>
      </c>
      <c r="CI52" s="43" t="s">
        <v>192</v>
      </c>
      <c r="CJ52" s="77" t="n">
        <v>100000090365</v>
      </c>
      <c r="CK52" s="0" t="s">
        <v>561</v>
      </c>
      <c r="CL52" s="11" t="s">
        <v>194</v>
      </c>
      <c r="CM52" s="77" t="n">
        <v>100000090365</v>
      </c>
      <c r="CN52" s="0" t="s">
        <v>561</v>
      </c>
      <c r="CO52" s="1" t="s">
        <v>551</v>
      </c>
      <c r="CP52" s="4" t="s">
        <v>506</v>
      </c>
      <c r="CQ52" s="0" t="s">
        <v>563</v>
      </c>
      <c r="CR52" s="0" t="s">
        <v>561</v>
      </c>
      <c r="CS52" s="16" t="s">
        <v>564</v>
      </c>
      <c r="CT52" s="0" t="n">
        <v>400</v>
      </c>
      <c r="CU52" s="0" t="s">
        <v>202</v>
      </c>
      <c r="CV52" s="79"/>
      <c r="CW52" s="0" t="n">
        <v>100</v>
      </c>
      <c r="CX52" s="0" t="s">
        <v>513</v>
      </c>
      <c r="CY52" s="79"/>
      <c r="DA52" s="1" t="s">
        <v>257</v>
      </c>
      <c r="DB52" s="1" t="s">
        <v>551</v>
      </c>
      <c r="DC52" s="1" t="s">
        <v>506</v>
      </c>
      <c r="DD52" s="1" t="s">
        <v>645</v>
      </c>
      <c r="DG52" s="2"/>
      <c r="DH52" s="31"/>
      <c r="DI52" s="83"/>
      <c r="DJ52" s="2"/>
      <c r="DK52" s="5" t="n">
        <v>400</v>
      </c>
      <c r="DL52" s="5" t="s">
        <v>202</v>
      </c>
      <c r="DN52" s="5" t="n">
        <v>100</v>
      </c>
      <c r="DO52" s="5" t="s">
        <v>513</v>
      </c>
      <c r="DS52" s="2"/>
      <c r="DT52" s="2"/>
      <c r="DU52" s="2"/>
      <c r="DV52" s="2"/>
      <c r="DW52" s="2"/>
      <c r="DX52" s="2"/>
      <c r="DY52" s="2"/>
      <c r="EC52" s="0" t="n">
        <v>100</v>
      </c>
      <c r="ED52" s="0" t="s">
        <v>513</v>
      </c>
      <c r="EE52" s="2"/>
      <c r="EH52" s="2"/>
      <c r="EI52" s="2"/>
      <c r="EJ52" s="2"/>
      <c r="EK52" s="2"/>
      <c r="EM52" s="0" t="n">
        <v>1200</v>
      </c>
      <c r="EN52" s="0" t="s">
        <v>202</v>
      </c>
      <c r="EO52" s="0" t="s">
        <v>621</v>
      </c>
      <c r="EP52" s="0" t="n">
        <v>10</v>
      </c>
      <c r="ER52" s="32" t="str">
        <f aca="false">CONCATENATE(CN52," ",FD52," ",DK52,DL52,"/",DN52,DO52)</f>
        <v>ibuprofen  infusion 400mg/100mL</v>
      </c>
      <c r="ET52" s="0" t="s">
        <v>648</v>
      </c>
      <c r="EU52" s="33" t="s">
        <v>205</v>
      </c>
      <c r="EV52" s="33" t="s">
        <v>569</v>
      </c>
      <c r="EW52" s="33" t="s">
        <v>205</v>
      </c>
      <c r="EX52" s="33" t="s">
        <v>570</v>
      </c>
      <c r="EY52" s="33" t="s">
        <v>205</v>
      </c>
      <c r="EZ52" s="33" t="s">
        <v>571</v>
      </c>
      <c r="FA52" s="33" t="s">
        <v>205</v>
      </c>
      <c r="FB52" s="33" t="s">
        <v>623</v>
      </c>
      <c r="FC52" s="33" t="s">
        <v>205</v>
      </c>
      <c r="FD52" s="33" t="s">
        <v>624</v>
      </c>
      <c r="FE52" s="32" t="str">
        <f aca="false">CONCATENATE(CN52," ",FD52," ",DK52,DL52,"/",DN52,DO52)</f>
        <v>ibuprofen  infusion 400mg/100mL</v>
      </c>
      <c r="FH52" s="0" t="s">
        <v>574</v>
      </c>
      <c r="FI52" s="33" t="s">
        <v>575</v>
      </c>
      <c r="FJ52" s="33" t="s">
        <v>205</v>
      </c>
      <c r="FK52" s="33" t="s">
        <v>571</v>
      </c>
      <c r="FL52" s="0" t="n">
        <v>83</v>
      </c>
      <c r="FM52" s="0" t="s">
        <v>625</v>
      </c>
      <c r="FN52" s="0" t="n">
        <v>9</v>
      </c>
      <c r="FO52" s="0" t="s">
        <v>624</v>
      </c>
      <c r="FP52" s="0" t="n">
        <v>33</v>
      </c>
      <c r="FQ52" s="0" t="s">
        <v>626</v>
      </c>
      <c r="FR52" s="0" t="n">
        <v>47</v>
      </c>
      <c r="FS52" s="0" t="s">
        <v>215</v>
      </c>
      <c r="GA52" s="0" t="s">
        <v>217</v>
      </c>
    </row>
    <row r="53" customFormat="false" ht="13.8" hidden="false" customHeight="false" outlineLevel="0" collapsed="false">
      <c r="A53" s="0" t="s">
        <v>649</v>
      </c>
      <c r="B53" s="0" t="s">
        <v>650</v>
      </c>
      <c r="C53" s="28" t="str">
        <f aca="false">HYPERLINK(D53)</f>
        <v>https://samviewer.digile.be/nl/sam/ampps/516240-01</v>
      </c>
      <c r="D53" s="1" t="s">
        <v>651</v>
      </c>
      <c r="E53" s="1" t="s">
        <v>652</v>
      </c>
      <c r="F53" s="1" t="s">
        <v>653</v>
      </c>
      <c r="G53" s="0" t="n">
        <v>3913019</v>
      </c>
      <c r="H53" s="0" t="s">
        <v>649</v>
      </c>
      <c r="I53" s="0" t="s">
        <v>649</v>
      </c>
      <c r="J53" s="2" t="str">
        <f aca="false">CONCATENATE(BI53," ",CK53," ",BE53," ",BO53," ",R53,S53," x ",DK53,DL53,"/",DN53,DO53)</f>
        <v>BEL ibuprofen  B. Braun solution for infusion  10 x 600mg/100mL</v>
      </c>
      <c r="K53" s="2" t="str">
        <f aca="false">CONCATENATE(BI53," ",CK53," ",BE53," ",BO53," ",R53,S53," x ",DK53,DL53,"/",DN53,DO53)</f>
        <v>BEL ibuprofen  B. Braun solution for infusion  10 x 600mg/100mL</v>
      </c>
      <c r="L53" s="11"/>
      <c r="M53" s="11"/>
      <c r="N53" s="11"/>
      <c r="O53" s="11"/>
      <c r="P53" s="0" t="n">
        <v>10</v>
      </c>
      <c r="Q53" s="2"/>
      <c r="R53" s="0" t="n">
        <v>10</v>
      </c>
      <c r="S53" s="2"/>
      <c r="T53" s="1" t="s">
        <v>644</v>
      </c>
      <c r="W53" s="1" t="s">
        <v>645</v>
      </c>
      <c r="X53" s="0" t="n">
        <v>20</v>
      </c>
      <c r="Y53" s="0" t="s">
        <v>654</v>
      </c>
      <c r="AA53" s="2"/>
      <c r="AB53" s="2"/>
      <c r="AC53" s="2"/>
      <c r="AD53" s="76" t="n">
        <v>1</v>
      </c>
      <c r="AE53" s="0" t="n">
        <v>10</v>
      </c>
      <c r="AF53" s="0" t="n">
        <v>11210000</v>
      </c>
      <c r="AG53" s="32" t="s">
        <v>611</v>
      </c>
      <c r="AH53" s="0" t="s">
        <v>612</v>
      </c>
      <c r="AI53" s="2"/>
      <c r="AJ53" s="2"/>
      <c r="AK53" s="83"/>
      <c r="AL53" s="2"/>
      <c r="AM53" s="2"/>
      <c r="AN53" s="2"/>
      <c r="AO53" s="2"/>
      <c r="AP53" s="0" t="n">
        <v>10</v>
      </c>
      <c r="AQ53" s="2"/>
      <c r="AR53" s="2"/>
      <c r="AS53" s="32" t="n">
        <v>456122</v>
      </c>
      <c r="AT53" s="36" t="str">
        <f aca="false">CONCATENATE(BI53," ",CK53," ",BE53," ",BO53," ",DK53,DL53,"/",DN53,DO53)</f>
        <v>BEL ibuprofen  B. Braun solution for infusion  600mg/100mL</v>
      </c>
      <c r="AU53" s="29"/>
      <c r="AX53" s="0" t="s">
        <v>655</v>
      </c>
      <c r="AZ53" s="0" t="s">
        <v>636</v>
      </c>
      <c r="BA53" s="74" t="s">
        <v>551</v>
      </c>
      <c r="BB53" s="0" t="n">
        <v>11210000</v>
      </c>
      <c r="BC53" s="32" t="s">
        <v>611</v>
      </c>
      <c r="BD53" s="33" t="n">
        <v>3534</v>
      </c>
      <c r="BE53" s="0" t="s">
        <v>637</v>
      </c>
      <c r="BF53" s="2"/>
      <c r="BG53" s="0" t="s">
        <v>637</v>
      </c>
      <c r="BI53" s="11" t="s">
        <v>189</v>
      </c>
      <c r="BJ53" s="0" t="str">
        <f aca="false">CONCATENATE(CK53," ",BO53," ",DK53,DL53,"/",DN53,DO53)</f>
        <v>ibuprofen  solution for infusion  600mg/100mL</v>
      </c>
      <c r="BK53" s="29"/>
      <c r="BL53" s="0" t="str">
        <f aca="false">CONCATENATE(CK53," ",BO53," ",DK53,DL53,"/",DN53,DO53)</f>
        <v>ibuprofen  solution for infusion  600mg/100mL</v>
      </c>
      <c r="BM53" s="0" t="s">
        <v>324</v>
      </c>
      <c r="BN53" s="0" t="n">
        <v>11210000</v>
      </c>
      <c r="BO53" s="32" t="s">
        <v>611</v>
      </c>
      <c r="BP53" s="1" t="s">
        <v>616</v>
      </c>
      <c r="BQ53" s="1" t="s">
        <v>612</v>
      </c>
      <c r="BR53" s="0" t="n">
        <v>11210000</v>
      </c>
      <c r="BS53" s="0" t="s">
        <v>617</v>
      </c>
      <c r="BT53" s="0" t="n">
        <v>11210000</v>
      </c>
      <c r="BU53" s="0" t="s">
        <v>617</v>
      </c>
      <c r="BV53" s="2"/>
      <c r="BW53" s="83"/>
      <c r="BX53" s="2"/>
      <c r="BY53" s="2"/>
      <c r="BZ53" s="0" t="n">
        <v>20045000</v>
      </c>
      <c r="CA53" s="0" t="s">
        <v>618</v>
      </c>
      <c r="CB53" s="1" t="s">
        <v>619</v>
      </c>
      <c r="CC53" s="1" t="s">
        <v>619</v>
      </c>
      <c r="CD53" s="2"/>
      <c r="CE53" s="2"/>
      <c r="CF53" s="2"/>
      <c r="CG53" s="2"/>
      <c r="CH53" s="77" t="n">
        <v>100000090365</v>
      </c>
      <c r="CI53" s="43" t="s">
        <v>192</v>
      </c>
      <c r="CJ53" s="77" t="n">
        <v>100000090365</v>
      </c>
      <c r="CK53" s="0" t="s">
        <v>561</v>
      </c>
      <c r="CL53" s="11" t="s">
        <v>194</v>
      </c>
      <c r="CM53" s="77" t="n">
        <v>100000090365</v>
      </c>
      <c r="CN53" s="0" t="s">
        <v>561</v>
      </c>
      <c r="CO53" s="1" t="s">
        <v>551</v>
      </c>
      <c r="CP53" s="4" t="s">
        <v>656</v>
      </c>
      <c r="CQ53" s="0" t="s">
        <v>563</v>
      </c>
      <c r="CR53" s="0" t="s">
        <v>561</v>
      </c>
      <c r="CS53" s="16" t="s">
        <v>564</v>
      </c>
      <c r="CT53" s="0" t="n">
        <v>600</v>
      </c>
      <c r="CU53" s="0" t="s">
        <v>202</v>
      </c>
      <c r="CV53" s="79"/>
      <c r="CW53" s="0" t="n">
        <v>100</v>
      </c>
      <c r="CX53" s="0" t="s">
        <v>513</v>
      </c>
      <c r="CY53" s="79"/>
      <c r="DA53" s="1" t="s">
        <v>257</v>
      </c>
      <c r="DB53" s="1" t="s">
        <v>551</v>
      </c>
      <c r="DC53" s="1" t="s">
        <v>656</v>
      </c>
      <c r="DD53" s="1" t="s">
        <v>645</v>
      </c>
      <c r="DG53" s="2"/>
      <c r="DH53" s="31"/>
      <c r="DI53" s="83"/>
      <c r="DJ53" s="2"/>
      <c r="DK53" s="5" t="n">
        <v>600</v>
      </c>
      <c r="DL53" s="5" t="s">
        <v>202</v>
      </c>
      <c r="DN53" s="5" t="n">
        <v>100</v>
      </c>
      <c r="DO53" s="5" t="s">
        <v>513</v>
      </c>
      <c r="DS53" s="2"/>
      <c r="DT53" s="2"/>
      <c r="DU53" s="2"/>
      <c r="DV53" s="2"/>
      <c r="DW53" s="2"/>
      <c r="DX53" s="2"/>
      <c r="DY53" s="2"/>
      <c r="EC53" s="0" t="n">
        <v>100</v>
      </c>
      <c r="ED53" s="0" t="s">
        <v>513</v>
      </c>
      <c r="EE53" s="2"/>
      <c r="EH53" s="2"/>
      <c r="EI53" s="2"/>
      <c r="EJ53" s="2"/>
      <c r="EK53" s="2"/>
      <c r="EM53" s="0" t="n">
        <v>1200</v>
      </c>
      <c r="EN53" s="0" t="s">
        <v>202</v>
      </c>
      <c r="EO53" s="33" t="s">
        <v>621</v>
      </c>
      <c r="EP53" s="0" t="n">
        <v>10</v>
      </c>
      <c r="ER53" s="32" t="str">
        <f aca="false">CONCATENATE(CN53," ",FD53," ",DK53,DL53,"/",DN53,DO53)</f>
        <v>ibuprofen  infusion 600mg/100mL</v>
      </c>
      <c r="ET53" s="0" t="s">
        <v>657</v>
      </c>
      <c r="EU53" s="33" t="s">
        <v>205</v>
      </c>
      <c r="EV53" s="33" t="s">
        <v>569</v>
      </c>
      <c r="EW53" s="33" t="s">
        <v>205</v>
      </c>
      <c r="EX53" s="33" t="s">
        <v>570</v>
      </c>
      <c r="EY53" s="33" t="s">
        <v>205</v>
      </c>
      <c r="EZ53" s="33" t="s">
        <v>571</v>
      </c>
      <c r="FA53" s="33" t="s">
        <v>205</v>
      </c>
      <c r="FB53" s="33" t="s">
        <v>623</v>
      </c>
      <c r="FC53" s="33" t="s">
        <v>205</v>
      </c>
      <c r="FD53" s="33" t="s">
        <v>624</v>
      </c>
      <c r="FE53" s="32" t="str">
        <f aca="false">CONCATENATE(CN53," ",FD53," ",DK53,DL53,"/",DN53,DO53)</f>
        <v>ibuprofen  infusion 600mg/100mL</v>
      </c>
      <c r="FH53" s="0" t="s">
        <v>574</v>
      </c>
      <c r="FI53" s="33" t="s">
        <v>575</v>
      </c>
      <c r="FJ53" s="33" t="s">
        <v>205</v>
      </c>
      <c r="FK53" s="33" t="s">
        <v>571</v>
      </c>
      <c r="FL53" s="0" t="n">
        <v>83</v>
      </c>
      <c r="FM53" s="0" t="s">
        <v>625</v>
      </c>
      <c r="FN53" s="0" t="n">
        <v>9</v>
      </c>
      <c r="FO53" s="0" t="s">
        <v>624</v>
      </c>
      <c r="FP53" s="0" t="n">
        <v>33</v>
      </c>
      <c r="FQ53" s="0" t="s">
        <v>626</v>
      </c>
      <c r="FR53" s="0" t="n">
        <v>47</v>
      </c>
      <c r="FS53" s="0" t="s">
        <v>215</v>
      </c>
      <c r="GA53" s="0" t="s">
        <v>217</v>
      </c>
    </row>
    <row r="54" customFormat="false" ht="13.8" hidden="false" customHeight="false" outlineLevel="0" collapsed="false">
      <c r="A54" s="0" t="s">
        <v>658</v>
      </c>
      <c r="B54" s="0" t="s">
        <v>659</v>
      </c>
      <c r="C54" s="28" t="str">
        <f aca="false">HYPERLINK(D54)</f>
        <v>https://samviewer.digile.be/nl/sam/ampps/150376-02</v>
      </c>
      <c r="D54" s="1" t="s">
        <v>660</v>
      </c>
      <c r="E54" s="1" t="s">
        <v>661</v>
      </c>
      <c r="F54" s="1" t="s">
        <v>662</v>
      </c>
      <c r="G54" s="0" t="n">
        <v>290247</v>
      </c>
      <c r="H54" s="0" t="s">
        <v>658</v>
      </c>
      <c r="I54" s="0" t="s">
        <v>658</v>
      </c>
      <c r="J54" s="2" t="str">
        <f aca="false">CONCATENATE(BI54," ",CK54," ",BE54," ",BO54," ",R54,S54," x ",DK54,DL54,"/",DN54,DO54)</f>
        <v>BEL ibuprofen  Mylan EPD prolonged-release tablet 28 x 800mg/</v>
      </c>
      <c r="K54" s="2" t="str">
        <f aca="false">CONCATENATE(BI54," ",CK54," ",BE54," ",BO54," ",R54,S54," x ",DK54,DL54,"/",DN54,DO54)</f>
        <v>BEL ibuprofen  Mylan EPD prolonged-release tablet 28 x 800mg/</v>
      </c>
      <c r="L54" s="11"/>
      <c r="M54" s="11"/>
      <c r="N54" s="11"/>
      <c r="O54" s="11"/>
      <c r="P54" s="0" t="n">
        <v>28</v>
      </c>
      <c r="Q54" s="2"/>
      <c r="R54" s="0" t="n">
        <v>28</v>
      </c>
      <c r="S54" s="2"/>
      <c r="T54" s="30" t="s">
        <v>322</v>
      </c>
      <c r="W54" s="1" t="s">
        <v>323</v>
      </c>
      <c r="X54" s="0" t="n">
        <v>30</v>
      </c>
      <c r="Y54" s="0" t="s">
        <v>663</v>
      </c>
      <c r="AA54" s="2"/>
      <c r="AB54" s="2"/>
      <c r="AC54" s="2"/>
      <c r="AD54" s="76" t="n">
        <v>1</v>
      </c>
      <c r="AE54" s="0" t="n">
        <v>28</v>
      </c>
      <c r="AF54" s="0" t="n">
        <v>10226000</v>
      </c>
      <c r="AG54" s="73" t="s">
        <v>480</v>
      </c>
      <c r="AH54" s="0" t="s">
        <v>664</v>
      </c>
      <c r="AI54" s="2"/>
      <c r="AJ54" s="34" t="n">
        <v>15054000</v>
      </c>
      <c r="AK54" s="35" t="s">
        <v>183</v>
      </c>
      <c r="AL54" s="2"/>
      <c r="AM54" s="2"/>
      <c r="AN54" s="2"/>
      <c r="AO54" s="2"/>
      <c r="AP54" s="0" t="n">
        <v>28</v>
      </c>
      <c r="AQ54" s="2"/>
      <c r="AR54" s="2"/>
      <c r="AS54" s="0" t="n">
        <v>195</v>
      </c>
      <c r="AT54" s="36" t="str">
        <f aca="false">CONCATENATE(BI54," ",CK54," ",BE54," ",BO54," ",DK54,DL54,"/",DN54,DO54)</f>
        <v>BEL ibuprofen  Mylan EPD prolonged-release tablet 800mg/</v>
      </c>
      <c r="AU54" s="29"/>
      <c r="AW54" s="0" t="n">
        <v>195</v>
      </c>
      <c r="AX54" s="0" t="s">
        <v>665</v>
      </c>
      <c r="AZ54" s="0" t="s">
        <v>636</v>
      </c>
      <c r="BA54" s="74" t="s">
        <v>551</v>
      </c>
      <c r="BB54" s="0" t="n">
        <v>10226000</v>
      </c>
      <c r="BC54" s="73" t="s">
        <v>480</v>
      </c>
      <c r="BD54" s="0" t="n">
        <v>1447</v>
      </c>
      <c r="BE54" s="0" t="s">
        <v>431</v>
      </c>
      <c r="BF54" s="2"/>
      <c r="BG54" s="0" t="s">
        <v>431</v>
      </c>
      <c r="BH54" s="0" t="s">
        <v>666</v>
      </c>
      <c r="BI54" s="11" t="s">
        <v>189</v>
      </c>
      <c r="BJ54" s="0" t="str">
        <f aca="false">CONCATENATE(CK54," ",BO54," ",DK54,DL54,"/",DN54,DO54)</f>
        <v>ibuprofen  prolonged-release tablet 800mg/</v>
      </c>
      <c r="BK54" s="29"/>
      <c r="BL54" s="0" t="str">
        <f aca="false">CONCATENATE(CK54," ",BO54," ",DK54,DL54,"/",DN54,DO54)</f>
        <v>ibuprofen  prolonged-release tablet 800mg/</v>
      </c>
      <c r="BM54" s="0" t="s">
        <v>667</v>
      </c>
      <c r="BN54" s="0" t="n">
        <v>10226000</v>
      </c>
      <c r="BO54" s="73" t="s">
        <v>480</v>
      </c>
      <c r="BP54" s="1" t="s">
        <v>668</v>
      </c>
      <c r="BQ54" s="1" t="s">
        <v>481</v>
      </c>
      <c r="BR54" s="0" t="n">
        <v>10226000</v>
      </c>
      <c r="BS54" s="0" t="s">
        <v>664</v>
      </c>
      <c r="BT54" s="0" t="n">
        <v>10226000</v>
      </c>
      <c r="BU54" s="0" t="s">
        <v>664</v>
      </c>
      <c r="BV54" s="34" t="n">
        <v>15054000</v>
      </c>
      <c r="BW54" s="35" t="s">
        <v>183</v>
      </c>
      <c r="BX54" s="2"/>
      <c r="BY54" s="4" t="s">
        <v>183</v>
      </c>
      <c r="BZ54" s="0" t="n">
        <v>20053000</v>
      </c>
      <c r="CA54" s="0" t="s">
        <v>191</v>
      </c>
      <c r="CB54" s="1" t="s">
        <v>191</v>
      </c>
      <c r="CC54" s="1" t="s">
        <v>191</v>
      </c>
      <c r="CD54" s="2"/>
      <c r="CE54" s="2"/>
      <c r="CF54" s="2"/>
      <c r="CG54" s="2"/>
      <c r="CH54" s="77" t="n">
        <v>100000090365</v>
      </c>
      <c r="CI54" s="43" t="s">
        <v>192</v>
      </c>
      <c r="CJ54" s="77" t="n">
        <v>100000090365</v>
      </c>
      <c r="CK54" s="0" t="s">
        <v>561</v>
      </c>
      <c r="CL54" s="11" t="s">
        <v>194</v>
      </c>
      <c r="CM54" s="77" t="n">
        <v>100000090365</v>
      </c>
      <c r="CN54" s="0" t="s">
        <v>561</v>
      </c>
      <c r="CO54" s="1" t="s">
        <v>551</v>
      </c>
      <c r="CP54" s="4" t="s">
        <v>669</v>
      </c>
      <c r="CQ54" s="0" t="s">
        <v>561</v>
      </c>
      <c r="CR54" s="0" t="s">
        <v>561</v>
      </c>
      <c r="CS54" s="16" t="s">
        <v>564</v>
      </c>
      <c r="CT54" s="2"/>
      <c r="CV54" s="2"/>
      <c r="CW54" s="2"/>
      <c r="CY54" s="2"/>
      <c r="DA54" s="1" t="s">
        <v>257</v>
      </c>
      <c r="DB54" s="1" t="s">
        <v>551</v>
      </c>
      <c r="DC54" s="1" t="s">
        <v>669</v>
      </c>
      <c r="DD54" s="1" t="s">
        <v>201</v>
      </c>
      <c r="DE54" s="0" t="n">
        <v>800</v>
      </c>
      <c r="DF54" s="0" t="s">
        <v>202</v>
      </c>
      <c r="DG54" s="11"/>
      <c r="DH54" s="46" t="n">
        <v>1</v>
      </c>
      <c r="DI54" s="35" t="s">
        <v>183</v>
      </c>
      <c r="DJ54" s="34" t="n">
        <v>15054000</v>
      </c>
      <c r="DK54" s="5" t="n">
        <v>800</v>
      </c>
      <c r="DL54" s="5" t="s">
        <v>202</v>
      </c>
      <c r="DS54" s="2"/>
      <c r="DT54" s="2"/>
      <c r="DU54" s="2"/>
      <c r="DV54" s="2"/>
      <c r="DW54" s="2"/>
      <c r="DX54" s="2"/>
      <c r="DY54" s="2"/>
      <c r="EB54" s="2"/>
      <c r="EE54" s="2"/>
      <c r="EH54" s="2"/>
      <c r="EI54" s="2"/>
      <c r="EJ54" s="2"/>
      <c r="EK54" s="2"/>
      <c r="EL54" s="0" t="n">
        <f aca="false">(28*800)/1200</f>
        <v>18.6666666666667</v>
      </c>
      <c r="EM54" s="0" t="n">
        <v>1200</v>
      </c>
      <c r="EN54" s="0" t="s">
        <v>202</v>
      </c>
      <c r="EO54" s="0" t="s">
        <v>203</v>
      </c>
      <c r="EP54" s="0" t="n">
        <v>28</v>
      </c>
      <c r="ER54" s="32" t="str">
        <f aca="false">CONCATENATE(CN54," ",FD54," ",DK54,DL54,"/",DN54,DO54)</f>
        <v>ibuprofen  oral, prolonged 800mg/</v>
      </c>
      <c r="ET54" s="0" t="s">
        <v>670</v>
      </c>
      <c r="EU54" s="33" t="s">
        <v>205</v>
      </c>
      <c r="EV54" s="33" t="s">
        <v>569</v>
      </c>
      <c r="EW54" s="33" t="s">
        <v>205</v>
      </c>
      <c r="EX54" s="33" t="s">
        <v>570</v>
      </c>
      <c r="EY54" s="33" t="s">
        <v>205</v>
      </c>
      <c r="EZ54" s="33" t="s">
        <v>571</v>
      </c>
      <c r="FA54" s="33" t="s">
        <v>205</v>
      </c>
      <c r="FB54" s="33" t="s">
        <v>671</v>
      </c>
      <c r="FC54" s="33" t="s">
        <v>205</v>
      </c>
      <c r="FD54" s="33" t="s">
        <v>495</v>
      </c>
      <c r="FE54" s="32" t="str">
        <f aca="false">CONCATENATE(CN54," ",FD54," ",DK54,DL54,"/",DN54,DO54)</f>
        <v>ibuprofen  oral, prolonged 800mg/</v>
      </c>
      <c r="FH54" s="0" t="s">
        <v>574</v>
      </c>
      <c r="FI54" s="33" t="s">
        <v>575</v>
      </c>
      <c r="FJ54" s="33" t="s">
        <v>205</v>
      </c>
      <c r="FK54" s="33" t="s">
        <v>571</v>
      </c>
      <c r="FL54" s="0" t="n">
        <v>69</v>
      </c>
      <c r="FM54" s="0" t="s">
        <v>183</v>
      </c>
      <c r="FN54" s="0" t="n">
        <v>19</v>
      </c>
      <c r="FO54" s="0" t="s">
        <v>214</v>
      </c>
      <c r="FP54" s="0" t="n">
        <v>31</v>
      </c>
      <c r="FQ54" s="0" t="s">
        <v>210</v>
      </c>
      <c r="FR54" s="0" t="n">
        <v>45</v>
      </c>
      <c r="FS54" s="0" t="s">
        <v>672</v>
      </c>
      <c r="FU54" s="0" t="n">
        <v>69</v>
      </c>
      <c r="FV54" s="0" t="n">
        <v>19</v>
      </c>
      <c r="FW54" s="0" t="n">
        <v>31</v>
      </c>
      <c r="FX54" s="0" t="n">
        <v>45</v>
      </c>
      <c r="FZ54" s="0" t="s">
        <v>216</v>
      </c>
      <c r="GA54" s="0" t="s">
        <v>217</v>
      </c>
    </row>
    <row r="55" customFormat="false" ht="13.8" hidden="false" customHeight="false" outlineLevel="0" collapsed="false">
      <c r="A55" s="0" t="s">
        <v>673</v>
      </c>
      <c r="B55" s="0" t="s">
        <v>674</v>
      </c>
      <c r="C55" s="28" t="str">
        <f aca="false">HYPERLINK(D55)</f>
        <v>https://samviewer.digile.be/nl/sam/ampps/147436-02</v>
      </c>
      <c r="D55" s="1" t="s">
        <v>675</v>
      </c>
      <c r="E55" s="1" t="s">
        <v>676</v>
      </c>
      <c r="F55" s="1" t="s">
        <v>677</v>
      </c>
      <c r="G55" s="0" t="n">
        <v>431452</v>
      </c>
      <c r="H55" s="0" t="s">
        <v>673</v>
      </c>
      <c r="I55" s="0" t="s">
        <v>673</v>
      </c>
      <c r="J55" s="2" t="str">
        <f aca="false">CONCATENATE(BI55," ",CK55," ",BE55," ",BO55," ",R55,S55," x ",DK55,DL55,"/",DN55,DO55)</f>
        <v>BEL ibuprofen  Mylan EPD prolonged-release tablet 60 x 800mg/</v>
      </c>
      <c r="K55" s="2" t="str">
        <f aca="false">CONCATENATE(BI55," ",CK55," ",BE55," ",BO55," ",R55,S55," x ",DK55,DL55,"/",DN55,DO55)</f>
        <v>BEL ibuprofen  Mylan EPD prolonged-release tablet 60 x 800mg/</v>
      </c>
      <c r="L55" s="11"/>
      <c r="M55" s="11"/>
      <c r="N55" s="11"/>
      <c r="O55" s="11"/>
      <c r="P55" s="0" t="n">
        <v>60</v>
      </c>
      <c r="Q55" s="2"/>
      <c r="R55" s="0" t="n">
        <v>60</v>
      </c>
      <c r="S55" s="2"/>
      <c r="T55" s="30" t="s">
        <v>358</v>
      </c>
      <c r="W55" s="1" t="s">
        <v>359</v>
      </c>
      <c r="X55" s="0" t="n">
        <v>100</v>
      </c>
      <c r="Y55" s="0" t="s">
        <v>678</v>
      </c>
      <c r="AA55" s="2"/>
      <c r="AB55" s="2"/>
      <c r="AC55" s="2"/>
      <c r="AD55" s="76" t="n">
        <v>1</v>
      </c>
      <c r="AE55" s="0" t="n">
        <v>60</v>
      </c>
      <c r="AF55" s="0" t="n">
        <v>10226000</v>
      </c>
      <c r="AG55" s="73" t="s">
        <v>480</v>
      </c>
      <c r="AH55" s="0" t="s">
        <v>664</v>
      </c>
      <c r="AI55" s="2"/>
      <c r="AJ55" s="34" t="n">
        <v>15054000</v>
      </c>
      <c r="AK55" s="35" t="s">
        <v>183</v>
      </c>
      <c r="AL55" s="2"/>
      <c r="AM55" s="2"/>
      <c r="AN55" s="2"/>
      <c r="AO55" s="2"/>
      <c r="AP55" s="0" t="n">
        <v>60</v>
      </c>
      <c r="AQ55" s="2"/>
      <c r="AR55" s="2"/>
      <c r="AS55" s="0" t="n">
        <v>195</v>
      </c>
      <c r="AT55" s="36" t="str">
        <f aca="false">CONCATENATE(BI55," ",CK55," ",BE55," ",BO55," ",DK55,DL55,"/",DN55,DO55)</f>
        <v>BEL ibuprofen  Mylan EPD prolonged-release tablet 800mg/</v>
      </c>
      <c r="AU55" s="29"/>
      <c r="AW55" s="0" t="n">
        <v>195</v>
      </c>
      <c r="AX55" s="0" t="s">
        <v>665</v>
      </c>
      <c r="AZ55" s="0" t="s">
        <v>636</v>
      </c>
      <c r="BA55" s="74" t="s">
        <v>551</v>
      </c>
      <c r="BB55" s="0" t="n">
        <v>10226000</v>
      </c>
      <c r="BC55" s="73" t="s">
        <v>480</v>
      </c>
      <c r="BD55" s="0" t="n">
        <v>1447</v>
      </c>
      <c r="BE55" s="0" t="s">
        <v>431</v>
      </c>
      <c r="BF55" s="2"/>
      <c r="BG55" s="0" t="s">
        <v>431</v>
      </c>
      <c r="BH55" s="0" t="s">
        <v>666</v>
      </c>
      <c r="BI55" s="11" t="s">
        <v>189</v>
      </c>
      <c r="BJ55" s="0" t="str">
        <f aca="false">CONCATENATE(CK55," ",BO55," ",DK55,DL55,"/",DN55,DO55)</f>
        <v>ibuprofen  prolonged-release tablet 800mg/</v>
      </c>
      <c r="BK55" s="29"/>
      <c r="BL55" s="0" t="str">
        <f aca="false">CONCATENATE(CK55," ",BO55," ",DK55,DL55,"/",DN55,DO55)</f>
        <v>ibuprofen  prolonged-release tablet 800mg/</v>
      </c>
      <c r="BM55" s="0" t="s">
        <v>667</v>
      </c>
      <c r="BN55" s="0" t="n">
        <v>10226000</v>
      </c>
      <c r="BO55" s="73" t="s">
        <v>480</v>
      </c>
      <c r="BP55" s="1" t="s">
        <v>668</v>
      </c>
      <c r="BQ55" s="1" t="s">
        <v>481</v>
      </c>
      <c r="BR55" s="0" t="n">
        <v>10226000</v>
      </c>
      <c r="BS55" s="0" t="s">
        <v>664</v>
      </c>
      <c r="BT55" s="0" t="n">
        <v>10226000</v>
      </c>
      <c r="BU55" s="0" t="s">
        <v>664</v>
      </c>
      <c r="BV55" s="34" t="n">
        <v>15054000</v>
      </c>
      <c r="BW55" s="35" t="s">
        <v>183</v>
      </c>
      <c r="BX55" s="2"/>
      <c r="BY55" s="4" t="s">
        <v>183</v>
      </c>
      <c r="BZ55" s="0" t="n">
        <v>20053000</v>
      </c>
      <c r="CA55" s="0" t="s">
        <v>191</v>
      </c>
      <c r="CB55" s="1" t="s">
        <v>191</v>
      </c>
      <c r="CC55" s="1" t="s">
        <v>191</v>
      </c>
      <c r="CD55" s="2"/>
      <c r="CE55" s="2"/>
      <c r="CF55" s="2"/>
      <c r="CG55" s="2"/>
      <c r="CH55" s="77" t="n">
        <v>100000090365</v>
      </c>
      <c r="CI55" s="43" t="s">
        <v>192</v>
      </c>
      <c r="CJ55" s="77" t="n">
        <v>100000090365</v>
      </c>
      <c r="CK55" s="0" t="s">
        <v>561</v>
      </c>
      <c r="CL55" s="11" t="s">
        <v>194</v>
      </c>
      <c r="CM55" s="77" t="n">
        <v>100000090365</v>
      </c>
      <c r="CN55" s="0" t="s">
        <v>561</v>
      </c>
      <c r="CO55" s="1" t="s">
        <v>551</v>
      </c>
      <c r="CP55" s="4" t="s">
        <v>669</v>
      </c>
      <c r="CQ55" s="0" t="s">
        <v>561</v>
      </c>
      <c r="CR55" s="0" t="s">
        <v>561</v>
      </c>
      <c r="CS55" s="16" t="s">
        <v>564</v>
      </c>
      <c r="CT55" s="2"/>
      <c r="CV55" s="2"/>
      <c r="CW55" s="2"/>
      <c r="CY55" s="2"/>
      <c r="DA55" s="1" t="s">
        <v>257</v>
      </c>
      <c r="DB55" s="1" t="s">
        <v>551</v>
      </c>
      <c r="DC55" s="1" t="s">
        <v>669</v>
      </c>
      <c r="DD55" s="1" t="s">
        <v>201</v>
      </c>
      <c r="DE55" s="0" t="n">
        <v>800</v>
      </c>
      <c r="DF55" s="0" t="s">
        <v>202</v>
      </c>
      <c r="DG55" s="11"/>
      <c r="DH55" s="46" t="n">
        <v>1</v>
      </c>
      <c r="DI55" s="35" t="s">
        <v>183</v>
      </c>
      <c r="DJ55" s="34" t="n">
        <v>15054000</v>
      </c>
      <c r="DK55" s="5" t="n">
        <v>800</v>
      </c>
      <c r="DL55" s="5" t="s">
        <v>202</v>
      </c>
      <c r="DS55" s="2"/>
      <c r="DT55" s="2"/>
      <c r="DU55" s="2"/>
      <c r="DV55" s="2"/>
      <c r="DW55" s="2"/>
      <c r="DX55" s="2"/>
      <c r="DY55" s="2"/>
      <c r="EB55" s="2"/>
      <c r="EE55" s="2"/>
      <c r="EH55" s="2"/>
      <c r="EI55" s="2"/>
      <c r="EJ55" s="2"/>
      <c r="EK55" s="2"/>
      <c r="EL55" s="0" t="n">
        <f aca="false">(60*800)/1200</f>
        <v>40</v>
      </c>
      <c r="EM55" s="0" t="n">
        <v>1200</v>
      </c>
      <c r="EN55" s="0" t="s">
        <v>202</v>
      </c>
      <c r="EO55" s="0" t="s">
        <v>203</v>
      </c>
      <c r="EP55" s="0" t="n">
        <v>60</v>
      </c>
      <c r="ER55" s="32" t="str">
        <f aca="false">CONCATENATE(CN55," ",FD55," ",DK55,DL55,"/",DN55,DO55)</f>
        <v>ibuprofen  oral, prolonged 800mg/</v>
      </c>
      <c r="ET55" s="0" t="s">
        <v>670</v>
      </c>
      <c r="EU55" s="33" t="s">
        <v>205</v>
      </c>
      <c r="EV55" s="33" t="s">
        <v>569</v>
      </c>
      <c r="EW55" s="33" t="s">
        <v>205</v>
      </c>
      <c r="EX55" s="33" t="s">
        <v>570</v>
      </c>
      <c r="EY55" s="33" t="s">
        <v>205</v>
      </c>
      <c r="EZ55" s="33" t="s">
        <v>571</v>
      </c>
      <c r="FA55" s="33" t="s">
        <v>205</v>
      </c>
      <c r="FB55" s="33" t="s">
        <v>671</v>
      </c>
      <c r="FC55" s="33" t="s">
        <v>205</v>
      </c>
      <c r="FD55" s="33" t="s">
        <v>495</v>
      </c>
      <c r="FE55" s="32" t="str">
        <f aca="false">CONCATENATE(CN55," ",FD55," ",DK55,DL55,"/",DN55,DO55)</f>
        <v>ibuprofen  oral, prolonged 800mg/</v>
      </c>
      <c r="FH55" s="0" t="s">
        <v>574</v>
      </c>
      <c r="FI55" s="33" t="s">
        <v>575</v>
      </c>
      <c r="FJ55" s="33" t="s">
        <v>205</v>
      </c>
      <c r="FK55" s="33" t="s">
        <v>571</v>
      </c>
      <c r="FL55" s="0" t="n">
        <v>69</v>
      </c>
      <c r="FM55" s="0" t="s">
        <v>183</v>
      </c>
      <c r="FN55" s="0" t="n">
        <v>19</v>
      </c>
      <c r="FO55" s="0" t="s">
        <v>214</v>
      </c>
      <c r="FP55" s="0" t="n">
        <v>31</v>
      </c>
      <c r="FQ55" s="0" t="s">
        <v>210</v>
      </c>
      <c r="FR55" s="0" t="n">
        <v>45</v>
      </c>
      <c r="FS55" s="0" t="s">
        <v>672</v>
      </c>
      <c r="FU55" s="0" t="n">
        <v>69</v>
      </c>
      <c r="FV55" s="0" t="n">
        <v>19</v>
      </c>
      <c r="FW55" s="0" t="n">
        <v>31</v>
      </c>
      <c r="FX55" s="0" t="n">
        <v>45</v>
      </c>
      <c r="FZ55" s="0" t="s">
        <v>216</v>
      </c>
      <c r="GA55" s="0" t="s">
        <v>217</v>
      </c>
    </row>
    <row r="56" customFormat="false" ht="13.8" hidden="false" customHeight="false" outlineLevel="0" collapsed="false">
      <c r="A56" s="0" t="s">
        <v>679</v>
      </c>
      <c r="B56" s="0" t="s">
        <v>680</v>
      </c>
      <c r="C56" s="28" t="str">
        <f aca="false">HYPERLINK(D56)</f>
        <v>https://samviewer.digile.be/nl/sam/ampps/140515-01</v>
      </c>
      <c r="D56" s="1" t="s">
        <v>681</v>
      </c>
      <c r="E56" s="1" t="s">
        <v>682</v>
      </c>
      <c r="F56" s="1" t="s">
        <v>683</v>
      </c>
      <c r="G56" s="0" t="n">
        <v>664227</v>
      </c>
      <c r="H56" s="0" t="s">
        <v>679</v>
      </c>
      <c r="I56" s="0" t="s">
        <v>679</v>
      </c>
      <c r="J56" s="2" t="str">
        <f aca="false">CONCATENATE(BI56," ",CK56," ",BE56," ",BO56," ",R56,S56," x ",DK56,DL56,"/",DN56,DO56)</f>
        <v>BEL ibuprofen  EG prolonged-release tablet 30 x 800mg/</v>
      </c>
      <c r="K56" s="2" t="str">
        <f aca="false">CONCATENATE(BI56," ",CK56," ",BE56," ",BO56," ",R56,S56," x ",DK56,DL56,"/",DN56,DO56)</f>
        <v>BEL ibuprofen  EG prolonged-release tablet 30 x 800mg/</v>
      </c>
      <c r="L56" s="11"/>
      <c r="M56" s="11"/>
      <c r="N56" s="11"/>
      <c r="O56" s="11"/>
      <c r="P56" s="0" t="n">
        <v>30</v>
      </c>
      <c r="Q56" s="2"/>
      <c r="R56" s="0" t="n">
        <v>30</v>
      </c>
      <c r="S56" s="2"/>
      <c r="T56" s="30" t="s">
        <v>223</v>
      </c>
      <c r="W56" s="1" t="s">
        <v>224</v>
      </c>
      <c r="X56" s="0" t="n">
        <v>30</v>
      </c>
      <c r="Y56" s="0" t="s">
        <v>684</v>
      </c>
      <c r="AA56" s="2"/>
      <c r="AB56" s="2"/>
      <c r="AC56" s="2"/>
      <c r="AD56" s="76" t="n">
        <v>1</v>
      </c>
      <c r="AE56" s="0" t="n">
        <v>30</v>
      </c>
      <c r="AF56" s="0" t="n">
        <v>10226000</v>
      </c>
      <c r="AG56" s="73" t="s">
        <v>480</v>
      </c>
      <c r="AH56" s="0" t="s">
        <v>664</v>
      </c>
      <c r="AI56" s="2"/>
      <c r="AJ56" s="34" t="n">
        <v>15054000</v>
      </c>
      <c r="AK56" s="35" t="s">
        <v>183</v>
      </c>
      <c r="AL56" s="2"/>
      <c r="AM56" s="2"/>
      <c r="AN56" s="2"/>
      <c r="AO56" s="2"/>
      <c r="AP56" s="0" t="n">
        <v>30</v>
      </c>
      <c r="AQ56" s="2"/>
      <c r="AR56" s="2"/>
      <c r="AS56" s="0" t="n">
        <v>196</v>
      </c>
      <c r="AT56" s="36" t="str">
        <f aca="false">CONCATENATE(BI56," ",CK56," ",BE56," ",BO56," ",DK56,DL56,"/",DN56,DO56)</f>
        <v>BEL ibuprofen  EG prolonged-release tablet 800mg/</v>
      </c>
      <c r="AU56" s="29"/>
      <c r="AW56" s="0" t="n">
        <v>196</v>
      </c>
      <c r="AX56" s="0" t="s">
        <v>685</v>
      </c>
      <c r="AZ56" s="0" t="s">
        <v>636</v>
      </c>
      <c r="BA56" s="74" t="s">
        <v>551</v>
      </c>
      <c r="BB56" s="0" t="n">
        <v>10226000</v>
      </c>
      <c r="BC56" s="73" t="s">
        <v>480</v>
      </c>
      <c r="BD56" s="0" t="n">
        <v>1448</v>
      </c>
      <c r="BE56" s="0" t="s">
        <v>265</v>
      </c>
      <c r="BF56" s="2"/>
      <c r="BG56" s="0" t="s">
        <v>265</v>
      </c>
      <c r="BH56" s="0" t="s">
        <v>686</v>
      </c>
      <c r="BI56" s="11" t="s">
        <v>189</v>
      </c>
      <c r="BJ56" s="0" t="str">
        <f aca="false">CONCATENATE(CK56," ",BO56," ",DK56,DL56,"/",DN56,DO56)</f>
        <v>ibuprofen  prolonged-release tablet 800mg/</v>
      </c>
      <c r="BK56" s="29"/>
      <c r="BL56" s="0" t="str">
        <f aca="false">CONCATENATE(CK56," ",BO56," ",DK56,DL56,"/",DN56,DO56)</f>
        <v>ibuprofen  prolonged-release tablet 800mg/</v>
      </c>
      <c r="BM56" s="0" t="s">
        <v>667</v>
      </c>
      <c r="BN56" s="0" t="n">
        <v>10226000</v>
      </c>
      <c r="BO56" s="73" t="s">
        <v>480</v>
      </c>
      <c r="BP56" s="1" t="s">
        <v>668</v>
      </c>
      <c r="BQ56" s="1" t="s">
        <v>481</v>
      </c>
      <c r="BR56" s="0" t="n">
        <v>10226000</v>
      </c>
      <c r="BS56" s="0" t="s">
        <v>664</v>
      </c>
      <c r="BT56" s="0" t="n">
        <v>10226000</v>
      </c>
      <c r="BU56" s="0" t="s">
        <v>664</v>
      </c>
      <c r="BV56" s="34" t="n">
        <v>15054000</v>
      </c>
      <c r="BW56" s="35" t="s">
        <v>183</v>
      </c>
      <c r="BX56" s="2"/>
      <c r="BY56" s="4" t="s">
        <v>183</v>
      </c>
      <c r="BZ56" s="0" t="n">
        <v>20053000</v>
      </c>
      <c r="CA56" s="0" t="s">
        <v>191</v>
      </c>
      <c r="CB56" s="1" t="s">
        <v>191</v>
      </c>
      <c r="CC56" s="1" t="s">
        <v>191</v>
      </c>
      <c r="CD56" s="2"/>
      <c r="CE56" s="2"/>
      <c r="CF56" s="2"/>
      <c r="CG56" s="2"/>
      <c r="CH56" s="77" t="n">
        <v>100000090365</v>
      </c>
      <c r="CI56" s="43" t="s">
        <v>192</v>
      </c>
      <c r="CJ56" s="77" t="n">
        <v>100000090365</v>
      </c>
      <c r="CK56" s="0" t="s">
        <v>561</v>
      </c>
      <c r="CL56" s="11" t="s">
        <v>194</v>
      </c>
      <c r="CM56" s="77" t="n">
        <v>100000090365</v>
      </c>
      <c r="CN56" s="0" t="s">
        <v>561</v>
      </c>
      <c r="CO56" s="1" t="s">
        <v>551</v>
      </c>
      <c r="CP56" s="4" t="s">
        <v>669</v>
      </c>
      <c r="CQ56" s="0" t="s">
        <v>561</v>
      </c>
      <c r="CR56" s="0" t="s">
        <v>561</v>
      </c>
      <c r="CS56" s="16" t="s">
        <v>564</v>
      </c>
      <c r="CT56" s="2"/>
      <c r="CV56" s="2"/>
      <c r="CW56" s="2"/>
      <c r="CY56" s="2"/>
      <c r="DA56" s="1" t="s">
        <v>257</v>
      </c>
      <c r="DB56" s="1" t="s">
        <v>551</v>
      </c>
      <c r="DC56" s="1" t="s">
        <v>669</v>
      </c>
      <c r="DD56" s="1" t="s">
        <v>201</v>
      </c>
      <c r="DE56" s="0" t="n">
        <v>800</v>
      </c>
      <c r="DF56" s="0" t="s">
        <v>202</v>
      </c>
      <c r="DG56" s="11"/>
      <c r="DH56" s="46" t="n">
        <v>1</v>
      </c>
      <c r="DI56" s="35" t="s">
        <v>183</v>
      </c>
      <c r="DJ56" s="34" t="n">
        <v>15054000</v>
      </c>
      <c r="DK56" s="5" t="n">
        <v>800</v>
      </c>
      <c r="DL56" s="5" t="s">
        <v>202</v>
      </c>
      <c r="DS56" s="2"/>
      <c r="DT56" s="2"/>
      <c r="DU56" s="2"/>
      <c r="DV56" s="2"/>
      <c r="DW56" s="2"/>
      <c r="DX56" s="2"/>
      <c r="DY56" s="2"/>
      <c r="EB56" s="2"/>
      <c r="EE56" s="2"/>
      <c r="EH56" s="2"/>
      <c r="EI56" s="2"/>
      <c r="EJ56" s="2"/>
      <c r="EK56" s="2"/>
      <c r="EL56" s="0" t="n">
        <f aca="false">(30*800)/1200</f>
        <v>20</v>
      </c>
      <c r="EM56" s="0" t="n">
        <v>1200</v>
      </c>
      <c r="EN56" s="0" t="s">
        <v>202</v>
      </c>
      <c r="EO56" s="0" t="s">
        <v>203</v>
      </c>
      <c r="EP56" s="0" t="n">
        <v>30</v>
      </c>
      <c r="ER56" s="32" t="str">
        <f aca="false">CONCATENATE(CN56," ",FD56," ",DK56,DL56,"/",DN56,DO56)</f>
        <v>ibuprofen  oral, prolonged 800mg/</v>
      </c>
      <c r="ET56" s="0" t="s">
        <v>670</v>
      </c>
      <c r="EU56" s="33" t="s">
        <v>205</v>
      </c>
      <c r="EV56" s="33" t="s">
        <v>569</v>
      </c>
      <c r="EW56" s="33" t="s">
        <v>205</v>
      </c>
      <c r="EX56" s="33" t="s">
        <v>570</v>
      </c>
      <c r="EY56" s="33" t="s">
        <v>205</v>
      </c>
      <c r="EZ56" s="33" t="s">
        <v>571</v>
      </c>
      <c r="FA56" s="33" t="s">
        <v>205</v>
      </c>
      <c r="FB56" s="33" t="s">
        <v>671</v>
      </c>
      <c r="FC56" s="33" t="s">
        <v>205</v>
      </c>
      <c r="FD56" s="33" t="s">
        <v>495</v>
      </c>
      <c r="FE56" s="32" t="str">
        <f aca="false">CONCATENATE(CN56," ",FD56," ",DK56,DL56,"/",DN56,DO56)</f>
        <v>ibuprofen  oral, prolonged 800mg/</v>
      </c>
      <c r="FH56" s="0" t="s">
        <v>574</v>
      </c>
      <c r="FI56" s="33" t="s">
        <v>575</v>
      </c>
      <c r="FJ56" s="33" t="s">
        <v>205</v>
      </c>
      <c r="FK56" s="33" t="s">
        <v>571</v>
      </c>
      <c r="FL56" s="0" t="n">
        <v>69</v>
      </c>
      <c r="FM56" s="0" t="s">
        <v>183</v>
      </c>
      <c r="FN56" s="0" t="n">
        <v>19</v>
      </c>
      <c r="FO56" s="0" t="s">
        <v>214</v>
      </c>
      <c r="FP56" s="0" t="n">
        <v>31</v>
      </c>
      <c r="FQ56" s="0" t="s">
        <v>210</v>
      </c>
      <c r="FR56" s="0" t="n">
        <v>45</v>
      </c>
      <c r="FS56" s="0" t="s">
        <v>672</v>
      </c>
      <c r="FU56" s="0" t="n">
        <v>69</v>
      </c>
      <c r="FV56" s="0" t="n">
        <v>19</v>
      </c>
      <c r="FW56" s="0" t="n">
        <v>31</v>
      </c>
      <c r="FX56" s="0" t="n">
        <v>45</v>
      </c>
      <c r="FZ56" s="0" t="s">
        <v>216</v>
      </c>
      <c r="GA56" s="0" t="s">
        <v>217</v>
      </c>
    </row>
    <row r="57" customFormat="false" ht="13.8" hidden="false" customHeight="false" outlineLevel="0" collapsed="false">
      <c r="A57" s="0" t="s">
        <v>687</v>
      </c>
      <c r="B57" s="0" t="s">
        <v>688</v>
      </c>
      <c r="C57" s="28" t="str">
        <f aca="false">HYPERLINK(D57)</f>
        <v>https://samviewer.digile.be/nl/sam/ampps/140515-02</v>
      </c>
      <c r="D57" s="1" t="s">
        <v>689</v>
      </c>
      <c r="E57" s="1" t="s">
        <v>690</v>
      </c>
      <c r="F57" s="1" t="s">
        <v>691</v>
      </c>
      <c r="G57" s="0" t="n">
        <v>3276904</v>
      </c>
      <c r="H57" s="0" t="s">
        <v>687</v>
      </c>
      <c r="I57" s="0" t="s">
        <v>687</v>
      </c>
      <c r="J57" s="2" t="str">
        <f aca="false">CONCATENATE(BI57," ",CK57," ",BE57," ",BO57," ",R57,S57," x ",DK57,DL57,"/",DN57,DO57)</f>
        <v>BEL ibuprofen  EG prolonged-release tablet 60 x 800mg/</v>
      </c>
      <c r="K57" s="2" t="str">
        <f aca="false">CONCATENATE(BI57," ",CK57," ",BE57," ",BO57," ",R57,S57," x ",DK57,DL57,"/",DN57,DO57)</f>
        <v>BEL ibuprofen  EG prolonged-release tablet 60 x 800mg/</v>
      </c>
      <c r="L57" s="11"/>
      <c r="M57" s="11"/>
      <c r="N57" s="11"/>
      <c r="O57" s="11"/>
      <c r="P57" s="0" t="n">
        <v>60</v>
      </c>
      <c r="Q57" s="2"/>
      <c r="R57" s="0" t="n">
        <v>60</v>
      </c>
      <c r="S57" s="2"/>
      <c r="T57" s="30" t="s">
        <v>358</v>
      </c>
      <c r="W57" s="1" t="s">
        <v>359</v>
      </c>
      <c r="X57" s="0" t="n">
        <v>100</v>
      </c>
      <c r="Y57" s="0" t="s">
        <v>684</v>
      </c>
      <c r="AA57" s="2"/>
      <c r="AB57" s="2"/>
      <c r="AC57" s="2"/>
      <c r="AD57" s="76" t="n">
        <v>1</v>
      </c>
      <c r="AE57" s="0" t="n">
        <v>60</v>
      </c>
      <c r="AF57" s="0" t="n">
        <v>10226000</v>
      </c>
      <c r="AG57" s="73" t="s">
        <v>480</v>
      </c>
      <c r="AH57" s="0" t="s">
        <v>664</v>
      </c>
      <c r="AI57" s="2"/>
      <c r="AJ57" s="34" t="n">
        <v>15054000</v>
      </c>
      <c r="AK57" s="35" t="s">
        <v>183</v>
      </c>
      <c r="AL57" s="2"/>
      <c r="AM57" s="2"/>
      <c r="AN57" s="2"/>
      <c r="AO57" s="2"/>
      <c r="AP57" s="0" t="n">
        <v>60</v>
      </c>
      <c r="AQ57" s="2"/>
      <c r="AR57" s="2"/>
      <c r="AS57" s="0" t="n">
        <v>196</v>
      </c>
      <c r="AT57" s="36" t="str">
        <f aca="false">CONCATENATE(BI57," ",CK57," ",BE57," ",BO57," ",DK57,DL57,"/",DN57,DO57)</f>
        <v>BEL ibuprofen  EG prolonged-release tablet 800mg/</v>
      </c>
      <c r="AU57" s="29"/>
      <c r="AW57" s="0" t="n">
        <v>196</v>
      </c>
      <c r="AX57" s="0" t="s">
        <v>685</v>
      </c>
      <c r="AZ57" s="0" t="s">
        <v>636</v>
      </c>
      <c r="BA57" s="74" t="s">
        <v>551</v>
      </c>
      <c r="BB57" s="0" t="n">
        <v>10226000</v>
      </c>
      <c r="BC57" s="73" t="s">
        <v>480</v>
      </c>
      <c r="BD57" s="0" t="n">
        <v>1448</v>
      </c>
      <c r="BE57" s="0" t="s">
        <v>265</v>
      </c>
      <c r="BF57" s="2"/>
      <c r="BG57" s="0" t="s">
        <v>265</v>
      </c>
      <c r="BH57" s="0" t="s">
        <v>686</v>
      </c>
      <c r="BI57" s="11" t="s">
        <v>189</v>
      </c>
      <c r="BJ57" s="0" t="str">
        <f aca="false">CONCATENATE(CK57," ",BO57," ",DK57,DL57,"/",DN57,DO57)</f>
        <v>ibuprofen  prolonged-release tablet 800mg/</v>
      </c>
      <c r="BK57" s="29"/>
      <c r="BL57" s="0" t="str">
        <f aca="false">CONCATENATE(CK57," ",BO57," ",DK57,DL57,"/",DN57,DO57)</f>
        <v>ibuprofen  prolonged-release tablet 800mg/</v>
      </c>
      <c r="BM57" s="0" t="s">
        <v>667</v>
      </c>
      <c r="BN57" s="0" t="n">
        <v>10226000</v>
      </c>
      <c r="BO57" s="73" t="s">
        <v>480</v>
      </c>
      <c r="BP57" s="1" t="s">
        <v>668</v>
      </c>
      <c r="BQ57" s="1" t="s">
        <v>481</v>
      </c>
      <c r="BR57" s="0" t="n">
        <v>10226000</v>
      </c>
      <c r="BS57" s="0" t="s">
        <v>664</v>
      </c>
      <c r="BT57" s="0" t="n">
        <v>10226000</v>
      </c>
      <c r="BU57" s="0" t="s">
        <v>664</v>
      </c>
      <c r="BV57" s="34" t="n">
        <v>15054000</v>
      </c>
      <c r="BW57" s="35" t="s">
        <v>183</v>
      </c>
      <c r="BX57" s="2"/>
      <c r="BY57" s="4" t="s">
        <v>183</v>
      </c>
      <c r="BZ57" s="0" t="n">
        <v>20053000</v>
      </c>
      <c r="CA57" s="0" t="s">
        <v>191</v>
      </c>
      <c r="CB57" s="1" t="s">
        <v>191</v>
      </c>
      <c r="CC57" s="1" t="s">
        <v>191</v>
      </c>
      <c r="CD57" s="2"/>
      <c r="CE57" s="2"/>
      <c r="CF57" s="2"/>
      <c r="CG57" s="2"/>
      <c r="CH57" s="77" t="n">
        <v>100000090365</v>
      </c>
      <c r="CI57" s="43" t="s">
        <v>192</v>
      </c>
      <c r="CJ57" s="77" t="n">
        <v>100000090365</v>
      </c>
      <c r="CK57" s="0" t="s">
        <v>561</v>
      </c>
      <c r="CL57" s="11" t="s">
        <v>194</v>
      </c>
      <c r="CM57" s="77" t="n">
        <v>100000090365</v>
      </c>
      <c r="CN57" s="0" t="s">
        <v>561</v>
      </c>
      <c r="CO57" s="1" t="s">
        <v>551</v>
      </c>
      <c r="CP57" s="4" t="s">
        <v>669</v>
      </c>
      <c r="CQ57" s="0" t="s">
        <v>561</v>
      </c>
      <c r="CR57" s="0" t="s">
        <v>561</v>
      </c>
      <c r="CS57" s="16" t="s">
        <v>564</v>
      </c>
      <c r="CT57" s="2"/>
      <c r="CV57" s="2"/>
      <c r="CW57" s="2"/>
      <c r="CY57" s="2"/>
      <c r="DA57" s="1" t="s">
        <v>257</v>
      </c>
      <c r="DB57" s="1" t="s">
        <v>551</v>
      </c>
      <c r="DC57" s="1" t="s">
        <v>669</v>
      </c>
      <c r="DD57" s="1" t="s">
        <v>201</v>
      </c>
      <c r="DE57" s="0" t="n">
        <v>800</v>
      </c>
      <c r="DF57" s="0" t="s">
        <v>202</v>
      </c>
      <c r="DG57" s="11"/>
      <c r="DH57" s="46" t="n">
        <v>1</v>
      </c>
      <c r="DI57" s="35" t="s">
        <v>183</v>
      </c>
      <c r="DJ57" s="34" t="n">
        <v>15054000</v>
      </c>
      <c r="DK57" s="5" t="n">
        <v>800</v>
      </c>
      <c r="DL57" s="5" t="s">
        <v>202</v>
      </c>
      <c r="DS57" s="2"/>
      <c r="DT57" s="2"/>
      <c r="DU57" s="2"/>
      <c r="DV57" s="2"/>
      <c r="DW57" s="2"/>
      <c r="DX57" s="2"/>
      <c r="DY57" s="2"/>
      <c r="EB57" s="2"/>
      <c r="EE57" s="2"/>
      <c r="EH57" s="2"/>
      <c r="EI57" s="2"/>
      <c r="EJ57" s="2"/>
      <c r="EK57" s="2"/>
      <c r="EL57" s="0" t="n">
        <f aca="false">(60*800)/1200</f>
        <v>40</v>
      </c>
      <c r="EM57" s="0" t="n">
        <v>1200</v>
      </c>
      <c r="EN57" s="33" t="s">
        <v>202</v>
      </c>
      <c r="EO57" s="0" t="s">
        <v>203</v>
      </c>
      <c r="EP57" s="0" t="n">
        <v>60</v>
      </c>
      <c r="ER57" s="32" t="str">
        <f aca="false">CONCATENATE(CN57," ",FD57," ",DK57,DL57,"/",DN57,DO57)</f>
        <v>ibuprofen  oral, prolonged 800mg/</v>
      </c>
      <c r="ET57" s="0" t="s">
        <v>670</v>
      </c>
      <c r="EU57" s="33" t="s">
        <v>205</v>
      </c>
      <c r="EV57" s="33" t="s">
        <v>569</v>
      </c>
      <c r="EW57" s="33" t="s">
        <v>205</v>
      </c>
      <c r="EX57" s="33" t="s">
        <v>570</v>
      </c>
      <c r="EY57" s="33" t="s">
        <v>205</v>
      </c>
      <c r="EZ57" s="33" t="s">
        <v>571</v>
      </c>
      <c r="FA57" s="33" t="s">
        <v>205</v>
      </c>
      <c r="FB57" s="33" t="s">
        <v>671</v>
      </c>
      <c r="FC57" s="33" t="s">
        <v>205</v>
      </c>
      <c r="FD57" s="33" t="s">
        <v>495</v>
      </c>
      <c r="FE57" s="32" t="str">
        <f aca="false">CONCATENATE(CN57," ",FD57," ",DK57,DL57,"/",DN57,DO57)</f>
        <v>ibuprofen  oral, prolonged 800mg/</v>
      </c>
      <c r="FH57" s="0" t="s">
        <v>574</v>
      </c>
      <c r="FI57" s="33" t="s">
        <v>575</v>
      </c>
      <c r="FJ57" s="33" t="s">
        <v>205</v>
      </c>
      <c r="FK57" s="33" t="s">
        <v>571</v>
      </c>
      <c r="FL57" s="0" t="n">
        <v>69</v>
      </c>
      <c r="FM57" s="0" t="s">
        <v>183</v>
      </c>
      <c r="FN57" s="0" t="n">
        <v>19</v>
      </c>
      <c r="FO57" s="0" t="s">
        <v>214</v>
      </c>
      <c r="FP57" s="0" t="n">
        <v>31</v>
      </c>
      <c r="FQ57" s="0" t="s">
        <v>210</v>
      </c>
      <c r="FR57" s="0" t="n">
        <v>45</v>
      </c>
      <c r="FS57" s="0" t="s">
        <v>672</v>
      </c>
      <c r="FU57" s="0" t="n">
        <v>69</v>
      </c>
      <c r="FV57" s="0" t="n">
        <v>19</v>
      </c>
      <c r="FW57" s="0" t="n">
        <v>31</v>
      </c>
      <c r="FX57" s="0" t="n">
        <v>45</v>
      </c>
      <c r="FZ57" s="0" t="s">
        <v>216</v>
      </c>
      <c r="GA57" s="0" t="s">
        <v>217</v>
      </c>
    </row>
    <row r="58" customFormat="false" ht="13.8" hidden="false" customHeight="false" outlineLevel="0" collapsed="false">
      <c r="A58" s="0" t="s">
        <v>692</v>
      </c>
      <c r="B58" s="0" t="s">
        <v>693</v>
      </c>
      <c r="C58" s="28" t="str">
        <f aca="false">HYPERLINK(D58)</f>
        <v>https://samviewer.digile.be/nl/sam/ampps/503022-12</v>
      </c>
      <c r="D58" s="1" t="s">
        <v>694</v>
      </c>
      <c r="E58" s="1" t="s">
        <v>695</v>
      </c>
      <c r="F58" s="1" t="s">
        <v>696</v>
      </c>
      <c r="G58" s="0" t="n">
        <v>3546579</v>
      </c>
      <c r="H58" s="0" t="s">
        <v>692</v>
      </c>
      <c r="I58" s="0" t="s">
        <v>692</v>
      </c>
      <c r="J58" s="2" t="str">
        <f aca="false">CONCATENATE(BI58," ",CK58," ",BE58," ",BO58," ",R58,S58," x ",DK58,DL58,"/",DN58,DO58)</f>
        <v>BEL ibuprofen  Reckitt Benckiser chewable capsule, soft 24 x 100mg/</v>
      </c>
      <c r="K58" s="2" t="str">
        <f aca="false">CONCATENATE(BI58," ",CK58," ",BE58," ",BO58," ",R58,S58," x ",DK58,DL58,"/",DN58,DO58)</f>
        <v>BEL ibuprofen  Reckitt Benckiser chewable capsule, soft 24 x 100mg/</v>
      </c>
      <c r="L58" s="11"/>
      <c r="M58" s="11"/>
      <c r="N58" s="11"/>
      <c r="O58" s="11"/>
      <c r="P58" s="0" t="n">
        <v>24</v>
      </c>
      <c r="Q58" s="2"/>
      <c r="R58" s="0" t="n">
        <v>24</v>
      </c>
      <c r="S58" s="2"/>
      <c r="T58" s="30" t="s">
        <v>697</v>
      </c>
      <c r="W58" s="1" t="s">
        <v>698</v>
      </c>
      <c r="X58" s="0" t="n">
        <v>30</v>
      </c>
      <c r="Y58" s="0" t="s">
        <v>699</v>
      </c>
      <c r="AA58" s="2"/>
      <c r="AB58" s="2"/>
      <c r="AC58" s="2"/>
      <c r="AD58" s="76" t="n">
        <v>1</v>
      </c>
      <c r="AE58" s="0" t="n">
        <v>24</v>
      </c>
      <c r="AF58" s="0" t="n">
        <v>10214000</v>
      </c>
      <c r="AG58" s="32" t="s">
        <v>700</v>
      </c>
      <c r="AH58" s="0" t="s">
        <v>701</v>
      </c>
      <c r="AI58" s="2"/>
      <c r="AJ58" s="34" t="n">
        <v>15012000</v>
      </c>
      <c r="AK58" s="35" t="s">
        <v>300</v>
      </c>
      <c r="AL58" s="2"/>
      <c r="AM58" s="2"/>
      <c r="AN58" s="2"/>
      <c r="AO58" s="2"/>
      <c r="AP58" s="0" t="n">
        <v>24</v>
      </c>
      <c r="AQ58" s="2"/>
      <c r="AR58" s="2"/>
      <c r="AS58" s="0" t="n">
        <v>173</v>
      </c>
      <c r="AT58" s="36" t="str">
        <f aca="false">CONCATENATE(BI58," ",CK58," ",BE58," ",BO58," ",DK58,DL58,"/",DN58,DO58)</f>
        <v>BEL ibuprofen  Reckitt Benckiser chewable capsule, soft 100mg/</v>
      </c>
      <c r="AU58" s="29"/>
      <c r="AW58" s="0" t="n">
        <v>173</v>
      </c>
      <c r="AX58" s="0" t="s">
        <v>702</v>
      </c>
      <c r="AZ58" s="0" t="s">
        <v>636</v>
      </c>
      <c r="BA58" s="74" t="s">
        <v>551</v>
      </c>
      <c r="BB58" s="0" t="n">
        <v>10214000</v>
      </c>
      <c r="BC58" s="32" t="s">
        <v>700</v>
      </c>
      <c r="BD58" s="0" t="n">
        <v>1417</v>
      </c>
      <c r="BE58" s="0" t="s">
        <v>703</v>
      </c>
      <c r="BF58" s="2"/>
      <c r="BG58" s="0" t="s">
        <v>703</v>
      </c>
      <c r="BH58" s="0" t="s">
        <v>704</v>
      </c>
      <c r="BI58" s="11" t="s">
        <v>189</v>
      </c>
      <c r="BJ58" s="0" t="str">
        <f aca="false">CONCATENATE(CK58," ",BO58," ",DK58,DL58,"/",DN58,DO58)</f>
        <v>ibuprofen  chewable capsule, soft 100mg/</v>
      </c>
      <c r="BK58" s="29"/>
      <c r="BL58" s="0" t="str">
        <f aca="false">CONCATENATE(CK58," ",BO58," ",DK58,DL58,"/",DN58,DO58)</f>
        <v>ibuprofen  chewable capsule, soft 100mg/</v>
      </c>
      <c r="BM58" s="0" t="s">
        <v>705</v>
      </c>
      <c r="BN58" s="0" t="n">
        <v>10214000</v>
      </c>
      <c r="BO58" s="32" t="s">
        <v>700</v>
      </c>
      <c r="BP58" s="1" t="s">
        <v>706</v>
      </c>
      <c r="BQ58" s="1" t="s">
        <v>300</v>
      </c>
      <c r="BR58" s="0" t="n">
        <v>10214000</v>
      </c>
      <c r="BS58" s="0" t="s">
        <v>707</v>
      </c>
      <c r="BT58" s="0" t="n">
        <v>10214000</v>
      </c>
      <c r="BU58" s="0" t="s">
        <v>707</v>
      </c>
      <c r="BV58" s="34" t="n">
        <v>15012000</v>
      </c>
      <c r="BW58" s="35" t="s">
        <v>300</v>
      </c>
      <c r="BX58" s="2"/>
      <c r="BY58" s="4" t="s">
        <v>300</v>
      </c>
      <c r="BZ58" s="0" t="n">
        <v>20053000</v>
      </c>
      <c r="CA58" s="0" t="s">
        <v>191</v>
      </c>
      <c r="CB58" s="1" t="s">
        <v>191</v>
      </c>
      <c r="CC58" s="1" t="s">
        <v>191</v>
      </c>
      <c r="CD58" s="2"/>
      <c r="CE58" s="2"/>
      <c r="CF58" s="2"/>
      <c r="CG58" s="2"/>
      <c r="CH58" s="77" t="n">
        <v>100000090365</v>
      </c>
      <c r="CI58" s="43" t="s">
        <v>192</v>
      </c>
      <c r="CJ58" s="77" t="n">
        <v>100000090365</v>
      </c>
      <c r="CK58" s="0" t="s">
        <v>561</v>
      </c>
      <c r="CL58" s="11" t="s">
        <v>194</v>
      </c>
      <c r="CM58" s="77" t="n">
        <v>100000090365</v>
      </c>
      <c r="CN58" s="0" t="s">
        <v>561</v>
      </c>
      <c r="CO58" s="1" t="s">
        <v>551</v>
      </c>
      <c r="CP58" s="4" t="s">
        <v>524</v>
      </c>
      <c r="CQ58" s="0" t="s">
        <v>561</v>
      </c>
      <c r="CR58" s="0" t="s">
        <v>561</v>
      </c>
      <c r="CS58" s="16" t="s">
        <v>564</v>
      </c>
      <c r="CT58" s="2"/>
      <c r="CV58" s="2"/>
      <c r="CW58" s="2"/>
      <c r="CY58" s="2"/>
      <c r="DA58" s="1" t="s">
        <v>257</v>
      </c>
      <c r="DB58" s="1" t="s">
        <v>551</v>
      </c>
      <c r="DC58" s="1" t="s">
        <v>524</v>
      </c>
      <c r="DD58" s="1" t="s">
        <v>201</v>
      </c>
      <c r="DE58" s="0" t="n">
        <v>100</v>
      </c>
      <c r="DF58" s="0" t="s">
        <v>202</v>
      </c>
      <c r="DG58" s="11"/>
      <c r="DH58" s="46" t="n">
        <v>1</v>
      </c>
      <c r="DI58" s="35" t="s">
        <v>300</v>
      </c>
      <c r="DJ58" s="34" t="n">
        <v>15012000</v>
      </c>
      <c r="DK58" s="5" t="n">
        <v>100</v>
      </c>
      <c r="DL58" s="5" t="s">
        <v>202</v>
      </c>
      <c r="DS58" s="2"/>
      <c r="DT58" s="2"/>
      <c r="DU58" s="2"/>
      <c r="DV58" s="2"/>
      <c r="DW58" s="2"/>
      <c r="DX58" s="2"/>
      <c r="DY58" s="2"/>
      <c r="EB58" s="2"/>
      <c r="EE58" s="2"/>
      <c r="EH58" s="2"/>
      <c r="EI58" s="2"/>
      <c r="EJ58" s="2"/>
      <c r="EK58" s="2"/>
      <c r="EL58" s="0" t="n">
        <f aca="false">(24*100)/1200</f>
        <v>2</v>
      </c>
      <c r="EM58" s="0" t="n">
        <v>1200</v>
      </c>
      <c r="EN58" s="33" t="s">
        <v>202</v>
      </c>
      <c r="EO58" s="0" t="s">
        <v>203</v>
      </c>
      <c r="EP58" s="0" t="n">
        <v>24</v>
      </c>
      <c r="ER58" s="32" t="str">
        <f aca="false">CONCATENATE(CN58," ",FD58," ",DK58,DL58,"/",DN58,DO58)</f>
        <v>ibuprofen  oral 100mg/</v>
      </c>
      <c r="ET58" s="0" t="s">
        <v>708</v>
      </c>
      <c r="EU58" s="33" t="s">
        <v>205</v>
      </c>
      <c r="EV58" s="33" t="s">
        <v>569</v>
      </c>
      <c r="EW58" s="33" t="s">
        <v>205</v>
      </c>
      <c r="EX58" s="33" t="s">
        <v>570</v>
      </c>
      <c r="EY58" s="33" t="s">
        <v>205</v>
      </c>
      <c r="EZ58" s="33" t="s">
        <v>571</v>
      </c>
      <c r="FA58" s="33" t="s">
        <v>205</v>
      </c>
      <c r="FB58" s="33" t="s">
        <v>209</v>
      </c>
      <c r="FC58" s="33" t="s">
        <v>205</v>
      </c>
      <c r="FD58" s="33" t="s">
        <v>210</v>
      </c>
      <c r="FE58" s="32" t="str">
        <f aca="false">CONCATENATE(CN58," ",FD58," ",DK58,DL58,"/",DN58,DO58)</f>
        <v>ibuprofen  oral 100mg/</v>
      </c>
      <c r="FH58" s="0" t="s">
        <v>574</v>
      </c>
      <c r="FI58" s="33" t="s">
        <v>575</v>
      </c>
      <c r="FJ58" s="33" t="s">
        <v>205</v>
      </c>
      <c r="FK58" s="33" t="s">
        <v>571</v>
      </c>
      <c r="FL58" s="0" t="n">
        <v>51</v>
      </c>
      <c r="FM58" s="0" t="s">
        <v>300</v>
      </c>
      <c r="FN58" s="0" t="s">
        <v>709</v>
      </c>
      <c r="FO58" s="0" t="s">
        <v>710</v>
      </c>
      <c r="FP58" s="0" t="n">
        <v>31</v>
      </c>
      <c r="FQ58" s="0" t="s">
        <v>210</v>
      </c>
      <c r="FR58" s="0" t="n">
        <v>47</v>
      </c>
      <c r="FS58" s="0" t="s">
        <v>215</v>
      </c>
      <c r="FU58" s="0" t="n">
        <v>51</v>
      </c>
      <c r="FV58" s="0" t="n">
        <v>7</v>
      </c>
      <c r="FW58" s="0" t="n">
        <v>31</v>
      </c>
      <c r="FX58" s="0" t="n">
        <v>47</v>
      </c>
      <c r="FZ58" s="0" t="s">
        <v>216</v>
      </c>
      <c r="GA58" s="0" t="s">
        <v>217</v>
      </c>
    </row>
    <row r="59" customFormat="false" ht="13.8" hidden="false" customHeight="false" outlineLevel="0" collapsed="false">
      <c r="A59" s="0" t="s">
        <v>711</v>
      </c>
      <c r="B59" s="0" t="s">
        <v>712</v>
      </c>
      <c r="C59" s="28" t="str">
        <f aca="false">HYPERLINK(D59)</f>
        <v>https://samviewer.digile.be/nl/sam/ampps/576026-03</v>
      </c>
      <c r="D59" s="1" t="s">
        <v>713</v>
      </c>
      <c r="E59" s="1" t="s">
        <v>714</v>
      </c>
      <c r="F59" s="1" t="s">
        <v>715</v>
      </c>
      <c r="G59" s="0" t="n">
        <v>4291340</v>
      </c>
      <c r="H59" s="0" t="s">
        <v>711</v>
      </c>
      <c r="I59" s="0" t="s">
        <v>711</v>
      </c>
      <c r="J59" s="2" t="str">
        <f aca="false">CONCATENATE(BI59," ",CK59," ",BE59," ",BO59," ",R59,S59," x ",DK59,DL59,"/",DN59,DO59)</f>
        <v>BEL Ibuprofen lysine I.D. Phar syrup 200mL x 100mg/5mL</v>
      </c>
      <c r="K59" s="2" t="str">
        <f aca="false">CONCATENATE(BI59," ",CK59," ",BE59," ",BO59," ",R59,S59," x ",DK59,DL59,"/",DN59,DO59)</f>
        <v>BEL Ibuprofen lysine I.D. Phar syrup 200mL x 100mg/5mL</v>
      </c>
      <c r="L59" s="11"/>
      <c r="M59" s="11"/>
      <c r="N59" s="11"/>
      <c r="O59" s="11"/>
      <c r="P59" s="0" t="n">
        <v>200</v>
      </c>
      <c r="Q59" s="4" t="s">
        <v>513</v>
      </c>
      <c r="R59" s="0" t="n">
        <v>200</v>
      </c>
      <c r="S59" s="4" t="s">
        <v>513</v>
      </c>
      <c r="T59" s="1" t="s">
        <v>716</v>
      </c>
      <c r="W59" s="1" t="s">
        <v>717</v>
      </c>
      <c r="X59" s="0" t="n">
        <v>20</v>
      </c>
      <c r="Y59" s="0" t="s">
        <v>718</v>
      </c>
      <c r="AA59" s="2"/>
      <c r="AB59" s="2"/>
      <c r="AC59" s="2"/>
      <c r="AD59" s="76" t="n">
        <v>1</v>
      </c>
      <c r="AE59" s="0" t="s">
        <v>324</v>
      </c>
      <c r="AF59" s="77" t="n">
        <v>10117000</v>
      </c>
      <c r="AG59" s="32" t="s">
        <v>517</v>
      </c>
      <c r="AH59" s="0" t="s">
        <v>518</v>
      </c>
      <c r="AI59" s="2"/>
      <c r="AJ59" s="77"/>
      <c r="AK59" s="78"/>
      <c r="AL59" s="2"/>
      <c r="AM59" s="2"/>
      <c r="AN59" s="2"/>
      <c r="AO59" s="2"/>
      <c r="AP59" s="0" t="n">
        <v>200</v>
      </c>
      <c r="AQ59" s="2"/>
      <c r="AR59" s="4" t="s">
        <v>513</v>
      </c>
      <c r="AS59" s="0" t="n">
        <v>54</v>
      </c>
      <c r="AT59" s="36" t="str">
        <f aca="false">CONCATENATE(BI59," ",CK59," ",BE59," ",BO59," ",DK59,DL59,"/",DN59,DO59)</f>
        <v>BEL Ibuprofen lysine I.D. Phar syrup 100mg/5mL</v>
      </c>
      <c r="AU59" s="29"/>
      <c r="AW59" s="0" t="n">
        <v>54</v>
      </c>
      <c r="AX59" s="0" t="s">
        <v>719</v>
      </c>
      <c r="AZ59" s="0" t="s">
        <v>636</v>
      </c>
      <c r="BA59" s="74" t="s">
        <v>551</v>
      </c>
      <c r="BB59" s="77" t="n">
        <v>10117000</v>
      </c>
      <c r="BC59" s="32" t="s">
        <v>517</v>
      </c>
      <c r="BD59" s="0" t="n">
        <v>1412</v>
      </c>
      <c r="BE59" s="0" t="s">
        <v>720</v>
      </c>
      <c r="BF59" s="2"/>
      <c r="BG59" s="0" t="s">
        <v>720</v>
      </c>
      <c r="BH59" s="0" t="s">
        <v>721</v>
      </c>
      <c r="BI59" s="11" t="s">
        <v>189</v>
      </c>
      <c r="BJ59" s="0" t="str">
        <f aca="false">CONCATENATE(CK59," ",BO59," ",DK59,DL59,"/",DN59,DO59)</f>
        <v>Ibuprofen lysine syrup 100mg/5mL</v>
      </c>
      <c r="BK59" s="29"/>
      <c r="BL59" s="0" t="str">
        <f aca="false">CONCATENATE(CK59," ",BO59," ",DK59,DL59,"/",DN59,DO59)</f>
        <v>Ibuprofen lysine syrup 100mg/5mL</v>
      </c>
      <c r="BM59" s="0" t="s">
        <v>722</v>
      </c>
      <c r="BN59" s="77" t="n">
        <v>10117000</v>
      </c>
      <c r="BO59" s="32" t="s">
        <v>517</v>
      </c>
      <c r="BP59" s="1" t="s">
        <v>723</v>
      </c>
      <c r="BQ59" s="1" t="s">
        <v>521</v>
      </c>
      <c r="BR59" s="32" t="n">
        <v>10106000</v>
      </c>
      <c r="BS59" s="0" t="s">
        <v>724</v>
      </c>
      <c r="BU59" s="0" t="s">
        <v>724</v>
      </c>
      <c r="BV59" s="77"/>
      <c r="BW59" s="78"/>
      <c r="BX59" s="2"/>
      <c r="BY59" s="2"/>
      <c r="BZ59" s="0" t="n">
        <v>20053000</v>
      </c>
      <c r="CA59" s="0" t="s">
        <v>191</v>
      </c>
      <c r="CB59" s="1" t="s">
        <v>191</v>
      </c>
      <c r="CC59" s="1" t="s">
        <v>191</v>
      </c>
      <c r="CD59" s="2"/>
      <c r="CE59" s="2"/>
      <c r="CF59" s="2"/>
      <c r="CG59" s="2"/>
      <c r="CH59" s="84" t="n">
        <v>100000090111</v>
      </c>
      <c r="CI59" s="43" t="s">
        <v>192</v>
      </c>
      <c r="CJ59" s="84" t="n">
        <v>100000090111</v>
      </c>
      <c r="CK59" s="1" t="s">
        <v>725</v>
      </c>
      <c r="CL59" s="11" t="s">
        <v>194</v>
      </c>
      <c r="CM59" s="77" t="n">
        <v>100000090365</v>
      </c>
      <c r="CN59" s="0" t="s">
        <v>561</v>
      </c>
      <c r="CO59" s="1" t="s">
        <v>726</v>
      </c>
      <c r="CP59" s="4" t="s">
        <v>727</v>
      </c>
      <c r="CQ59" s="0" t="s">
        <v>561</v>
      </c>
      <c r="CR59" s="0" t="s">
        <v>561</v>
      </c>
      <c r="CS59" s="16" t="s">
        <v>564</v>
      </c>
      <c r="CT59" s="0" t="n">
        <v>100</v>
      </c>
      <c r="CU59" s="0" t="s">
        <v>202</v>
      </c>
      <c r="CV59" s="79"/>
      <c r="CW59" s="0" t="n">
        <v>5</v>
      </c>
      <c r="CX59" s="0" t="s">
        <v>513</v>
      </c>
      <c r="CY59" s="79"/>
      <c r="CZ59" s="1" t="s">
        <v>551</v>
      </c>
      <c r="DA59" s="1" t="s">
        <v>728</v>
      </c>
      <c r="DB59" s="1" t="s">
        <v>551</v>
      </c>
      <c r="DC59" s="1" t="s">
        <v>524</v>
      </c>
      <c r="DD59" s="1" t="s">
        <v>525</v>
      </c>
      <c r="DG59" s="11"/>
      <c r="DH59" s="31"/>
      <c r="DI59" s="78"/>
      <c r="DJ59" s="77"/>
      <c r="DK59" s="5" t="n">
        <v>100</v>
      </c>
      <c r="DL59" s="5" t="s">
        <v>202</v>
      </c>
      <c r="DM59" s="2"/>
      <c r="DN59" s="5" t="n">
        <v>5</v>
      </c>
      <c r="DO59" s="5" t="s">
        <v>513</v>
      </c>
      <c r="DS59" s="2"/>
      <c r="DT59" s="2"/>
      <c r="DU59" s="2"/>
      <c r="DV59" s="2"/>
      <c r="DW59" s="2"/>
      <c r="DX59" s="2"/>
      <c r="DY59" s="2"/>
      <c r="EB59" s="2"/>
      <c r="EC59" s="0" t="n">
        <v>5</v>
      </c>
      <c r="ED59" s="0" t="s">
        <v>513</v>
      </c>
      <c r="EE59" s="2"/>
      <c r="EH59" s="2"/>
      <c r="EI59" s="2"/>
      <c r="EJ59" s="2"/>
      <c r="EK59" s="2"/>
      <c r="EM59" s="0" t="n">
        <v>1200</v>
      </c>
      <c r="EN59" s="33" t="s">
        <v>202</v>
      </c>
      <c r="EO59" s="0" t="s">
        <v>203</v>
      </c>
      <c r="EP59" s="0" t="s">
        <v>324</v>
      </c>
      <c r="ER59" s="32" t="str">
        <f aca="false">CONCATENATE(CN59," ",FD59," ",DK59,DL59,"/",DN59,DO59)</f>
        <v>ibuprofen  oral 100mg/5mL</v>
      </c>
      <c r="ET59" s="0" t="s">
        <v>729</v>
      </c>
      <c r="EU59" s="33" t="s">
        <v>205</v>
      </c>
      <c r="EV59" s="33" t="s">
        <v>569</v>
      </c>
      <c r="EW59" s="33" t="s">
        <v>205</v>
      </c>
      <c r="EX59" s="33" t="s">
        <v>570</v>
      </c>
      <c r="EY59" s="33" t="s">
        <v>205</v>
      </c>
      <c r="EZ59" s="33" t="s">
        <v>571</v>
      </c>
      <c r="FA59" s="33" t="s">
        <v>205</v>
      </c>
      <c r="FB59" s="33" t="s">
        <v>528</v>
      </c>
      <c r="FC59" s="33" t="s">
        <v>205</v>
      </c>
      <c r="FD59" s="33" t="s">
        <v>210</v>
      </c>
      <c r="FE59" s="32" t="str">
        <f aca="false">CONCATENATE(CN59," ",FD59," ",DK59,DL59,"/",DN59,DO59)</f>
        <v>ibuprofen  oral 100mg/5mL</v>
      </c>
      <c r="FH59" s="0" t="s">
        <v>730</v>
      </c>
      <c r="FI59" s="33" t="s">
        <v>575</v>
      </c>
      <c r="FJ59" s="33" t="s">
        <v>205</v>
      </c>
      <c r="FK59" s="33" t="s">
        <v>571</v>
      </c>
      <c r="FL59" s="0" t="n">
        <v>83</v>
      </c>
      <c r="FM59" s="0" t="s">
        <v>625</v>
      </c>
      <c r="FN59" s="0" t="n">
        <v>19</v>
      </c>
      <c r="FO59" s="0" t="s">
        <v>214</v>
      </c>
      <c r="FP59" s="0" t="n">
        <v>31</v>
      </c>
      <c r="FQ59" s="0" t="s">
        <v>210</v>
      </c>
      <c r="FR59" s="0" t="n">
        <v>47</v>
      </c>
      <c r="FS59" s="0" t="s">
        <v>215</v>
      </c>
      <c r="FU59" s="0" t="n">
        <v>85</v>
      </c>
      <c r="FV59" s="0" t="n">
        <v>19</v>
      </c>
      <c r="FW59" s="0" t="n">
        <v>31</v>
      </c>
      <c r="FX59" s="0" t="n">
        <v>47</v>
      </c>
      <c r="FZ59" s="0" t="s">
        <v>577</v>
      </c>
      <c r="GA59" s="0" t="s">
        <v>217</v>
      </c>
    </row>
    <row r="60" customFormat="false" ht="13.8" hidden="false" customHeight="false" outlineLevel="0" collapsed="false">
      <c r="A60" s="0" t="s">
        <v>731</v>
      </c>
      <c r="B60" s="0" t="s">
        <v>732</v>
      </c>
      <c r="C60" s="28" t="str">
        <f aca="false">HYPERLINK(D60)</f>
        <v>https://samviewer.digile.be/nl/sam/ampps/281644-02</v>
      </c>
      <c r="D60" s="1" t="s">
        <v>733</v>
      </c>
      <c r="E60" s="1" t="s">
        <v>734</v>
      </c>
      <c r="F60" s="1" t="s">
        <v>735</v>
      </c>
      <c r="G60" s="0" t="n">
        <v>2547925</v>
      </c>
      <c r="H60" s="0" t="s">
        <v>731</v>
      </c>
      <c r="I60" s="0" t="s">
        <v>731</v>
      </c>
      <c r="J60" s="2" t="str">
        <f aca="false">CONCATENATE(BI60," ",CK60," ",BE60," ",BO60," ",R60,S60," x ",DK60,DL60,"/",DN60,DO60)</f>
        <v>BEL ibuprofen  Reckitt Benckiser syrup 200mL x 100mg/5mL</v>
      </c>
      <c r="K60" s="2" t="str">
        <f aca="false">CONCATENATE(BI60," ",CK60," ",BE60," ",BO60," ",R60,S60," x ",DK60,DL60,"/",DN60,DO60)</f>
        <v>BEL ibuprofen  Reckitt Benckiser syrup 200mL x 100mg/5mL</v>
      </c>
      <c r="L60" s="11"/>
      <c r="M60" s="11"/>
      <c r="N60" s="11"/>
      <c r="O60" s="11"/>
      <c r="P60" s="0" t="n">
        <v>200</v>
      </c>
      <c r="Q60" s="4" t="s">
        <v>513</v>
      </c>
      <c r="R60" s="0" t="n">
        <v>200</v>
      </c>
      <c r="S60" s="4" t="s">
        <v>513</v>
      </c>
      <c r="T60" s="1" t="s">
        <v>736</v>
      </c>
      <c r="W60" s="1" t="s">
        <v>737</v>
      </c>
      <c r="X60" s="0" t="n">
        <v>24</v>
      </c>
      <c r="Y60" s="0" t="s">
        <v>738</v>
      </c>
      <c r="AA60" s="2"/>
      <c r="AB60" s="2"/>
      <c r="AC60" s="2"/>
      <c r="AD60" s="76" t="n">
        <v>1</v>
      </c>
      <c r="AE60" s="0" t="s">
        <v>324</v>
      </c>
      <c r="AF60" s="77" t="n">
        <v>10117000</v>
      </c>
      <c r="AG60" s="32" t="s">
        <v>517</v>
      </c>
      <c r="AH60" s="0" t="s">
        <v>518</v>
      </c>
      <c r="AI60" s="2"/>
      <c r="AJ60" s="77"/>
      <c r="AK60" s="78"/>
      <c r="AL60" s="2"/>
      <c r="AM60" s="2"/>
      <c r="AN60" s="2"/>
      <c r="AO60" s="2"/>
      <c r="AP60" s="0" t="n">
        <v>200</v>
      </c>
      <c r="AQ60" s="2"/>
      <c r="AR60" s="4" t="s">
        <v>513</v>
      </c>
      <c r="AS60" s="0" t="n">
        <v>162</v>
      </c>
      <c r="AT60" s="36" t="str">
        <f aca="false">CONCATENATE(BI60," ",CK60," ",BE60," ",BO60," ",DK60,DL60,"/",DN60,DO60)</f>
        <v>BEL ibuprofen  Reckitt Benckiser syrup 100mg/5mL</v>
      </c>
      <c r="AU60" s="29"/>
      <c r="AW60" s="0" t="n">
        <v>162</v>
      </c>
      <c r="AX60" s="0" t="s">
        <v>739</v>
      </c>
      <c r="AZ60" s="0" t="s">
        <v>636</v>
      </c>
      <c r="BA60" s="74" t="s">
        <v>551</v>
      </c>
      <c r="BB60" s="77" t="n">
        <v>10117000</v>
      </c>
      <c r="BC60" s="32" t="s">
        <v>517</v>
      </c>
      <c r="BD60" s="0" t="n">
        <v>1414</v>
      </c>
      <c r="BE60" s="0" t="s">
        <v>703</v>
      </c>
      <c r="BF60" s="2"/>
      <c r="BG60" s="0" t="s">
        <v>703</v>
      </c>
      <c r="BH60" s="0" t="s">
        <v>740</v>
      </c>
      <c r="BI60" s="11" t="s">
        <v>189</v>
      </c>
      <c r="BJ60" s="0" t="str">
        <f aca="false">CONCATENATE(CK60," ",BO60," ",DK60,DL60,"/",DN60,DO60)</f>
        <v>ibuprofen  syrup 100mg/5mL</v>
      </c>
      <c r="BK60" s="29"/>
      <c r="BL60" s="0" t="str">
        <f aca="false">CONCATENATE(CK60," ",BO60," ",DK60,DL60,"/",DN60,DO60)</f>
        <v>ibuprofen  syrup 100mg/5mL</v>
      </c>
      <c r="BM60" s="0" t="s">
        <v>741</v>
      </c>
      <c r="BN60" s="77" t="n">
        <v>10117000</v>
      </c>
      <c r="BO60" s="32" t="s">
        <v>517</v>
      </c>
      <c r="BP60" s="1" t="s">
        <v>723</v>
      </c>
      <c r="BQ60" s="1" t="s">
        <v>521</v>
      </c>
      <c r="BR60" s="32" t="n">
        <v>10106000</v>
      </c>
      <c r="BS60" s="0" t="s">
        <v>724</v>
      </c>
      <c r="BU60" s="0" t="s">
        <v>724</v>
      </c>
      <c r="BV60" s="77"/>
      <c r="BW60" s="78"/>
      <c r="BX60" s="2"/>
      <c r="BY60" s="2"/>
      <c r="BZ60" s="0" t="n">
        <v>20053000</v>
      </c>
      <c r="CA60" s="0" t="s">
        <v>191</v>
      </c>
      <c r="CB60" s="1" t="s">
        <v>191</v>
      </c>
      <c r="CC60" s="1" t="s">
        <v>191</v>
      </c>
      <c r="CD60" s="2"/>
      <c r="CE60" s="2"/>
      <c r="CF60" s="2"/>
      <c r="CG60" s="2"/>
      <c r="CH60" s="77" t="n">
        <v>100000090365</v>
      </c>
      <c r="CI60" s="43" t="s">
        <v>192</v>
      </c>
      <c r="CJ60" s="77" t="n">
        <v>100000090365</v>
      </c>
      <c r="CK60" s="0" t="s">
        <v>561</v>
      </c>
      <c r="CL60" s="11" t="s">
        <v>194</v>
      </c>
      <c r="CM60" s="77" t="n">
        <v>100000090365</v>
      </c>
      <c r="CN60" s="0" t="s">
        <v>561</v>
      </c>
      <c r="CO60" s="1" t="s">
        <v>551</v>
      </c>
      <c r="CP60" s="4" t="s">
        <v>524</v>
      </c>
      <c r="CQ60" s="0" t="s">
        <v>561</v>
      </c>
      <c r="CR60" s="0" t="s">
        <v>561</v>
      </c>
      <c r="CS60" s="16" t="s">
        <v>564</v>
      </c>
      <c r="CT60" s="0" t="n">
        <v>100</v>
      </c>
      <c r="CU60" s="0" t="s">
        <v>202</v>
      </c>
      <c r="CV60" s="79"/>
      <c r="CW60" s="0" t="n">
        <v>5</v>
      </c>
      <c r="CX60" s="0" t="s">
        <v>513</v>
      </c>
      <c r="CY60" s="79"/>
      <c r="DA60" s="1" t="s">
        <v>257</v>
      </c>
      <c r="DB60" s="1" t="s">
        <v>551</v>
      </c>
      <c r="DC60" s="1" t="s">
        <v>524</v>
      </c>
      <c r="DD60" s="1" t="s">
        <v>525</v>
      </c>
      <c r="DG60" s="2"/>
      <c r="DH60" s="31"/>
      <c r="DI60" s="78"/>
      <c r="DJ60" s="77"/>
      <c r="DK60" s="5" t="n">
        <v>100</v>
      </c>
      <c r="DL60" s="5" t="s">
        <v>202</v>
      </c>
      <c r="DM60" s="2"/>
      <c r="DN60" s="5" t="n">
        <v>5</v>
      </c>
      <c r="DO60" s="5" t="s">
        <v>513</v>
      </c>
      <c r="DS60" s="2"/>
      <c r="DT60" s="2"/>
      <c r="DU60" s="2"/>
      <c r="DV60" s="2"/>
      <c r="DW60" s="2"/>
      <c r="DX60" s="2"/>
      <c r="DY60" s="2"/>
      <c r="EB60" s="2"/>
      <c r="EC60" s="0" t="n">
        <v>5</v>
      </c>
      <c r="ED60" s="0" t="s">
        <v>513</v>
      </c>
      <c r="EE60" s="2"/>
      <c r="EH60" s="2"/>
      <c r="EI60" s="2"/>
      <c r="EJ60" s="2"/>
      <c r="EK60" s="2"/>
      <c r="EM60" s="0" t="n">
        <v>1200</v>
      </c>
      <c r="EN60" s="0" t="s">
        <v>202</v>
      </c>
      <c r="EO60" s="0" t="s">
        <v>203</v>
      </c>
      <c r="EP60" s="0" t="s">
        <v>324</v>
      </c>
      <c r="ER60" s="32" t="str">
        <f aca="false">CONCATENATE(CN60," ",FD60," ",DK60,DL60,"/",DN60,DO60)</f>
        <v>ibuprofen  oral 100mg/5mL</v>
      </c>
      <c r="ET60" s="0" t="s">
        <v>729</v>
      </c>
      <c r="EU60" s="33" t="s">
        <v>205</v>
      </c>
      <c r="EV60" s="33" t="s">
        <v>569</v>
      </c>
      <c r="EW60" s="33" t="s">
        <v>205</v>
      </c>
      <c r="EX60" s="33" t="s">
        <v>570</v>
      </c>
      <c r="EY60" s="33" t="s">
        <v>205</v>
      </c>
      <c r="EZ60" s="33" t="s">
        <v>571</v>
      </c>
      <c r="FA60" s="33" t="s">
        <v>205</v>
      </c>
      <c r="FB60" s="33" t="s">
        <v>528</v>
      </c>
      <c r="FC60" s="33" t="s">
        <v>205</v>
      </c>
      <c r="FD60" s="33" t="s">
        <v>210</v>
      </c>
      <c r="FE60" s="32" t="str">
        <f aca="false">CONCATENATE(CN60," ",FD60," ",DK60,DL60,"/",DN60,DO60)</f>
        <v>ibuprofen  oral 100mg/5mL</v>
      </c>
      <c r="FH60" s="0" t="s">
        <v>574</v>
      </c>
      <c r="FI60" s="33" t="s">
        <v>575</v>
      </c>
      <c r="FJ60" s="33" t="s">
        <v>205</v>
      </c>
      <c r="FK60" s="33" t="s">
        <v>571</v>
      </c>
      <c r="FL60" s="0" t="n">
        <v>83</v>
      </c>
      <c r="FM60" s="0" t="s">
        <v>625</v>
      </c>
      <c r="FN60" s="0" t="n">
        <v>19</v>
      </c>
      <c r="FO60" s="0" t="s">
        <v>214</v>
      </c>
      <c r="FP60" s="0" t="n">
        <v>31</v>
      </c>
      <c r="FQ60" s="0" t="s">
        <v>210</v>
      </c>
      <c r="FR60" s="0" t="n">
        <v>47</v>
      </c>
      <c r="FS60" s="0" t="s">
        <v>215</v>
      </c>
      <c r="FU60" s="0" t="n">
        <v>85</v>
      </c>
      <c r="FV60" s="0" t="n">
        <v>19</v>
      </c>
      <c r="FW60" s="0" t="n">
        <v>31</v>
      </c>
      <c r="FX60" s="0" t="n">
        <v>47</v>
      </c>
      <c r="FZ60" s="0" t="s">
        <v>577</v>
      </c>
      <c r="GA60" s="0" t="s">
        <v>217</v>
      </c>
    </row>
    <row r="61" customFormat="false" ht="13.8" hidden="false" customHeight="false" outlineLevel="0" collapsed="false">
      <c r="A61" s="0" t="s">
        <v>742</v>
      </c>
      <c r="B61" s="0" t="s">
        <v>743</v>
      </c>
      <c r="C61" s="28" t="str">
        <f aca="false">HYPERLINK(D61)</f>
        <v>https://samviewer.digile.be/nl/sam/ampps/191021-02</v>
      </c>
      <c r="D61" s="1" t="s">
        <v>744</v>
      </c>
      <c r="E61" s="1" t="s">
        <v>745</v>
      </c>
      <c r="F61" s="1" t="s">
        <v>746</v>
      </c>
      <c r="G61" s="0" t="n">
        <v>2556264</v>
      </c>
      <c r="H61" s="0" t="s">
        <v>742</v>
      </c>
      <c r="I61" s="0" t="s">
        <v>742</v>
      </c>
      <c r="J61" s="2" t="str">
        <f aca="false">CONCATENATE(BI61," ",CK61," ",BE61," ",BO61," ",R61,S61," x ",DK61,DL61,"/",DN61,DO61)</f>
        <v>BEL ibuprofen  Reckitt Benckiser syrup 200mL x 100mg/5mL</v>
      </c>
      <c r="K61" s="2" t="str">
        <f aca="false">CONCATENATE(BI61," ",CK61," ",BE61," ",BO61," ",R61,S61," x ",DK61,DL61,"/",DN61,DO61)</f>
        <v>BEL ibuprofen  Reckitt Benckiser syrup 200mL x 100mg/5mL</v>
      </c>
      <c r="L61" s="11"/>
      <c r="M61" s="11"/>
      <c r="N61" s="11"/>
      <c r="O61" s="11"/>
      <c r="P61" s="0" t="n">
        <v>200</v>
      </c>
      <c r="Q61" s="4" t="s">
        <v>513</v>
      </c>
      <c r="R61" s="0" t="n">
        <v>200</v>
      </c>
      <c r="S61" s="4" t="s">
        <v>513</v>
      </c>
      <c r="T61" s="1" t="s">
        <v>736</v>
      </c>
      <c r="W61" s="1" t="s">
        <v>737</v>
      </c>
      <c r="X61" s="0" t="n">
        <v>30</v>
      </c>
      <c r="Y61" s="0" t="s">
        <v>747</v>
      </c>
      <c r="AA61" s="2"/>
      <c r="AB61" s="2"/>
      <c r="AC61" s="2"/>
      <c r="AD61" s="76" t="n">
        <v>1</v>
      </c>
      <c r="AE61" s="0" t="s">
        <v>324</v>
      </c>
      <c r="AF61" s="77" t="n">
        <v>10117000</v>
      </c>
      <c r="AG61" s="32" t="s">
        <v>517</v>
      </c>
      <c r="AH61" s="0" t="s">
        <v>518</v>
      </c>
      <c r="AI61" s="2"/>
      <c r="AJ61" s="77"/>
      <c r="AK61" s="78"/>
      <c r="AL61" s="2"/>
      <c r="AM61" s="2"/>
      <c r="AN61" s="2"/>
      <c r="AO61" s="2"/>
      <c r="AP61" s="0" t="n">
        <v>200</v>
      </c>
      <c r="AQ61" s="2"/>
      <c r="AR61" s="4" t="s">
        <v>513</v>
      </c>
      <c r="AS61" s="0" t="n">
        <v>163</v>
      </c>
      <c r="AT61" s="36" t="str">
        <f aca="false">CONCATENATE(BI61," ",CK61," ",BE61," ",BO61," ",DK61,DL61,"/",DN61,DO61)</f>
        <v>BEL ibuprofen  Reckitt Benckiser syrup 100mg/5mL</v>
      </c>
      <c r="AU61" s="29"/>
      <c r="AW61" s="0" t="n">
        <v>163</v>
      </c>
      <c r="AX61" s="0" t="s">
        <v>748</v>
      </c>
      <c r="AZ61" s="0" t="s">
        <v>636</v>
      </c>
      <c r="BA61" s="74" t="s">
        <v>551</v>
      </c>
      <c r="BB61" s="77" t="n">
        <v>10117000</v>
      </c>
      <c r="BC61" s="32" t="s">
        <v>517</v>
      </c>
      <c r="BD61" s="0" t="n">
        <v>1415</v>
      </c>
      <c r="BE61" s="0" t="s">
        <v>703</v>
      </c>
      <c r="BF61" s="2"/>
      <c r="BG61" s="0" t="s">
        <v>703</v>
      </c>
      <c r="BH61" s="0" t="s">
        <v>749</v>
      </c>
      <c r="BI61" s="11" t="s">
        <v>189</v>
      </c>
      <c r="BJ61" s="0" t="str">
        <f aca="false">CONCATENATE(CK61," ",BO61," ",DK61,DL61,"/",DN61,DO61)</f>
        <v>ibuprofen  syrup 100mg/5mL</v>
      </c>
      <c r="BK61" s="29"/>
      <c r="BL61" s="0" t="str">
        <f aca="false">CONCATENATE(CK61," ",BO61," ",DK61,DL61,"/",DN61,DO61)</f>
        <v>ibuprofen  syrup 100mg/5mL</v>
      </c>
      <c r="BM61" s="0" t="s">
        <v>741</v>
      </c>
      <c r="BN61" s="77" t="n">
        <v>10117000</v>
      </c>
      <c r="BO61" s="32" t="s">
        <v>517</v>
      </c>
      <c r="BP61" s="1" t="s">
        <v>723</v>
      </c>
      <c r="BQ61" s="1" t="s">
        <v>521</v>
      </c>
      <c r="BR61" s="32" t="n">
        <v>10106000</v>
      </c>
      <c r="BS61" s="0" t="s">
        <v>724</v>
      </c>
      <c r="BU61" s="0" t="s">
        <v>724</v>
      </c>
      <c r="BV61" s="77"/>
      <c r="BW61" s="78"/>
      <c r="BX61" s="2"/>
      <c r="BY61" s="2"/>
      <c r="BZ61" s="0" t="n">
        <v>20053000</v>
      </c>
      <c r="CA61" s="0" t="s">
        <v>191</v>
      </c>
      <c r="CB61" s="1" t="s">
        <v>191</v>
      </c>
      <c r="CC61" s="1" t="s">
        <v>191</v>
      </c>
      <c r="CD61" s="2"/>
      <c r="CE61" s="2"/>
      <c r="CF61" s="2"/>
      <c r="CG61" s="2"/>
      <c r="CH61" s="77" t="n">
        <v>100000090365</v>
      </c>
      <c r="CI61" s="43" t="s">
        <v>192</v>
      </c>
      <c r="CJ61" s="77" t="n">
        <v>100000090365</v>
      </c>
      <c r="CK61" s="0" t="s">
        <v>561</v>
      </c>
      <c r="CL61" s="11" t="s">
        <v>194</v>
      </c>
      <c r="CM61" s="77" t="n">
        <v>100000090365</v>
      </c>
      <c r="CN61" s="0" t="s">
        <v>561</v>
      </c>
      <c r="CO61" s="1" t="s">
        <v>551</v>
      </c>
      <c r="CP61" s="4" t="s">
        <v>524</v>
      </c>
      <c r="CQ61" s="0" t="s">
        <v>561</v>
      </c>
      <c r="CR61" s="0" t="s">
        <v>561</v>
      </c>
      <c r="CS61" s="16" t="s">
        <v>564</v>
      </c>
      <c r="CT61" s="0" t="n">
        <v>100</v>
      </c>
      <c r="CU61" s="0" t="s">
        <v>202</v>
      </c>
      <c r="CV61" s="79"/>
      <c r="CW61" s="0" t="n">
        <v>5</v>
      </c>
      <c r="CX61" s="0" t="s">
        <v>513</v>
      </c>
      <c r="CY61" s="79"/>
      <c r="DA61" s="1" t="s">
        <v>257</v>
      </c>
      <c r="DB61" s="1" t="s">
        <v>551</v>
      </c>
      <c r="DC61" s="1" t="s">
        <v>524</v>
      </c>
      <c r="DD61" s="1" t="s">
        <v>525</v>
      </c>
      <c r="DG61" s="2"/>
      <c r="DH61" s="31"/>
      <c r="DI61" s="78"/>
      <c r="DJ61" s="77"/>
      <c r="DK61" s="5" t="n">
        <v>100</v>
      </c>
      <c r="DL61" s="5" t="s">
        <v>202</v>
      </c>
      <c r="DM61" s="2"/>
      <c r="DN61" s="5" t="n">
        <v>5</v>
      </c>
      <c r="DO61" s="5" t="s">
        <v>513</v>
      </c>
      <c r="DS61" s="2"/>
      <c r="DT61" s="2"/>
      <c r="DU61" s="2"/>
      <c r="DV61" s="2"/>
      <c r="DW61" s="2"/>
      <c r="DX61" s="2"/>
      <c r="DY61" s="2"/>
      <c r="EB61" s="2"/>
      <c r="EC61" s="0" t="n">
        <v>5</v>
      </c>
      <c r="ED61" s="0" t="s">
        <v>513</v>
      </c>
      <c r="EE61" s="2"/>
      <c r="EH61" s="2"/>
      <c r="EI61" s="2"/>
      <c r="EJ61" s="2"/>
      <c r="EK61" s="2"/>
      <c r="EM61" s="0" t="n">
        <v>1200</v>
      </c>
      <c r="EN61" s="0" t="s">
        <v>202</v>
      </c>
      <c r="EO61" s="0" t="s">
        <v>203</v>
      </c>
      <c r="EP61" s="0" t="s">
        <v>324</v>
      </c>
      <c r="ER61" s="32" t="str">
        <f aca="false">CONCATENATE(CN61," ",FD61," ",DK61,DL61,"/",DN61,DO61)</f>
        <v>ibuprofen  oral 100mg/5mL</v>
      </c>
      <c r="ET61" s="0" t="s">
        <v>729</v>
      </c>
      <c r="EU61" s="33" t="s">
        <v>205</v>
      </c>
      <c r="EV61" s="33" t="s">
        <v>569</v>
      </c>
      <c r="EW61" s="33" t="s">
        <v>205</v>
      </c>
      <c r="EX61" s="33" t="s">
        <v>570</v>
      </c>
      <c r="EY61" s="33" t="s">
        <v>205</v>
      </c>
      <c r="EZ61" s="33" t="s">
        <v>571</v>
      </c>
      <c r="FA61" s="33" t="s">
        <v>205</v>
      </c>
      <c r="FB61" s="33" t="s">
        <v>528</v>
      </c>
      <c r="FC61" s="33" t="s">
        <v>205</v>
      </c>
      <c r="FD61" s="33" t="s">
        <v>210</v>
      </c>
      <c r="FE61" s="32" t="str">
        <f aca="false">CONCATENATE(CN61," ",FD61," ",DK61,DL61,"/",DN61,DO61)</f>
        <v>ibuprofen  oral 100mg/5mL</v>
      </c>
      <c r="FH61" s="0" t="s">
        <v>574</v>
      </c>
      <c r="FI61" s="33" t="s">
        <v>575</v>
      </c>
      <c r="FJ61" s="33" t="s">
        <v>205</v>
      </c>
      <c r="FK61" s="33" t="s">
        <v>571</v>
      </c>
      <c r="FL61" s="0" t="n">
        <v>83</v>
      </c>
      <c r="FM61" s="0" t="s">
        <v>625</v>
      </c>
      <c r="FN61" s="0" t="n">
        <v>19</v>
      </c>
      <c r="FO61" s="0" t="s">
        <v>214</v>
      </c>
      <c r="FP61" s="0" t="n">
        <v>31</v>
      </c>
      <c r="FQ61" s="0" t="s">
        <v>210</v>
      </c>
      <c r="FR61" s="0" t="n">
        <v>47</v>
      </c>
      <c r="FS61" s="0" t="s">
        <v>215</v>
      </c>
      <c r="FU61" s="0" t="n">
        <v>85</v>
      </c>
      <c r="FV61" s="0" t="n">
        <v>19</v>
      </c>
      <c r="FW61" s="0" t="n">
        <v>31</v>
      </c>
      <c r="FX61" s="0" t="n">
        <v>47</v>
      </c>
      <c r="FZ61" s="0" t="s">
        <v>577</v>
      </c>
      <c r="GA61" s="0" t="s">
        <v>217</v>
      </c>
    </row>
    <row r="62" customFormat="false" ht="13.8" hidden="false" customHeight="false" outlineLevel="0" collapsed="false">
      <c r="A62" s="0" t="s">
        <v>750</v>
      </c>
      <c r="B62" s="0" t="s">
        <v>751</v>
      </c>
      <c r="C62" s="28" t="str">
        <f aca="false">HYPERLINK(D62)</f>
        <v>https://samviewer.digile.be/nl/sam/ampps/257241-01</v>
      </c>
      <c r="D62" s="1" t="s">
        <v>752</v>
      </c>
      <c r="E62" s="1" t="s">
        <v>753</v>
      </c>
      <c r="F62" s="1" t="s">
        <v>754</v>
      </c>
      <c r="G62" s="0" t="n">
        <v>2335008</v>
      </c>
      <c r="H62" s="0" t="s">
        <v>750</v>
      </c>
      <c r="I62" s="0" t="s">
        <v>750</v>
      </c>
      <c r="J62" s="2" t="str">
        <f aca="false">CONCATENATE(BI62," ",CK62," ",BE62," ",BO62," ",R62,S62," x ",DK62,DL62,"/",DN62,DO62)</f>
        <v>BEL ibuprofen  Johnson &amp; Johnson Consumer syrup 100mL x 100mg/5mL</v>
      </c>
      <c r="K62" s="2" t="str">
        <f aca="false">CONCATENATE(BI62," ",CK62," ",BE62," ",BO62," ",R62,S62," x ",DK62,DL62,"/",DN62,DO62)</f>
        <v>BEL ibuprofen  Johnson &amp; Johnson Consumer syrup 100mL x 100mg/5mL</v>
      </c>
      <c r="L62" s="11"/>
      <c r="M62" s="11"/>
      <c r="N62" s="11"/>
      <c r="O62" s="11"/>
      <c r="P62" s="0" t="n">
        <v>100</v>
      </c>
      <c r="Q62" s="4" t="s">
        <v>513</v>
      </c>
      <c r="R62" s="0" t="n">
        <v>100</v>
      </c>
      <c r="S62" s="4" t="s">
        <v>513</v>
      </c>
      <c r="T62" s="1" t="s">
        <v>755</v>
      </c>
      <c r="W62" s="1" t="s">
        <v>645</v>
      </c>
      <c r="X62" s="0" t="n">
        <v>20</v>
      </c>
      <c r="Y62" s="0" t="s">
        <v>756</v>
      </c>
      <c r="AA62" s="2"/>
      <c r="AB62" s="2"/>
      <c r="AC62" s="2"/>
      <c r="AD62" s="76" t="n">
        <v>1</v>
      </c>
      <c r="AE62" s="0" t="s">
        <v>324</v>
      </c>
      <c r="AF62" s="77" t="n">
        <v>10117000</v>
      </c>
      <c r="AG62" s="32" t="s">
        <v>517</v>
      </c>
      <c r="AH62" s="0" t="s">
        <v>518</v>
      </c>
      <c r="AI62" s="2"/>
      <c r="AJ62" s="77"/>
      <c r="AK62" s="78"/>
      <c r="AL62" s="2"/>
      <c r="AM62" s="2"/>
      <c r="AN62" s="2"/>
      <c r="AO62" s="2"/>
      <c r="AP62" s="0" t="n">
        <v>100</v>
      </c>
      <c r="AQ62" s="2"/>
      <c r="AR62" s="4" t="s">
        <v>513</v>
      </c>
      <c r="AS62" s="0" t="n">
        <v>164</v>
      </c>
      <c r="AT62" s="36" t="str">
        <f aca="false">CONCATENATE(BI62," ",CK62," ",BE62," ",BO62," ",DK62,DL62,"/",DN62,DO62)</f>
        <v>BEL ibuprofen  Johnson &amp; Johnson Consumer syrup 100mg/5mL</v>
      </c>
      <c r="AU62" s="29"/>
      <c r="AW62" s="0" t="n">
        <v>164</v>
      </c>
      <c r="AX62" s="0" t="s">
        <v>757</v>
      </c>
      <c r="AZ62" s="0" t="s">
        <v>636</v>
      </c>
      <c r="BA62" s="74" t="s">
        <v>551</v>
      </c>
      <c r="BB62" s="77" t="n">
        <v>10117000</v>
      </c>
      <c r="BC62" s="32" t="s">
        <v>517</v>
      </c>
      <c r="BD62" s="0" t="n">
        <v>1416</v>
      </c>
      <c r="BE62" s="0" t="s">
        <v>758</v>
      </c>
      <c r="BF62" s="2"/>
      <c r="BG62" s="0" t="s">
        <v>758</v>
      </c>
      <c r="BH62" s="0" t="s">
        <v>759</v>
      </c>
      <c r="BI62" s="11" t="s">
        <v>189</v>
      </c>
      <c r="BJ62" s="0" t="str">
        <f aca="false">CONCATENATE(CK62," ",BO62," ",DK62,DL62,"/",DN62,DO62)</f>
        <v>ibuprofen  syrup 100mg/5mL</v>
      </c>
      <c r="BK62" s="29"/>
      <c r="BL62" s="0" t="str">
        <f aca="false">CONCATENATE(CK62," ",BO62," ",DK62,DL62,"/",DN62,DO62)</f>
        <v>ibuprofen  syrup 100mg/5mL</v>
      </c>
      <c r="BM62" s="0" t="s">
        <v>741</v>
      </c>
      <c r="BN62" s="77" t="n">
        <v>10117000</v>
      </c>
      <c r="BO62" s="32" t="s">
        <v>517</v>
      </c>
      <c r="BP62" s="1" t="s">
        <v>723</v>
      </c>
      <c r="BQ62" s="1" t="s">
        <v>521</v>
      </c>
      <c r="BR62" s="32" t="n">
        <v>10106000</v>
      </c>
      <c r="BS62" s="0" t="s">
        <v>724</v>
      </c>
      <c r="BU62" s="0" t="s">
        <v>724</v>
      </c>
      <c r="BV62" s="77"/>
      <c r="BW62" s="78"/>
      <c r="BX62" s="2"/>
      <c r="BY62" s="2"/>
      <c r="BZ62" s="0" t="n">
        <v>20053000</v>
      </c>
      <c r="CA62" s="0" t="s">
        <v>191</v>
      </c>
      <c r="CB62" s="1" t="s">
        <v>191</v>
      </c>
      <c r="CC62" s="1" t="s">
        <v>191</v>
      </c>
      <c r="CD62" s="2"/>
      <c r="CE62" s="2"/>
      <c r="CF62" s="2"/>
      <c r="CG62" s="2"/>
      <c r="CH62" s="77" t="n">
        <v>100000090365</v>
      </c>
      <c r="CI62" s="43" t="s">
        <v>192</v>
      </c>
      <c r="CJ62" s="77" t="n">
        <v>100000090365</v>
      </c>
      <c r="CK62" s="0" t="s">
        <v>561</v>
      </c>
      <c r="CL62" s="11" t="s">
        <v>194</v>
      </c>
      <c r="CM62" s="77" t="n">
        <v>100000090365</v>
      </c>
      <c r="CN62" s="0" t="s">
        <v>561</v>
      </c>
      <c r="CO62" s="1" t="s">
        <v>551</v>
      </c>
      <c r="CP62" s="4" t="s">
        <v>728</v>
      </c>
      <c r="CQ62" s="0" t="s">
        <v>561</v>
      </c>
      <c r="CR62" s="0" t="s">
        <v>561</v>
      </c>
      <c r="CS62" s="16" t="s">
        <v>564</v>
      </c>
      <c r="CT62" s="0" t="n">
        <v>100</v>
      </c>
      <c r="CU62" s="0" t="s">
        <v>202</v>
      </c>
      <c r="CV62" s="79"/>
      <c r="CW62" s="0" t="n">
        <v>5</v>
      </c>
      <c r="CX62" s="0" t="s">
        <v>513</v>
      </c>
      <c r="CY62" s="79"/>
      <c r="DA62" s="1" t="s">
        <v>257</v>
      </c>
      <c r="DB62" s="1" t="s">
        <v>551</v>
      </c>
      <c r="DC62" s="1" t="s">
        <v>524</v>
      </c>
      <c r="DD62" s="1" t="s">
        <v>525</v>
      </c>
      <c r="DG62" s="2"/>
      <c r="DH62" s="31"/>
      <c r="DI62" s="78"/>
      <c r="DJ62" s="77"/>
      <c r="DK62" s="5" t="n">
        <v>100</v>
      </c>
      <c r="DL62" s="5" t="s">
        <v>202</v>
      </c>
      <c r="DM62" s="2"/>
      <c r="DN62" s="5" t="n">
        <v>5</v>
      </c>
      <c r="DO62" s="5" t="s">
        <v>513</v>
      </c>
      <c r="DS62" s="2"/>
      <c r="DT62" s="2"/>
      <c r="DU62" s="2"/>
      <c r="DV62" s="2"/>
      <c r="DW62" s="2"/>
      <c r="DX62" s="2"/>
      <c r="DY62" s="2"/>
      <c r="EB62" s="2"/>
      <c r="EC62" s="0" t="n">
        <v>5</v>
      </c>
      <c r="ED62" s="0" t="s">
        <v>513</v>
      </c>
      <c r="EE62" s="2"/>
      <c r="EH62" s="2"/>
      <c r="EI62" s="2"/>
      <c r="EJ62" s="2"/>
      <c r="EK62" s="2"/>
      <c r="EM62" s="0" t="n">
        <v>1200</v>
      </c>
      <c r="EN62" s="0" t="s">
        <v>202</v>
      </c>
      <c r="EO62" s="0" t="s">
        <v>203</v>
      </c>
      <c r="EP62" s="0" t="s">
        <v>324</v>
      </c>
      <c r="ER62" s="32" t="str">
        <f aca="false">CONCATENATE(CN62," ",FD62," ",DK62,DL62,"/",DN62,DO62)</f>
        <v>ibuprofen  oral 100mg/5mL</v>
      </c>
      <c r="ET62" s="0" t="s">
        <v>729</v>
      </c>
      <c r="EU62" s="33" t="s">
        <v>205</v>
      </c>
      <c r="EV62" s="33" t="s">
        <v>569</v>
      </c>
      <c r="EW62" s="33" t="s">
        <v>205</v>
      </c>
      <c r="EX62" s="33" t="s">
        <v>570</v>
      </c>
      <c r="EY62" s="33" t="s">
        <v>205</v>
      </c>
      <c r="EZ62" s="33" t="s">
        <v>571</v>
      </c>
      <c r="FA62" s="33" t="s">
        <v>205</v>
      </c>
      <c r="FB62" s="33" t="s">
        <v>528</v>
      </c>
      <c r="FC62" s="33" t="s">
        <v>205</v>
      </c>
      <c r="FD62" s="33" t="s">
        <v>210</v>
      </c>
      <c r="FE62" s="32" t="str">
        <f aca="false">CONCATENATE(CN62," ",FD62," ",DK62,DL62,"/",DN62,DO62)</f>
        <v>ibuprofen  oral 100mg/5mL</v>
      </c>
      <c r="FH62" s="0" t="s">
        <v>574</v>
      </c>
      <c r="FI62" s="33" t="s">
        <v>575</v>
      </c>
      <c r="FJ62" s="33" t="s">
        <v>205</v>
      </c>
      <c r="FK62" s="33" t="s">
        <v>571</v>
      </c>
      <c r="FL62" s="0" t="n">
        <v>83</v>
      </c>
      <c r="FM62" s="0" t="s">
        <v>625</v>
      </c>
      <c r="FN62" s="0" t="n">
        <v>19</v>
      </c>
      <c r="FO62" s="0" t="s">
        <v>214</v>
      </c>
      <c r="FP62" s="0" t="n">
        <v>31</v>
      </c>
      <c r="FQ62" s="0" t="s">
        <v>210</v>
      </c>
      <c r="FR62" s="0" t="n">
        <v>47</v>
      </c>
      <c r="FS62" s="0" t="s">
        <v>215</v>
      </c>
      <c r="FU62" s="0" t="n">
        <v>85</v>
      </c>
      <c r="FV62" s="0" t="n">
        <v>19</v>
      </c>
      <c r="FW62" s="0" t="n">
        <v>31</v>
      </c>
      <c r="FX62" s="0" t="n">
        <v>47</v>
      </c>
      <c r="FZ62" s="0" t="s">
        <v>577</v>
      </c>
      <c r="GA62" s="0" t="s">
        <v>217</v>
      </c>
    </row>
    <row r="63" customFormat="false" ht="13.8" hidden="false" customHeight="false" outlineLevel="0" collapsed="false">
      <c r="A63" s="0" t="s">
        <v>760</v>
      </c>
      <c r="B63" s="0" t="s">
        <v>761</v>
      </c>
      <c r="C63" s="28" t="str">
        <f aca="false">HYPERLINK(D63)</f>
        <v>https://samviewer.digile.be/nl/sam/ampps/191046-03</v>
      </c>
      <c r="D63" s="1" t="s">
        <v>762</v>
      </c>
      <c r="E63" s="1" t="s">
        <v>763</v>
      </c>
      <c r="F63" s="1" t="s">
        <v>764</v>
      </c>
      <c r="G63" s="0" t="n">
        <v>3021433</v>
      </c>
      <c r="H63" s="0" t="s">
        <v>760</v>
      </c>
      <c r="I63" s="0" t="s">
        <v>760</v>
      </c>
      <c r="J63" s="2" t="str">
        <f aca="false">CONCATENATE(BI63," ",CK63," ",BE63," ",BO63," ",R63,S63," x ",DK63,DL63,"/",DN63,DO63)</f>
        <v>BEL ibuprofen  EG coated tablet 30 x 200mg/</v>
      </c>
      <c r="K63" s="2" t="str">
        <f aca="false">CONCATENATE(BI63," ",CK63," ",BE63," ",BO63," ",R63,S63," x ",DK63,DL63,"/",DN63,DO63)</f>
        <v>BEL ibuprofen  EG coated tablet 30 x 200mg/</v>
      </c>
      <c r="L63" s="11"/>
      <c r="M63" s="11"/>
      <c r="N63" s="11"/>
      <c r="O63" s="11"/>
      <c r="P63" s="0" t="n">
        <v>30</v>
      </c>
      <c r="Q63" s="2"/>
      <c r="R63" s="0" t="n">
        <v>30</v>
      </c>
      <c r="S63" s="2"/>
      <c r="T63" s="30" t="s">
        <v>223</v>
      </c>
      <c r="W63" s="1" t="s">
        <v>224</v>
      </c>
      <c r="X63" s="0" t="n">
        <v>30</v>
      </c>
      <c r="Y63" s="0" t="s">
        <v>765</v>
      </c>
      <c r="AA63" s="2"/>
      <c r="AB63" s="2"/>
      <c r="AC63" s="2"/>
      <c r="AD63" s="76" t="n">
        <v>1</v>
      </c>
      <c r="AE63" s="0" t="n">
        <v>30</v>
      </c>
      <c r="AF63" s="0" t="n">
        <v>10220000</v>
      </c>
      <c r="AG63" s="32" t="s">
        <v>436</v>
      </c>
      <c r="AH63" s="0" t="s">
        <v>766</v>
      </c>
      <c r="AI63" s="2"/>
      <c r="AJ63" s="34" t="n">
        <v>15054000</v>
      </c>
      <c r="AK63" s="35" t="s">
        <v>183</v>
      </c>
      <c r="AL63" s="2"/>
      <c r="AM63" s="2"/>
      <c r="AN63" s="2"/>
      <c r="AO63" s="2"/>
      <c r="AP63" s="0" t="n">
        <v>30</v>
      </c>
      <c r="AQ63" s="2"/>
      <c r="AR63" s="2"/>
      <c r="AS63" s="0" t="n">
        <v>177</v>
      </c>
      <c r="AT63" s="36" t="str">
        <f aca="false">CONCATENATE(BI63," ",CK63," ",BE63," ",BO63," ",DK63,DL63,"/",DN63,DO63)</f>
        <v>BEL ibuprofen  EG coated tablet 200mg/</v>
      </c>
      <c r="AU63" s="29"/>
      <c r="AW63" s="0" t="n">
        <v>177</v>
      </c>
      <c r="AX63" s="0" t="s">
        <v>767</v>
      </c>
      <c r="AZ63" s="0" t="s">
        <v>636</v>
      </c>
      <c r="BA63" s="74" t="s">
        <v>551</v>
      </c>
      <c r="BB63" s="0" t="n">
        <v>10220000</v>
      </c>
      <c r="BC63" s="32" t="s">
        <v>436</v>
      </c>
      <c r="BD63" s="0" t="n">
        <v>1425</v>
      </c>
      <c r="BE63" s="0" t="s">
        <v>265</v>
      </c>
      <c r="BF63" s="2"/>
      <c r="BG63" s="0" t="s">
        <v>265</v>
      </c>
      <c r="BH63" s="0" t="s">
        <v>768</v>
      </c>
      <c r="BI63" s="11" t="s">
        <v>189</v>
      </c>
      <c r="BJ63" s="0" t="str">
        <f aca="false">CONCATENATE(CK63," ",BO63," ",DK63,DL63,"/",DN63,DO63)</f>
        <v>ibuprofen  coated tablet 200mg/</v>
      </c>
      <c r="BK63" s="29"/>
      <c r="BL63" s="0" t="str">
        <f aca="false">CONCATENATE(CK63," ",BO63," ",DK63,DL63,"/",DN63,DO63)</f>
        <v>ibuprofen  coated tablet 200mg/</v>
      </c>
      <c r="BM63" s="0" t="s">
        <v>769</v>
      </c>
      <c r="BN63" s="0" t="n">
        <v>10220000</v>
      </c>
      <c r="BO63" s="32" t="s">
        <v>436</v>
      </c>
      <c r="BP63" s="1" t="s">
        <v>436</v>
      </c>
      <c r="BQ63" s="1" t="s">
        <v>183</v>
      </c>
      <c r="BR63" s="0" t="n">
        <v>10220000</v>
      </c>
      <c r="BS63" s="0" t="s">
        <v>770</v>
      </c>
      <c r="BT63" s="0" t="n">
        <v>10220000</v>
      </c>
      <c r="BU63" s="0" t="s">
        <v>770</v>
      </c>
      <c r="BV63" s="34" t="n">
        <v>15054000</v>
      </c>
      <c r="BW63" s="35" t="s">
        <v>183</v>
      </c>
      <c r="BX63" s="2"/>
      <c r="BY63" s="4" t="s">
        <v>183</v>
      </c>
      <c r="BZ63" s="0" t="n">
        <v>20053000</v>
      </c>
      <c r="CA63" s="0" t="s">
        <v>191</v>
      </c>
      <c r="CB63" s="1" t="s">
        <v>191</v>
      </c>
      <c r="CC63" s="1" t="s">
        <v>191</v>
      </c>
      <c r="CD63" s="2"/>
      <c r="CE63" s="2"/>
      <c r="CF63" s="2"/>
      <c r="CG63" s="2"/>
      <c r="CH63" s="77" t="n">
        <v>100000090365</v>
      </c>
      <c r="CI63" s="43" t="s">
        <v>192</v>
      </c>
      <c r="CJ63" s="77" t="n">
        <v>100000090365</v>
      </c>
      <c r="CK63" s="0" t="s">
        <v>561</v>
      </c>
      <c r="CL63" s="11" t="s">
        <v>194</v>
      </c>
      <c r="CM63" s="77" t="n">
        <v>100000090365</v>
      </c>
      <c r="CN63" s="0" t="s">
        <v>561</v>
      </c>
      <c r="CO63" s="1" t="s">
        <v>551</v>
      </c>
      <c r="CP63" s="4" t="s">
        <v>490</v>
      </c>
      <c r="CQ63" s="0" t="s">
        <v>561</v>
      </c>
      <c r="CR63" s="0" t="s">
        <v>561</v>
      </c>
      <c r="CS63" s="16" t="s">
        <v>564</v>
      </c>
      <c r="CT63" s="2"/>
      <c r="CV63" s="2"/>
      <c r="CW63" s="2"/>
      <c r="CY63" s="2"/>
      <c r="DA63" s="1" t="s">
        <v>257</v>
      </c>
      <c r="DB63" s="1" t="s">
        <v>551</v>
      </c>
      <c r="DC63" s="1" t="s">
        <v>490</v>
      </c>
      <c r="DD63" s="1" t="s">
        <v>201</v>
      </c>
      <c r="DE63" s="0" t="n">
        <v>200</v>
      </c>
      <c r="DF63" s="0" t="s">
        <v>202</v>
      </c>
      <c r="DG63" s="11"/>
      <c r="DH63" s="46" t="n">
        <v>1</v>
      </c>
      <c r="DI63" s="35" t="s">
        <v>183</v>
      </c>
      <c r="DJ63" s="34" t="n">
        <v>15054000</v>
      </c>
      <c r="DK63" s="5" t="n">
        <v>200</v>
      </c>
      <c r="DL63" s="5" t="s">
        <v>202</v>
      </c>
      <c r="DS63" s="2"/>
      <c r="DT63" s="2"/>
      <c r="DU63" s="2"/>
      <c r="DV63" s="2"/>
      <c r="DW63" s="2"/>
      <c r="DX63" s="2"/>
      <c r="DY63" s="2"/>
      <c r="EB63" s="2"/>
      <c r="EE63" s="2"/>
      <c r="EH63" s="2"/>
      <c r="EI63" s="2"/>
      <c r="EJ63" s="2"/>
      <c r="EK63" s="2"/>
      <c r="EL63" s="0" t="n">
        <f aca="false">(30*200)/1200</f>
        <v>5</v>
      </c>
      <c r="EM63" s="0" t="n">
        <v>1200</v>
      </c>
      <c r="EN63" s="0" t="s">
        <v>202</v>
      </c>
      <c r="EO63" s="0" t="s">
        <v>203</v>
      </c>
      <c r="EP63" s="0" t="n">
        <v>30</v>
      </c>
      <c r="ER63" s="32" t="str">
        <f aca="false">CONCATENATE(CN63," ",FD63," ",DK63,DL63,"/",DN63,DO63)</f>
        <v>ibuprofen  oral 200mg/</v>
      </c>
      <c r="ET63" s="0" t="s">
        <v>771</v>
      </c>
      <c r="EU63" s="33" t="s">
        <v>205</v>
      </c>
      <c r="EV63" s="33" t="s">
        <v>569</v>
      </c>
      <c r="EW63" s="33" t="s">
        <v>205</v>
      </c>
      <c r="EX63" s="33" t="s">
        <v>570</v>
      </c>
      <c r="EY63" s="33" t="s">
        <v>205</v>
      </c>
      <c r="EZ63" s="33" t="s">
        <v>571</v>
      </c>
      <c r="FA63" s="33" t="s">
        <v>205</v>
      </c>
      <c r="FB63" s="33" t="s">
        <v>209</v>
      </c>
      <c r="FC63" s="33" t="s">
        <v>205</v>
      </c>
      <c r="FD63" s="33" t="s">
        <v>210</v>
      </c>
      <c r="FE63" s="32" t="str">
        <f aca="false">CONCATENATE(CN63," ",FD63," ",DK63,DL63,"/",DN63,DO63)</f>
        <v>ibuprofen  oral 200mg/</v>
      </c>
      <c r="FH63" s="0" t="s">
        <v>574</v>
      </c>
      <c r="FI63" s="33" t="s">
        <v>575</v>
      </c>
      <c r="FJ63" s="33" t="s">
        <v>205</v>
      </c>
      <c r="FK63" s="33" t="s">
        <v>571</v>
      </c>
      <c r="FL63" s="0" t="n">
        <v>69</v>
      </c>
      <c r="FM63" s="0" t="s">
        <v>183</v>
      </c>
      <c r="FN63" s="0" t="n">
        <v>19</v>
      </c>
      <c r="FO63" s="0" t="s">
        <v>214</v>
      </c>
      <c r="FP63" s="0" t="n">
        <v>31</v>
      </c>
      <c r="FQ63" s="0" t="s">
        <v>210</v>
      </c>
      <c r="FR63" s="0" t="n">
        <v>47</v>
      </c>
      <c r="FS63" s="0" t="s">
        <v>215</v>
      </c>
      <c r="FU63" s="0" t="n">
        <v>69</v>
      </c>
      <c r="FV63" s="0" t="n">
        <v>19</v>
      </c>
      <c r="FW63" s="0" t="n">
        <v>31</v>
      </c>
      <c r="FX63" s="0" t="n">
        <v>47</v>
      </c>
      <c r="FZ63" s="0" t="s">
        <v>216</v>
      </c>
      <c r="GA63" s="0" t="s">
        <v>217</v>
      </c>
    </row>
    <row r="64" customFormat="false" ht="13.8" hidden="false" customHeight="false" outlineLevel="0" collapsed="false">
      <c r="A64" s="0" t="s">
        <v>772</v>
      </c>
      <c r="B64" s="0" t="s">
        <v>773</v>
      </c>
      <c r="C64" s="28" t="str">
        <f aca="false">HYPERLINK(D64)</f>
        <v>https://samviewer.digile.be/nl/sam/ampps/428355-02</v>
      </c>
      <c r="D64" s="1" t="s">
        <v>774</v>
      </c>
      <c r="E64" s="1" t="s">
        <v>775</v>
      </c>
      <c r="F64" s="1" t="s">
        <v>776</v>
      </c>
      <c r="G64" s="0" t="n">
        <v>2568194</v>
      </c>
      <c r="H64" s="0" t="s">
        <v>772</v>
      </c>
      <c r="I64" s="0" t="s">
        <v>772</v>
      </c>
      <c r="J64" s="2" t="str">
        <f aca="false">CONCATENATE(BI64," ",CK64," ",BE64," ",BO64," ",R64,S64," x ",DK64,DL64,"/",DN64,DO64)</f>
        <v>BEL ibuprofen  Sandoz prolonged-release tablet 30 x 200mg/</v>
      </c>
      <c r="K64" s="2" t="str">
        <f aca="false">CONCATENATE(BI64," ",CK64," ",BE64," ",BO64," ",R64,S64," x ",DK64,DL64,"/",DN64,DO64)</f>
        <v>BEL ibuprofen  Sandoz prolonged-release tablet 30 x 200mg/</v>
      </c>
      <c r="L64" s="11"/>
      <c r="M64" s="11"/>
      <c r="N64" s="11"/>
      <c r="O64" s="11"/>
      <c r="P64" s="0" t="n">
        <v>30</v>
      </c>
      <c r="Q64" s="2"/>
      <c r="R64" s="0" t="n">
        <v>30</v>
      </c>
      <c r="S64" s="2"/>
      <c r="T64" s="30" t="s">
        <v>223</v>
      </c>
      <c r="W64" s="1" t="s">
        <v>224</v>
      </c>
      <c r="X64" s="0" t="n">
        <v>30</v>
      </c>
      <c r="Y64" s="0" t="s">
        <v>777</v>
      </c>
      <c r="AA64" s="2"/>
      <c r="AB64" s="2"/>
      <c r="AC64" s="2"/>
      <c r="AD64" s="76" t="n">
        <v>1</v>
      </c>
      <c r="AE64" s="0" t="n">
        <v>30</v>
      </c>
      <c r="AF64" s="0" t="n">
        <v>10226000</v>
      </c>
      <c r="AG64" s="73" t="s">
        <v>480</v>
      </c>
      <c r="AH64" s="0" t="s">
        <v>778</v>
      </c>
      <c r="AI64" s="2"/>
      <c r="AJ64" s="34" t="n">
        <v>15054000</v>
      </c>
      <c r="AK64" s="35" t="s">
        <v>183</v>
      </c>
      <c r="AL64" s="2"/>
      <c r="AM64" s="2"/>
      <c r="AN64" s="2"/>
      <c r="AO64" s="2"/>
      <c r="AP64" s="0" t="n">
        <v>30</v>
      </c>
      <c r="AQ64" s="2"/>
      <c r="AR64" s="2"/>
      <c r="AS64" s="0" t="n">
        <v>178</v>
      </c>
      <c r="AT64" s="36" t="str">
        <f aca="false">CONCATENATE(BI64," ",CK64," ",BE64," ",BO64," ",DK64,DL64,"/",DN64,DO64)</f>
        <v>BEL ibuprofen  Sandoz prolonged-release tablet 200mg/</v>
      </c>
      <c r="AU64" s="29"/>
      <c r="AW64" s="0" t="n">
        <v>178</v>
      </c>
      <c r="AX64" s="0" t="s">
        <v>779</v>
      </c>
      <c r="AZ64" s="0" t="s">
        <v>636</v>
      </c>
      <c r="BA64" s="74" t="s">
        <v>551</v>
      </c>
      <c r="BB64" s="0" t="n">
        <v>10226000</v>
      </c>
      <c r="BC64" s="73" t="s">
        <v>480</v>
      </c>
      <c r="BD64" s="0" t="n">
        <v>1426</v>
      </c>
      <c r="BE64" s="0" t="s">
        <v>239</v>
      </c>
      <c r="BF64" s="2"/>
      <c r="BG64" s="0" t="s">
        <v>239</v>
      </c>
      <c r="BH64" s="0" t="s">
        <v>780</v>
      </c>
      <c r="BI64" s="11" t="s">
        <v>189</v>
      </c>
      <c r="BJ64" s="0" t="str">
        <f aca="false">CONCATENATE(CK64," ",BO64," ",DK64,DL64,"/",DN64,DO64)</f>
        <v>ibuprofen  prolonged-release tablet 200mg/</v>
      </c>
      <c r="BK64" s="29"/>
      <c r="BL64" s="0" t="str">
        <f aca="false">CONCATENATE(CK64," ",BO64," ",DK64,DL64,"/",DN64,DO64)</f>
        <v>ibuprofen  prolonged-release tablet 200mg/</v>
      </c>
      <c r="BM64" s="0" t="s">
        <v>769</v>
      </c>
      <c r="BN64" s="0" t="n">
        <v>10226000</v>
      </c>
      <c r="BO64" s="73" t="s">
        <v>480</v>
      </c>
      <c r="BP64" s="1" t="s">
        <v>781</v>
      </c>
      <c r="BQ64" s="1" t="s">
        <v>183</v>
      </c>
      <c r="BR64" s="0" t="n">
        <v>10221000</v>
      </c>
      <c r="BS64" s="0" t="s">
        <v>782</v>
      </c>
      <c r="BT64" s="0" t="n">
        <v>10221000</v>
      </c>
      <c r="BU64" s="0" t="s">
        <v>782</v>
      </c>
      <c r="BV64" s="34" t="n">
        <v>15054000</v>
      </c>
      <c r="BW64" s="35" t="s">
        <v>183</v>
      </c>
      <c r="BX64" s="2"/>
      <c r="BY64" s="4" t="s">
        <v>183</v>
      </c>
      <c r="BZ64" s="0" t="n">
        <v>20053000</v>
      </c>
      <c r="CA64" s="0" t="s">
        <v>191</v>
      </c>
      <c r="CB64" s="1" t="s">
        <v>191</v>
      </c>
      <c r="CC64" s="1" t="s">
        <v>191</v>
      </c>
      <c r="CD64" s="2"/>
      <c r="CE64" s="2"/>
      <c r="CF64" s="2"/>
      <c r="CG64" s="2"/>
      <c r="CH64" s="77" t="n">
        <v>100000090365</v>
      </c>
      <c r="CI64" s="43" t="s">
        <v>192</v>
      </c>
      <c r="CJ64" s="77" t="n">
        <v>100000090365</v>
      </c>
      <c r="CK64" s="0" t="s">
        <v>561</v>
      </c>
      <c r="CL64" s="11" t="s">
        <v>194</v>
      </c>
      <c r="CM64" s="77" t="n">
        <v>100000090365</v>
      </c>
      <c r="CN64" s="0" t="s">
        <v>561</v>
      </c>
      <c r="CO64" s="1" t="s">
        <v>551</v>
      </c>
      <c r="CP64" s="4" t="s">
        <v>490</v>
      </c>
      <c r="CQ64" s="0" t="s">
        <v>561</v>
      </c>
      <c r="CR64" s="0" t="s">
        <v>561</v>
      </c>
      <c r="CS64" s="16" t="s">
        <v>564</v>
      </c>
      <c r="CT64" s="2"/>
      <c r="CV64" s="2"/>
      <c r="CW64" s="2"/>
      <c r="CY64" s="2"/>
      <c r="DA64" s="1" t="s">
        <v>257</v>
      </c>
      <c r="DB64" s="1" t="s">
        <v>551</v>
      </c>
      <c r="DC64" s="1" t="s">
        <v>490</v>
      </c>
      <c r="DD64" s="1" t="s">
        <v>201</v>
      </c>
      <c r="DE64" s="0" t="n">
        <v>200</v>
      </c>
      <c r="DF64" s="0" t="s">
        <v>202</v>
      </c>
      <c r="DG64" s="11"/>
      <c r="DH64" s="46" t="n">
        <v>1</v>
      </c>
      <c r="DI64" s="35" t="s">
        <v>183</v>
      </c>
      <c r="DJ64" s="34" t="n">
        <v>15054000</v>
      </c>
      <c r="DK64" s="5" t="n">
        <v>200</v>
      </c>
      <c r="DL64" s="5" t="s">
        <v>202</v>
      </c>
      <c r="DS64" s="2"/>
      <c r="DT64" s="2"/>
      <c r="DU64" s="2"/>
      <c r="DV64" s="2"/>
      <c r="DW64" s="2"/>
      <c r="DX64" s="2"/>
      <c r="DY64" s="2"/>
      <c r="EB64" s="2"/>
      <c r="EE64" s="2"/>
      <c r="EH64" s="2"/>
      <c r="EI64" s="2"/>
      <c r="EJ64" s="2"/>
      <c r="EK64" s="2"/>
      <c r="EL64" s="0" t="n">
        <f aca="false">(30*200)/1200</f>
        <v>5</v>
      </c>
      <c r="EM64" s="0" t="n">
        <v>1200</v>
      </c>
      <c r="EN64" s="0" t="s">
        <v>202</v>
      </c>
      <c r="EO64" s="0" t="s">
        <v>203</v>
      </c>
      <c r="EP64" s="0" t="n">
        <v>30</v>
      </c>
      <c r="ER64" s="32" t="str">
        <f aca="false">CONCATENATE(CN64," ",FD64," ",DK64,DL64,"/",DN64,DO64)</f>
        <v>ibuprofen  oral, prolonged 200mg/</v>
      </c>
      <c r="ET64" s="0" t="s">
        <v>771</v>
      </c>
      <c r="EU64" s="33" t="s">
        <v>205</v>
      </c>
      <c r="EV64" s="33" t="s">
        <v>569</v>
      </c>
      <c r="EW64" s="33" t="s">
        <v>205</v>
      </c>
      <c r="EX64" s="33" t="s">
        <v>570</v>
      </c>
      <c r="EY64" s="33" t="s">
        <v>205</v>
      </c>
      <c r="EZ64" s="33" t="s">
        <v>571</v>
      </c>
      <c r="FA64" s="33" t="s">
        <v>205</v>
      </c>
      <c r="FB64" s="33" t="s">
        <v>209</v>
      </c>
      <c r="FC64" s="33" t="s">
        <v>205</v>
      </c>
      <c r="FD64" s="33" t="s">
        <v>495</v>
      </c>
      <c r="FE64" s="32" t="str">
        <f aca="false">CONCATENATE(CN64," ",FD64," ",DK64,DL64,"/",DN64,DO64)</f>
        <v>ibuprofen  oral, prolonged 200mg/</v>
      </c>
      <c r="FH64" s="0" t="s">
        <v>574</v>
      </c>
      <c r="FI64" s="33" t="s">
        <v>575</v>
      </c>
      <c r="FJ64" s="33" t="s">
        <v>205</v>
      </c>
      <c r="FK64" s="33" t="s">
        <v>571</v>
      </c>
      <c r="FL64" s="0" t="n">
        <v>69</v>
      </c>
      <c r="FM64" s="0" t="s">
        <v>183</v>
      </c>
      <c r="FN64" s="0" t="n">
        <v>19</v>
      </c>
      <c r="FO64" s="0" t="s">
        <v>214</v>
      </c>
      <c r="FP64" s="0" t="n">
        <v>31</v>
      </c>
      <c r="FQ64" s="0" t="s">
        <v>210</v>
      </c>
      <c r="FR64" s="0" t="n">
        <v>47</v>
      </c>
      <c r="FS64" s="0" t="s">
        <v>215</v>
      </c>
      <c r="FU64" s="0" t="n">
        <v>69</v>
      </c>
      <c r="FV64" s="0" t="n">
        <v>19</v>
      </c>
      <c r="FW64" s="0" t="n">
        <v>31</v>
      </c>
      <c r="FX64" s="0" t="n">
        <v>47</v>
      </c>
      <c r="FZ64" s="0" t="s">
        <v>216</v>
      </c>
      <c r="GA64" s="0" t="s">
        <v>217</v>
      </c>
    </row>
    <row r="65" customFormat="false" ht="13.8" hidden="false" customHeight="false" outlineLevel="0" collapsed="false">
      <c r="A65" s="0" t="s">
        <v>783</v>
      </c>
      <c r="B65" s="0" t="s">
        <v>784</v>
      </c>
      <c r="C65" s="28" t="str">
        <f aca="false">HYPERLINK(D65)</f>
        <v>https://samviewer.digile.be/nl/sam/ampps/132011-03</v>
      </c>
      <c r="D65" s="1" t="s">
        <v>785</v>
      </c>
      <c r="E65" s="1" t="s">
        <v>786</v>
      </c>
      <c r="F65" s="1" t="s">
        <v>787</v>
      </c>
      <c r="G65" s="0" t="n">
        <v>2475671</v>
      </c>
      <c r="H65" s="0" t="s">
        <v>783</v>
      </c>
      <c r="I65" s="0" t="s">
        <v>783</v>
      </c>
      <c r="J65" s="2" t="str">
        <f aca="false">CONCATENATE(BI65," ",CK65," ",BE65," ",BO65," ",R65,S65," x ",DK65,DL65,"/",DN65,DO65)</f>
        <v>BEL ibuprofen  Reckitt Benckiser coated tablet 30 x 200mg/</v>
      </c>
      <c r="K65" s="2" t="str">
        <f aca="false">CONCATENATE(BI65," ",CK65," ",BE65," ",BO65," ",R65,S65," x ",DK65,DL65,"/",DN65,DO65)</f>
        <v>BEL ibuprofen  Reckitt Benckiser coated tablet 30 x 200mg/</v>
      </c>
      <c r="L65" s="11"/>
      <c r="M65" s="11"/>
      <c r="N65" s="11"/>
      <c r="O65" s="11"/>
      <c r="P65" s="0" t="n">
        <v>30</v>
      </c>
      <c r="Q65" s="2"/>
      <c r="R65" s="0" t="n">
        <v>30</v>
      </c>
      <c r="S65" s="2"/>
      <c r="T65" s="30" t="s">
        <v>223</v>
      </c>
      <c r="W65" s="1" t="s">
        <v>224</v>
      </c>
      <c r="X65" s="0" t="n">
        <v>30</v>
      </c>
      <c r="Y65" s="0" t="s">
        <v>788</v>
      </c>
      <c r="AA65" s="2"/>
      <c r="AB65" s="2"/>
      <c r="AC65" s="2"/>
      <c r="AD65" s="76" t="n">
        <v>1</v>
      </c>
      <c r="AE65" s="0" t="n">
        <v>30</v>
      </c>
      <c r="AF65" s="0" t="n">
        <v>10220000</v>
      </c>
      <c r="AG65" s="32" t="s">
        <v>436</v>
      </c>
      <c r="AH65" s="0" t="s">
        <v>766</v>
      </c>
      <c r="AI65" s="2"/>
      <c r="AJ65" s="34" t="n">
        <v>15054000</v>
      </c>
      <c r="AK65" s="35" t="s">
        <v>183</v>
      </c>
      <c r="AL65" s="2"/>
      <c r="AM65" s="2"/>
      <c r="AN65" s="2"/>
      <c r="AO65" s="2"/>
      <c r="AP65" s="0" t="n">
        <v>30</v>
      </c>
      <c r="AQ65" s="2"/>
      <c r="AR65" s="2"/>
      <c r="AS65" s="0" t="n">
        <v>179</v>
      </c>
      <c r="AT65" s="36" t="str">
        <f aca="false">CONCATENATE(BI65," ",CK65," ",BE65," ",BO65," ",DK65,DL65,"/",DN65,DO65)</f>
        <v>BEL ibuprofen  Reckitt Benckiser coated tablet 200mg/</v>
      </c>
      <c r="AU65" s="29"/>
      <c r="AW65" s="0" t="n">
        <v>179</v>
      </c>
      <c r="AX65" s="0" t="s">
        <v>789</v>
      </c>
      <c r="AZ65" s="0" t="s">
        <v>636</v>
      </c>
      <c r="BA65" s="74" t="s">
        <v>551</v>
      </c>
      <c r="BB65" s="0" t="n">
        <v>10220000</v>
      </c>
      <c r="BC65" s="32" t="s">
        <v>436</v>
      </c>
      <c r="BD65" s="0" t="n">
        <v>1427</v>
      </c>
      <c r="BE65" s="0" t="s">
        <v>703</v>
      </c>
      <c r="BF65" s="2"/>
      <c r="BG65" s="0" t="s">
        <v>703</v>
      </c>
      <c r="BH65" s="0" t="s">
        <v>790</v>
      </c>
      <c r="BI65" s="11" t="s">
        <v>189</v>
      </c>
      <c r="BJ65" s="0" t="str">
        <f aca="false">CONCATENATE(CK65," ",BO65," ",DK65,DL65,"/",DN65,DO65)</f>
        <v>ibuprofen  coated tablet 200mg/</v>
      </c>
      <c r="BK65" s="29"/>
      <c r="BL65" s="0" t="str">
        <f aca="false">CONCATENATE(CK65," ",BO65," ",DK65,DL65,"/",DN65,DO65)</f>
        <v>ibuprofen  coated tablet 200mg/</v>
      </c>
      <c r="BM65" s="0" t="s">
        <v>769</v>
      </c>
      <c r="BN65" s="0" t="n">
        <v>10220000</v>
      </c>
      <c r="BO65" s="32" t="s">
        <v>436</v>
      </c>
      <c r="BP65" s="1" t="s">
        <v>436</v>
      </c>
      <c r="BQ65" s="1" t="s">
        <v>183</v>
      </c>
      <c r="BR65" s="0" t="n">
        <v>10220000</v>
      </c>
      <c r="BS65" s="0" t="s">
        <v>770</v>
      </c>
      <c r="BT65" s="0" t="n">
        <v>10220000</v>
      </c>
      <c r="BU65" s="0" t="s">
        <v>770</v>
      </c>
      <c r="BV65" s="34" t="n">
        <v>15054000</v>
      </c>
      <c r="BW65" s="35" t="s">
        <v>183</v>
      </c>
      <c r="BX65" s="2"/>
      <c r="BY65" s="4" t="s">
        <v>183</v>
      </c>
      <c r="BZ65" s="0" t="n">
        <v>20053000</v>
      </c>
      <c r="CA65" s="0" t="s">
        <v>191</v>
      </c>
      <c r="CB65" s="1" t="s">
        <v>191</v>
      </c>
      <c r="CC65" s="1" t="s">
        <v>191</v>
      </c>
      <c r="CD65" s="2"/>
      <c r="CE65" s="2"/>
      <c r="CF65" s="2"/>
      <c r="CG65" s="2"/>
      <c r="CH65" s="77" t="n">
        <v>100000090365</v>
      </c>
      <c r="CI65" s="43" t="s">
        <v>192</v>
      </c>
      <c r="CJ65" s="77" t="n">
        <v>100000090365</v>
      </c>
      <c r="CK65" s="0" t="s">
        <v>561</v>
      </c>
      <c r="CL65" s="11" t="s">
        <v>194</v>
      </c>
      <c r="CM65" s="77" t="n">
        <v>100000090365</v>
      </c>
      <c r="CN65" s="0" t="s">
        <v>561</v>
      </c>
      <c r="CO65" s="1" t="s">
        <v>551</v>
      </c>
      <c r="CP65" s="4" t="s">
        <v>490</v>
      </c>
      <c r="CQ65" s="0" t="s">
        <v>561</v>
      </c>
      <c r="CR65" s="0" t="s">
        <v>561</v>
      </c>
      <c r="CS65" s="16" t="s">
        <v>564</v>
      </c>
      <c r="CT65" s="2"/>
      <c r="CV65" s="2"/>
      <c r="CW65" s="2"/>
      <c r="CY65" s="2"/>
      <c r="DA65" s="1" t="s">
        <v>257</v>
      </c>
      <c r="DB65" s="1" t="s">
        <v>551</v>
      </c>
      <c r="DC65" s="1" t="s">
        <v>490</v>
      </c>
      <c r="DD65" s="1" t="s">
        <v>201</v>
      </c>
      <c r="DE65" s="0" t="n">
        <v>200</v>
      </c>
      <c r="DF65" s="0" t="s">
        <v>202</v>
      </c>
      <c r="DG65" s="11"/>
      <c r="DH65" s="46" t="n">
        <v>1</v>
      </c>
      <c r="DI65" s="35" t="s">
        <v>183</v>
      </c>
      <c r="DJ65" s="34" t="n">
        <v>15054000</v>
      </c>
      <c r="DK65" s="5" t="n">
        <v>200</v>
      </c>
      <c r="DL65" s="5" t="s">
        <v>202</v>
      </c>
      <c r="DS65" s="2"/>
      <c r="DT65" s="2"/>
      <c r="DU65" s="2"/>
      <c r="DV65" s="2"/>
      <c r="DW65" s="2"/>
      <c r="DX65" s="2"/>
      <c r="DY65" s="2"/>
      <c r="EB65" s="2"/>
      <c r="EE65" s="2"/>
      <c r="EH65" s="2"/>
      <c r="EI65" s="2"/>
      <c r="EJ65" s="2"/>
      <c r="EK65" s="2"/>
      <c r="EL65" s="0" t="n">
        <f aca="false">(30*200)/1200</f>
        <v>5</v>
      </c>
      <c r="EM65" s="0" t="n">
        <v>1200</v>
      </c>
      <c r="EN65" s="0" t="s">
        <v>202</v>
      </c>
      <c r="EO65" s="0" t="s">
        <v>203</v>
      </c>
      <c r="EP65" s="0" t="n">
        <v>30</v>
      </c>
      <c r="ER65" s="32" t="str">
        <f aca="false">CONCATENATE(CN65," ",FD65," ",DK65,DL65,"/",DN65,DO65)</f>
        <v>ibuprofen  oral 200mg/</v>
      </c>
      <c r="ET65" s="0" t="s">
        <v>771</v>
      </c>
      <c r="EU65" s="33" t="s">
        <v>205</v>
      </c>
      <c r="EV65" s="33" t="s">
        <v>569</v>
      </c>
      <c r="EW65" s="33" t="s">
        <v>205</v>
      </c>
      <c r="EX65" s="33" t="s">
        <v>570</v>
      </c>
      <c r="EY65" s="33" t="s">
        <v>205</v>
      </c>
      <c r="EZ65" s="33" t="s">
        <v>571</v>
      </c>
      <c r="FA65" s="33" t="s">
        <v>205</v>
      </c>
      <c r="FB65" s="33" t="s">
        <v>209</v>
      </c>
      <c r="FC65" s="33" t="s">
        <v>205</v>
      </c>
      <c r="FD65" s="33" t="s">
        <v>210</v>
      </c>
      <c r="FE65" s="32" t="str">
        <f aca="false">CONCATENATE(CN65," ",FD65," ",DK65,DL65,"/",DN65,DO65)</f>
        <v>ibuprofen  oral 200mg/</v>
      </c>
      <c r="FH65" s="0" t="s">
        <v>574</v>
      </c>
      <c r="FI65" s="33" t="s">
        <v>575</v>
      </c>
      <c r="FJ65" s="33" t="s">
        <v>205</v>
      </c>
      <c r="FK65" s="33" t="s">
        <v>571</v>
      </c>
      <c r="FL65" s="0" t="n">
        <v>69</v>
      </c>
      <c r="FM65" s="0" t="s">
        <v>183</v>
      </c>
      <c r="FN65" s="0" t="n">
        <v>19</v>
      </c>
      <c r="FO65" s="0" t="s">
        <v>214</v>
      </c>
      <c r="FP65" s="0" t="n">
        <v>31</v>
      </c>
      <c r="FQ65" s="0" t="s">
        <v>210</v>
      </c>
      <c r="FR65" s="0" t="n">
        <v>47</v>
      </c>
      <c r="FS65" s="0" t="s">
        <v>215</v>
      </c>
      <c r="FU65" s="0" t="n">
        <v>69</v>
      </c>
      <c r="FV65" s="0" t="n">
        <v>19</v>
      </c>
      <c r="FW65" s="0" t="n">
        <v>31</v>
      </c>
      <c r="FX65" s="0" t="n">
        <v>47</v>
      </c>
      <c r="FZ65" s="0" t="s">
        <v>216</v>
      </c>
      <c r="GA65" s="0" t="s">
        <v>217</v>
      </c>
    </row>
    <row r="66" s="52" customFormat="true" ht="13.8" hidden="false" customHeight="false" outlineLevel="0" collapsed="false">
      <c r="A66" s="52" t="s">
        <v>791</v>
      </c>
      <c r="B66" s="52" t="s">
        <v>792</v>
      </c>
      <c r="C66" s="28" t="str">
        <f aca="false">HYPERLINK(D66)</f>
        <v>https://samviewer.digile.be/nl/sam/ampps/132011-04</v>
      </c>
      <c r="D66" s="1" t="s">
        <v>793</v>
      </c>
      <c r="E66" s="1" t="s">
        <v>794</v>
      </c>
      <c r="F66" s="1" t="s">
        <v>795</v>
      </c>
      <c r="G66" s="52" t="n">
        <v>1180645</v>
      </c>
      <c r="H66" s="52" t="s">
        <v>791</v>
      </c>
      <c r="I66" s="52" t="s">
        <v>791</v>
      </c>
      <c r="J66" s="2" t="str">
        <f aca="false">CONCATENATE(BI66," ",CK66," ",BE66," ",BO66," ",R66,S66," x ",DK66,DL66,"/",DN66,DO66)</f>
        <v>BEL ibuprofen  Reckitt Benckiser coated tablet 48 x 200mg/</v>
      </c>
      <c r="K66" s="2" t="str">
        <f aca="false">CONCATENATE(BI66," ",CK66," ",BE66," ",BO66," ",R66,S66," x ",DK66,DL66,"/",DN66,DO66)</f>
        <v>BEL ibuprofen  Reckitt Benckiser coated tablet 48 x 200mg/</v>
      </c>
      <c r="L66" s="11"/>
      <c r="M66" s="11"/>
      <c r="N66" s="11"/>
      <c r="O66" s="11"/>
      <c r="P66" s="52" t="n">
        <v>48</v>
      </c>
      <c r="Q66" s="2"/>
      <c r="R66" s="52" t="n">
        <v>48</v>
      </c>
      <c r="S66" s="2"/>
      <c r="T66" s="30" t="s">
        <v>796</v>
      </c>
      <c r="U66" s="1"/>
      <c r="V66" s="1"/>
      <c r="W66" s="1" t="s">
        <v>797</v>
      </c>
      <c r="X66" s="52" t="n">
        <v>20</v>
      </c>
      <c r="Y66" s="52" t="s">
        <v>788</v>
      </c>
      <c r="AA66" s="2"/>
      <c r="AB66" s="2"/>
      <c r="AC66" s="2"/>
      <c r="AD66" s="76" t="n">
        <v>1</v>
      </c>
      <c r="AE66" s="52" t="n">
        <v>48</v>
      </c>
      <c r="AF66" s="52" t="n">
        <v>10220000</v>
      </c>
      <c r="AG66" s="32" t="s">
        <v>436</v>
      </c>
      <c r="AH66" s="52" t="s">
        <v>766</v>
      </c>
      <c r="AI66" s="2"/>
      <c r="AJ66" s="34" t="n">
        <v>15054000</v>
      </c>
      <c r="AK66" s="35" t="s">
        <v>183</v>
      </c>
      <c r="AL66" s="2"/>
      <c r="AM66" s="2"/>
      <c r="AN66" s="2"/>
      <c r="AO66" s="2"/>
      <c r="AP66" s="52" t="n">
        <v>48</v>
      </c>
      <c r="AQ66" s="2"/>
      <c r="AR66" s="2"/>
      <c r="AS66" s="52" t="n">
        <v>179</v>
      </c>
      <c r="AT66" s="36" t="str">
        <f aca="false">CONCATENATE(BI66," ",CK66," ",BE66," ",BO66," ",DK66,DL66,"/",DN66,DO66)</f>
        <v>BEL ibuprofen  Reckitt Benckiser coated tablet 200mg/</v>
      </c>
      <c r="AU66" s="29"/>
      <c r="AV66" s="3"/>
      <c r="AW66" s="52" t="n">
        <v>179</v>
      </c>
      <c r="AX66" s="52" t="s">
        <v>789</v>
      </c>
      <c r="AZ66" s="52" t="s">
        <v>636</v>
      </c>
      <c r="BA66" s="74" t="s">
        <v>551</v>
      </c>
      <c r="BB66" s="52" t="n">
        <v>10220000</v>
      </c>
      <c r="BC66" s="32" t="s">
        <v>436</v>
      </c>
      <c r="BD66" s="52" t="n">
        <v>1427</v>
      </c>
      <c r="BE66" s="52" t="s">
        <v>703</v>
      </c>
      <c r="BF66" s="2"/>
      <c r="BG66" s="52" t="s">
        <v>703</v>
      </c>
      <c r="BH66" s="52" t="s">
        <v>790</v>
      </c>
      <c r="BI66" s="11" t="s">
        <v>189</v>
      </c>
      <c r="BJ66" s="52" t="str">
        <f aca="false">CONCATENATE(CK66," ",BO66," ",DK66,DL66,"/",DN66,DO66)</f>
        <v>ibuprofen  coated tablet 200mg/</v>
      </c>
      <c r="BK66" s="29"/>
      <c r="BL66" s="52" t="str">
        <f aca="false">CONCATENATE(CK66," ",BO66," ",DK66,DL66,"/",DN66,DO66)</f>
        <v>ibuprofen  coated tablet 200mg/</v>
      </c>
      <c r="BM66" s="52" t="s">
        <v>769</v>
      </c>
      <c r="BN66" s="52" t="n">
        <v>10220000</v>
      </c>
      <c r="BO66" s="32" t="s">
        <v>436</v>
      </c>
      <c r="BP66" s="1" t="s">
        <v>436</v>
      </c>
      <c r="BQ66" s="1" t="s">
        <v>183</v>
      </c>
      <c r="BR66" s="52" t="n">
        <v>10220000</v>
      </c>
      <c r="BS66" s="52" t="s">
        <v>770</v>
      </c>
      <c r="BT66" s="52" t="n">
        <v>10220000</v>
      </c>
      <c r="BU66" s="52" t="s">
        <v>770</v>
      </c>
      <c r="BV66" s="34" t="n">
        <v>15054000</v>
      </c>
      <c r="BW66" s="35" t="s">
        <v>183</v>
      </c>
      <c r="BX66" s="2"/>
      <c r="BY66" s="4" t="s">
        <v>183</v>
      </c>
      <c r="BZ66" s="52" t="n">
        <v>20053000</v>
      </c>
      <c r="CA66" s="52" t="s">
        <v>191</v>
      </c>
      <c r="CB66" s="1" t="s">
        <v>191</v>
      </c>
      <c r="CC66" s="1" t="s">
        <v>191</v>
      </c>
      <c r="CD66" s="2"/>
      <c r="CE66" s="2"/>
      <c r="CF66" s="2"/>
      <c r="CG66" s="2"/>
      <c r="CH66" s="77" t="n">
        <v>100000090365</v>
      </c>
      <c r="CI66" s="43" t="s">
        <v>192</v>
      </c>
      <c r="CJ66" s="77" t="n">
        <v>100000090365</v>
      </c>
      <c r="CK66" s="52" t="s">
        <v>561</v>
      </c>
      <c r="CL66" s="11" t="s">
        <v>194</v>
      </c>
      <c r="CM66" s="77" t="n">
        <v>100000090365</v>
      </c>
      <c r="CN66" s="52" t="s">
        <v>561</v>
      </c>
      <c r="CO66" s="1" t="s">
        <v>551</v>
      </c>
      <c r="CP66" s="4" t="s">
        <v>490</v>
      </c>
      <c r="CQ66" s="52" t="s">
        <v>561</v>
      </c>
      <c r="CR66" s="52" t="s">
        <v>561</v>
      </c>
      <c r="CS66" s="16" t="s">
        <v>564</v>
      </c>
      <c r="CT66" s="2"/>
      <c r="CV66" s="2"/>
      <c r="CW66" s="2"/>
      <c r="CY66" s="2"/>
      <c r="CZ66" s="1"/>
      <c r="DA66" s="1" t="s">
        <v>257</v>
      </c>
      <c r="DB66" s="1" t="s">
        <v>551</v>
      </c>
      <c r="DC66" s="1" t="s">
        <v>490</v>
      </c>
      <c r="DD66" s="1" t="s">
        <v>201</v>
      </c>
      <c r="DE66" s="52" t="n">
        <v>200</v>
      </c>
      <c r="DF66" s="52" t="s">
        <v>202</v>
      </c>
      <c r="DG66" s="11"/>
      <c r="DH66" s="46" t="n">
        <v>1</v>
      </c>
      <c r="DI66" s="35" t="s">
        <v>183</v>
      </c>
      <c r="DJ66" s="34" t="n">
        <v>15054000</v>
      </c>
      <c r="DK66" s="52" t="n">
        <v>200</v>
      </c>
      <c r="DL66" s="52" t="s">
        <v>202</v>
      </c>
      <c r="DM66" s="5"/>
      <c r="DN66" s="5"/>
      <c r="DO66" s="5"/>
      <c r="DP66" s="5"/>
      <c r="DQ66" s="5"/>
      <c r="DR66" s="5"/>
      <c r="DS66" s="2"/>
      <c r="DT66" s="2"/>
      <c r="DU66" s="2"/>
      <c r="DV66" s="2"/>
      <c r="DW66" s="2"/>
      <c r="DX66" s="2"/>
      <c r="DY66" s="2"/>
      <c r="EB66" s="2"/>
      <c r="EE66" s="2"/>
      <c r="EH66" s="2"/>
      <c r="EI66" s="2"/>
      <c r="EJ66" s="2"/>
      <c r="EK66" s="2"/>
      <c r="EL66" s="52" t="n">
        <f aca="false">(48*200)/1200</f>
        <v>8</v>
      </c>
      <c r="EM66" s="52" t="n">
        <v>1200</v>
      </c>
      <c r="EN66" s="52" t="s">
        <v>202</v>
      </c>
      <c r="EO66" s="52" t="s">
        <v>203</v>
      </c>
      <c r="EP66" s="52" t="n">
        <v>48</v>
      </c>
      <c r="ER66" s="32" t="str">
        <f aca="false">CONCATENATE(CN66," ",FD66," ",DK66,DL66,"/",DN66,DO66)</f>
        <v>ibuprofen  oral 200mg/</v>
      </c>
      <c r="ET66" s="52" t="s">
        <v>771</v>
      </c>
      <c r="EU66" s="33" t="s">
        <v>205</v>
      </c>
      <c r="EV66" s="33" t="s">
        <v>569</v>
      </c>
      <c r="EW66" s="33" t="s">
        <v>205</v>
      </c>
      <c r="EX66" s="33" t="s">
        <v>570</v>
      </c>
      <c r="EY66" s="33" t="s">
        <v>205</v>
      </c>
      <c r="EZ66" s="33" t="s">
        <v>571</v>
      </c>
      <c r="FA66" s="33" t="s">
        <v>205</v>
      </c>
      <c r="FB66" s="33" t="s">
        <v>209</v>
      </c>
      <c r="FC66" s="33" t="s">
        <v>205</v>
      </c>
      <c r="FD66" s="33" t="s">
        <v>210</v>
      </c>
      <c r="FE66" s="32" t="str">
        <f aca="false">CONCATENATE(CN66," ",FD66," ",DK66,DL66,"/",DN66,DO66)</f>
        <v>ibuprofen  oral 200mg/</v>
      </c>
      <c r="FH66" s="52" t="s">
        <v>574</v>
      </c>
      <c r="FI66" s="33" t="s">
        <v>575</v>
      </c>
      <c r="FJ66" s="33" t="s">
        <v>205</v>
      </c>
      <c r="FK66" s="33" t="s">
        <v>571</v>
      </c>
      <c r="FL66" s="52" t="n">
        <v>69</v>
      </c>
      <c r="FM66" s="52" t="s">
        <v>183</v>
      </c>
      <c r="FN66" s="52" t="n">
        <v>19</v>
      </c>
      <c r="FO66" s="52" t="s">
        <v>214</v>
      </c>
      <c r="FP66" s="52" t="n">
        <v>31</v>
      </c>
      <c r="FQ66" s="52" t="s">
        <v>210</v>
      </c>
      <c r="FR66" s="52" t="n">
        <v>47</v>
      </c>
      <c r="FS66" s="52" t="s">
        <v>215</v>
      </c>
      <c r="FU66" s="52" t="n">
        <v>69</v>
      </c>
      <c r="FV66" s="52" t="n">
        <v>19</v>
      </c>
      <c r="FW66" s="52" t="n">
        <v>31</v>
      </c>
      <c r="FX66" s="52" t="n">
        <v>47</v>
      </c>
      <c r="FZ66" s="52" t="s">
        <v>216</v>
      </c>
      <c r="GA66" s="52" t="s">
        <v>217</v>
      </c>
    </row>
    <row r="67" s="52" customFormat="true" ht="13.8" hidden="false" customHeight="false" outlineLevel="0" collapsed="false">
      <c r="A67" s="52" t="s">
        <v>798</v>
      </c>
      <c r="B67" s="52" t="s">
        <v>799</v>
      </c>
      <c r="C67" s="28" t="str">
        <f aca="false">HYPERLINK(D67)</f>
        <v>https://samviewer.digile.be/nl/sam/ampps/189935-02</v>
      </c>
      <c r="D67" s="1" t="s">
        <v>800</v>
      </c>
      <c r="E67" s="1" t="s">
        <v>801</v>
      </c>
      <c r="F67" s="1" t="s">
        <v>802</v>
      </c>
      <c r="G67" s="52" t="n">
        <v>3181229</v>
      </c>
      <c r="H67" s="52" t="s">
        <v>798</v>
      </c>
      <c r="I67" s="52" t="s">
        <v>798</v>
      </c>
      <c r="J67" s="2" t="str">
        <f aca="false">CONCATENATE(BI67," ",CK67," ",BE67," ",BO67," ",R67,S67," x ",DK67,DL67,"/",DN67,DO67)</f>
        <v>BEL ibuprofen  Reckitt Benckiser coated tablet 24 x 200mg/</v>
      </c>
      <c r="K67" s="2" t="str">
        <f aca="false">CONCATENATE(BI67," ",CK67," ",BE67," ",BO67," ",R67,S67," x ",DK67,DL67,"/",DN67,DO67)</f>
        <v>BEL ibuprofen  Reckitt Benckiser coated tablet 24 x 200mg/</v>
      </c>
      <c r="L67" s="11"/>
      <c r="M67" s="11"/>
      <c r="N67" s="11"/>
      <c r="O67" s="11"/>
      <c r="P67" s="52" t="n">
        <v>24</v>
      </c>
      <c r="Q67" s="2"/>
      <c r="R67" s="52" t="n">
        <v>24</v>
      </c>
      <c r="S67" s="2"/>
      <c r="T67" s="30" t="s">
        <v>697</v>
      </c>
      <c r="U67" s="1"/>
      <c r="V67" s="1"/>
      <c r="W67" s="1" t="s">
        <v>698</v>
      </c>
      <c r="X67" s="52" t="n">
        <v>30</v>
      </c>
      <c r="Y67" s="52" t="s">
        <v>803</v>
      </c>
      <c r="AA67" s="2"/>
      <c r="AB67" s="2"/>
      <c r="AC67" s="2"/>
      <c r="AD67" s="76" t="n">
        <v>1</v>
      </c>
      <c r="AE67" s="52" t="n">
        <v>24</v>
      </c>
      <c r="AF67" s="52" t="n">
        <v>10220000</v>
      </c>
      <c r="AG67" s="32" t="s">
        <v>436</v>
      </c>
      <c r="AH67" s="52" t="s">
        <v>766</v>
      </c>
      <c r="AI67" s="2"/>
      <c r="AJ67" s="34" t="n">
        <v>15054000</v>
      </c>
      <c r="AK67" s="35" t="s">
        <v>183</v>
      </c>
      <c r="AL67" s="2"/>
      <c r="AM67" s="2"/>
      <c r="AN67" s="2"/>
      <c r="AO67" s="2"/>
      <c r="AP67" s="52" t="n">
        <v>24</v>
      </c>
      <c r="AQ67" s="2"/>
      <c r="AR67" s="2"/>
      <c r="AS67" s="52" t="n">
        <v>180</v>
      </c>
      <c r="AT67" s="36" t="str">
        <f aca="false">CONCATENATE(BI67," ",CK67," ",BE67," ",BO67," ",DK67,DL67,"/",DN67,DO67)</f>
        <v>BEL ibuprofen  Reckitt Benckiser coated tablet 200mg/</v>
      </c>
      <c r="AU67" s="29"/>
      <c r="AV67" s="3"/>
      <c r="AW67" s="52" t="n">
        <v>180</v>
      </c>
      <c r="AX67" s="52" t="s">
        <v>804</v>
      </c>
      <c r="AZ67" s="52" t="s">
        <v>636</v>
      </c>
      <c r="BA67" s="74" t="s">
        <v>551</v>
      </c>
      <c r="BB67" s="52" t="n">
        <v>10220000</v>
      </c>
      <c r="BC67" s="32" t="s">
        <v>436</v>
      </c>
      <c r="BD67" s="52" t="n">
        <v>1428</v>
      </c>
      <c r="BE67" s="52" t="s">
        <v>703</v>
      </c>
      <c r="BF67" s="2"/>
      <c r="BG67" s="52" t="s">
        <v>703</v>
      </c>
      <c r="BH67" s="52" t="s">
        <v>805</v>
      </c>
      <c r="BI67" s="11" t="s">
        <v>189</v>
      </c>
      <c r="BJ67" s="52" t="str">
        <f aca="false">CONCATENATE(CK67," ",BO67," ",DK67,DL67,"/",DN67,DO67)</f>
        <v>ibuprofen  coated tablet 200mg/</v>
      </c>
      <c r="BK67" s="29"/>
      <c r="BL67" s="52" t="str">
        <f aca="false">CONCATENATE(CK67," ",BO67," ",DK67,DL67,"/",DN67,DO67)</f>
        <v>ibuprofen  coated tablet 200mg/</v>
      </c>
      <c r="BM67" s="52" t="s">
        <v>769</v>
      </c>
      <c r="BN67" s="52" t="n">
        <v>10220000</v>
      </c>
      <c r="BO67" s="32" t="s">
        <v>436</v>
      </c>
      <c r="BP67" s="1" t="s">
        <v>436</v>
      </c>
      <c r="BQ67" s="1" t="s">
        <v>183</v>
      </c>
      <c r="BR67" s="52" t="n">
        <v>10220000</v>
      </c>
      <c r="BS67" s="52" t="s">
        <v>770</v>
      </c>
      <c r="BT67" s="52" t="n">
        <v>10220000</v>
      </c>
      <c r="BU67" s="52" t="s">
        <v>770</v>
      </c>
      <c r="BV67" s="34" t="n">
        <v>15054000</v>
      </c>
      <c r="BW67" s="35" t="s">
        <v>183</v>
      </c>
      <c r="BX67" s="2"/>
      <c r="BY67" s="4" t="s">
        <v>183</v>
      </c>
      <c r="BZ67" s="52" t="n">
        <v>20053000</v>
      </c>
      <c r="CA67" s="52" t="s">
        <v>191</v>
      </c>
      <c r="CB67" s="1" t="s">
        <v>191</v>
      </c>
      <c r="CC67" s="1" t="s">
        <v>191</v>
      </c>
      <c r="CD67" s="2"/>
      <c r="CE67" s="2"/>
      <c r="CF67" s="2"/>
      <c r="CG67" s="2"/>
      <c r="CH67" s="77" t="n">
        <v>100000090365</v>
      </c>
      <c r="CI67" s="43" t="s">
        <v>192</v>
      </c>
      <c r="CJ67" s="77" t="n">
        <v>100000090365</v>
      </c>
      <c r="CK67" s="52" t="s">
        <v>561</v>
      </c>
      <c r="CL67" s="11" t="s">
        <v>194</v>
      </c>
      <c r="CM67" s="77" t="n">
        <v>100000090365</v>
      </c>
      <c r="CN67" s="52" t="s">
        <v>561</v>
      </c>
      <c r="CO67" s="1" t="s">
        <v>551</v>
      </c>
      <c r="CP67" s="4" t="s">
        <v>490</v>
      </c>
      <c r="CQ67" s="52" t="s">
        <v>561</v>
      </c>
      <c r="CR67" s="52" t="s">
        <v>561</v>
      </c>
      <c r="CS67" s="16" t="s">
        <v>564</v>
      </c>
      <c r="CT67" s="2"/>
      <c r="CV67" s="2"/>
      <c r="CW67" s="2"/>
      <c r="CY67" s="2"/>
      <c r="CZ67" s="1"/>
      <c r="DA67" s="1" t="s">
        <v>257</v>
      </c>
      <c r="DB67" s="1" t="s">
        <v>551</v>
      </c>
      <c r="DC67" s="1" t="s">
        <v>490</v>
      </c>
      <c r="DD67" s="1" t="s">
        <v>201</v>
      </c>
      <c r="DE67" s="52" t="n">
        <v>200</v>
      </c>
      <c r="DF67" s="52" t="s">
        <v>202</v>
      </c>
      <c r="DG67" s="11"/>
      <c r="DH67" s="46" t="n">
        <v>1</v>
      </c>
      <c r="DI67" s="35" t="s">
        <v>183</v>
      </c>
      <c r="DJ67" s="34" t="n">
        <v>15054000</v>
      </c>
      <c r="DK67" s="52" t="n">
        <v>200</v>
      </c>
      <c r="DL67" s="52" t="s">
        <v>202</v>
      </c>
      <c r="DM67" s="5"/>
      <c r="DN67" s="5"/>
      <c r="DO67" s="5"/>
      <c r="DP67" s="5"/>
      <c r="DQ67" s="5"/>
      <c r="DR67" s="5"/>
      <c r="DS67" s="2"/>
      <c r="DT67" s="2"/>
      <c r="DU67" s="2"/>
      <c r="DV67" s="2"/>
      <c r="DW67" s="2"/>
      <c r="DX67" s="2"/>
      <c r="DY67" s="2"/>
      <c r="EB67" s="2"/>
      <c r="EE67" s="2"/>
      <c r="EH67" s="2"/>
      <c r="EI67" s="2"/>
      <c r="EJ67" s="2"/>
      <c r="EK67" s="2"/>
      <c r="EL67" s="52" t="n">
        <f aca="false">(24*200)/1200</f>
        <v>4</v>
      </c>
      <c r="EM67" s="52" t="n">
        <v>1200</v>
      </c>
      <c r="EN67" s="33" t="s">
        <v>202</v>
      </c>
      <c r="EO67" s="52" t="s">
        <v>203</v>
      </c>
      <c r="EP67" s="52" t="n">
        <v>24</v>
      </c>
      <c r="ER67" s="32" t="str">
        <f aca="false">CONCATENATE(CN67," ",FD67," ",DK67,DL67,"/",DN67,DO67)</f>
        <v>ibuprofen  oral 200mg/</v>
      </c>
      <c r="ET67" s="52" t="s">
        <v>771</v>
      </c>
      <c r="EU67" s="33" t="s">
        <v>205</v>
      </c>
      <c r="EV67" s="33" t="s">
        <v>569</v>
      </c>
      <c r="EW67" s="33" t="s">
        <v>205</v>
      </c>
      <c r="EX67" s="33" t="s">
        <v>570</v>
      </c>
      <c r="EY67" s="33" t="s">
        <v>205</v>
      </c>
      <c r="EZ67" s="33" t="s">
        <v>571</v>
      </c>
      <c r="FA67" s="33" t="s">
        <v>205</v>
      </c>
      <c r="FB67" s="33" t="s">
        <v>209</v>
      </c>
      <c r="FC67" s="33" t="s">
        <v>205</v>
      </c>
      <c r="FD67" s="33" t="s">
        <v>210</v>
      </c>
      <c r="FE67" s="32" t="str">
        <f aca="false">CONCATENATE(CN67," ",FD67," ",DK67,DL67,"/",DN67,DO67)</f>
        <v>ibuprofen  oral 200mg/</v>
      </c>
      <c r="FH67" s="52" t="s">
        <v>574</v>
      </c>
      <c r="FI67" s="33" t="s">
        <v>575</v>
      </c>
      <c r="FJ67" s="33" t="s">
        <v>205</v>
      </c>
      <c r="FK67" s="33" t="s">
        <v>571</v>
      </c>
      <c r="FL67" s="52" t="n">
        <v>69</v>
      </c>
      <c r="FM67" s="52" t="s">
        <v>183</v>
      </c>
      <c r="FN67" s="52" t="n">
        <v>19</v>
      </c>
      <c r="FO67" s="52" t="s">
        <v>214</v>
      </c>
      <c r="FP67" s="52" t="n">
        <v>31</v>
      </c>
      <c r="FQ67" s="52" t="s">
        <v>210</v>
      </c>
      <c r="FR67" s="52" t="n">
        <v>47</v>
      </c>
      <c r="FS67" s="52" t="s">
        <v>215</v>
      </c>
      <c r="FU67" s="52" t="n">
        <v>69</v>
      </c>
      <c r="FV67" s="52" t="n">
        <v>19</v>
      </c>
      <c r="FW67" s="52" t="n">
        <v>31</v>
      </c>
      <c r="FX67" s="52" t="n">
        <v>47</v>
      </c>
      <c r="FZ67" s="52" t="s">
        <v>216</v>
      </c>
      <c r="GA67" s="52" t="s">
        <v>217</v>
      </c>
    </row>
    <row r="68" s="52" customFormat="true" ht="13.8" hidden="false" customHeight="false" outlineLevel="0" collapsed="false">
      <c r="A68" s="52" t="s">
        <v>806</v>
      </c>
      <c r="B68" s="52" t="s">
        <v>807</v>
      </c>
      <c r="C68" s="28" t="str">
        <f aca="false">HYPERLINK(D68)</f>
        <v>https://samviewer.digile.be/nl/sam/ampps/157735-02</v>
      </c>
      <c r="D68" s="1" t="s">
        <v>808</v>
      </c>
      <c r="E68" s="1" t="s">
        <v>809</v>
      </c>
      <c r="F68" s="1" t="s">
        <v>810</v>
      </c>
      <c r="G68" s="52" t="n">
        <v>1782499</v>
      </c>
      <c r="H68" s="52" t="s">
        <v>806</v>
      </c>
      <c r="I68" s="52" t="s">
        <v>806</v>
      </c>
      <c r="J68" s="2" t="str">
        <f aca="false">CONCATENATE(BI68," ",CK68," ",BE68," ",BO68," ",R68,S68," x ",DK68,DL68,"/",DN68,DO68)</f>
        <v>BEL ibuprofen arginine Zambon granules for oral solution 24 x 200mg/</v>
      </c>
      <c r="K68" s="2" t="str">
        <f aca="false">CONCATENATE(BI68," ",CK68," ",BE68," ",BO68," ",R68,S68," x ",DK68,DL68,"/",DN68,DO68)</f>
        <v>BEL ibuprofen arginine Zambon granules for oral solution 24 x 200mg/</v>
      </c>
      <c r="L68" s="11"/>
      <c r="M68" s="11"/>
      <c r="N68" s="11"/>
      <c r="O68" s="11"/>
      <c r="P68" s="52" t="n">
        <v>24</v>
      </c>
      <c r="Q68" s="2"/>
      <c r="R68" s="52" t="n">
        <v>24</v>
      </c>
      <c r="S68" s="2"/>
      <c r="T68" s="30" t="s">
        <v>697</v>
      </c>
      <c r="U68" s="1"/>
      <c r="V68" s="1"/>
      <c r="W68" s="1" t="s">
        <v>698</v>
      </c>
      <c r="X68" s="52" t="n">
        <v>60</v>
      </c>
      <c r="Y68" s="52" t="s">
        <v>811</v>
      </c>
      <c r="AA68" s="2"/>
      <c r="AB68" s="2"/>
      <c r="AC68" s="2"/>
      <c r="AD68" s="76" t="n">
        <v>1</v>
      </c>
      <c r="AE68" s="52" t="n">
        <v>24</v>
      </c>
      <c r="AF68" s="52" t="n">
        <v>10112000</v>
      </c>
      <c r="AG68" s="32" t="s">
        <v>812</v>
      </c>
      <c r="AH68" s="52" t="s">
        <v>813</v>
      </c>
      <c r="AI68" s="2"/>
      <c r="AJ68" s="2" t="n">
        <v>15045000</v>
      </c>
      <c r="AK68" s="85" t="s">
        <v>814</v>
      </c>
      <c r="AL68" s="2"/>
      <c r="AM68" s="2"/>
      <c r="AN68" s="2"/>
      <c r="AO68" s="2"/>
      <c r="AP68" s="52" t="n">
        <v>24</v>
      </c>
      <c r="AQ68" s="2"/>
      <c r="AR68" s="2"/>
      <c r="AS68" s="32" t="n">
        <v>456123</v>
      </c>
      <c r="AT68" s="36" t="str">
        <f aca="false">CONCATENATE(BI68," ",CK68," ",BE68," ",BO68," ",DK68,DL68,"/",DN68,DO68)</f>
        <v>BEL ibuprofen arginine Zambon granules for oral solution 200mg/</v>
      </c>
      <c r="AU68" s="29"/>
      <c r="AV68" s="3"/>
      <c r="AX68" s="52" t="s">
        <v>815</v>
      </c>
      <c r="AZ68" s="52" t="s">
        <v>636</v>
      </c>
      <c r="BA68" s="74" t="s">
        <v>551</v>
      </c>
      <c r="BB68" s="52" t="n">
        <v>10112000</v>
      </c>
      <c r="BC68" s="32" t="s">
        <v>812</v>
      </c>
      <c r="BD68" s="69" t="n">
        <v>135</v>
      </c>
      <c r="BE68" s="52" t="s">
        <v>816</v>
      </c>
      <c r="BF68" s="2"/>
      <c r="BG68" s="52" t="s">
        <v>816</v>
      </c>
      <c r="BI68" s="11" t="s">
        <v>189</v>
      </c>
      <c r="BJ68" s="52" t="str">
        <f aca="false">CONCATENATE(CK68," ",BO68," ",DK68,DL68,"/",DN68,DO68)</f>
        <v>ibuprofen arginine granules for oral solution 200mg/</v>
      </c>
      <c r="BK68" s="29"/>
      <c r="BL68" s="52" t="str">
        <f aca="false">CONCATENATE(CK68," ",BO68," ",DK68,DL68,"/",DN68,DO68)</f>
        <v>ibuprofen arginine granules for oral solution 200mg/</v>
      </c>
      <c r="BM68" s="52" t="s">
        <v>324</v>
      </c>
      <c r="BN68" s="52" t="n">
        <v>10112000</v>
      </c>
      <c r="BO68" s="32" t="s">
        <v>812</v>
      </c>
      <c r="BP68" s="1" t="s">
        <v>817</v>
      </c>
      <c r="BQ68" s="1" t="s">
        <v>818</v>
      </c>
      <c r="BR68" s="52" t="n">
        <v>50029170</v>
      </c>
      <c r="BS68" s="52" t="s">
        <v>819</v>
      </c>
      <c r="BT68" s="52" t="n">
        <v>50029170</v>
      </c>
      <c r="BU68" s="52" t="s">
        <v>819</v>
      </c>
      <c r="BV68" s="2" t="n">
        <v>15045000</v>
      </c>
      <c r="BW68" s="85" t="s">
        <v>814</v>
      </c>
      <c r="BX68" s="2"/>
      <c r="BY68" s="2"/>
      <c r="BZ68" s="52" t="n">
        <v>20053000</v>
      </c>
      <c r="CA68" s="52" t="s">
        <v>191</v>
      </c>
      <c r="CB68" s="1" t="s">
        <v>191</v>
      </c>
      <c r="CC68" s="1" t="s">
        <v>191</v>
      </c>
      <c r="CD68" s="2"/>
      <c r="CE68" s="2"/>
      <c r="CF68" s="2"/>
      <c r="CG68" s="2"/>
      <c r="CH68" s="77" t="n">
        <v>100000092228</v>
      </c>
      <c r="CI68" s="43" t="s">
        <v>192</v>
      </c>
      <c r="CJ68" s="77" t="n">
        <v>100000092228</v>
      </c>
      <c r="CK68" s="33" t="s">
        <v>820</v>
      </c>
      <c r="CL68" s="11" t="s">
        <v>194</v>
      </c>
      <c r="CM68" s="77" t="n">
        <v>100000090365</v>
      </c>
      <c r="CN68" s="52" t="s">
        <v>561</v>
      </c>
      <c r="CO68" s="1" t="s">
        <v>821</v>
      </c>
      <c r="CP68" s="4" t="s">
        <v>822</v>
      </c>
      <c r="CQ68" s="52" t="s">
        <v>563</v>
      </c>
      <c r="CR68" s="52" t="s">
        <v>561</v>
      </c>
      <c r="CS68" s="16" t="s">
        <v>564</v>
      </c>
      <c r="CT68" s="2"/>
      <c r="CV68" s="2"/>
      <c r="CW68" s="2"/>
      <c r="CY68" s="2"/>
      <c r="CZ68" s="1" t="s">
        <v>821</v>
      </c>
      <c r="DA68" s="1" t="s">
        <v>490</v>
      </c>
      <c r="DB68" s="1" t="s">
        <v>551</v>
      </c>
      <c r="DC68" s="1" t="s">
        <v>490</v>
      </c>
      <c r="DD68" s="1" t="s">
        <v>201</v>
      </c>
      <c r="DE68" s="52" t="n">
        <v>200</v>
      </c>
      <c r="DF68" s="52" t="s">
        <v>202</v>
      </c>
      <c r="DG68" s="11"/>
      <c r="DH68" s="46" t="n">
        <v>1</v>
      </c>
      <c r="DI68" s="85" t="s">
        <v>814</v>
      </c>
      <c r="DJ68" s="2" t="n">
        <v>15045000</v>
      </c>
      <c r="DK68" s="52" t="n">
        <v>200</v>
      </c>
      <c r="DL68" s="52" t="s">
        <v>202</v>
      </c>
      <c r="DM68" s="5"/>
      <c r="DN68" s="5"/>
      <c r="DO68" s="5"/>
      <c r="DP68" s="5"/>
      <c r="DQ68" s="5"/>
      <c r="DR68" s="5"/>
      <c r="DS68" s="2"/>
      <c r="DT68" s="2"/>
      <c r="DU68" s="2"/>
      <c r="DV68" s="2"/>
      <c r="DW68" s="2"/>
      <c r="DX68" s="2"/>
      <c r="DY68" s="2"/>
      <c r="EB68" s="2"/>
      <c r="EE68" s="2"/>
      <c r="EH68" s="2"/>
      <c r="EI68" s="2"/>
      <c r="EJ68" s="2"/>
      <c r="EK68" s="2"/>
      <c r="EL68" s="52" t="n">
        <f aca="false">(24*200)/1200</f>
        <v>4</v>
      </c>
      <c r="EM68" s="52" t="n">
        <v>1200</v>
      </c>
      <c r="EN68" s="52" t="s">
        <v>202</v>
      </c>
      <c r="EO68" s="52" t="s">
        <v>203</v>
      </c>
      <c r="EP68" s="52" t="n">
        <v>24</v>
      </c>
      <c r="ER68" s="32" t="str">
        <f aca="false">CONCATENATE(CN68," ",FD68," ",DK68,DL68,"/",DN68,DO68)</f>
        <v>ibuprofen  oral 200mg/</v>
      </c>
      <c r="ET68" s="52" t="s">
        <v>771</v>
      </c>
      <c r="EU68" s="33" t="s">
        <v>205</v>
      </c>
      <c r="EV68" s="33" t="s">
        <v>569</v>
      </c>
      <c r="EW68" s="33" t="s">
        <v>205</v>
      </c>
      <c r="EX68" s="33" t="s">
        <v>570</v>
      </c>
      <c r="EY68" s="33" t="s">
        <v>205</v>
      </c>
      <c r="EZ68" s="33" t="s">
        <v>571</v>
      </c>
      <c r="FA68" s="33" t="s">
        <v>205</v>
      </c>
      <c r="FB68" s="33" t="s">
        <v>209</v>
      </c>
      <c r="FC68" s="33" t="s">
        <v>205</v>
      </c>
      <c r="FD68" s="33" t="s">
        <v>210</v>
      </c>
      <c r="FE68" s="32" t="str">
        <f aca="false">CONCATENATE(CN68," ",FD68," ",DK68,DL68,"/",DN68,DO68)</f>
        <v>ibuprofen  oral 200mg/</v>
      </c>
      <c r="FH68" s="52" t="s">
        <v>574</v>
      </c>
      <c r="FI68" s="33" t="s">
        <v>575</v>
      </c>
      <c r="FJ68" s="33" t="s">
        <v>205</v>
      </c>
      <c r="FK68" s="33" t="s">
        <v>571</v>
      </c>
      <c r="FL68" s="52" t="n">
        <v>69</v>
      </c>
      <c r="FM68" s="52" t="s">
        <v>183</v>
      </c>
      <c r="FN68" s="52" t="n">
        <v>19</v>
      </c>
      <c r="FO68" s="52" t="s">
        <v>214</v>
      </c>
      <c r="FP68" s="52" t="n">
        <v>31</v>
      </c>
      <c r="FQ68" s="52" t="s">
        <v>210</v>
      </c>
      <c r="FR68" s="52" t="n">
        <v>47</v>
      </c>
      <c r="FS68" s="52" t="s">
        <v>215</v>
      </c>
      <c r="FZ68" s="52" t="s">
        <v>823</v>
      </c>
      <c r="GA68" s="52" t="s">
        <v>217</v>
      </c>
    </row>
    <row r="69" s="52" customFormat="true" ht="13.8" hidden="false" customHeight="false" outlineLevel="0" collapsed="false">
      <c r="A69" s="52" t="s">
        <v>824</v>
      </c>
      <c r="B69" s="52" t="s">
        <v>825</v>
      </c>
      <c r="C69" s="28" t="str">
        <f aca="false">HYPERLINK(D69)</f>
        <v>https://samviewer.digile.be/nl/sam/ampps/441847-04</v>
      </c>
      <c r="D69" s="1" t="s">
        <v>826</v>
      </c>
      <c r="E69" s="1" t="s">
        <v>827</v>
      </c>
      <c r="F69" s="1" t="s">
        <v>828</v>
      </c>
      <c r="G69" s="52" t="n">
        <v>4286977</v>
      </c>
      <c r="H69" s="52" t="s">
        <v>824</v>
      </c>
      <c r="I69" s="52" t="s">
        <v>824</v>
      </c>
      <c r="J69" s="2" t="str">
        <f aca="false">CONCATENATE(BI69," ",CK69," ",BE69," ",BO69," ",R69,S69," x ",DK69,DL69,"/",DN69,DO69)</f>
        <v>BEL ibuprofen  Mylan EPD syrup 200mL x 200mg/5mL</v>
      </c>
      <c r="K69" s="2" t="str">
        <f aca="false">CONCATENATE(BI69," ",CK69," ",BE69," ",BO69," ",R69,S69," x ",DK69,DL69,"/",DN69,DO69)</f>
        <v>BEL ibuprofen  Mylan EPD syrup 200mL x 200mg/5mL</v>
      </c>
      <c r="L69" s="11"/>
      <c r="M69" s="11"/>
      <c r="N69" s="11"/>
      <c r="O69" s="11"/>
      <c r="P69" s="52" t="n">
        <v>200</v>
      </c>
      <c r="Q69" s="4" t="s">
        <v>513</v>
      </c>
      <c r="R69" s="52" t="n">
        <v>200</v>
      </c>
      <c r="S69" s="4" t="s">
        <v>513</v>
      </c>
      <c r="T69" s="1" t="s">
        <v>736</v>
      </c>
      <c r="U69" s="1"/>
      <c r="V69" s="1"/>
      <c r="W69" s="1" t="s">
        <v>737</v>
      </c>
      <c r="X69" s="52" t="n">
        <v>30</v>
      </c>
      <c r="Y69" s="52" t="s">
        <v>829</v>
      </c>
      <c r="AA69" s="2"/>
      <c r="AB69" s="2"/>
      <c r="AC69" s="2"/>
      <c r="AD69" s="76" t="n">
        <v>1</v>
      </c>
      <c r="AE69" s="52" t="s">
        <v>324</v>
      </c>
      <c r="AF69" s="77" t="n">
        <v>10117000</v>
      </c>
      <c r="AG69" s="32" t="s">
        <v>517</v>
      </c>
      <c r="AH69" s="52" t="s">
        <v>518</v>
      </c>
      <c r="AI69" s="2"/>
      <c r="AJ69" s="77"/>
      <c r="AK69" s="78"/>
      <c r="AL69" s="2"/>
      <c r="AM69" s="2"/>
      <c r="AN69" s="2"/>
      <c r="AO69" s="2"/>
      <c r="AP69" s="52" t="n">
        <v>200</v>
      </c>
      <c r="AQ69" s="2"/>
      <c r="AR69" s="4" t="s">
        <v>513</v>
      </c>
      <c r="AS69" s="52" t="n">
        <v>166</v>
      </c>
      <c r="AT69" s="36" t="str">
        <f aca="false">CONCATENATE(BI69," ",CK69," ",BE69," ",BO69," ",DK69,DL69,"/",DN69,DO69)</f>
        <v>BEL ibuprofen  Mylan EPD syrup 200mg/5mL</v>
      </c>
      <c r="AU69" s="29"/>
      <c r="AV69" s="3"/>
      <c r="AW69" s="52" t="n">
        <v>166</v>
      </c>
      <c r="AX69" s="52" t="s">
        <v>830</v>
      </c>
      <c r="AZ69" s="52" t="s">
        <v>636</v>
      </c>
      <c r="BA69" s="74" t="s">
        <v>551</v>
      </c>
      <c r="BB69" s="77" t="n">
        <v>10117000</v>
      </c>
      <c r="BC69" s="32" t="s">
        <v>517</v>
      </c>
      <c r="BD69" s="52" t="n">
        <v>1419</v>
      </c>
      <c r="BE69" s="52" t="s">
        <v>431</v>
      </c>
      <c r="BF69" s="2"/>
      <c r="BG69" s="52" t="s">
        <v>431</v>
      </c>
      <c r="BH69" s="52" t="s">
        <v>831</v>
      </c>
      <c r="BI69" s="11" t="s">
        <v>189</v>
      </c>
      <c r="BJ69" s="52" t="str">
        <f aca="false">CONCATENATE(CK69," ",BO69," ",DK69,DL69,"/",DN69,DO69)</f>
        <v>ibuprofen  syrup 200mg/5mL</v>
      </c>
      <c r="BK69" s="29"/>
      <c r="BL69" s="52" t="str">
        <f aca="false">CONCATENATE(CK69," ",BO69," ",DK69,DL69,"/",DN69,DO69)</f>
        <v>ibuprofen  syrup 200mg/5mL</v>
      </c>
      <c r="BM69" s="52" t="s">
        <v>832</v>
      </c>
      <c r="BN69" s="77" t="n">
        <v>10117000</v>
      </c>
      <c r="BO69" s="32" t="s">
        <v>517</v>
      </c>
      <c r="BP69" s="1" t="s">
        <v>723</v>
      </c>
      <c r="BQ69" s="1" t="s">
        <v>521</v>
      </c>
      <c r="BR69" s="32" t="n">
        <v>10106000</v>
      </c>
      <c r="BS69" s="52" t="s">
        <v>724</v>
      </c>
      <c r="BU69" s="52" t="s">
        <v>724</v>
      </c>
      <c r="BV69" s="77"/>
      <c r="BW69" s="78"/>
      <c r="BX69" s="2"/>
      <c r="BY69" s="2"/>
      <c r="BZ69" s="52" t="n">
        <v>20053000</v>
      </c>
      <c r="CA69" s="52" t="s">
        <v>191</v>
      </c>
      <c r="CB69" s="1" t="s">
        <v>191</v>
      </c>
      <c r="CC69" s="1" t="s">
        <v>191</v>
      </c>
      <c r="CD69" s="2"/>
      <c r="CE69" s="2"/>
      <c r="CF69" s="2"/>
      <c r="CG69" s="2"/>
      <c r="CH69" s="77" t="n">
        <v>100000090365</v>
      </c>
      <c r="CI69" s="43" t="s">
        <v>192</v>
      </c>
      <c r="CJ69" s="77" t="n">
        <v>100000090365</v>
      </c>
      <c r="CK69" s="52" t="s">
        <v>561</v>
      </c>
      <c r="CL69" s="11" t="s">
        <v>194</v>
      </c>
      <c r="CM69" s="77" t="n">
        <v>100000090365</v>
      </c>
      <c r="CN69" s="52" t="s">
        <v>561</v>
      </c>
      <c r="CO69" s="1" t="s">
        <v>551</v>
      </c>
      <c r="CP69" s="4" t="s">
        <v>833</v>
      </c>
      <c r="CQ69" s="52" t="s">
        <v>563</v>
      </c>
      <c r="CR69" s="52" t="s">
        <v>561</v>
      </c>
      <c r="CS69" s="16" t="s">
        <v>564</v>
      </c>
      <c r="CT69" s="52" t="n">
        <v>200</v>
      </c>
      <c r="CU69" s="52" t="s">
        <v>202</v>
      </c>
      <c r="CV69" s="79"/>
      <c r="CW69" s="52" t="n">
        <v>5</v>
      </c>
      <c r="CX69" s="52" t="s">
        <v>513</v>
      </c>
      <c r="CY69" s="79"/>
      <c r="CZ69" s="1"/>
      <c r="DA69" s="1" t="s">
        <v>257</v>
      </c>
      <c r="DB69" s="1" t="s">
        <v>551</v>
      </c>
      <c r="DC69" s="1" t="s">
        <v>490</v>
      </c>
      <c r="DD69" s="1" t="s">
        <v>525</v>
      </c>
      <c r="DG69" s="2"/>
      <c r="DH69" s="31"/>
      <c r="DI69" s="78"/>
      <c r="DJ69" s="77"/>
      <c r="DK69" s="52" t="n">
        <v>200</v>
      </c>
      <c r="DL69" s="52" t="s">
        <v>202</v>
      </c>
      <c r="DM69" s="2"/>
      <c r="DN69" s="52" t="n">
        <v>5</v>
      </c>
      <c r="DO69" s="52" t="s">
        <v>513</v>
      </c>
      <c r="DP69" s="5"/>
      <c r="DQ69" s="5"/>
      <c r="DR69" s="5"/>
      <c r="DS69" s="2"/>
      <c r="DT69" s="2"/>
      <c r="DU69" s="2"/>
      <c r="DV69" s="2"/>
      <c r="DW69" s="2"/>
      <c r="DX69" s="2"/>
      <c r="DY69" s="2"/>
      <c r="EB69" s="2"/>
      <c r="EC69" s="52" t="n">
        <v>5</v>
      </c>
      <c r="ED69" s="52" t="s">
        <v>513</v>
      </c>
      <c r="EE69" s="2"/>
      <c r="EH69" s="2"/>
      <c r="EI69" s="2"/>
      <c r="EJ69" s="2"/>
      <c r="EK69" s="2"/>
      <c r="EL69" s="52" t="n">
        <f aca="false">(40*200)/1200</f>
        <v>6.66666666666667</v>
      </c>
      <c r="EM69" s="52" t="n">
        <v>1200</v>
      </c>
      <c r="EN69" s="33" t="s">
        <v>202</v>
      </c>
      <c r="EO69" s="52" t="s">
        <v>203</v>
      </c>
      <c r="EP69" s="52" t="n">
        <v>200</v>
      </c>
      <c r="ER69" s="32" t="str">
        <f aca="false">CONCATENATE(CN69," ",FD69," ",DK69,DL69,"/",DN69,DO69)</f>
        <v>ibuprofen  oral 200mg/5mL</v>
      </c>
      <c r="ET69" s="52" t="s">
        <v>834</v>
      </c>
      <c r="EU69" s="33" t="s">
        <v>205</v>
      </c>
      <c r="EV69" s="33" t="s">
        <v>569</v>
      </c>
      <c r="EW69" s="33" t="s">
        <v>205</v>
      </c>
      <c r="EX69" s="33" t="s">
        <v>570</v>
      </c>
      <c r="EY69" s="33" t="s">
        <v>205</v>
      </c>
      <c r="EZ69" s="33" t="s">
        <v>571</v>
      </c>
      <c r="FA69" s="33" t="s">
        <v>205</v>
      </c>
      <c r="FB69" s="33" t="s">
        <v>209</v>
      </c>
      <c r="FC69" s="33" t="s">
        <v>205</v>
      </c>
      <c r="FD69" s="33" t="s">
        <v>210</v>
      </c>
      <c r="FE69" s="32" t="str">
        <f aca="false">CONCATENATE(CN69," ",FD69," ",DK69,DL69,"/",DN69,DO69)</f>
        <v>ibuprofen  oral 200mg/5mL</v>
      </c>
      <c r="FH69" s="52" t="s">
        <v>574</v>
      </c>
      <c r="FI69" s="33" t="s">
        <v>575</v>
      </c>
      <c r="FJ69" s="33" t="s">
        <v>205</v>
      </c>
      <c r="FK69" s="33" t="s">
        <v>571</v>
      </c>
      <c r="FL69" s="52" t="n">
        <v>83</v>
      </c>
      <c r="FM69" s="52" t="s">
        <v>625</v>
      </c>
      <c r="FN69" s="52" t="n">
        <v>19</v>
      </c>
      <c r="FO69" s="52" t="s">
        <v>214</v>
      </c>
      <c r="FP69" s="52" t="n">
        <v>31</v>
      </c>
      <c r="FQ69" s="52" t="s">
        <v>210</v>
      </c>
      <c r="FR69" s="52" t="n">
        <v>47</v>
      </c>
      <c r="FS69" s="52" t="s">
        <v>215</v>
      </c>
      <c r="FU69" s="52" t="n">
        <v>85</v>
      </c>
      <c r="FV69" s="52" t="n">
        <v>19</v>
      </c>
      <c r="FW69" s="52" t="n">
        <v>31</v>
      </c>
      <c r="FX69" s="52" t="n">
        <v>47</v>
      </c>
      <c r="FZ69" s="52" t="s">
        <v>577</v>
      </c>
      <c r="GA69" s="52" t="s">
        <v>217</v>
      </c>
    </row>
    <row r="70" s="52" customFormat="true" ht="13.8" hidden="false" customHeight="false" outlineLevel="0" collapsed="false">
      <c r="A70" s="52" t="s">
        <v>835</v>
      </c>
      <c r="B70" s="52" t="s">
        <v>836</v>
      </c>
      <c r="C70" s="28" t="str">
        <f aca="false">HYPERLINK(D70)</f>
        <v>https://samviewer.digile.be/nl/sam/ampps/409726-01</v>
      </c>
      <c r="D70" s="1" t="s">
        <v>837</v>
      </c>
      <c r="E70" s="1" t="s">
        <v>838</v>
      </c>
      <c r="F70" s="1" t="s">
        <v>839</v>
      </c>
      <c r="G70" s="52" t="n">
        <v>2883031</v>
      </c>
      <c r="H70" s="52" t="s">
        <v>835</v>
      </c>
      <c r="I70" s="52" t="s">
        <v>835</v>
      </c>
      <c r="J70" s="2" t="str">
        <f aca="false">CONCATENATE(BI70," ",CK70," ",BE70," ",BO70," ",R70,S70," x ",DK70,DL70,"/",DN70,DO70)</f>
        <v>BEL ibuprofen  EG syrup 100mL x 200mg/5mL</v>
      </c>
      <c r="K70" s="2" t="str">
        <f aca="false">CONCATENATE(BI70," ",CK70," ",BE70," ",BO70," ",R70,S70," x ",DK70,DL70,"/",DN70,DO70)</f>
        <v>BEL ibuprofen  EG syrup 100mL x 200mg/5mL</v>
      </c>
      <c r="L70" s="11"/>
      <c r="M70" s="11"/>
      <c r="N70" s="11"/>
      <c r="O70" s="11"/>
      <c r="P70" s="52" t="n">
        <v>100</v>
      </c>
      <c r="Q70" s="4" t="s">
        <v>513</v>
      </c>
      <c r="R70" s="52" t="n">
        <v>100</v>
      </c>
      <c r="S70" s="4" t="s">
        <v>513</v>
      </c>
      <c r="T70" s="1" t="s">
        <v>755</v>
      </c>
      <c r="U70" s="1"/>
      <c r="V70" s="1"/>
      <c r="W70" s="1" t="s">
        <v>645</v>
      </c>
      <c r="X70" s="52" t="n">
        <v>60</v>
      </c>
      <c r="Y70" s="52" t="s">
        <v>840</v>
      </c>
      <c r="AA70" s="2"/>
      <c r="AB70" s="2"/>
      <c r="AC70" s="2"/>
      <c r="AD70" s="76" t="n">
        <v>1</v>
      </c>
      <c r="AE70" s="52" t="s">
        <v>324</v>
      </c>
      <c r="AF70" s="77" t="n">
        <v>10117000</v>
      </c>
      <c r="AG70" s="32" t="s">
        <v>517</v>
      </c>
      <c r="AH70" s="52" t="s">
        <v>518</v>
      </c>
      <c r="AI70" s="2"/>
      <c r="AJ70" s="77"/>
      <c r="AK70" s="78"/>
      <c r="AL70" s="2"/>
      <c r="AM70" s="2"/>
      <c r="AN70" s="2"/>
      <c r="AO70" s="2"/>
      <c r="AP70" s="52" t="n">
        <v>100</v>
      </c>
      <c r="AQ70" s="2"/>
      <c r="AR70" s="4" t="s">
        <v>513</v>
      </c>
      <c r="AS70" s="52" t="n">
        <v>167</v>
      </c>
      <c r="AT70" s="36" t="str">
        <f aca="false">CONCATENATE(BI70," ",CK70," ",BE70," ",BO70," ",DK70,DL70,"/",DN70,DO70)</f>
        <v>BEL ibuprofen  EG syrup 200mg/5mL</v>
      </c>
      <c r="AU70" s="29"/>
      <c r="AV70" s="3"/>
      <c r="AW70" s="52" t="n">
        <v>167</v>
      </c>
      <c r="AX70" s="52" t="s">
        <v>841</v>
      </c>
      <c r="AZ70" s="52" t="s">
        <v>636</v>
      </c>
      <c r="BA70" s="74" t="s">
        <v>551</v>
      </c>
      <c r="BB70" s="77" t="n">
        <v>10117000</v>
      </c>
      <c r="BC70" s="32" t="s">
        <v>517</v>
      </c>
      <c r="BD70" s="52" t="n">
        <v>1420</v>
      </c>
      <c r="BE70" s="52" t="s">
        <v>265</v>
      </c>
      <c r="BF70" s="2"/>
      <c r="BG70" s="52" t="s">
        <v>265</v>
      </c>
      <c r="BH70" s="52" t="s">
        <v>842</v>
      </c>
      <c r="BI70" s="11" t="s">
        <v>189</v>
      </c>
      <c r="BJ70" s="52" t="str">
        <f aca="false">CONCATENATE(CK70," ",BO70," ",DK70,DL70,"/",DN70,DO70)</f>
        <v>ibuprofen  syrup 200mg/5mL</v>
      </c>
      <c r="BK70" s="29"/>
      <c r="BL70" s="52" t="str">
        <f aca="false">CONCATENATE(CK70," ",BO70," ",DK70,DL70,"/",DN70,DO70)</f>
        <v>ibuprofen  syrup 200mg/5mL</v>
      </c>
      <c r="BM70" s="52" t="s">
        <v>832</v>
      </c>
      <c r="BN70" s="77" t="n">
        <v>10117000</v>
      </c>
      <c r="BO70" s="32" t="s">
        <v>517</v>
      </c>
      <c r="BP70" s="1" t="s">
        <v>723</v>
      </c>
      <c r="BQ70" s="1" t="s">
        <v>521</v>
      </c>
      <c r="BR70" s="32" t="n">
        <v>10106000</v>
      </c>
      <c r="BS70" s="52" t="s">
        <v>724</v>
      </c>
      <c r="BU70" s="52" t="s">
        <v>724</v>
      </c>
      <c r="BV70" s="77"/>
      <c r="BW70" s="78"/>
      <c r="BX70" s="2"/>
      <c r="BY70" s="2"/>
      <c r="BZ70" s="52" t="n">
        <v>20053000</v>
      </c>
      <c r="CA70" s="52" t="s">
        <v>191</v>
      </c>
      <c r="CB70" s="1" t="s">
        <v>191</v>
      </c>
      <c r="CC70" s="1" t="s">
        <v>191</v>
      </c>
      <c r="CD70" s="2"/>
      <c r="CE70" s="2"/>
      <c r="CF70" s="2"/>
      <c r="CG70" s="2"/>
      <c r="CH70" s="77" t="n">
        <v>100000090365</v>
      </c>
      <c r="CI70" s="43" t="s">
        <v>192</v>
      </c>
      <c r="CJ70" s="77" t="n">
        <v>100000090365</v>
      </c>
      <c r="CK70" s="52" t="s">
        <v>561</v>
      </c>
      <c r="CL70" s="11" t="s">
        <v>194</v>
      </c>
      <c r="CM70" s="77" t="n">
        <v>100000090365</v>
      </c>
      <c r="CN70" s="52" t="s">
        <v>561</v>
      </c>
      <c r="CO70" s="1" t="s">
        <v>551</v>
      </c>
      <c r="CP70" s="4" t="s">
        <v>843</v>
      </c>
      <c r="CQ70" s="52" t="s">
        <v>563</v>
      </c>
      <c r="CR70" s="52" t="s">
        <v>561</v>
      </c>
      <c r="CS70" s="16" t="s">
        <v>564</v>
      </c>
      <c r="CT70" s="52" t="n">
        <v>200</v>
      </c>
      <c r="CU70" s="52" t="s">
        <v>202</v>
      </c>
      <c r="CV70" s="79"/>
      <c r="CW70" s="52" t="n">
        <v>5</v>
      </c>
      <c r="CX70" s="52" t="s">
        <v>513</v>
      </c>
      <c r="CY70" s="79"/>
      <c r="CZ70" s="1"/>
      <c r="DA70" s="1" t="s">
        <v>257</v>
      </c>
      <c r="DB70" s="1" t="s">
        <v>551</v>
      </c>
      <c r="DC70" s="1" t="s">
        <v>490</v>
      </c>
      <c r="DD70" s="1" t="s">
        <v>525</v>
      </c>
      <c r="DG70" s="2"/>
      <c r="DH70" s="31"/>
      <c r="DI70" s="78"/>
      <c r="DJ70" s="77"/>
      <c r="DK70" s="52" t="n">
        <v>200</v>
      </c>
      <c r="DL70" s="52" t="s">
        <v>202</v>
      </c>
      <c r="DM70" s="2"/>
      <c r="DN70" s="52" t="n">
        <v>5</v>
      </c>
      <c r="DO70" s="52" t="s">
        <v>513</v>
      </c>
      <c r="DP70" s="5"/>
      <c r="DQ70" s="5"/>
      <c r="DR70" s="5"/>
      <c r="DS70" s="2"/>
      <c r="DT70" s="2"/>
      <c r="DU70" s="2"/>
      <c r="DV70" s="2"/>
      <c r="DW70" s="2"/>
      <c r="DX70" s="2"/>
      <c r="DY70" s="2"/>
      <c r="EB70" s="2"/>
      <c r="EC70" s="52" t="n">
        <v>5</v>
      </c>
      <c r="ED70" s="52" t="s">
        <v>513</v>
      </c>
      <c r="EE70" s="2"/>
      <c r="EH70" s="2"/>
      <c r="EI70" s="2"/>
      <c r="EJ70" s="2"/>
      <c r="EK70" s="2"/>
      <c r="EL70" s="52" t="n">
        <f aca="false">(20*200)/1200</f>
        <v>3.33333333333333</v>
      </c>
      <c r="EM70" s="52" t="n">
        <v>1200</v>
      </c>
      <c r="EN70" s="52" t="s">
        <v>202</v>
      </c>
      <c r="EO70" s="52" t="s">
        <v>203</v>
      </c>
      <c r="EP70" s="52" t="n">
        <v>100</v>
      </c>
      <c r="ER70" s="32" t="str">
        <f aca="false">CONCATENATE(CN70," ",FD70," ",DK70,DL70,"/",DN70,DO70)</f>
        <v>ibuprofen  oral 200mg/5mL</v>
      </c>
      <c r="ET70" s="52" t="s">
        <v>834</v>
      </c>
      <c r="EU70" s="33" t="s">
        <v>205</v>
      </c>
      <c r="EV70" s="33" t="s">
        <v>569</v>
      </c>
      <c r="EW70" s="33" t="s">
        <v>205</v>
      </c>
      <c r="EX70" s="33" t="s">
        <v>570</v>
      </c>
      <c r="EY70" s="33" t="s">
        <v>205</v>
      </c>
      <c r="EZ70" s="33" t="s">
        <v>571</v>
      </c>
      <c r="FA70" s="33" t="s">
        <v>205</v>
      </c>
      <c r="FB70" s="33" t="s">
        <v>528</v>
      </c>
      <c r="FC70" s="33" t="s">
        <v>205</v>
      </c>
      <c r="FD70" s="33" t="s">
        <v>210</v>
      </c>
      <c r="FE70" s="32" t="str">
        <f aca="false">CONCATENATE(CN70," ",FD70," ",DK70,DL70,"/",DN70,DO70)</f>
        <v>ibuprofen  oral 200mg/5mL</v>
      </c>
      <c r="FH70" s="52" t="s">
        <v>574</v>
      </c>
      <c r="FI70" s="33" t="s">
        <v>575</v>
      </c>
      <c r="FJ70" s="33" t="s">
        <v>205</v>
      </c>
      <c r="FK70" s="33" t="s">
        <v>571</v>
      </c>
      <c r="FL70" s="52" t="n">
        <v>83</v>
      </c>
      <c r="FM70" s="52" t="s">
        <v>625</v>
      </c>
      <c r="FN70" s="52" t="n">
        <v>19</v>
      </c>
      <c r="FO70" s="52" t="s">
        <v>214</v>
      </c>
      <c r="FP70" s="52" t="n">
        <v>31</v>
      </c>
      <c r="FQ70" s="52" t="s">
        <v>210</v>
      </c>
      <c r="FR70" s="52" t="n">
        <v>47</v>
      </c>
      <c r="FS70" s="52" t="s">
        <v>215</v>
      </c>
      <c r="FU70" s="52" t="n">
        <v>85</v>
      </c>
      <c r="FV70" s="52" t="n">
        <v>19</v>
      </c>
      <c r="FW70" s="52" t="n">
        <v>31</v>
      </c>
      <c r="FX70" s="52" t="n">
        <v>47</v>
      </c>
      <c r="FZ70" s="52" t="s">
        <v>577</v>
      </c>
      <c r="GA70" s="52" t="s">
        <v>217</v>
      </c>
    </row>
    <row r="71" customFormat="false" ht="13.8" hidden="false" customHeight="false" outlineLevel="0" collapsed="false">
      <c r="A71" s="0" t="s">
        <v>844</v>
      </c>
      <c r="B71" s="0" t="s">
        <v>845</v>
      </c>
      <c r="C71" s="28" t="str">
        <f aca="false">HYPERLINK(D71)</f>
        <v>https://samviewer.digile.be/nl/sam/ampps/378822-04</v>
      </c>
      <c r="D71" s="1" t="s">
        <v>846</v>
      </c>
      <c r="E71" s="1" t="s">
        <v>847</v>
      </c>
      <c r="F71" s="1" t="s">
        <v>848</v>
      </c>
      <c r="G71" s="0" t="n">
        <v>2964062</v>
      </c>
      <c r="H71" s="0" t="s">
        <v>844</v>
      </c>
      <c r="I71" s="0" t="s">
        <v>844</v>
      </c>
      <c r="J71" s="2" t="str">
        <f aca="false">CONCATENATE(BI71," ",CK71," ",BE71," ",BO71," ",R71,S71," x ",DK71,DL71,"/",DN71,DO71)</f>
        <v>BEL ibuprofen  Reckitt Benckiser syrup 150mL x 200mg/5mL</v>
      </c>
      <c r="K71" s="2" t="str">
        <f aca="false">CONCATENATE(BI71," ",CK71," ",BE71," ",BO71," ",R71,S71," x ",DK71,DL71,"/",DN71,DO71)</f>
        <v>BEL ibuprofen  Reckitt Benckiser syrup 150mL x 200mg/5mL</v>
      </c>
      <c r="L71" s="11"/>
      <c r="M71" s="11"/>
      <c r="N71" s="11"/>
      <c r="O71" s="11"/>
      <c r="P71" s="0" t="n">
        <v>150</v>
      </c>
      <c r="Q71" s="4" t="s">
        <v>513</v>
      </c>
      <c r="R71" s="0" t="n">
        <v>150</v>
      </c>
      <c r="S71" s="4" t="s">
        <v>513</v>
      </c>
      <c r="T71" s="1" t="s">
        <v>849</v>
      </c>
      <c r="W71" s="1" t="s">
        <v>850</v>
      </c>
      <c r="X71" s="0" t="n">
        <v>30</v>
      </c>
      <c r="Y71" s="0" t="s">
        <v>851</v>
      </c>
      <c r="AA71" s="2"/>
      <c r="AB71" s="2"/>
      <c r="AC71" s="2"/>
      <c r="AD71" s="76" t="n">
        <v>1</v>
      </c>
      <c r="AE71" s="0" t="s">
        <v>324</v>
      </c>
      <c r="AF71" s="77" t="n">
        <v>10117000</v>
      </c>
      <c r="AG71" s="32" t="s">
        <v>517</v>
      </c>
      <c r="AH71" s="0" t="s">
        <v>518</v>
      </c>
      <c r="AI71" s="2"/>
      <c r="AJ71" s="77"/>
      <c r="AK71" s="78"/>
      <c r="AL71" s="2"/>
      <c r="AM71" s="2"/>
      <c r="AN71" s="2"/>
      <c r="AO71" s="2"/>
      <c r="AP71" s="0" t="n">
        <v>150</v>
      </c>
      <c r="AQ71" s="2"/>
      <c r="AR71" s="4" t="s">
        <v>513</v>
      </c>
      <c r="AS71" s="0" t="n">
        <v>168</v>
      </c>
      <c r="AT71" s="36" t="str">
        <f aca="false">CONCATENATE(BI71," ",CK71," ",BE71," ",BO71," ",DK71,DL71,"/",DN71,DO71)</f>
        <v>BEL ibuprofen  Reckitt Benckiser syrup 200mg/5mL</v>
      </c>
      <c r="AU71" s="29"/>
      <c r="AW71" s="0" t="n">
        <v>168</v>
      </c>
      <c r="AX71" s="0" t="s">
        <v>852</v>
      </c>
      <c r="AZ71" s="0" t="s">
        <v>636</v>
      </c>
      <c r="BA71" s="74" t="s">
        <v>551</v>
      </c>
      <c r="BB71" s="77" t="n">
        <v>10117000</v>
      </c>
      <c r="BC71" s="32" t="s">
        <v>517</v>
      </c>
      <c r="BD71" s="0" t="n">
        <v>1421</v>
      </c>
      <c r="BE71" s="0" t="s">
        <v>703</v>
      </c>
      <c r="BF71" s="2"/>
      <c r="BG71" s="0" t="s">
        <v>703</v>
      </c>
      <c r="BH71" s="0" t="s">
        <v>853</v>
      </c>
      <c r="BI71" s="11" t="s">
        <v>189</v>
      </c>
      <c r="BJ71" s="0" t="str">
        <f aca="false">CONCATENATE(CK71," ",BO71," ",DK71,DL71,"/",DN71,DO71)</f>
        <v>ibuprofen  syrup 200mg/5mL</v>
      </c>
      <c r="BK71" s="29"/>
      <c r="BL71" s="0" t="str">
        <f aca="false">CONCATENATE(CK71," ",BO71," ",DK71,DL71,"/",DN71,DO71)</f>
        <v>ibuprofen  syrup 200mg/5mL</v>
      </c>
      <c r="BM71" s="0" t="s">
        <v>832</v>
      </c>
      <c r="BN71" s="77" t="n">
        <v>10117000</v>
      </c>
      <c r="BO71" s="32" t="s">
        <v>517</v>
      </c>
      <c r="BP71" s="1" t="s">
        <v>723</v>
      </c>
      <c r="BQ71" s="1" t="s">
        <v>521</v>
      </c>
      <c r="BR71" s="32" t="n">
        <v>10106000</v>
      </c>
      <c r="BS71" s="0" t="s">
        <v>724</v>
      </c>
      <c r="BU71" s="0" t="s">
        <v>724</v>
      </c>
      <c r="BV71" s="77"/>
      <c r="BW71" s="78"/>
      <c r="BX71" s="2"/>
      <c r="BY71" s="2"/>
      <c r="BZ71" s="0" t="n">
        <v>20053000</v>
      </c>
      <c r="CA71" s="0" t="s">
        <v>191</v>
      </c>
      <c r="CB71" s="1" t="s">
        <v>191</v>
      </c>
      <c r="CC71" s="1" t="s">
        <v>191</v>
      </c>
      <c r="CD71" s="2"/>
      <c r="CE71" s="2"/>
      <c r="CF71" s="2"/>
      <c r="CG71" s="2"/>
      <c r="CH71" s="77" t="n">
        <v>100000090365</v>
      </c>
      <c r="CI71" s="43" t="s">
        <v>192</v>
      </c>
      <c r="CJ71" s="77" t="n">
        <v>100000090365</v>
      </c>
      <c r="CK71" s="0" t="s">
        <v>561</v>
      </c>
      <c r="CL71" s="11" t="s">
        <v>194</v>
      </c>
      <c r="CM71" s="77" t="n">
        <v>100000090365</v>
      </c>
      <c r="CN71" s="0" t="s">
        <v>561</v>
      </c>
      <c r="CO71" s="1" t="s">
        <v>551</v>
      </c>
      <c r="CP71" s="4" t="s">
        <v>490</v>
      </c>
      <c r="CQ71" s="0" t="s">
        <v>563</v>
      </c>
      <c r="CR71" s="0" t="s">
        <v>561</v>
      </c>
      <c r="CS71" s="16" t="s">
        <v>564</v>
      </c>
      <c r="CT71" s="0" t="n">
        <v>200</v>
      </c>
      <c r="CU71" s="0" t="s">
        <v>202</v>
      </c>
      <c r="CV71" s="79"/>
      <c r="CW71" s="0" t="n">
        <v>5</v>
      </c>
      <c r="CX71" s="0" t="s">
        <v>513</v>
      </c>
      <c r="CY71" s="79"/>
      <c r="DA71" s="1" t="s">
        <v>257</v>
      </c>
      <c r="DB71" s="1" t="s">
        <v>551</v>
      </c>
      <c r="DC71" s="1" t="s">
        <v>490</v>
      </c>
      <c r="DD71" s="1" t="s">
        <v>525</v>
      </c>
      <c r="DG71" s="2"/>
      <c r="DH71" s="31"/>
      <c r="DI71" s="78"/>
      <c r="DJ71" s="77"/>
      <c r="DK71" s="5" t="n">
        <v>200</v>
      </c>
      <c r="DL71" s="5" t="s">
        <v>202</v>
      </c>
      <c r="DM71" s="2"/>
      <c r="DN71" s="5" t="n">
        <v>5</v>
      </c>
      <c r="DO71" s="5" t="s">
        <v>513</v>
      </c>
      <c r="DS71" s="2"/>
      <c r="DT71" s="2"/>
      <c r="DU71" s="2"/>
      <c r="DV71" s="2"/>
      <c r="DW71" s="2"/>
      <c r="DX71" s="2"/>
      <c r="DY71" s="2"/>
      <c r="EB71" s="2"/>
      <c r="EC71" s="0" t="n">
        <v>5</v>
      </c>
      <c r="ED71" s="0" t="s">
        <v>513</v>
      </c>
      <c r="EE71" s="2"/>
      <c r="EH71" s="2"/>
      <c r="EI71" s="2"/>
      <c r="EJ71" s="2"/>
      <c r="EK71" s="2"/>
      <c r="EL71" s="0" t="n">
        <f aca="false">(30*200)/1200</f>
        <v>5</v>
      </c>
      <c r="EM71" s="0" t="n">
        <v>1200</v>
      </c>
      <c r="EN71" s="0" t="s">
        <v>202</v>
      </c>
      <c r="EO71" s="0" t="s">
        <v>203</v>
      </c>
      <c r="EP71" s="0" t="n">
        <v>150</v>
      </c>
      <c r="ER71" s="32" t="str">
        <f aca="false">CONCATENATE(CN71," ",FD71," ",DK71,DL71,"/",DN71,DO71)</f>
        <v>ibuprofen  oral 200mg/5mL</v>
      </c>
      <c r="ET71" s="0" t="s">
        <v>834</v>
      </c>
      <c r="EU71" s="33" t="s">
        <v>205</v>
      </c>
      <c r="EV71" s="33" t="s">
        <v>569</v>
      </c>
      <c r="EW71" s="33" t="s">
        <v>205</v>
      </c>
      <c r="EX71" s="33" t="s">
        <v>570</v>
      </c>
      <c r="EY71" s="33" t="s">
        <v>205</v>
      </c>
      <c r="EZ71" s="33" t="s">
        <v>571</v>
      </c>
      <c r="FA71" s="33" t="s">
        <v>205</v>
      </c>
      <c r="FB71" s="33" t="s">
        <v>528</v>
      </c>
      <c r="FC71" s="33" t="s">
        <v>205</v>
      </c>
      <c r="FD71" s="33" t="s">
        <v>210</v>
      </c>
      <c r="FE71" s="32" t="str">
        <f aca="false">CONCATENATE(CN71," ",FD71," ",DK71,DL71,"/",DN71,DO71)</f>
        <v>ibuprofen  oral 200mg/5mL</v>
      </c>
      <c r="FH71" s="0" t="s">
        <v>574</v>
      </c>
      <c r="FI71" s="33" t="s">
        <v>575</v>
      </c>
      <c r="FJ71" s="33" t="s">
        <v>205</v>
      </c>
      <c r="FK71" s="33" t="s">
        <v>571</v>
      </c>
      <c r="FL71" s="0" t="n">
        <v>83</v>
      </c>
      <c r="FM71" s="0" t="s">
        <v>625</v>
      </c>
      <c r="FN71" s="0" t="n">
        <v>19</v>
      </c>
      <c r="FO71" s="0" t="s">
        <v>214</v>
      </c>
      <c r="FP71" s="0" t="n">
        <v>31</v>
      </c>
      <c r="FQ71" s="0" t="s">
        <v>210</v>
      </c>
      <c r="FR71" s="0" t="n">
        <v>47</v>
      </c>
      <c r="FS71" s="0" t="s">
        <v>215</v>
      </c>
      <c r="FU71" s="0" t="n">
        <v>85</v>
      </c>
      <c r="FV71" s="0" t="n">
        <v>19</v>
      </c>
      <c r="FW71" s="0" t="n">
        <v>31</v>
      </c>
      <c r="FX71" s="0" t="n">
        <v>47</v>
      </c>
      <c r="FZ71" s="0" t="s">
        <v>577</v>
      </c>
      <c r="GA71" s="0" t="s">
        <v>217</v>
      </c>
    </row>
    <row r="72" customFormat="false" ht="13.8" hidden="false" customHeight="false" outlineLevel="0" collapsed="false">
      <c r="A72" s="0" t="s">
        <v>854</v>
      </c>
      <c r="B72" s="0" t="s">
        <v>855</v>
      </c>
      <c r="C72" s="28" t="str">
        <f aca="false">HYPERLINK(D72)</f>
        <v>https://samviewer.digile.be/nl/sam/ampps/378831-04</v>
      </c>
      <c r="D72" s="1" t="s">
        <v>856</v>
      </c>
      <c r="E72" s="1" t="s">
        <v>857</v>
      </c>
      <c r="F72" s="1" t="s">
        <v>858</v>
      </c>
      <c r="G72" s="0" t="n">
        <v>2922607</v>
      </c>
      <c r="H72" s="0" t="s">
        <v>854</v>
      </c>
      <c r="I72" s="0" t="s">
        <v>854</v>
      </c>
      <c r="J72" s="2" t="str">
        <f aca="false">CONCATENATE(BI72," ",CK72," ",BE72," ",BO72," ",R72,S72," x ",DK72,DL72,"/",DN72,DO72)</f>
        <v>BEL ibuprofen  Reckitt Benckiser syrup 150mL x 200mg/5mL</v>
      </c>
      <c r="K72" s="2" t="str">
        <f aca="false">CONCATENATE(BI72," ",CK72," ",BE72," ",BO72," ",R72,S72," x ",DK72,DL72,"/",DN72,DO72)</f>
        <v>BEL ibuprofen  Reckitt Benckiser syrup 150mL x 200mg/5mL</v>
      </c>
      <c r="L72" s="11"/>
      <c r="M72" s="11"/>
      <c r="N72" s="11"/>
      <c r="O72" s="11"/>
      <c r="P72" s="0" t="n">
        <v>150</v>
      </c>
      <c r="Q72" s="4" t="s">
        <v>513</v>
      </c>
      <c r="R72" s="0" t="n">
        <v>150</v>
      </c>
      <c r="S72" s="4" t="s">
        <v>513</v>
      </c>
      <c r="T72" s="1" t="s">
        <v>849</v>
      </c>
      <c r="W72" s="1" t="s">
        <v>850</v>
      </c>
      <c r="X72" s="0" t="n">
        <v>50</v>
      </c>
      <c r="Y72" s="0" t="s">
        <v>859</v>
      </c>
      <c r="AA72" s="2"/>
      <c r="AB72" s="2"/>
      <c r="AC72" s="2"/>
      <c r="AD72" s="76" t="n">
        <v>1</v>
      </c>
      <c r="AE72" s="0" t="s">
        <v>324</v>
      </c>
      <c r="AF72" s="77" t="n">
        <v>10117000</v>
      </c>
      <c r="AG72" s="32" t="s">
        <v>517</v>
      </c>
      <c r="AH72" s="0" t="s">
        <v>518</v>
      </c>
      <c r="AI72" s="2"/>
      <c r="AJ72" s="77"/>
      <c r="AK72" s="78"/>
      <c r="AL72" s="2"/>
      <c r="AM72" s="2"/>
      <c r="AN72" s="2"/>
      <c r="AO72" s="2"/>
      <c r="AP72" s="0" t="n">
        <v>150</v>
      </c>
      <c r="AQ72" s="2"/>
      <c r="AR72" s="4" t="s">
        <v>513</v>
      </c>
      <c r="AS72" s="0" t="n">
        <v>169</v>
      </c>
      <c r="AT72" s="36" t="str">
        <f aca="false">CONCATENATE(BI72," ",CK72," ",BE72," ",BO72," ",DK72,DL72,"/",DN72,DO72)</f>
        <v>BEL ibuprofen  Reckitt Benckiser syrup 200mg/5mL</v>
      </c>
      <c r="AU72" s="29"/>
      <c r="AW72" s="0" t="n">
        <v>169</v>
      </c>
      <c r="AX72" s="0" t="s">
        <v>860</v>
      </c>
      <c r="AZ72" s="0" t="s">
        <v>636</v>
      </c>
      <c r="BA72" s="74" t="s">
        <v>551</v>
      </c>
      <c r="BB72" s="77" t="n">
        <v>10117000</v>
      </c>
      <c r="BC72" s="32" t="s">
        <v>517</v>
      </c>
      <c r="BD72" s="0" t="n">
        <v>1422</v>
      </c>
      <c r="BE72" s="0" t="s">
        <v>703</v>
      </c>
      <c r="BF72" s="2"/>
      <c r="BG72" s="0" t="s">
        <v>703</v>
      </c>
      <c r="BH72" s="0" t="s">
        <v>861</v>
      </c>
      <c r="BI72" s="11" t="s">
        <v>189</v>
      </c>
      <c r="BJ72" s="0" t="str">
        <f aca="false">CONCATENATE(CK72," ",BO72," ",DK72,DL72,"/",DN72,DO72)</f>
        <v>ibuprofen  syrup 200mg/5mL</v>
      </c>
      <c r="BK72" s="29"/>
      <c r="BL72" s="0" t="str">
        <f aca="false">CONCATENATE(CK72," ",BO72," ",DK72,DL72,"/",DN72,DO72)</f>
        <v>ibuprofen  syrup 200mg/5mL</v>
      </c>
      <c r="BM72" s="0" t="s">
        <v>832</v>
      </c>
      <c r="BN72" s="77" t="n">
        <v>10117000</v>
      </c>
      <c r="BO72" s="32" t="s">
        <v>517</v>
      </c>
      <c r="BP72" s="1" t="s">
        <v>723</v>
      </c>
      <c r="BQ72" s="1" t="s">
        <v>521</v>
      </c>
      <c r="BR72" s="32" t="n">
        <v>10106000</v>
      </c>
      <c r="BS72" s="0" t="s">
        <v>724</v>
      </c>
      <c r="BU72" s="0" t="s">
        <v>724</v>
      </c>
      <c r="BV72" s="77"/>
      <c r="BW72" s="78"/>
      <c r="BX72" s="2"/>
      <c r="BY72" s="2"/>
      <c r="BZ72" s="0" t="n">
        <v>20053000</v>
      </c>
      <c r="CA72" s="0" t="s">
        <v>191</v>
      </c>
      <c r="CB72" s="1" t="s">
        <v>191</v>
      </c>
      <c r="CC72" s="1" t="s">
        <v>191</v>
      </c>
      <c r="CD72" s="2"/>
      <c r="CE72" s="2"/>
      <c r="CF72" s="2"/>
      <c r="CG72" s="2"/>
      <c r="CH72" s="77" t="n">
        <v>100000090365</v>
      </c>
      <c r="CI72" s="43" t="s">
        <v>192</v>
      </c>
      <c r="CJ72" s="77" t="n">
        <v>100000090365</v>
      </c>
      <c r="CK72" s="0" t="s">
        <v>561</v>
      </c>
      <c r="CL72" s="11" t="s">
        <v>194</v>
      </c>
      <c r="CM72" s="77" t="n">
        <v>100000090365</v>
      </c>
      <c r="CN72" s="0" t="s">
        <v>561</v>
      </c>
      <c r="CO72" s="1" t="s">
        <v>551</v>
      </c>
      <c r="CP72" s="4" t="s">
        <v>490</v>
      </c>
      <c r="CQ72" s="0" t="s">
        <v>563</v>
      </c>
      <c r="CR72" s="0" t="s">
        <v>561</v>
      </c>
      <c r="CS72" s="16" t="s">
        <v>564</v>
      </c>
      <c r="CT72" s="0" t="n">
        <v>200</v>
      </c>
      <c r="CU72" s="0" t="s">
        <v>202</v>
      </c>
      <c r="CV72" s="79"/>
      <c r="CW72" s="0" t="n">
        <v>5</v>
      </c>
      <c r="CX72" s="0" t="s">
        <v>513</v>
      </c>
      <c r="CY72" s="79"/>
      <c r="DA72" s="1" t="s">
        <v>257</v>
      </c>
      <c r="DB72" s="1" t="s">
        <v>551</v>
      </c>
      <c r="DC72" s="1" t="s">
        <v>490</v>
      </c>
      <c r="DD72" s="1" t="s">
        <v>525</v>
      </c>
      <c r="DG72" s="2"/>
      <c r="DH72" s="31"/>
      <c r="DI72" s="78"/>
      <c r="DJ72" s="77"/>
      <c r="DK72" s="5" t="n">
        <v>200</v>
      </c>
      <c r="DL72" s="5" t="s">
        <v>202</v>
      </c>
      <c r="DM72" s="2"/>
      <c r="DN72" s="5" t="n">
        <v>5</v>
      </c>
      <c r="DO72" s="5" t="s">
        <v>513</v>
      </c>
      <c r="DS72" s="2"/>
      <c r="DT72" s="2"/>
      <c r="DU72" s="2"/>
      <c r="DV72" s="2"/>
      <c r="DW72" s="2"/>
      <c r="DX72" s="2"/>
      <c r="DY72" s="2"/>
      <c r="EB72" s="2"/>
      <c r="EC72" s="0" t="n">
        <v>5</v>
      </c>
      <c r="ED72" s="0" t="s">
        <v>513</v>
      </c>
      <c r="EE72" s="2"/>
      <c r="EH72" s="2"/>
      <c r="EI72" s="2"/>
      <c r="EJ72" s="2"/>
      <c r="EK72" s="2"/>
      <c r="EL72" s="0" t="n">
        <f aca="false">(30*200)/1200</f>
        <v>5</v>
      </c>
      <c r="EM72" s="0" t="n">
        <v>1200</v>
      </c>
      <c r="EN72" s="0" t="s">
        <v>202</v>
      </c>
      <c r="EO72" s="0" t="s">
        <v>203</v>
      </c>
      <c r="EP72" s="0" t="n">
        <v>150</v>
      </c>
      <c r="ER72" s="32" t="str">
        <f aca="false">CONCATENATE(CN72," ",FD72," ",DK72,DL72,"/",DN72,DO72)</f>
        <v>ibuprofen  oral 200mg/5mL</v>
      </c>
      <c r="ET72" s="0" t="s">
        <v>834</v>
      </c>
      <c r="EU72" s="33" t="s">
        <v>205</v>
      </c>
      <c r="EV72" s="33" t="s">
        <v>569</v>
      </c>
      <c r="EW72" s="33" t="s">
        <v>205</v>
      </c>
      <c r="EX72" s="33" t="s">
        <v>570</v>
      </c>
      <c r="EY72" s="33" t="s">
        <v>205</v>
      </c>
      <c r="EZ72" s="33" t="s">
        <v>571</v>
      </c>
      <c r="FA72" s="33" t="s">
        <v>205</v>
      </c>
      <c r="FB72" s="33" t="s">
        <v>528</v>
      </c>
      <c r="FC72" s="33" t="s">
        <v>205</v>
      </c>
      <c r="FD72" s="33" t="s">
        <v>210</v>
      </c>
      <c r="FE72" s="32" t="str">
        <f aca="false">CONCATENATE(CN72," ",FD72," ",DK72,DL72,"/",DN72,DO72)</f>
        <v>ibuprofen  oral 200mg/5mL</v>
      </c>
      <c r="FH72" s="0" t="s">
        <v>574</v>
      </c>
      <c r="FI72" s="33" t="s">
        <v>575</v>
      </c>
      <c r="FJ72" s="33" t="s">
        <v>205</v>
      </c>
      <c r="FK72" s="33" t="s">
        <v>571</v>
      </c>
      <c r="FL72" s="0" t="n">
        <v>83</v>
      </c>
      <c r="FM72" s="0" t="s">
        <v>625</v>
      </c>
      <c r="FN72" s="0" t="n">
        <v>19</v>
      </c>
      <c r="FO72" s="0" t="s">
        <v>214</v>
      </c>
      <c r="FP72" s="0" t="n">
        <v>31</v>
      </c>
      <c r="FQ72" s="0" t="s">
        <v>210</v>
      </c>
      <c r="FR72" s="0" t="n">
        <v>47</v>
      </c>
      <c r="FS72" s="0" t="s">
        <v>215</v>
      </c>
      <c r="FU72" s="0" t="n">
        <v>85</v>
      </c>
      <c r="FV72" s="0" t="n">
        <v>19</v>
      </c>
      <c r="FW72" s="0" t="n">
        <v>31</v>
      </c>
      <c r="FX72" s="0" t="n">
        <v>47</v>
      </c>
      <c r="FZ72" s="0" t="s">
        <v>577</v>
      </c>
      <c r="GA72" s="0" t="s">
        <v>217</v>
      </c>
    </row>
    <row r="73" s="52" customFormat="true" ht="13.8" hidden="false" customHeight="false" outlineLevel="0" collapsed="false">
      <c r="A73" s="52" t="s">
        <v>862</v>
      </c>
      <c r="B73" s="52" t="s">
        <v>863</v>
      </c>
      <c r="C73" s="28" t="str">
        <f aca="false">HYPERLINK(D73)</f>
        <v>https://samviewer.digile.be/nl/sam/ampps/104876-01</v>
      </c>
      <c r="D73" s="1" t="s">
        <v>864</v>
      </c>
      <c r="E73" s="1" t="s">
        <v>865</v>
      </c>
      <c r="F73" s="1" t="s">
        <v>866</v>
      </c>
      <c r="G73" s="52" t="n">
        <v>104596</v>
      </c>
      <c r="H73" s="52" t="s">
        <v>862</v>
      </c>
      <c r="I73" s="52" t="s">
        <v>862</v>
      </c>
      <c r="J73" s="2" t="str">
        <f aca="false">CONCATENATE(BI73," ",CK73," ",BE73," ",BO73," ",R73,S73," x ",DK73,DL73,"/",DN73,DO73)</f>
        <v>BEL ibuprofen  Mylan EPD film-coated tablet 100 x 400mg/</v>
      </c>
      <c r="K73" s="2" t="str">
        <f aca="false">CONCATENATE(BI73," ",CK73," ",BE73," ",BO73," ",R73,S73," x ",DK73,DL73,"/",DN73,DO73)</f>
        <v>BEL ibuprofen  Mylan EPD film-coated tablet 100 x 400mg/</v>
      </c>
      <c r="L73" s="11"/>
      <c r="M73" s="11"/>
      <c r="N73" s="11"/>
      <c r="O73" s="11"/>
      <c r="P73" s="52" t="n">
        <v>100</v>
      </c>
      <c r="Q73" s="2"/>
      <c r="R73" s="52" t="n">
        <v>100</v>
      </c>
      <c r="S73" s="2"/>
      <c r="T73" s="30" t="s">
        <v>180</v>
      </c>
      <c r="U73" s="1"/>
      <c r="V73" s="1"/>
      <c r="W73" s="1" t="s">
        <v>181</v>
      </c>
      <c r="X73" s="52" t="n">
        <v>30</v>
      </c>
      <c r="Y73" s="52" t="s">
        <v>867</v>
      </c>
      <c r="AA73" s="2"/>
      <c r="AB73" s="2"/>
      <c r="AC73" s="2"/>
      <c r="AD73" s="76" t="n">
        <v>1</v>
      </c>
      <c r="AE73" s="52" t="n">
        <v>100</v>
      </c>
      <c r="AF73" s="52" t="n">
        <v>10221000</v>
      </c>
      <c r="AG73" s="32" t="s">
        <v>781</v>
      </c>
      <c r="AH73" s="52" t="s">
        <v>778</v>
      </c>
      <c r="AI73" s="2"/>
      <c r="AJ73" s="34" t="n">
        <v>15054000</v>
      </c>
      <c r="AK73" s="35" t="s">
        <v>183</v>
      </c>
      <c r="AL73" s="2"/>
      <c r="AM73" s="2"/>
      <c r="AN73" s="2"/>
      <c r="AO73" s="2"/>
      <c r="AP73" s="52" t="n">
        <v>100</v>
      </c>
      <c r="AQ73" s="2"/>
      <c r="AR73" s="2"/>
      <c r="AS73" s="52" t="n">
        <v>183</v>
      </c>
      <c r="AT73" s="36" t="str">
        <f aca="false">CONCATENATE(BI73," ",CK73," ",BE73," ",BO73," ",DK73,DL73,"/",DN73,DO73)</f>
        <v>BEL ibuprofen  Mylan EPD film-coated tablet 400mg/</v>
      </c>
      <c r="AU73" s="29"/>
      <c r="AV73" s="3"/>
      <c r="AW73" s="52" t="n">
        <v>183</v>
      </c>
      <c r="AX73" s="52" t="s">
        <v>868</v>
      </c>
      <c r="AZ73" s="52" t="s">
        <v>636</v>
      </c>
      <c r="BA73" s="74" t="s">
        <v>551</v>
      </c>
      <c r="BB73" s="52" t="n">
        <v>10221000</v>
      </c>
      <c r="BC73" s="32" t="s">
        <v>781</v>
      </c>
      <c r="BD73" s="52" t="n">
        <v>1431</v>
      </c>
      <c r="BE73" s="52" t="s">
        <v>431</v>
      </c>
      <c r="BF73" s="2"/>
      <c r="BG73" s="52" t="s">
        <v>431</v>
      </c>
      <c r="BH73" s="52" t="s">
        <v>869</v>
      </c>
      <c r="BI73" s="11" t="s">
        <v>189</v>
      </c>
      <c r="BJ73" s="52" t="str">
        <f aca="false">CONCATENATE(CK73," ",BO73," ",DK73,DL73,"/",DN73,DO73)</f>
        <v>ibuprofen  film-coated tablet 400mg/</v>
      </c>
      <c r="BK73" s="29"/>
      <c r="BL73" s="52" t="str">
        <f aca="false">CONCATENATE(CK73," ",BO73," ",DK73,DL73,"/",DN73,DO73)</f>
        <v>ibuprofen  film-coated tablet 400mg/</v>
      </c>
      <c r="BM73" s="52" t="s">
        <v>870</v>
      </c>
      <c r="BN73" s="52" t="n">
        <v>10221000</v>
      </c>
      <c r="BO73" s="32" t="s">
        <v>781</v>
      </c>
      <c r="BP73" s="1" t="s">
        <v>781</v>
      </c>
      <c r="BQ73" s="1" t="s">
        <v>183</v>
      </c>
      <c r="BR73" s="52" t="n">
        <v>10221000</v>
      </c>
      <c r="BS73" s="52" t="s">
        <v>782</v>
      </c>
      <c r="BT73" s="52" t="n">
        <v>10221000</v>
      </c>
      <c r="BU73" s="52" t="s">
        <v>782</v>
      </c>
      <c r="BV73" s="34" t="n">
        <v>15054000</v>
      </c>
      <c r="BW73" s="35" t="s">
        <v>183</v>
      </c>
      <c r="BX73" s="2"/>
      <c r="BY73" s="4" t="s">
        <v>183</v>
      </c>
      <c r="BZ73" s="52" t="n">
        <v>20053000</v>
      </c>
      <c r="CA73" s="52" t="s">
        <v>191</v>
      </c>
      <c r="CB73" s="1" t="s">
        <v>191</v>
      </c>
      <c r="CC73" s="1" t="s">
        <v>191</v>
      </c>
      <c r="CD73" s="2"/>
      <c r="CE73" s="2"/>
      <c r="CF73" s="2"/>
      <c r="CG73" s="2"/>
      <c r="CH73" s="77" t="n">
        <v>100000090365</v>
      </c>
      <c r="CI73" s="43" t="s">
        <v>192</v>
      </c>
      <c r="CJ73" s="77" t="n">
        <v>100000090365</v>
      </c>
      <c r="CK73" s="52" t="s">
        <v>561</v>
      </c>
      <c r="CL73" s="11" t="s">
        <v>194</v>
      </c>
      <c r="CM73" s="77" t="n">
        <v>100000090365</v>
      </c>
      <c r="CN73" s="52" t="s">
        <v>561</v>
      </c>
      <c r="CO73" s="1" t="s">
        <v>551</v>
      </c>
      <c r="CP73" s="4" t="s">
        <v>506</v>
      </c>
      <c r="CQ73" s="52" t="s">
        <v>563</v>
      </c>
      <c r="CR73" s="52" t="s">
        <v>561</v>
      </c>
      <c r="CS73" s="16" t="s">
        <v>564</v>
      </c>
      <c r="CT73" s="2"/>
      <c r="CU73" s="2"/>
      <c r="CV73" s="2"/>
      <c r="CW73" s="2"/>
      <c r="CY73" s="79"/>
      <c r="CZ73" s="1"/>
      <c r="DA73" s="1" t="s">
        <v>257</v>
      </c>
      <c r="DB73" s="1" t="s">
        <v>551</v>
      </c>
      <c r="DC73" s="1" t="s">
        <v>506</v>
      </c>
      <c r="DD73" s="1" t="s">
        <v>201</v>
      </c>
      <c r="DE73" s="52" t="n">
        <v>400</v>
      </c>
      <c r="DF73" s="52" t="s">
        <v>202</v>
      </c>
      <c r="DG73" s="11"/>
      <c r="DH73" s="46" t="n">
        <v>1</v>
      </c>
      <c r="DI73" s="35" t="s">
        <v>183</v>
      </c>
      <c r="DJ73" s="34" t="n">
        <v>15054000</v>
      </c>
      <c r="DK73" s="52" t="n">
        <v>400</v>
      </c>
      <c r="DL73" s="52" t="s">
        <v>202</v>
      </c>
      <c r="DM73" s="5"/>
      <c r="DN73" s="5"/>
      <c r="DO73" s="5"/>
      <c r="DP73" s="5"/>
      <c r="DQ73" s="5"/>
      <c r="DR73" s="5"/>
      <c r="DS73" s="2"/>
      <c r="DT73" s="2"/>
      <c r="DU73" s="2"/>
      <c r="DV73" s="2"/>
      <c r="DW73" s="2"/>
      <c r="DX73" s="2"/>
      <c r="DY73" s="2"/>
      <c r="EB73" s="2"/>
      <c r="EE73" s="2"/>
      <c r="EH73" s="2"/>
      <c r="EI73" s="2"/>
      <c r="EJ73" s="2"/>
      <c r="EK73" s="2"/>
      <c r="EL73" s="52" t="n">
        <f aca="false">(100*400)/1200</f>
        <v>33.3333333333333</v>
      </c>
      <c r="EM73" s="52" t="n">
        <v>1200</v>
      </c>
      <c r="EN73" s="52" t="s">
        <v>202</v>
      </c>
      <c r="EO73" s="52" t="s">
        <v>203</v>
      </c>
      <c r="EP73" s="52" t="n">
        <v>100</v>
      </c>
      <c r="ER73" s="32" t="str">
        <f aca="false">CONCATENATE(CN73," ",FD73," ",DK73,DL73,"/",DN73,DO73)</f>
        <v>ibuprofen  oral 400mg/</v>
      </c>
      <c r="ET73" s="52" t="s">
        <v>871</v>
      </c>
      <c r="EU73" s="33" t="s">
        <v>205</v>
      </c>
      <c r="EV73" s="33" t="s">
        <v>569</v>
      </c>
      <c r="EW73" s="33" t="s">
        <v>205</v>
      </c>
      <c r="EX73" s="33" t="s">
        <v>570</v>
      </c>
      <c r="EY73" s="33" t="s">
        <v>205</v>
      </c>
      <c r="EZ73" s="33" t="s">
        <v>571</v>
      </c>
      <c r="FA73" s="33" t="s">
        <v>205</v>
      </c>
      <c r="FB73" s="33" t="s">
        <v>528</v>
      </c>
      <c r="FC73" s="33" t="s">
        <v>205</v>
      </c>
      <c r="FD73" s="33" t="s">
        <v>210</v>
      </c>
      <c r="FE73" s="32" t="str">
        <f aca="false">CONCATENATE(CN73," ",FD73," ",DK73,DL73,"/",DN73,DO73)</f>
        <v>ibuprofen  oral 400mg/</v>
      </c>
      <c r="FH73" s="52" t="s">
        <v>574</v>
      </c>
      <c r="FI73" s="33" t="s">
        <v>575</v>
      </c>
      <c r="FJ73" s="33" t="s">
        <v>205</v>
      </c>
      <c r="FK73" s="33" t="s">
        <v>571</v>
      </c>
      <c r="FL73" s="52" t="n">
        <v>69</v>
      </c>
      <c r="FM73" s="52" t="s">
        <v>183</v>
      </c>
      <c r="FN73" s="52" t="n">
        <v>19</v>
      </c>
      <c r="FO73" s="52" t="s">
        <v>214</v>
      </c>
      <c r="FP73" s="52" t="n">
        <v>31</v>
      </c>
      <c r="FQ73" s="52" t="s">
        <v>210</v>
      </c>
      <c r="FR73" s="52" t="n">
        <v>47</v>
      </c>
      <c r="FS73" s="52" t="s">
        <v>215</v>
      </c>
      <c r="FU73" s="52" t="n">
        <v>69</v>
      </c>
      <c r="FV73" s="52" t="n">
        <v>19</v>
      </c>
      <c r="FW73" s="52" t="n">
        <v>31</v>
      </c>
      <c r="FX73" s="52" t="n">
        <v>47</v>
      </c>
      <c r="FZ73" s="52" t="s">
        <v>216</v>
      </c>
      <c r="GA73" s="52" t="s">
        <v>217</v>
      </c>
    </row>
    <row r="74" s="52" customFormat="true" ht="13.8" hidden="false" customHeight="false" outlineLevel="0" collapsed="false">
      <c r="A74" s="52" t="s">
        <v>872</v>
      </c>
      <c r="B74" s="52" t="s">
        <v>873</v>
      </c>
      <c r="C74" s="28" t="str">
        <f aca="false">HYPERLINK(D74)</f>
        <v>https://samviewer.digile.be/nl/sam/ampps/467093-03</v>
      </c>
      <c r="D74" s="1" t="s">
        <v>874</v>
      </c>
      <c r="E74" s="1" t="s">
        <v>875</v>
      </c>
      <c r="F74" s="1" t="s">
        <v>876</v>
      </c>
      <c r="G74" s="52" t="n">
        <v>3491875</v>
      </c>
      <c r="H74" s="52" t="s">
        <v>872</v>
      </c>
      <c r="I74" s="52" t="s">
        <v>872</v>
      </c>
      <c r="J74" s="2" t="str">
        <f aca="false">CONCATENATE(BI74," ",CK74," ",BE74," ",BO74," ",R74,S74," x ",DK74,DL74,"/",DN74,DO74)</f>
        <v>BEL ibuprofen  Mylan EPD film-coated tablet 20 x 400mg/</v>
      </c>
      <c r="K74" s="2" t="str">
        <f aca="false">CONCATENATE(BI74," ",CK74," ",BE74," ",BO74," ",R74,S74," x ",DK74,DL74,"/",DN74,DO74)</f>
        <v>BEL ibuprofen  Mylan EPD film-coated tablet 20 x 400mg/</v>
      </c>
      <c r="L74" s="11"/>
      <c r="M74" s="11"/>
      <c r="N74" s="11"/>
      <c r="O74" s="11"/>
      <c r="P74" s="52" t="n">
        <v>20</v>
      </c>
      <c r="Q74" s="2"/>
      <c r="R74" s="52" t="n">
        <v>20</v>
      </c>
      <c r="S74" s="2"/>
      <c r="T74" s="30" t="s">
        <v>877</v>
      </c>
      <c r="U74" s="1"/>
      <c r="V74" s="1"/>
      <c r="W74" s="1" t="s">
        <v>878</v>
      </c>
      <c r="X74" s="52" t="n">
        <v>50</v>
      </c>
      <c r="Y74" s="52" t="s">
        <v>879</v>
      </c>
      <c r="AA74" s="2"/>
      <c r="AB74" s="2"/>
      <c r="AC74" s="2"/>
      <c r="AD74" s="76" t="n">
        <v>1</v>
      </c>
      <c r="AE74" s="52" t="n">
        <v>20</v>
      </c>
      <c r="AF74" s="52" t="n">
        <v>10221000</v>
      </c>
      <c r="AG74" s="32" t="s">
        <v>781</v>
      </c>
      <c r="AH74" s="52" t="s">
        <v>778</v>
      </c>
      <c r="AI74" s="2"/>
      <c r="AJ74" s="34" t="n">
        <v>15054000</v>
      </c>
      <c r="AK74" s="35" t="s">
        <v>183</v>
      </c>
      <c r="AL74" s="2"/>
      <c r="AM74" s="2"/>
      <c r="AN74" s="2"/>
      <c r="AO74" s="2"/>
      <c r="AP74" s="52" t="n">
        <v>20</v>
      </c>
      <c r="AQ74" s="2"/>
      <c r="AR74" s="2"/>
      <c r="AS74" s="52" t="n">
        <v>183</v>
      </c>
      <c r="AT74" s="36" t="str">
        <f aca="false">CONCATENATE(BI74," ",CK74," ",BE74," ",BO74," ",DK74,DL74,"/",DN74,DO74)</f>
        <v>BEL ibuprofen  Mylan EPD film-coated tablet 400mg/</v>
      </c>
      <c r="AU74" s="29"/>
      <c r="AV74" s="3"/>
      <c r="AW74" s="52" t="n">
        <v>183</v>
      </c>
      <c r="AX74" s="52" t="s">
        <v>868</v>
      </c>
      <c r="AZ74" s="52" t="s">
        <v>636</v>
      </c>
      <c r="BA74" s="74" t="s">
        <v>551</v>
      </c>
      <c r="BB74" s="52" t="n">
        <v>10221000</v>
      </c>
      <c r="BC74" s="32" t="s">
        <v>781</v>
      </c>
      <c r="BD74" s="52" t="n">
        <v>1431</v>
      </c>
      <c r="BE74" s="52" t="s">
        <v>431</v>
      </c>
      <c r="BF74" s="2"/>
      <c r="BG74" s="52" t="s">
        <v>431</v>
      </c>
      <c r="BH74" s="52" t="s">
        <v>869</v>
      </c>
      <c r="BI74" s="11" t="s">
        <v>189</v>
      </c>
      <c r="BJ74" s="52" t="str">
        <f aca="false">CONCATENATE(CK74," ",BO74," ",DK74,DL74,"/",DN74,DO74)</f>
        <v>ibuprofen  film-coated tablet 400mg/</v>
      </c>
      <c r="BK74" s="29"/>
      <c r="BL74" s="52" t="str">
        <f aca="false">CONCATENATE(CK74," ",BO74," ",DK74,DL74,"/",DN74,DO74)</f>
        <v>ibuprofen  film-coated tablet 400mg/</v>
      </c>
      <c r="BM74" s="52" t="s">
        <v>870</v>
      </c>
      <c r="BN74" s="52" t="n">
        <v>10221000</v>
      </c>
      <c r="BO74" s="32" t="s">
        <v>781</v>
      </c>
      <c r="BP74" s="1" t="s">
        <v>781</v>
      </c>
      <c r="BQ74" s="1" t="s">
        <v>183</v>
      </c>
      <c r="BR74" s="52" t="n">
        <v>10221000</v>
      </c>
      <c r="BS74" s="52" t="s">
        <v>782</v>
      </c>
      <c r="BT74" s="52" t="n">
        <v>10221000</v>
      </c>
      <c r="BU74" s="52" t="s">
        <v>782</v>
      </c>
      <c r="BV74" s="34" t="n">
        <v>15054000</v>
      </c>
      <c r="BW74" s="35" t="s">
        <v>183</v>
      </c>
      <c r="BX74" s="2"/>
      <c r="BY74" s="4" t="s">
        <v>183</v>
      </c>
      <c r="BZ74" s="52" t="n">
        <v>20053000</v>
      </c>
      <c r="CA74" s="52" t="s">
        <v>191</v>
      </c>
      <c r="CB74" s="1" t="s">
        <v>191</v>
      </c>
      <c r="CC74" s="1" t="s">
        <v>191</v>
      </c>
      <c r="CD74" s="2"/>
      <c r="CE74" s="2"/>
      <c r="CF74" s="2"/>
      <c r="CG74" s="2"/>
      <c r="CH74" s="77" t="n">
        <v>100000090365</v>
      </c>
      <c r="CI74" s="43" t="s">
        <v>192</v>
      </c>
      <c r="CJ74" s="77" t="n">
        <v>100000090365</v>
      </c>
      <c r="CK74" s="52" t="s">
        <v>561</v>
      </c>
      <c r="CL74" s="11" t="s">
        <v>194</v>
      </c>
      <c r="CM74" s="77" t="n">
        <v>100000090365</v>
      </c>
      <c r="CN74" s="52" t="s">
        <v>561</v>
      </c>
      <c r="CO74" s="1" t="s">
        <v>551</v>
      </c>
      <c r="CP74" s="4" t="s">
        <v>506</v>
      </c>
      <c r="CQ74" s="52" t="s">
        <v>563</v>
      </c>
      <c r="CR74" s="52" t="s">
        <v>561</v>
      </c>
      <c r="CS74" s="16" t="s">
        <v>564</v>
      </c>
      <c r="CT74" s="2"/>
      <c r="CU74" s="2"/>
      <c r="CV74" s="2"/>
      <c r="CW74" s="2"/>
      <c r="CY74" s="2"/>
      <c r="CZ74" s="1"/>
      <c r="DA74" s="1" t="s">
        <v>257</v>
      </c>
      <c r="DB74" s="1" t="s">
        <v>551</v>
      </c>
      <c r="DC74" s="1" t="s">
        <v>506</v>
      </c>
      <c r="DD74" s="1" t="s">
        <v>201</v>
      </c>
      <c r="DE74" s="52" t="n">
        <v>400</v>
      </c>
      <c r="DF74" s="52" t="s">
        <v>202</v>
      </c>
      <c r="DG74" s="11"/>
      <c r="DH74" s="46" t="n">
        <v>1</v>
      </c>
      <c r="DI74" s="35" t="s">
        <v>183</v>
      </c>
      <c r="DJ74" s="34" t="n">
        <v>15054000</v>
      </c>
      <c r="DK74" s="52" t="n">
        <v>400</v>
      </c>
      <c r="DL74" s="52" t="s">
        <v>202</v>
      </c>
      <c r="DM74" s="5"/>
      <c r="DN74" s="5"/>
      <c r="DO74" s="5"/>
      <c r="DP74" s="5"/>
      <c r="DQ74" s="5"/>
      <c r="DR74" s="5"/>
      <c r="DS74" s="2"/>
      <c r="DT74" s="2"/>
      <c r="DU74" s="2"/>
      <c r="DV74" s="2"/>
      <c r="DW74" s="2"/>
      <c r="DX74" s="2"/>
      <c r="DY74" s="2"/>
      <c r="EB74" s="2"/>
      <c r="EE74" s="2"/>
      <c r="EH74" s="2"/>
      <c r="EI74" s="2"/>
      <c r="EJ74" s="2"/>
      <c r="EK74" s="2"/>
      <c r="EL74" s="52" t="n">
        <f aca="false">(20*400)/1200</f>
        <v>6.66666666666667</v>
      </c>
      <c r="EM74" s="52" t="n">
        <v>1200</v>
      </c>
      <c r="EN74" s="33" t="s">
        <v>202</v>
      </c>
      <c r="EO74" s="52" t="s">
        <v>203</v>
      </c>
      <c r="EP74" s="52" t="n">
        <v>20</v>
      </c>
      <c r="ER74" s="32" t="str">
        <f aca="false">CONCATENATE(CN74," ",FD74," ",DK74,DL74,"/",DN74,DO74)</f>
        <v>ibuprofen  oral 400mg/</v>
      </c>
      <c r="ET74" s="52" t="s">
        <v>871</v>
      </c>
      <c r="EU74" s="33" t="s">
        <v>205</v>
      </c>
      <c r="EV74" s="33" t="s">
        <v>569</v>
      </c>
      <c r="EW74" s="33" t="s">
        <v>205</v>
      </c>
      <c r="EX74" s="33" t="s">
        <v>570</v>
      </c>
      <c r="EY74" s="33" t="s">
        <v>205</v>
      </c>
      <c r="EZ74" s="33" t="s">
        <v>571</v>
      </c>
      <c r="FA74" s="33" t="s">
        <v>205</v>
      </c>
      <c r="FB74" s="33" t="s">
        <v>209</v>
      </c>
      <c r="FC74" s="33" t="s">
        <v>205</v>
      </c>
      <c r="FD74" s="33" t="s">
        <v>210</v>
      </c>
      <c r="FE74" s="32" t="str">
        <f aca="false">CONCATENATE(CN74," ",FD74," ",DK74,DL74,"/",DN74,DO74)</f>
        <v>ibuprofen  oral 400mg/</v>
      </c>
      <c r="FH74" s="52" t="s">
        <v>574</v>
      </c>
      <c r="FI74" s="33" t="s">
        <v>575</v>
      </c>
      <c r="FJ74" s="33" t="s">
        <v>205</v>
      </c>
      <c r="FK74" s="33" t="s">
        <v>571</v>
      </c>
      <c r="FL74" s="52" t="n">
        <v>69</v>
      </c>
      <c r="FM74" s="52" t="s">
        <v>183</v>
      </c>
      <c r="FN74" s="52" t="n">
        <v>19</v>
      </c>
      <c r="FO74" s="52" t="s">
        <v>214</v>
      </c>
      <c r="FP74" s="52" t="n">
        <v>31</v>
      </c>
      <c r="FQ74" s="52" t="s">
        <v>210</v>
      </c>
      <c r="FR74" s="52" t="n">
        <v>47</v>
      </c>
      <c r="FS74" s="52" t="s">
        <v>215</v>
      </c>
      <c r="FU74" s="52" t="n">
        <v>69</v>
      </c>
      <c r="FV74" s="52" t="n">
        <v>19</v>
      </c>
      <c r="FW74" s="52" t="n">
        <v>31</v>
      </c>
      <c r="FX74" s="52" t="n">
        <v>47</v>
      </c>
      <c r="FZ74" s="52" t="s">
        <v>216</v>
      </c>
      <c r="GA74" s="52" t="s">
        <v>217</v>
      </c>
    </row>
    <row r="75" customFormat="false" ht="13.8" hidden="false" customHeight="false" outlineLevel="0" collapsed="false">
      <c r="A75" s="0" t="s">
        <v>880</v>
      </c>
      <c r="B75" s="0" t="s">
        <v>881</v>
      </c>
      <c r="C75" s="28" t="str">
        <f aca="false">HYPERLINK(D75)</f>
        <v>https://samviewer.digile.be/nl/sam/ampps/467093-01</v>
      </c>
      <c r="D75" s="1" t="s">
        <v>882</v>
      </c>
      <c r="E75" s="1" t="s">
        <v>883</v>
      </c>
      <c r="F75" s="1" t="s">
        <v>884</v>
      </c>
      <c r="G75" s="0" t="n">
        <v>3607462</v>
      </c>
      <c r="H75" s="0" t="s">
        <v>880</v>
      </c>
      <c r="I75" s="0" t="s">
        <v>880</v>
      </c>
      <c r="J75" s="2" t="str">
        <f aca="false">CONCATENATE(BI75," ",CK75," ",BE75," ",BO75," ",R75,S75," x ",DK75,DL75,"/",DN75,DO75)</f>
        <v>BEL ibuprofen  Mylan EPD film-coated tablet 30 x 400mg/</v>
      </c>
      <c r="K75" s="2" t="str">
        <f aca="false">CONCATENATE(BI75," ",CK75," ",BE75," ",BO75," ",R75,S75," x ",DK75,DL75,"/",DN75,DO75)</f>
        <v>BEL ibuprofen  Mylan EPD film-coated tablet 30 x 400mg/</v>
      </c>
      <c r="L75" s="11"/>
      <c r="M75" s="11"/>
      <c r="N75" s="11"/>
      <c r="O75" s="11"/>
      <c r="P75" s="0" t="n">
        <v>30</v>
      </c>
      <c r="Q75" s="2"/>
      <c r="R75" s="0" t="n">
        <v>30</v>
      </c>
      <c r="S75" s="2"/>
      <c r="T75" s="30" t="s">
        <v>223</v>
      </c>
      <c r="W75" s="1" t="s">
        <v>224</v>
      </c>
      <c r="X75" s="0" t="n">
        <v>100</v>
      </c>
      <c r="Y75" s="0" t="s">
        <v>879</v>
      </c>
      <c r="AA75" s="2"/>
      <c r="AB75" s="2"/>
      <c r="AC75" s="2"/>
      <c r="AD75" s="76" t="n">
        <v>1</v>
      </c>
      <c r="AE75" s="0" t="n">
        <v>30</v>
      </c>
      <c r="AF75" s="0" t="n">
        <v>10221000</v>
      </c>
      <c r="AG75" s="32" t="s">
        <v>781</v>
      </c>
      <c r="AH75" s="0" t="s">
        <v>778</v>
      </c>
      <c r="AI75" s="2"/>
      <c r="AJ75" s="34" t="n">
        <v>15054000</v>
      </c>
      <c r="AK75" s="35" t="s">
        <v>183</v>
      </c>
      <c r="AL75" s="2"/>
      <c r="AM75" s="2"/>
      <c r="AN75" s="2"/>
      <c r="AO75" s="2"/>
      <c r="AP75" s="0" t="n">
        <v>30</v>
      </c>
      <c r="AQ75" s="2"/>
      <c r="AR75" s="2"/>
      <c r="AS75" s="0" t="n">
        <v>183</v>
      </c>
      <c r="AT75" s="36" t="str">
        <f aca="false">CONCATENATE(BI75," ",CK75," ",BE75," ",BO75," ",DK75,DL75,"/",DN75,DO75)</f>
        <v>BEL ibuprofen  Mylan EPD film-coated tablet 400mg/</v>
      </c>
      <c r="AU75" s="29"/>
      <c r="AW75" s="0" t="n">
        <v>183</v>
      </c>
      <c r="AX75" s="0" t="s">
        <v>868</v>
      </c>
      <c r="AZ75" s="0" t="s">
        <v>636</v>
      </c>
      <c r="BA75" s="74" t="s">
        <v>551</v>
      </c>
      <c r="BB75" s="0" t="n">
        <v>10221000</v>
      </c>
      <c r="BC75" s="32" t="s">
        <v>781</v>
      </c>
      <c r="BD75" s="0" t="n">
        <v>1431</v>
      </c>
      <c r="BE75" s="0" t="s">
        <v>431</v>
      </c>
      <c r="BF75" s="2"/>
      <c r="BG75" s="0" t="s">
        <v>431</v>
      </c>
      <c r="BH75" s="0" t="s">
        <v>869</v>
      </c>
      <c r="BI75" s="11" t="s">
        <v>189</v>
      </c>
      <c r="BJ75" s="0" t="str">
        <f aca="false">CONCATENATE(CK75," ",BO75," ",DK75,DL75,"/",DN75,DO75)</f>
        <v>ibuprofen  film-coated tablet 400mg/</v>
      </c>
      <c r="BK75" s="29"/>
      <c r="BL75" s="0" t="str">
        <f aca="false">CONCATENATE(CK75," ",BO75," ",DK75,DL75,"/",DN75,DO75)</f>
        <v>ibuprofen  film-coated tablet 400mg/</v>
      </c>
      <c r="BM75" s="0" t="s">
        <v>870</v>
      </c>
      <c r="BN75" s="0" t="n">
        <v>10221000</v>
      </c>
      <c r="BO75" s="32" t="s">
        <v>781</v>
      </c>
      <c r="BP75" s="1" t="s">
        <v>781</v>
      </c>
      <c r="BQ75" s="1" t="s">
        <v>183</v>
      </c>
      <c r="BR75" s="0" t="n">
        <v>10221000</v>
      </c>
      <c r="BS75" s="0" t="s">
        <v>782</v>
      </c>
      <c r="BT75" s="0" t="n">
        <v>10221000</v>
      </c>
      <c r="BU75" s="0" t="s">
        <v>782</v>
      </c>
      <c r="BV75" s="34" t="n">
        <v>15054000</v>
      </c>
      <c r="BW75" s="35" t="s">
        <v>183</v>
      </c>
      <c r="BX75" s="2"/>
      <c r="BY75" s="4" t="s">
        <v>183</v>
      </c>
      <c r="BZ75" s="0" t="n">
        <v>20053000</v>
      </c>
      <c r="CA75" s="0" t="s">
        <v>191</v>
      </c>
      <c r="CB75" s="1" t="s">
        <v>191</v>
      </c>
      <c r="CC75" s="1" t="s">
        <v>191</v>
      </c>
      <c r="CD75" s="2"/>
      <c r="CE75" s="2"/>
      <c r="CF75" s="2"/>
      <c r="CG75" s="2"/>
      <c r="CH75" s="77" t="n">
        <v>100000090365</v>
      </c>
      <c r="CI75" s="43" t="s">
        <v>192</v>
      </c>
      <c r="CJ75" s="77" t="n">
        <v>100000090365</v>
      </c>
      <c r="CK75" s="0" t="s">
        <v>561</v>
      </c>
      <c r="CL75" s="11" t="s">
        <v>194</v>
      </c>
      <c r="CM75" s="77" t="n">
        <v>100000090365</v>
      </c>
      <c r="CN75" s="0" t="s">
        <v>561</v>
      </c>
      <c r="CO75" s="1" t="s">
        <v>551</v>
      </c>
      <c r="CP75" s="4" t="s">
        <v>506</v>
      </c>
      <c r="CQ75" s="0" t="s">
        <v>563</v>
      </c>
      <c r="CR75" s="0" t="s">
        <v>561</v>
      </c>
      <c r="CS75" s="16" t="s">
        <v>564</v>
      </c>
      <c r="CT75" s="2"/>
      <c r="CU75" s="2"/>
      <c r="CV75" s="2"/>
      <c r="CW75" s="2"/>
      <c r="CY75" s="2"/>
      <c r="DA75" s="1" t="s">
        <v>257</v>
      </c>
      <c r="DB75" s="1" t="s">
        <v>551</v>
      </c>
      <c r="DC75" s="1" t="s">
        <v>506</v>
      </c>
      <c r="DD75" s="1" t="s">
        <v>201</v>
      </c>
      <c r="DE75" s="0" t="n">
        <v>400</v>
      </c>
      <c r="DF75" s="0" t="s">
        <v>202</v>
      </c>
      <c r="DG75" s="11"/>
      <c r="DH75" s="46" t="n">
        <v>1</v>
      </c>
      <c r="DI75" s="35" t="s">
        <v>183</v>
      </c>
      <c r="DJ75" s="34" t="n">
        <v>15054000</v>
      </c>
      <c r="DK75" s="5" t="n">
        <v>400</v>
      </c>
      <c r="DL75" s="5" t="s">
        <v>202</v>
      </c>
      <c r="DS75" s="2"/>
      <c r="DT75" s="2"/>
      <c r="DU75" s="2"/>
      <c r="DV75" s="2"/>
      <c r="DW75" s="2"/>
      <c r="DX75" s="2"/>
      <c r="DY75" s="2"/>
      <c r="EB75" s="2"/>
      <c r="EE75" s="2"/>
      <c r="EH75" s="2"/>
      <c r="EI75" s="2"/>
      <c r="EJ75" s="2"/>
      <c r="EK75" s="2"/>
      <c r="EL75" s="0" t="n">
        <f aca="false">(30*400)/1200</f>
        <v>10</v>
      </c>
      <c r="EM75" s="0" t="n">
        <v>1200</v>
      </c>
      <c r="EN75" s="33" t="s">
        <v>202</v>
      </c>
      <c r="EO75" s="0" t="s">
        <v>203</v>
      </c>
      <c r="EP75" s="0" t="n">
        <v>30</v>
      </c>
      <c r="ER75" s="32" t="str">
        <f aca="false">CONCATENATE(CN75," ",FD75," ",DK75,DL75,"/",DN75,DO75)</f>
        <v>ibuprofen  oral 400mg/</v>
      </c>
      <c r="ET75" s="0" t="s">
        <v>871</v>
      </c>
      <c r="EU75" s="33" t="s">
        <v>205</v>
      </c>
      <c r="EV75" s="33" t="s">
        <v>569</v>
      </c>
      <c r="EW75" s="33" t="s">
        <v>205</v>
      </c>
      <c r="EX75" s="33" t="s">
        <v>570</v>
      </c>
      <c r="EY75" s="33" t="s">
        <v>205</v>
      </c>
      <c r="EZ75" s="33" t="s">
        <v>571</v>
      </c>
      <c r="FA75" s="33" t="s">
        <v>205</v>
      </c>
      <c r="FB75" s="33" t="s">
        <v>209</v>
      </c>
      <c r="FC75" s="33" t="s">
        <v>205</v>
      </c>
      <c r="FD75" s="33" t="s">
        <v>210</v>
      </c>
      <c r="FE75" s="32" t="str">
        <f aca="false">CONCATENATE(CN75," ",FD75," ",DK75,DL75,"/",DN75,DO75)</f>
        <v>ibuprofen  oral 400mg/</v>
      </c>
      <c r="FH75" s="0" t="s">
        <v>574</v>
      </c>
      <c r="FI75" s="33" t="s">
        <v>575</v>
      </c>
      <c r="FJ75" s="33" t="s">
        <v>205</v>
      </c>
      <c r="FK75" s="33" t="s">
        <v>571</v>
      </c>
      <c r="FL75" s="0" t="n">
        <v>69</v>
      </c>
      <c r="FM75" s="0" t="s">
        <v>183</v>
      </c>
      <c r="FN75" s="0" t="n">
        <v>19</v>
      </c>
      <c r="FO75" s="0" t="s">
        <v>214</v>
      </c>
      <c r="FP75" s="0" t="n">
        <v>31</v>
      </c>
      <c r="FQ75" s="0" t="s">
        <v>210</v>
      </c>
      <c r="FR75" s="0" t="n">
        <v>47</v>
      </c>
      <c r="FS75" s="0" t="s">
        <v>215</v>
      </c>
      <c r="FU75" s="0" t="n">
        <v>69</v>
      </c>
      <c r="FV75" s="0" t="n">
        <v>19</v>
      </c>
      <c r="FW75" s="0" t="n">
        <v>31</v>
      </c>
      <c r="FX75" s="0" t="n">
        <v>47</v>
      </c>
      <c r="FZ75" s="0" t="s">
        <v>216</v>
      </c>
      <c r="GA75" s="0" t="s">
        <v>217</v>
      </c>
    </row>
    <row r="76" customFormat="false" ht="13.8" hidden="false" customHeight="false" outlineLevel="0" collapsed="false">
      <c r="A76" s="0" t="s">
        <v>885</v>
      </c>
      <c r="B76" s="0" t="s">
        <v>886</v>
      </c>
      <c r="C76" s="28" t="str">
        <f aca="false">HYPERLINK(D76)</f>
        <v>https://samviewer.digile.be/nl/sam/ampps/135581-02</v>
      </c>
      <c r="D76" s="1" t="s">
        <v>887</v>
      </c>
      <c r="E76" s="1" t="s">
        <v>888</v>
      </c>
      <c r="F76" s="1" t="s">
        <v>889</v>
      </c>
      <c r="G76" s="0" t="n">
        <v>92502</v>
      </c>
      <c r="H76" s="0" t="s">
        <v>885</v>
      </c>
      <c r="I76" s="0" t="s">
        <v>885</v>
      </c>
      <c r="J76" s="2" t="str">
        <f aca="false">CONCATENATE(BI76," ",CK76," ",BE76," ",BO76," ",R76,S76," x ",DK76,DL76,"/",DN76,DO76)</f>
        <v>BEL ibuprofen  EG coated tablet 100 x 400mg/</v>
      </c>
      <c r="K76" s="2" t="str">
        <f aca="false">CONCATENATE(BI76," ",CK76," ",BE76," ",BO76," ",R76,S76," x ",DK76,DL76,"/",DN76,DO76)</f>
        <v>BEL ibuprofen  EG coated tablet 100 x 400mg/</v>
      </c>
      <c r="L76" s="11"/>
      <c r="M76" s="11"/>
      <c r="N76" s="11"/>
      <c r="O76" s="11"/>
      <c r="P76" s="0" t="n">
        <v>100</v>
      </c>
      <c r="Q76" s="2"/>
      <c r="R76" s="0" t="n">
        <v>100</v>
      </c>
      <c r="S76" s="2"/>
      <c r="T76" s="30" t="s">
        <v>180</v>
      </c>
      <c r="W76" s="1" t="s">
        <v>181</v>
      </c>
      <c r="X76" s="0" t="n">
        <v>30</v>
      </c>
      <c r="Y76" s="0" t="s">
        <v>890</v>
      </c>
      <c r="AA76" s="2"/>
      <c r="AB76" s="2"/>
      <c r="AC76" s="2"/>
      <c r="AD76" s="76" t="n">
        <v>1</v>
      </c>
      <c r="AE76" s="0" t="n">
        <v>100</v>
      </c>
      <c r="AF76" s="0" t="n">
        <v>10220000</v>
      </c>
      <c r="AG76" s="32" t="s">
        <v>436</v>
      </c>
      <c r="AH76" s="0" t="s">
        <v>766</v>
      </c>
      <c r="AI76" s="2"/>
      <c r="AJ76" s="34" t="n">
        <v>15054000</v>
      </c>
      <c r="AK76" s="35" t="s">
        <v>183</v>
      </c>
      <c r="AL76" s="2"/>
      <c r="AM76" s="2"/>
      <c r="AN76" s="2"/>
      <c r="AO76" s="2"/>
      <c r="AP76" s="0" t="n">
        <v>100</v>
      </c>
      <c r="AQ76" s="2"/>
      <c r="AR76" s="2"/>
      <c r="AS76" s="0" t="n">
        <v>184</v>
      </c>
      <c r="AT76" s="36" t="str">
        <f aca="false">CONCATENATE(BI76," ",CK76," ",BE76," ",BO76," ",DK76,DL76,"/",DN76,DO76)</f>
        <v>BEL ibuprofen  EG coated tablet 400mg/</v>
      </c>
      <c r="AU76" s="29"/>
      <c r="AW76" s="0" t="n">
        <v>184</v>
      </c>
      <c r="AX76" s="0" t="s">
        <v>891</v>
      </c>
      <c r="AZ76" s="0" t="s">
        <v>636</v>
      </c>
      <c r="BA76" s="74" t="s">
        <v>551</v>
      </c>
      <c r="BB76" s="0" t="n">
        <v>10220000</v>
      </c>
      <c r="BC76" s="32" t="s">
        <v>436</v>
      </c>
      <c r="BD76" s="0" t="n">
        <v>1432</v>
      </c>
      <c r="BE76" s="0" t="s">
        <v>265</v>
      </c>
      <c r="BF76" s="2"/>
      <c r="BG76" s="0" t="s">
        <v>265</v>
      </c>
      <c r="BH76" s="0" t="s">
        <v>892</v>
      </c>
      <c r="BI76" s="11" t="s">
        <v>189</v>
      </c>
      <c r="BJ76" s="0" t="str">
        <f aca="false">CONCATENATE(CK76," ",BO76," ",DK76,DL76,"/",DN76,DO76)</f>
        <v>ibuprofen  coated tablet 400mg/</v>
      </c>
      <c r="BK76" s="29"/>
      <c r="BL76" s="0" t="str">
        <f aca="false">CONCATENATE(CK76," ",BO76," ",DK76,DL76,"/",DN76,DO76)</f>
        <v>ibuprofen  coated tablet 400mg/</v>
      </c>
      <c r="BM76" s="0" t="s">
        <v>870</v>
      </c>
      <c r="BN76" s="0" t="n">
        <v>10220000</v>
      </c>
      <c r="BO76" s="32" t="s">
        <v>436</v>
      </c>
      <c r="BP76" s="1" t="s">
        <v>436</v>
      </c>
      <c r="BQ76" s="1" t="s">
        <v>183</v>
      </c>
      <c r="BR76" s="0" t="n">
        <v>10220000</v>
      </c>
      <c r="BS76" s="0" t="s">
        <v>770</v>
      </c>
      <c r="BT76" s="0" t="n">
        <v>10220000</v>
      </c>
      <c r="BU76" s="0" t="s">
        <v>770</v>
      </c>
      <c r="BV76" s="34" t="n">
        <v>15054000</v>
      </c>
      <c r="BW76" s="35" t="s">
        <v>183</v>
      </c>
      <c r="BX76" s="2"/>
      <c r="BY76" s="4" t="s">
        <v>183</v>
      </c>
      <c r="BZ76" s="0" t="n">
        <v>20053000</v>
      </c>
      <c r="CA76" s="0" t="s">
        <v>191</v>
      </c>
      <c r="CB76" s="1" t="s">
        <v>191</v>
      </c>
      <c r="CC76" s="1" t="s">
        <v>191</v>
      </c>
      <c r="CD76" s="2"/>
      <c r="CE76" s="2"/>
      <c r="CF76" s="2"/>
      <c r="CG76" s="2"/>
      <c r="CH76" s="77" t="n">
        <v>100000090365</v>
      </c>
      <c r="CI76" s="43" t="s">
        <v>192</v>
      </c>
      <c r="CJ76" s="77" t="n">
        <v>100000090365</v>
      </c>
      <c r="CK76" s="0" t="s">
        <v>561</v>
      </c>
      <c r="CL76" s="11" t="s">
        <v>194</v>
      </c>
      <c r="CM76" s="77" t="n">
        <v>100000090365</v>
      </c>
      <c r="CN76" s="0" t="s">
        <v>561</v>
      </c>
      <c r="CO76" s="1" t="s">
        <v>551</v>
      </c>
      <c r="CP76" s="4" t="s">
        <v>506</v>
      </c>
      <c r="CQ76" s="0" t="s">
        <v>563</v>
      </c>
      <c r="CR76" s="0" t="s">
        <v>561</v>
      </c>
      <c r="CS76" s="16"/>
      <c r="CT76" s="2"/>
      <c r="CU76" s="2"/>
      <c r="CV76" s="2"/>
      <c r="CW76" s="2"/>
      <c r="CY76" s="2"/>
      <c r="DA76" s="1" t="s">
        <v>257</v>
      </c>
      <c r="DB76" s="1" t="s">
        <v>551</v>
      </c>
      <c r="DC76" s="1" t="s">
        <v>506</v>
      </c>
      <c r="DD76" s="1" t="s">
        <v>201</v>
      </c>
      <c r="DE76" s="0" t="n">
        <v>400</v>
      </c>
      <c r="DF76" s="0" t="s">
        <v>202</v>
      </c>
      <c r="DG76" s="11"/>
      <c r="DH76" s="46" t="n">
        <v>1</v>
      </c>
      <c r="DI76" s="35" t="s">
        <v>183</v>
      </c>
      <c r="DJ76" s="34" t="n">
        <v>15054000</v>
      </c>
      <c r="DK76" s="5" t="n">
        <v>400</v>
      </c>
      <c r="DL76" s="5" t="s">
        <v>202</v>
      </c>
      <c r="DS76" s="2"/>
      <c r="DT76" s="2"/>
      <c r="DU76" s="2"/>
      <c r="DV76" s="2"/>
      <c r="DW76" s="2"/>
      <c r="DX76" s="2"/>
      <c r="DY76" s="2"/>
      <c r="EB76" s="2"/>
      <c r="EE76" s="2"/>
      <c r="EH76" s="2"/>
      <c r="EI76" s="2"/>
      <c r="EJ76" s="2"/>
      <c r="EK76" s="2"/>
      <c r="EL76" s="0" t="n">
        <f aca="false">(100*400)/1200</f>
        <v>33.3333333333333</v>
      </c>
      <c r="EM76" s="0" t="n">
        <v>1200</v>
      </c>
      <c r="EN76" s="0" t="s">
        <v>202</v>
      </c>
      <c r="EO76" s="0" t="s">
        <v>203</v>
      </c>
      <c r="EP76" s="0" t="n">
        <v>100</v>
      </c>
      <c r="ER76" s="32" t="str">
        <f aca="false">CONCATENATE(CN76," ",FD76," ",DK76,DL76,"/",DN76,DO76)</f>
        <v>ibuprofen  oral 400mg/</v>
      </c>
      <c r="ET76" s="0" t="s">
        <v>871</v>
      </c>
      <c r="EU76" s="33" t="s">
        <v>205</v>
      </c>
      <c r="EV76" s="33" t="s">
        <v>569</v>
      </c>
      <c r="EW76" s="33" t="s">
        <v>205</v>
      </c>
      <c r="EX76" s="33" t="s">
        <v>570</v>
      </c>
      <c r="EY76" s="33" t="s">
        <v>205</v>
      </c>
      <c r="EZ76" s="33" t="s">
        <v>571</v>
      </c>
      <c r="FA76" s="33" t="s">
        <v>205</v>
      </c>
      <c r="FB76" s="33" t="s">
        <v>209</v>
      </c>
      <c r="FC76" s="33" t="s">
        <v>205</v>
      </c>
      <c r="FD76" s="33" t="s">
        <v>210</v>
      </c>
      <c r="FE76" s="32" t="str">
        <f aca="false">CONCATENATE(CN76," ",FD76," ",DK76,DL76,"/",DN76,DO76)</f>
        <v>ibuprofen  oral 400mg/</v>
      </c>
      <c r="FH76" s="0" t="s">
        <v>574</v>
      </c>
      <c r="FI76" s="33" t="s">
        <v>575</v>
      </c>
      <c r="FJ76" s="33" t="s">
        <v>205</v>
      </c>
      <c r="FK76" s="33" t="s">
        <v>571</v>
      </c>
      <c r="FL76" s="0" t="n">
        <v>69</v>
      </c>
      <c r="FM76" s="0" t="s">
        <v>183</v>
      </c>
      <c r="FN76" s="0" t="n">
        <v>19</v>
      </c>
      <c r="FO76" s="0" t="s">
        <v>214</v>
      </c>
      <c r="FP76" s="0" t="n">
        <v>31</v>
      </c>
      <c r="FQ76" s="0" t="s">
        <v>210</v>
      </c>
      <c r="FR76" s="0" t="n">
        <v>47</v>
      </c>
      <c r="FS76" s="0" t="s">
        <v>215</v>
      </c>
      <c r="FU76" s="0" t="n">
        <v>69</v>
      </c>
      <c r="FV76" s="0" t="n">
        <v>19</v>
      </c>
      <c r="FW76" s="0" t="n">
        <v>31</v>
      </c>
      <c r="FX76" s="0" t="n">
        <v>47</v>
      </c>
      <c r="FZ76" s="0" t="s">
        <v>216</v>
      </c>
      <c r="GA76" s="0" t="s">
        <v>217</v>
      </c>
    </row>
    <row r="77" customFormat="false" ht="13.8" hidden="false" customHeight="false" outlineLevel="0" collapsed="false">
      <c r="A77" s="0" t="s">
        <v>893</v>
      </c>
      <c r="B77" s="0" t="s">
        <v>894</v>
      </c>
      <c r="C77" s="28" t="str">
        <f aca="false">HYPERLINK(D77)</f>
        <v>https://samviewer.digile.be/nl/sam/ampps/135581-01</v>
      </c>
      <c r="D77" s="1" t="s">
        <v>895</v>
      </c>
      <c r="E77" s="1" t="s">
        <v>896</v>
      </c>
      <c r="F77" s="1" t="s">
        <v>897</v>
      </c>
      <c r="G77" s="0" t="n">
        <v>1132885</v>
      </c>
      <c r="H77" s="0" t="s">
        <v>893</v>
      </c>
      <c r="I77" s="0" t="s">
        <v>893</v>
      </c>
      <c r="J77" s="2" t="str">
        <f aca="false">CONCATENATE(BI77," ",CK77," ",BE77," ",BO77," ",R77,S77," x ",DK77,DL77,"/",DN77,DO77)</f>
        <v>BEL ibuprofen  EG coated tablet 30 x 400mg/</v>
      </c>
      <c r="K77" s="2" t="str">
        <f aca="false">CONCATENATE(BI77," ",CK77," ",BE77," ",BO77," ",R77,S77," x ",DK77,DL77,"/",DN77,DO77)</f>
        <v>BEL ibuprofen  EG coated tablet 30 x 400mg/</v>
      </c>
      <c r="L77" s="11"/>
      <c r="M77" s="11"/>
      <c r="N77" s="11"/>
      <c r="O77" s="11"/>
      <c r="P77" s="0" t="n">
        <v>30</v>
      </c>
      <c r="Q77" s="2"/>
      <c r="R77" s="0" t="n">
        <v>30</v>
      </c>
      <c r="S77" s="2"/>
      <c r="T77" s="30" t="s">
        <v>223</v>
      </c>
      <c r="W77" s="1" t="s">
        <v>224</v>
      </c>
      <c r="X77" s="0" t="n">
        <v>60</v>
      </c>
      <c r="Y77" s="0" t="s">
        <v>890</v>
      </c>
      <c r="AA77" s="2"/>
      <c r="AB77" s="2"/>
      <c r="AC77" s="2"/>
      <c r="AD77" s="76" t="n">
        <v>1</v>
      </c>
      <c r="AE77" s="0" t="n">
        <v>30</v>
      </c>
      <c r="AF77" s="0" t="n">
        <v>10220000</v>
      </c>
      <c r="AG77" s="32" t="s">
        <v>436</v>
      </c>
      <c r="AH77" s="0" t="s">
        <v>766</v>
      </c>
      <c r="AI77" s="2"/>
      <c r="AJ77" s="34" t="n">
        <v>15054000</v>
      </c>
      <c r="AK77" s="35" t="s">
        <v>183</v>
      </c>
      <c r="AL77" s="2"/>
      <c r="AM77" s="2"/>
      <c r="AN77" s="2"/>
      <c r="AO77" s="2"/>
      <c r="AP77" s="0" t="n">
        <v>30</v>
      </c>
      <c r="AQ77" s="2"/>
      <c r="AR77" s="2"/>
      <c r="AS77" s="0" t="n">
        <v>184</v>
      </c>
      <c r="AT77" s="36" t="str">
        <f aca="false">CONCATENATE(BI77," ",CK77," ",BE77," ",BO77," ",DK77,DL77,"/",DN77,DO77)</f>
        <v>BEL ibuprofen  EG coated tablet 400mg/</v>
      </c>
      <c r="AU77" s="29"/>
      <c r="AW77" s="0" t="n">
        <v>184</v>
      </c>
      <c r="AX77" s="0" t="s">
        <v>891</v>
      </c>
      <c r="AZ77" s="0" t="s">
        <v>636</v>
      </c>
      <c r="BA77" s="74" t="s">
        <v>551</v>
      </c>
      <c r="BB77" s="0" t="n">
        <v>10220000</v>
      </c>
      <c r="BC77" s="32" t="s">
        <v>436</v>
      </c>
      <c r="BD77" s="34" t="n">
        <v>1432</v>
      </c>
      <c r="BE77" s="0" t="s">
        <v>265</v>
      </c>
      <c r="BF77" s="2"/>
      <c r="BG77" s="0" t="s">
        <v>265</v>
      </c>
      <c r="BH77" s="0" t="n">
        <v>1432</v>
      </c>
      <c r="BI77" s="11" t="s">
        <v>189</v>
      </c>
      <c r="BJ77" s="0" t="str">
        <f aca="false">CONCATENATE(CK77," ",BO77," ",DK77,DL77,"/",DN77,DO77)</f>
        <v>ibuprofen  coated tablet 400mg/</v>
      </c>
      <c r="BK77" s="29"/>
      <c r="BL77" s="0" t="str">
        <f aca="false">CONCATENATE(CK77," ",BO77," ",DK77,DL77,"/",DN77,DO77)</f>
        <v>ibuprofen  coated tablet 400mg/</v>
      </c>
      <c r="BM77" s="0" t="s">
        <v>870</v>
      </c>
      <c r="BN77" s="0" t="n">
        <v>10220000</v>
      </c>
      <c r="BO77" s="32" t="s">
        <v>436</v>
      </c>
      <c r="BP77" s="1" t="s">
        <v>436</v>
      </c>
      <c r="BQ77" s="1" t="s">
        <v>183</v>
      </c>
      <c r="BR77" s="0" t="n">
        <v>10220000</v>
      </c>
      <c r="BS77" s="0" t="s">
        <v>770</v>
      </c>
      <c r="BT77" s="0" t="n">
        <v>10220000</v>
      </c>
      <c r="BU77" s="0" t="s">
        <v>770</v>
      </c>
      <c r="BV77" s="34" t="n">
        <v>15054000</v>
      </c>
      <c r="BW77" s="35" t="s">
        <v>183</v>
      </c>
      <c r="BX77" s="2"/>
      <c r="BY77" s="4" t="s">
        <v>183</v>
      </c>
      <c r="BZ77" s="0" t="n">
        <v>20053000</v>
      </c>
      <c r="CA77" s="0" t="s">
        <v>191</v>
      </c>
      <c r="CB77" s="1" t="s">
        <v>191</v>
      </c>
      <c r="CC77" s="1" t="s">
        <v>191</v>
      </c>
      <c r="CD77" s="2"/>
      <c r="CE77" s="2"/>
      <c r="CF77" s="2"/>
      <c r="CG77" s="2"/>
      <c r="CH77" s="77" t="n">
        <v>100000090365</v>
      </c>
      <c r="CI77" s="43" t="s">
        <v>192</v>
      </c>
      <c r="CJ77" s="77" t="n">
        <v>100000090365</v>
      </c>
      <c r="CK77" s="0" t="s">
        <v>561</v>
      </c>
      <c r="CL77" s="11" t="s">
        <v>194</v>
      </c>
      <c r="CM77" s="77" t="n">
        <v>100000090365</v>
      </c>
      <c r="CN77" s="0" t="s">
        <v>561</v>
      </c>
      <c r="CO77" s="1" t="s">
        <v>551</v>
      </c>
      <c r="CP77" s="4" t="s">
        <v>506</v>
      </c>
      <c r="CQ77" s="0" t="s">
        <v>563</v>
      </c>
      <c r="CR77" s="0" t="s">
        <v>561</v>
      </c>
      <c r="CS77" s="16"/>
      <c r="CT77" s="2"/>
      <c r="CU77" s="2"/>
      <c r="CV77" s="2"/>
      <c r="CW77" s="2"/>
      <c r="CY77" s="2"/>
      <c r="DA77" s="1" t="s">
        <v>257</v>
      </c>
      <c r="DB77" s="1" t="s">
        <v>551</v>
      </c>
      <c r="DC77" s="1" t="s">
        <v>506</v>
      </c>
      <c r="DD77" s="1" t="s">
        <v>201</v>
      </c>
      <c r="DE77" s="0" t="n">
        <v>400</v>
      </c>
      <c r="DF77" s="0" t="s">
        <v>202</v>
      </c>
      <c r="DG77" s="11"/>
      <c r="DH77" s="46" t="n">
        <v>1</v>
      </c>
      <c r="DI77" s="35" t="s">
        <v>183</v>
      </c>
      <c r="DJ77" s="34" t="n">
        <v>15054000</v>
      </c>
      <c r="DK77" s="5" t="n">
        <v>400</v>
      </c>
      <c r="DL77" s="5" t="s">
        <v>202</v>
      </c>
      <c r="DS77" s="2"/>
      <c r="DT77" s="2"/>
      <c r="DU77" s="2"/>
      <c r="DV77" s="2"/>
      <c r="DW77" s="2"/>
      <c r="DX77" s="2"/>
      <c r="DY77" s="2"/>
      <c r="EB77" s="2"/>
      <c r="EE77" s="2"/>
      <c r="EH77" s="2"/>
      <c r="EI77" s="2"/>
      <c r="EJ77" s="2"/>
      <c r="EK77" s="2"/>
      <c r="EL77" s="0" t="n">
        <f aca="false">(30*400)/1200</f>
        <v>10</v>
      </c>
      <c r="EM77" s="0" t="n">
        <v>1200</v>
      </c>
      <c r="EN77" s="0" t="s">
        <v>202</v>
      </c>
      <c r="EO77" s="0" t="s">
        <v>203</v>
      </c>
      <c r="EP77" s="0" t="n">
        <v>30</v>
      </c>
      <c r="ER77" s="32" t="str">
        <f aca="false">CONCATENATE(CN77," ",FD77," ",DK77,DL77,"/",DN77,DO77)</f>
        <v>ibuprofen  oral 400mg/</v>
      </c>
      <c r="ET77" s="0" t="s">
        <v>871</v>
      </c>
      <c r="EU77" s="33" t="s">
        <v>205</v>
      </c>
      <c r="EV77" s="33" t="s">
        <v>569</v>
      </c>
      <c r="EW77" s="33" t="s">
        <v>205</v>
      </c>
      <c r="EX77" s="33" t="s">
        <v>570</v>
      </c>
      <c r="EY77" s="33" t="s">
        <v>205</v>
      </c>
      <c r="EZ77" s="33" t="s">
        <v>571</v>
      </c>
      <c r="FA77" s="33" t="s">
        <v>205</v>
      </c>
      <c r="FB77" s="33" t="s">
        <v>209</v>
      </c>
      <c r="FC77" s="33" t="s">
        <v>205</v>
      </c>
      <c r="FD77" s="33" t="s">
        <v>210</v>
      </c>
      <c r="FE77" s="32" t="str">
        <f aca="false">CONCATENATE(CN77," ",FD77," ",DK77,DL77,"/",DN77,DO77)</f>
        <v>ibuprofen  oral 400mg/</v>
      </c>
      <c r="FH77" s="0" t="s">
        <v>574</v>
      </c>
      <c r="FI77" s="33" t="s">
        <v>575</v>
      </c>
      <c r="FJ77" s="33" t="s">
        <v>205</v>
      </c>
      <c r="FK77" s="33" t="s">
        <v>571</v>
      </c>
      <c r="FL77" s="0" t="n">
        <v>69</v>
      </c>
      <c r="FM77" s="0" t="s">
        <v>183</v>
      </c>
      <c r="FN77" s="0" t="n">
        <v>19</v>
      </c>
      <c r="FO77" s="0" t="s">
        <v>214</v>
      </c>
      <c r="FP77" s="0" t="n">
        <v>31</v>
      </c>
      <c r="FQ77" s="0" t="s">
        <v>210</v>
      </c>
      <c r="FR77" s="0" t="n">
        <v>47</v>
      </c>
      <c r="FS77" s="0" t="s">
        <v>215</v>
      </c>
      <c r="FU77" s="0" t="n">
        <v>69</v>
      </c>
      <c r="FV77" s="0" t="n">
        <v>19</v>
      </c>
      <c r="FW77" s="0" t="n">
        <v>31</v>
      </c>
      <c r="FX77" s="0" t="n">
        <v>47</v>
      </c>
      <c r="FZ77" s="0" t="s">
        <v>216</v>
      </c>
      <c r="GA77" s="0" t="s">
        <v>217</v>
      </c>
    </row>
    <row r="78" customFormat="false" ht="13.8" hidden="false" customHeight="false" outlineLevel="0" collapsed="false">
      <c r="A78" s="0" t="s">
        <v>898</v>
      </c>
      <c r="B78" s="0" t="s">
        <v>899</v>
      </c>
      <c r="C78" s="28" t="str">
        <f aca="false">HYPERLINK(D78)</f>
        <v>https://samviewer.digile.be/nl/sam/ampps/428364-04</v>
      </c>
      <c r="D78" s="1" t="s">
        <v>900</v>
      </c>
      <c r="E78" s="1" t="s">
        <v>901</v>
      </c>
      <c r="F78" s="1" t="s">
        <v>902</v>
      </c>
      <c r="G78" s="0" t="n">
        <v>2568228</v>
      </c>
      <c r="H78" s="0" t="s">
        <v>898</v>
      </c>
      <c r="I78" s="0" t="s">
        <v>898</v>
      </c>
      <c r="J78" s="2" t="str">
        <f aca="false">CONCATENATE(BI78," ",CK78," ",BE78," ",BO78," ",R78,S78," x ",DK78,DL78,"/",DN78,DO78)</f>
        <v>BEL ibuprofen  Sandoz film-coated tablet 100 x 400mg/</v>
      </c>
      <c r="K78" s="2" t="str">
        <f aca="false">CONCATENATE(BI78," ",CK78," ",BE78," ",BO78," ",R78,S78," x ",DK78,DL78,"/",DN78,DO78)</f>
        <v>BEL ibuprofen  Sandoz film-coated tablet 100 x 400mg/</v>
      </c>
      <c r="L78" s="11"/>
      <c r="M78" s="11"/>
      <c r="N78" s="11"/>
      <c r="O78" s="11"/>
      <c r="P78" s="0" t="n">
        <v>100</v>
      </c>
      <c r="Q78" s="2"/>
      <c r="R78" s="0" t="n">
        <v>100</v>
      </c>
      <c r="S78" s="2"/>
      <c r="T78" s="30" t="s">
        <v>180</v>
      </c>
      <c r="W78" s="1" t="s">
        <v>181</v>
      </c>
      <c r="X78" s="0" t="n">
        <v>4</v>
      </c>
      <c r="Y78" s="0" t="s">
        <v>903</v>
      </c>
      <c r="AA78" s="2"/>
      <c r="AB78" s="2"/>
      <c r="AC78" s="2"/>
      <c r="AD78" s="76" t="n">
        <v>1</v>
      </c>
      <c r="AE78" s="0" t="n">
        <v>100</v>
      </c>
      <c r="AF78" s="0" t="n">
        <v>10221000</v>
      </c>
      <c r="AG78" s="32" t="s">
        <v>781</v>
      </c>
      <c r="AH78" s="0" t="s">
        <v>778</v>
      </c>
      <c r="AI78" s="2"/>
      <c r="AJ78" s="34" t="n">
        <v>15054000</v>
      </c>
      <c r="AK78" s="35" t="s">
        <v>183</v>
      </c>
      <c r="AL78" s="2"/>
      <c r="AM78" s="2"/>
      <c r="AN78" s="2"/>
      <c r="AO78" s="2"/>
      <c r="AP78" s="0" t="n">
        <v>100</v>
      </c>
      <c r="AQ78" s="2"/>
      <c r="AR78" s="2"/>
      <c r="AS78" s="0" t="n">
        <v>185</v>
      </c>
      <c r="AT78" s="36" t="str">
        <f aca="false">CONCATENATE(BI78," ",CK78," ",BE78," ",BO78," ",DK78,DL78,"/",DN78,DO78)</f>
        <v>BEL ibuprofen  Sandoz film-coated tablet 400mg/</v>
      </c>
      <c r="AU78" s="29"/>
      <c r="AW78" s="0" t="n">
        <v>185</v>
      </c>
      <c r="AX78" s="0" t="s">
        <v>904</v>
      </c>
      <c r="AZ78" s="0" t="s">
        <v>636</v>
      </c>
      <c r="BA78" s="74" t="s">
        <v>551</v>
      </c>
      <c r="BB78" s="0" t="n">
        <v>10221000</v>
      </c>
      <c r="BC78" s="32" t="s">
        <v>781</v>
      </c>
      <c r="BD78" s="34" t="n">
        <v>1433</v>
      </c>
      <c r="BE78" s="0" t="s">
        <v>239</v>
      </c>
      <c r="BF78" s="2"/>
      <c r="BG78" s="0" t="s">
        <v>239</v>
      </c>
      <c r="BH78" s="0" t="n">
        <v>1433</v>
      </c>
      <c r="BI78" s="11" t="s">
        <v>189</v>
      </c>
      <c r="BJ78" s="0" t="str">
        <f aca="false">CONCATENATE(CK78," ",BO78," ",DK78,DL78,"/",DN78,DO78)</f>
        <v>ibuprofen  film-coated tablet 400mg/</v>
      </c>
      <c r="BK78" s="29"/>
      <c r="BL78" s="0" t="str">
        <f aca="false">CONCATENATE(CK78," ",BO78," ",DK78,DL78,"/",DN78,DO78)</f>
        <v>ibuprofen  film-coated tablet 400mg/</v>
      </c>
      <c r="BM78" s="0" t="s">
        <v>870</v>
      </c>
      <c r="BN78" s="0" t="n">
        <v>10221000</v>
      </c>
      <c r="BO78" s="32" t="s">
        <v>781</v>
      </c>
      <c r="BP78" s="1" t="s">
        <v>781</v>
      </c>
      <c r="BQ78" s="1" t="s">
        <v>183</v>
      </c>
      <c r="BR78" s="0" t="n">
        <v>10221000</v>
      </c>
      <c r="BS78" s="0" t="s">
        <v>782</v>
      </c>
      <c r="BT78" s="0" t="n">
        <v>10221000</v>
      </c>
      <c r="BU78" s="0" t="s">
        <v>782</v>
      </c>
      <c r="BV78" s="34" t="n">
        <v>15054000</v>
      </c>
      <c r="BW78" s="35" t="s">
        <v>183</v>
      </c>
      <c r="BX78" s="2"/>
      <c r="BY78" s="4" t="s">
        <v>183</v>
      </c>
      <c r="BZ78" s="0" t="n">
        <v>20053000</v>
      </c>
      <c r="CA78" s="0" t="s">
        <v>191</v>
      </c>
      <c r="CB78" s="1" t="s">
        <v>191</v>
      </c>
      <c r="CC78" s="1" t="s">
        <v>191</v>
      </c>
      <c r="CD78" s="2"/>
      <c r="CE78" s="2"/>
      <c r="CF78" s="2"/>
      <c r="CG78" s="2"/>
      <c r="CH78" s="77" t="n">
        <v>100000090365</v>
      </c>
      <c r="CI78" s="43" t="s">
        <v>192</v>
      </c>
      <c r="CJ78" s="77" t="n">
        <v>100000090365</v>
      </c>
      <c r="CK78" s="0" t="s">
        <v>561</v>
      </c>
      <c r="CL78" s="11" t="s">
        <v>194</v>
      </c>
      <c r="CM78" s="77" t="n">
        <v>100000090365</v>
      </c>
      <c r="CN78" s="0" t="s">
        <v>561</v>
      </c>
      <c r="CO78" s="1" t="s">
        <v>551</v>
      </c>
      <c r="CP78" s="4" t="s">
        <v>506</v>
      </c>
      <c r="CQ78" s="0" t="s">
        <v>563</v>
      </c>
      <c r="CR78" s="0" t="s">
        <v>561</v>
      </c>
      <c r="CS78" s="16"/>
      <c r="CT78" s="2"/>
      <c r="CU78" s="2"/>
      <c r="CV78" s="2"/>
      <c r="CW78" s="2"/>
      <c r="CY78" s="2"/>
      <c r="DA78" s="1" t="s">
        <v>257</v>
      </c>
      <c r="DB78" s="1" t="s">
        <v>551</v>
      </c>
      <c r="DC78" s="1" t="s">
        <v>506</v>
      </c>
      <c r="DD78" s="1" t="s">
        <v>201</v>
      </c>
      <c r="DE78" s="0" t="n">
        <v>400</v>
      </c>
      <c r="DF78" s="0" t="s">
        <v>202</v>
      </c>
      <c r="DG78" s="11"/>
      <c r="DH78" s="46" t="n">
        <v>1</v>
      </c>
      <c r="DI78" s="35" t="s">
        <v>183</v>
      </c>
      <c r="DJ78" s="34" t="n">
        <v>15054000</v>
      </c>
      <c r="DK78" s="5" t="n">
        <v>400</v>
      </c>
      <c r="DL78" s="5" t="s">
        <v>202</v>
      </c>
      <c r="DS78" s="2"/>
      <c r="DT78" s="2"/>
      <c r="DU78" s="2"/>
      <c r="DV78" s="2"/>
      <c r="DW78" s="2"/>
      <c r="DX78" s="2"/>
      <c r="DY78" s="2"/>
      <c r="EB78" s="2"/>
      <c r="EE78" s="2"/>
      <c r="EH78" s="2"/>
      <c r="EI78" s="2"/>
      <c r="EJ78" s="2"/>
      <c r="EK78" s="2"/>
      <c r="EL78" s="0" t="n">
        <f aca="false">(100*400)/1200</f>
        <v>33.3333333333333</v>
      </c>
      <c r="EM78" s="0" t="n">
        <v>1200</v>
      </c>
      <c r="EN78" s="0" t="s">
        <v>202</v>
      </c>
      <c r="EO78" s="0" t="s">
        <v>203</v>
      </c>
      <c r="EP78" s="0" t="n">
        <v>100</v>
      </c>
      <c r="ER78" s="32" t="str">
        <f aca="false">CONCATENATE(CN78," ",FD78," ",DK78,DL78,"/",DN78,DO78)</f>
        <v>ibuprofen  oral 400mg/</v>
      </c>
      <c r="ET78" s="0" t="s">
        <v>871</v>
      </c>
      <c r="EU78" s="33" t="s">
        <v>205</v>
      </c>
      <c r="EV78" s="33" t="s">
        <v>569</v>
      </c>
      <c r="EW78" s="33" t="s">
        <v>205</v>
      </c>
      <c r="EX78" s="33" t="s">
        <v>570</v>
      </c>
      <c r="EY78" s="33" t="s">
        <v>205</v>
      </c>
      <c r="EZ78" s="33" t="s">
        <v>571</v>
      </c>
      <c r="FA78" s="33" t="s">
        <v>205</v>
      </c>
      <c r="FB78" s="33" t="s">
        <v>209</v>
      </c>
      <c r="FC78" s="33" t="s">
        <v>205</v>
      </c>
      <c r="FD78" s="33" t="s">
        <v>210</v>
      </c>
      <c r="FE78" s="32" t="str">
        <f aca="false">CONCATENATE(CN78," ",FD78," ",DK78,DL78,"/",DN78,DO78)</f>
        <v>ibuprofen  oral 400mg/</v>
      </c>
      <c r="FH78" s="0" t="s">
        <v>574</v>
      </c>
      <c r="FI78" s="33" t="s">
        <v>575</v>
      </c>
      <c r="FJ78" s="33" t="s">
        <v>205</v>
      </c>
      <c r="FK78" s="33" t="s">
        <v>571</v>
      </c>
      <c r="FL78" s="0" t="n">
        <v>69</v>
      </c>
      <c r="FM78" s="0" t="s">
        <v>183</v>
      </c>
      <c r="FN78" s="0" t="n">
        <v>19</v>
      </c>
      <c r="FO78" s="0" t="s">
        <v>214</v>
      </c>
      <c r="FP78" s="0" t="n">
        <v>31</v>
      </c>
      <c r="FQ78" s="0" t="s">
        <v>210</v>
      </c>
      <c r="FR78" s="0" t="n">
        <v>47</v>
      </c>
      <c r="FS78" s="0" t="s">
        <v>215</v>
      </c>
      <c r="FU78" s="0" t="n">
        <v>69</v>
      </c>
      <c r="FV78" s="0" t="n">
        <v>19</v>
      </c>
      <c r="FW78" s="0" t="n">
        <v>31</v>
      </c>
      <c r="FX78" s="0" t="n">
        <v>47</v>
      </c>
      <c r="FZ78" s="0" t="s">
        <v>216</v>
      </c>
      <c r="GA78" s="0" t="s">
        <v>217</v>
      </c>
    </row>
    <row r="79" customFormat="false" ht="13.8" hidden="false" customHeight="false" outlineLevel="0" collapsed="false">
      <c r="A79" s="0" t="s">
        <v>905</v>
      </c>
      <c r="B79" s="0" t="s">
        <v>906</v>
      </c>
      <c r="C79" s="28" t="str">
        <f aca="false">HYPERLINK(D79)</f>
        <v>https://samviewer.digile.be/nl/sam/ampps/428364-02</v>
      </c>
      <c r="D79" s="1" t="s">
        <v>907</v>
      </c>
      <c r="E79" s="1" t="s">
        <v>908</v>
      </c>
      <c r="F79" s="1" t="s">
        <v>909</v>
      </c>
      <c r="G79" s="0" t="n">
        <v>2568210</v>
      </c>
      <c r="H79" s="0" t="s">
        <v>905</v>
      </c>
      <c r="I79" s="0" t="s">
        <v>905</v>
      </c>
      <c r="J79" s="2" t="str">
        <f aca="false">CONCATENATE(BI79," ",CK79," ",BE79," ",BO79," ",R79,S79," x ",DK79,DL79,"/",DN79,DO79)</f>
        <v>BEL ibuprofen  Sandoz film-coated tablet 30 x 400mg/</v>
      </c>
      <c r="K79" s="2" t="str">
        <f aca="false">CONCATENATE(BI79," ",CK79," ",BE79," ",BO79," ",R79,S79," x ",DK79,DL79,"/",DN79,DO79)</f>
        <v>BEL ibuprofen  Sandoz film-coated tablet 30 x 400mg/</v>
      </c>
      <c r="L79" s="11"/>
      <c r="M79" s="11"/>
      <c r="N79" s="11"/>
      <c r="O79" s="11"/>
      <c r="P79" s="0" t="n">
        <v>30</v>
      </c>
      <c r="Q79" s="2"/>
      <c r="R79" s="0" t="n">
        <v>30</v>
      </c>
      <c r="S79" s="2"/>
      <c r="T79" s="30" t="s">
        <v>223</v>
      </c>
      <c r="W79" s="1" t="s">
        <v>224</v>
      </c>
      <c r="X79" s="0" t="n">
        <v>10</v>
      </c>
      <c r="Y79" s="0" t="s">
        <v>903</v>
      </c>
      <c r="AA79" s="2"/>
      <c r="AB79" s="2"/>
      <c r="AC79" s="2"/>
      <c r="AD79" s="76" t="n">
        <v>1</v>
      </c>
      <c r="AE79" s="0" t="n">
        <v>30</v>
      </c>
      <c r="AF79" s="0" t="n">
        <v>10221000</v>
      </c>
      <c r="AG79" s="32" t="s">
        <v>781</v>
      </c>
      <c r="AH79" s="0" t="s">
        <v>778</v>
      </c>
      <c r="AI79" s="2"/>
      <c r="AJ79" s="34" t="n">
        <v>15054000</v>
      </c>
      <c r="AK79" s="35" t="s">
        <v>183</v>
      </c>
      <c r="AL79" s="2"/>
      <c r="AM79" s="2"/>
      <c r="AN79" s="2"/>
      <c r="AO79" s="2"/>
      <c r="AP79" s="0" t="n">
        <v>30</v>
      </c>
      <c r="AQ79" s="2"/>
      <c r="AR79" s="2"/>
      <c r="AS79" s="0" t="n">
        <v>185</v>
      </c>
      <c r="AT79" s="36" t="str">
        <f aca="false">CONCATENATE(BI79," ",CK79," ",BE79," ",BO79," ",DK79,DL79,"/",DN79,DO79)</f>
        <v>BEL ibuprofen  Sandoz film-coated tablet 400mg/</v>
      </c>
      <c r="AU79" s="29"/>
      <c r="AW79" s="0" t="n">
        <v>185</v>
      </c>
      <c r="AX79" s="0" t="s">
        <v>904</v>
      </c>
      <c r="AZ79" s="0" t="s">
        <v>636</v>
      </c>
      <c r="BA79" s="74" t="s">
        <v>551</v>
      </c>
      <c r="BB79" s="0" t="n">
        <v>10221000</v>
      </c>
      <c r="BC79" s="32" t="s">
        <v>781</v>
      </c>
      <c r="BD79" s="0" t="n">
        <v>1433</v>
      </c>
      <c r="BE79" s="0" t="s">
        <v>239</v>
      </c>
      <c r="BF79" s="2"/>
      <c r="BG79" s="0" t="s">
        <v>239</v>
      </c>
      <c r="BH79" s="0" t="s">
        <v>910</v>
      </c>
      <c r="BI79" s="11" t="s">
        <v>189</v>
      </c>
      <c r="BJ79" s="0" t="str">
        <f aca="false">CONCATENATE(CK79," ",BO79," ",DK79,DL79,"/",DN79,DO79)</f>
        <v>ibuprofen  film-coated tablet 400mg/</v>
      </c>
      <c r="BK79" s="29"/>
      <c r="BL79" s="0" t="str">
        <f aca="false">CONCATENATE(CK79," ",BO79," ",DK79,DL79,"/",DN79,DO79)</f>
        <v>ibuprofen  film-coated tablet 400mg/</v>
      </c>
      <c r="BM79" s="0" t="s">
        <v>870</v>
      </c>
      <c r="BN79" s="0" t="n">
        <v>10221000</v>
      </c>
      <c r="BO79" s="32" t="s">
        <v>781</v>
      </c>
      <c r="BP79" s="1" t="s">
        <v>781</v>
      </c>
      <c r="BQ79" s="1" t="s">
        <v>183</v>
      </c>
      <c r="BR79" s="0" t="n">
        <v>10221000</v>
      </c>
      <c r="BS79" s="0" t="s">
        <v>782</v>
      </c>
      <c r="BT79" s="0" t="n">
        <v>10221000</v>
      </c>
      <c r="BU79" s="0" t="s">
        <v>782</v>
      </c>
      <c r="BV79" s="34" t="n">
        <v>15054000</v>
      </c>
      <c r="BW79" s="35" t="s">
        <v>183</v>
      </c>
      <c r="BX79" s="2"/>
      <c r="BY79" s="4" t="s">
        <v>183</v>
      </c>
      <c r="BZ79" s="0" t="n">
        <v>20053000</v>
      </c>
      <c r="CA79" s="0" t="s">
        <v>191</v>
      </c>
      <c r="CB79" s="1" t="s">
        <v>191</v>
      </c>
      <c r="CC79" s="1" t="s">
        <v>191</v>
      </c>
      <c r="CD79" s="2"/>
      <c r="CE79" s="2"/>
      <c r="CF79" s="2"/>
      <c r="CG79" s="2"/>
      <c r="CH79" s="77" t="n">
        <v>100000090365</v>
      </c>
      <c r="CI79" s="43" t="s">
        <v>192</v>
      </c>
      <c r="CJ79" s="77" t="n">
        <v>100000090365</v>
      </c>
      <c r="CK79" s="0" t="s">
        <v>561</v>
      </c>
      <c r="CL79" s="11" t="s">
        <v>194</v>
      </c>
      <c r="CM79" s="77" t="n">
        <v>100000090365</v>
      </c>
      <c r="CN79" s="0" t="s">
        <v>561</v>
      </c>
      <c r="CO79" s="1" t="s">
        <v>551</v>
      </c>
      <c r="CP79" s="4" t="s">
        <v>506</v>
      </c>
      <c r="CQ79" s="0" t="s">
        <v>563</v>
      </c>
      <c r="CR79" s="0" t="s">
        <v>561</v>
      </c>
      <c r="CS79" s="16"/>
      <c r="CT79" s="2"/>
      <c r="CU79" s="2"/>
      <c r="CV79" s="2"/>
      <c r="CW79" s="2"/>
      <c r="CY79" s="2"/>
      <c r="DA79" s="1" t="s">
        <v>257</v>
      </c>
      <c r="DB79" s="1" t="s">
        <v>551</v>
      </c>
      <c r="DC79" s="1" t="s">
        <v>506</v>
      </c>
      <c r="DD79" s="1" t="s">
        <v>201</v>
      </c>
      <c r="DE79" s="0" t="n">
        <v>400</v>
      </c>
      <c r="DF79" s="0" t="s">
        <v>202</v>
      </c>
      <c r="DG79" s="11"/>
      <c r="DH79" s="46" t="n">
        <v>1</v>
      </c>
      <c r="DI79" s="35" t="s">
        <v>183</v>
      </c>
      <c r="DJ79" s="34" t="n">
        <v>15054000</v>
      </c>
      <c r="DK79" s="5" t="n">
        <v>400</v>
      </c>
      <c r="DL79" s="5" t="s">
        <v>202</v>
      </c>
      <c r="DS79" s="2"/>
      <c r="DT79" s="2"/>
      <c r="DU79" s="2"/>
      <c r="DV79" s="2"/>
      <c r="DW79" s="2"/>
      <c r="DX79" s="2"/>
      <c r="DY79" s="2"/>
      <c r="EB79" s="2"/>
      <c r="EE79" s="2"/>
      <c r="EH79" s="2"/>
      <c r="EI79" s="2"/>
      <c r="EJ79" s="2"/>
      <c r="EK79" s="2"/>
      <c r="EL79" s="0" t="n">
        <f aca="false">(30*400)/1200</f>
        <v>10</v>
      </c>
      <c r="EM79" s="0" t="n">
        <v>1200</v>
      </c>
      <c r="EN79" s="0" t="s">
        <v>202</v>
      </c>
      <c r="EO79" s="0" t="s">
        <v>203</v>
      </c>
      <c r="EP79" s="0" t="n">
        <v>30</v>
      </c>
      <c r="ER79" s="32" t="str">
        <f aca="false">CONCATENATE(CN79," ",FD79," ",DK79,DL79,"/",DN79,DO79)</f>
        <v>ibuprofen  oral 400mg/</v>
      </c>
      <c r="ET79" s="0" t="s">
        <v>871</v>
      </c>
      <c r="EU79" s="33" t="s">
        <v>205</v>
      </c>
      <c r="EV79" s="33" t="s">
        <v>569</v>
      </c>
      <c r="EW79" s="33" t="s">
        <v>205</v>
      </c>
      <c r="EX79" s="33" t="s">
        <v>570</v>
      </c>
      <c r="EY79" s="33" t="s">
        <v>205</v>
      </c>
      <c r="EZ79" s="33" t="s">
        <v>571</v>
      </c>
      <c r="FA79" s="33" t="s">
        <v>205</v>
      </c>
      <c r="FB79" s="33" t="s">
        <v>209</v>
      </c>
      <c r="FC79" s="33" t="s">
        <v>205</v>
      </c>
      <c r="FD79" s="33" t="s">
        <v>210</v>
      </c>
      <c r="FE79" s="32" t="str">
        <f aca="false">CONCATENATE(CN79," ",FD79," ",DK79,DL79,"/",DN79,DO79)</f>
        <v>ibuprofen  oral 400mg/</v>
      </c>
      <c r="FH79" s="0" t="s">
        <v>574</v>
      </c>
      <c r="FI79" s="33" t="s">
        <v>575</v>
      </c>
      <c r="FJ79" s="33" t="s">
        <v>205</v>
      </c>
      <c r="FK79" s="33" t="s">
        <v>571</v>
      </c>
      <c r="FL79" s="0" t="n">
        <v>69</v>
      </c>
      <c r="FM79" s="0" t="s">
        <v>183</v>
      </c>
      <c r="FN79" s="0" t="n">
        <v>19</v>
      </c>
      <c r="FO79" s="0" t="s">
        <v>214</v>
      </c>
      <c r="FP79" s="0" t="n">
        <v>31</v>
      </c>
      <c r="FQ79" s="0" t="s">
        <v>210</v>
      </c>
      <c r="FR79" s="0" t="n">
        <v>47</v>
      </c>
      <c r="FS79" s="0" t="s">
        <v>215</v>
      </c>
      <c r="FU79" s="0" t="n">
        <v>69</v>
      </c>
      <c r="FV79" s="0" t="n">
        <v>19</v>
      </c>
      <c r="FW79" s="0" t="n">
        <v>31</v>
      </c>
      <c r="FX79" s="0" t="n">
        <v>47</v>
      </c>
      <c r="FZ79" s="0" t="s">
        <v>216</v>
      </c>
      <c r="GA79" s="0" t="s">
        <v>217</v>
      </c>
    </row>
    <row r="80" customFormat="false" ht="13.8" hidden="false" customHeight="false" outlineLevel="0" collapsed="false">
      <c r="A80" s="0" t="s">
        <v>911</v>
      </c>
      <c r="B80" s="0" t="s">
        <v>912</v>
      </c>
      <c r="C80" s="28" t="str">
        <f aca="false">HYPERLINK(D80)</f>
        <v>https://samviewer.digile.be/nl/sam/ampps/564942-03</v>
      </c>
      <c r="D80" s="1" t="s">
        <v>913</v>
      </c>
      <c r="E80" s="1" t="s">
        <v>914</v>
      </c>
      <c r="F80" s="1" t="s">
        <v>915</v>
      </c>
      <c r="G80" s="0" t="n">
        <v>4235412</v>
      </c>
      <c r="H80" s="0" t="s">
        <v>911</v>
      </c>
      <c r="I80" s="0" t="s">
        <v>911</v>
      </c>
      <c r="J80" s="2" t="str">
        <f aca="false">CONCATENATE(BI80," ",CK80," ",BE80," ",BO80," ",R80,S80," x ",DK80,DL80,"/",DN80,DO80)</f>
        <v>BEL ibuprofen  PI-Pharma capsule, soft 20 x 400mg/</v>
      </c>
      <c r="K80" s="2" t="str">
        <f aca="false">CONCATENATE(BI80," ",CK80," ",BE80," ",BO80," ",R80,S80," x ",DK80,DL80,"/",DN80,DO80)</f>
        <v>BEL ibuprofen  PI-Pharma capsule, soft 20 x 400mg/</v>
      </c>
      <c r="L80" s="11"/>
      <c r="M80" s="11"/>
      <c r="N80" s="11"/>
      <c r="O80" s="11"/>
      <c r="P80" s="0" t="n">
        <v>20</v>
      </c>
      <c r="Q80" s="2"/>
      <c r="R80" s="0" t="n">
        <v>20</v>
      </c>
      <c r="S80" s="2"/>
      <c r="T80" s="30" t="s">
        <v>877</v>
      </c>
      <c r="W80" s="1" t="s">
        <v>878</v>
      </c>
      <c r="X80" s="0" t="n">
        <v>10</v>
      </c>
      <c r="Y80" s="0" t="s">
        <v>916</v>
      </c>
      <c r="AA80" s="2"/>
      <c r="AB80" s="2"/>
      <c r="AC80" s="2"/>
      <c r="AD80" s="76" t="n">
        <v>1</v>
      </c>
      <c r="AE80" s="0" t="n">
        <v>20</v>
      </c>
      <c r="AF80" s="0" t="n">
        <v>10211000</v>
      </c>
      <c r="AG80" s="32" t="s">
        <v>917</v>
      </c>
      <c r="AH80" s="0" t="s">
        <v>918</v>
      </c>
      <c r="AI80" s="2"/>
      <c r="AJ80" s="34" t="n">
        <v>15012000</v>
      </c>
      <c r="AK80" s="35" t="s">
        <v>300</v>
      </c>
      <c r="AL80" s="2"/>
      <c r="AM80" s="2"/>
      <c r="AN80" s="2"/>
      <c r="AO80" s="2"/>
      <c r="AP80" s="0" t="n">
        <v>20</v>
      </c>
      <c r="AQ80" s="2"/>
      <c r="AR80" s="2"/>
      <c r="AS80" s="0" t="n">
        <v>181</v>
      </c>
      <c r="AT80" s="36" t="str">
        <f aca="false">CONCATENATE(BI80," ",CK80," ",BE80," ",BO80," ",DK80,DL80,"/",DN80,DO80)</f>
        <v>BEL ibuprofen  PI-Pharma capsule, soft 400mg/</v>
      </c>
      <c r="AU80" s="29"/>
      <c r="AW80" s="0" t="n">
        <v>181</v>
      </c>
      <c r="AX80" s="0" t="s">
        <v>919</v>
      </c>
      <c r="AZ80" s="0" t="s">
        <v>636</v>
      </c>
      <c r="BA80" s="74" t="s">
        <v>551</v>
      </c>
      <c r="BB80" s="0" t="n">
        <v>10211000</v>
      </c>
      <c r="BC80" s="32" t="s">
        <v>917</v>
      </c>
      <c r="BD80" s="0" t="n">
        <v>1429</v>
      </c>
      <c r="BE80" s="0" t="s">
        <v>255</v>
      </c>
      <c r="BF80" s="2"/>
      <c r="BG80" s="0" t="s">
        <v>255</v>
      </c>
      <c r="BH80" s="0" t="s">
        <v>920</v>
      </c>
      <c r="BI80" s="11" t="s">
        <v>189</v>
      </c>
      <c r="BJ80" s="0" t="str">
        <f aca="false">CONCATENATE(CK80," ",BO80," ",DK80,DL80,"/",DN80,DO80)</f>
        <v>ibuprofen  capsule, soft 400mg/</v>
      </c>
      <c r="BK80" s="29"/>
      <c r="BL80" s="0" t="str">
        <f aca="false">CONCATENATE(CK80," ",BO80," ",DK80,DL80,"/",DN80,DO80)</f>
        <v>ibuprofen  capsule, soft 400mg/</v>
      </c>
      <c r="BM80" s="0" t="s">
        <v>921</v>
      </c>
      <c r="BN80" s="0" t="n">
        <v>10211000</v>
      </c>
      <c r="BO80" s="32" t="s">
        <v>917</v>
      </c>
      <c r="BP80" s="1" t="s">
        <v>917</v>
      </c>
      <c r="BQ80" s="1" t="s">
        <v>300</v>
      </c>
      <c r="BR80" s="0" t="n">
        <v>10211000</v>
      </c>
      <c r="BS80" s="0" t="s">
        <v>918</v>
      </c>
      <c r="BT80" s="0" t="n">
        <v>10211000</v>
      </c>
      <c r="BU80" s="0" t="s">
        <v>918</v>
      </c>
      <c r="BV80" s="34" t="n">
        <v>15012000</v>
      </c>
      <c r="BW80" s="35" t="s">
        <v>300</v>
      </c>
      <c r="BX80" s="2"/>
      <c r="BY80" s="4" t="s">
        <v>300</v>
      </c>
      <c r="BZ80" s="0" t="n">
        <v>20053000</v>
      </c>
      <c r="CA80" s="0" t="s">
        <v>191</v>
      </c>
      <c r="CB80" s="1" t="s">
        <v>191</v>
      </c>
      <c r="CC80" s="1" t="s">
        <v>191</v>
      </c>
      <c r="CD80" s="2"/>
      <c r="CE80" s="2"/>
      <c r="CF80" s="2"/>
      <c r="CG80" s="2"/>
      <c r="CH80" s="77" t="n">
        <v>100000090365</v>
      </c>
      <c r="CI80" s="43" t="s">
        <v>192</v>
      </c>
      <c r="CJ80" s="77" t="n">
        <v>100000090365</v>
      </c>
      <c r="CK80" s="0" t="s">
        <v>561</v>
      </c>
      <c r="CL80" s="11" t="s">
        <v>194</v>
      </c>
      <c r="CM80" s="77" t="n">
        <v>100000090365</v>
      </c>
      <c r="CN80" s="0" t="s">
        <v>561</v>
      </c>
      <c r="CO80" s="1" t="s">
        <v>551</v>
      </c>
      <c r="CP80" s="4" t="s">
        <v>506</v>
      </c>
      <c r="CQ80" s="0" t="s">
        <v>563</v>
      </c>
      <c r="CR80" s="0" t="s">
        <v>561</v>
      </c>
      <c r="CS80" s="16"/>
      <c r="CT80" s="2"/>
      <c r="CU80" s="2"/>
      <c r="CV80" s="2"/>
      <c r="CW80" s="2"/>
      <c r="CY80" s="2"/>
      <c r="DA80" s="1" t="s">
        <v>257</v>
      </c>
      <c r="DB80" s="1" t="s">
        <v>551</v>
      </c>
      <c r="DC80" s="1" t="s">
        <v>506</v>
      </c>
      <c r="DD80" s="1" t="s">
        <v>201</v>
      </c>
      <c r="DE80" s="0" t="n">
        <v>400</v>
      </c>
      <c r="DF80" s="0" t="s">
        <v>202</v>
      </c>
      <c r="DG80" s="11"/>
      <c r="DH80" s="46" t="n">
        <v>1</v>
      </c>
      <c r="DI80" s="35" t="s">
        <v>300</v>
      </c>
      <c r="DJ80" s="34" t="n">
        <v>15012000</v>
      </c>
      <c r="DK80" s="5" t="n">
        <v>400</v>
      </c>
      <c r="DL80" s="5" t="s">
        <v>202</v>
      </c>
      <c r="DS80" s="2"/>
      <c r="DT80" s="2"/>
      <c r="DU80" s="2"/>
      <c r="DV80" s="2"/>
      <c r="DW80" s="2"/>
      <c r="DX80" s="2"/>
      <c r="DY80" s="2"/>
      <c r="EB80" s="2"/>
      <c r="EE80" s="2"/>
      <c r="EH80" s="2"/>
      <c r="EI80" s="2"/>
      <c r="EJ80" s="2"/>
      <c r="EK80" s="2"/>
      <c r="EL80" s="0" t="n">
        <f aca="false">(20*400)/1200</f>
        <v>6.66666666666667</v>
      </c>
      <c r="EM80" s="0" t="n">
        <v>1200</v>
      </c>
      <c r="EN80" s="33" t="s">
        <v>202</v>
      </c>
      <c r="EO80" s="0" t="s">
        <v>203</v>
      </c>
      <c r="EP80" s="0" t="n">
        <v>20</v>
      </c>
      <c r="ER80" s="32" t="str">
        <f aca="false">CONCATENATE(CN80," ",FD80," ",DK80,DL80,"/",DN80,DO80)</f>
        <v>ibuprofen  oral 400mg/</v>
      </c>
      <c r="ET80" s="0" t="s">
        <v>871</v>
      </c>
      <c r="EU80" s="33" t="s">
        <v>205</v>
      </c>
      <c r="EV80" s="33" t="s">
        <v>569</v>
      </c>
      <c r="EW80" s="33" t="s">
        <v>205</v>
      </c>
      <c r="EX80" s="33" t="s">
        <v>570</v>
      </c>
      <c r="EY80" s="33" t="s">
        <v>205</v>
      </c>
      <c r="EZ80" s="33" t="s">
        <v>571</v>
      </c>
      <c r="FA80" s="33" t="s">
        <v>205</v>
      </c>
      <c r="FB80" s="33" t="s">
        <v>209</v>
      </c>
      <c r="FC80" s="33" t="s">
        <v>205</v>
      </c>
      <c r="FD80" s="33" t="s">
        <v>210</v>
      </c>
      <c r="FE80" s="32" t="str">
        <f aca="false">CONCATENATE(CN80," ",FD80," ",DK80,DL80,"/",DN80,DO80)</f>
        <v>ibuprofen  oral 400mg/</v>
      </c>
      <c r="FH80" s="0" t="s">
        <v>574</v>
      </c>
      <c r="FI80" s="33" t="s">
        <v>575</v>
      </c>
      <c r="FJ80" s="33" t="s">
        <v>205</v>
      </c>
      <c r="FK80" s="33" t="s">
        <v>571</v>
      </c>
      <c r="FL80" s="0" t="n">
        <v>51</v>
      </c>
      <c r="FM80" s="0" t="s">
        <v>300</v>
      </c>
      <c r="FN80" s="0" t="n">
        <v>19</v>
      </c>
      <c r="FO80" s="0" t="s">
        <v>214</v>
      </c>
      <c r="FP80" s="0" t="n">
        <v>31</v>
      </c>
      <c r="FQ80" s="0" t="s">
        <v>210</v>
      </c>
      <c r="FR80" s="0" t="n">
        <v>47</v>
      </c>
      <c r="FS80" s="0" t="s">
        <v>215</v>
      </c>
      <c r="FU80" s="0" t="n">
        <v>51</v>
      </c>
      <c r="FV80" s="0" t="n">
        <v>19</v>
      </c>
      <c r="FW80" s="0" t="n">
        <v>31</v>
      </c>
      <c r="FX80" s="0" t="n">
        <v>47</v>
      </c>
      <c r="FZ80" s="0" t="s">
        <v>216</v>
      </c>
      <c r="GA80" s="0" t="s">
        <v>217</v>
      </c>
    </row>
    <row r="81" customFormat="false" ht="13.8" hidden="false" customHeight="false" outlineLevel="0" collapsed="false">
      <c r="A81" s="0" t="s">
        <v>922</v>
      </c>
      <c r="B81" s="0" t="s">
        <v>923</v>
      </c>
      <c r="C81" s="28" t="str">
        <f aca="false">HYPERLINK(D81)</f>
        <v>https://samviewer.digile.be/nl/sam/ampps/564942-05</v>
      </c>
      <c r="D81" s="1" t="s">
        <v>924</v>
      </c>
      <c r="E81" s="1" t="s">
        <v>925</v>
      </c>
      <c r="F81" s="1" t="s">
        <v>926</v>
      </c>
      <c r="G81" s="0" t="n">
        <v>4235446</v>
      </c>
      <c r="H81" s="0" t="s">
        <v>922</v>
      </c>
      <c r="I81" s="0" t="s">
        <v>922</v>
      </c>
      <c r="J81" s="2" t="str">
        <f aca="false">CONCATENATE(BI81," ",CK81," ",BE81," ",BO81," ",R81,S81," x ",DK81,DL81,"/",DN81,DO81)</f>
        <v>BEL ibuprofen  PI-Pharma capsule, soft 30 x 400mg/</v>
      </c>
      <c r="K81" s="2" t="str">
        <f aca="false">CONCATENATE(BI81," ",CK81," ",BE81," ",BO81," ",R81,S81," x ",DK81,DL81,"/",DN81,DO81)</f>
        <v>BEL ibuprofen  PI-Pharma capsule, soft 30 x 400mg/</v>
      </c>
      <c r="L81" s="11"/>
      <c r="M81" s="11"/>
      <c r="N81" s="11"/>
      <c r="O81" s="11"/>
      <c r="P81" s="0" t="n">
        <v>30</v>
      </c>
      <c r="Q81" s="2"/>
      <c r="R81" s="0" t="n">
        <v>30</v>
      </c>
      <c r="S81" s="2"/>
      <c r="T81" s="30" t="s">
        <v>223</v>
      </c>
      <c r="W81" s="1" t="s">
        <v>224</v>
      </c>
      <c r="X81" s="0" t="n">
        <v>84</v>
      </c>
      <c r="Y81" s="0" t="s">
        <v>916</v>
      </c>
      <c r="AA81" s="2"/>
      <c r="AB81" s="2"/>
      <c r="AC81" s="2"/>
      <c r="AD81" s="76" t="n">
        <v>1</v>
      </c>
      <c r="AE81" s="0" t="n">
        <v>30</v>
      </c>
      <c r="AF81" s="0" t="n">
        <v>10211000</v>
      </c>
      <c r="AG81" s="32" t="s">
        <v>917</v>
      </c>
      <c r="AH81" s="0" t="s">
        <v>918</v>
      </c>
      <c r="AI81" s="2"/>
      <c r="AJ81" s="34" t="n">
        <v>15012000</v>
      </c>
      <c r="AK81" s="35" t="s">
        <v>300</v>
      </c>
      <c r="AL81" s="2"/>
      <c r="AM81" s="2"/>
      <c r="AN81" s="2"/>
      <c r="AO81" s="2"/>
      <c r="AP81" s="0" t="n">
        <v>30</v>
      </c>
      <c r="AQ81" s="2"/>
      <c r="AR81" s="2"/>
      <c r="AS81" s="0" t="n">
        <v>181</v>
      </c>
      <c r="AT81" s="36" t="str">
        <f aca="false">CONCATENATE(BI81," ",CK81," ",BE81," ",BO81," ",DK81,DL81,"/",DN81,DO81)</f>
        <v>BEL ibuprofen  PI-Pharma capsule, soft 400mg/</v>
      </c>
      <c r="AU81" s="29"/>
      <c r="AW81" s="0" t="n">
        <v>181</v>
      </c>
      <c r="AX81" s="0" t="s">
        <v>919</v>
      </c>
      <c r="AZ81" s="0" t="s">
        <v>636</v>
      </c>
      <c r="BA81" s="74" t="s">
        <v>551</v>
      </c>
      <c r="BB81" s="0" t="n">
        <v>10211000</v>
      </c>
      <c r="BC81" s="32" t="s">
        <v>917</v>
      </c>
      <c r="BD81" s="0" t="n">
        <v>1429</v>
      </c>
      <c r="BE81" s="0" t="s">
        <v>255</v>
      </c>
      <c r="BF81" s="2"/>
      <c r="BG81" s="0" t="s">
        <v>255</v>
      </c>
      <c r="BH81" s="0" t="s">
        <v>920</v>
      </c>
      <c r="BI81" s="11" t="s">
        <v>189</v>
      </c>
      <c r="BJ81" s="0" t="str">
        <f aca="false">CONCATENATE(CK81," ",BO81," ",DK81,DL81,"/",DN81,DO81)</f>
        <v>ibuprofen  capsule, soft 400mg/</v>
      </c>
      <c r="BK81" s="29"/>
      <c r="BL81" s="0" t="str">
        <f aca="false">CONCATENATE(CK81," ",BO81," ",DK81,DL81,"/",DN81,DO81)</f>
        <v>ibuprofen  capsule, soft 400mg/</v>
      </c>
      <c r="BM81" s="0" t="s">
        <v>921</v>
      </c>
      <c r="BN81" s="0" t="n">
        <v>10211000</v>
      </c>
      <c r="BO81" s="32" t="s">
        <v>917</v>
      </c>
      <c r="BP81" s="1" t="s">
        <v>917</v>
      </c>
      <c r="BQ81" s="1" t="s">
        <v>300</v>
      </c>
      <c r="BR81" s="0" t="n">
        <v>10211000</v>
      </c>
      <c r="BS81" s="0" t="s">
        <v>918</v>
      </c>
      <c r="BT81" s="0" t="n">
        <v>10211000</v>
      </c>
      <c r="BU81" s="0" t="s">
        <v>918</v>
      </c>
      <c r="BV81" s="34" t="n">
        <v>15012000</v>
      </c>
      <c r="BW81" s="35" t="s">
        <v>300</v>
      </c>
      <c r="BX81" s="2"/>
      <c r="BY81" s="4" t="s">
        <v>300</v>
      </c>
      <c r="BZ81" s="0" t="n">
        <v>20053000</v>
      </c>
      <c r="CA81" s="0" t="s">
        <v>191</v>
      </c>
      <c r="CB81" s="1" t="s">
        <v>191</v>
      </c>
      <c r="CC81" s="1" t="s">
        <v>191</v>
      </c>
      <c r="CD81" s="2"/>
      <c r="CE81" s="2"/>
      <c r="CF81" s="2"/>
      <c r="CG81" s="2"/>
      <c r="CH81" s="77" t="n">
        <v>100000090365</v>
      </c>
      <c r="CI81" s="43" t="s">
        <v>192</v>
      </c>
      <c r="CJ81" s="77" t="n">
        <v>100000090365</v>
      </c>
      <c r="CK81" s="0" t="s">
        <v>561</v>
      </c>
      <c r="CL81" s="11" t="s">
        <v>194</v>
      </c>
      <c r="CM81" s="77" t="n">
        <v>100000090365</v>
      </c>
      <c r="CN81" s="0" t="s">
        <v>561</v>
      </c>
      <c r="CO81" s="1" t="s">
        <v>551</v>
      </c>
      <c r="CP81" s="4" t="s">
        <v>506</v>
      </c>
      <c r="CQ81" s="0" t="s">
        <v>563</v>
      </c>
      <c r="CR81" s="0" t="s">
        <v>561</v>
      </c>
      <c r="CS81" s="16"/>
      <c r="CT81" s="2"/>
      <c r="CU81" s="2"/>
      <c r="CV81" s="2"/>
      <c r="CW81" s="2"/>
      <c r="CY81" s="2"/>
      <c r="DA81" s="1" t="s">
        <v>257</v>
      </c>
      <c r="DB81" s="1" t="s">
        <v>551</v>
      </c>
      <c r="DC81" s="1" t="s">
        <v>506</v>
      </c>
      <c r="DD81" s="1" t="s">
        <v>201</v>
      </c>
      <c r="DE81" s="0" t="n">
        <v>400</v>
      </c>
      <c r="DF81" s="0" t="s">
        <v>202</v>
      </c>
      <c r="DG81" s="11"/>
      <c r="DH81" s="46" t="n">
        <v>1</v>
      </c>
      <c r="DI81" s="35" t="s">
        <v>300</v>
      </c>
      <c r="DJ81" s="34" t="n">
        <v>15012000</v>
      </c>
      <c r="DK81" s="5" t="n">
        <v>400</v>
      </c>
      <c r="DL81" s="5" t="s">
        <v>202</v>
      </c>
      <c r="DS81" s="2"/>
      <c r="DT81" s="2"/>
      <c r="DU81" s="2"/>
      <c r="DV81" s="2"/>
      <c r="DW81" s="2"/>
      <c r="DX81" s="2"/>
      <c r="DY81" s="2"/>
      <c r="EB81" s="2"/>
      <c r="EE81" s="2"/>
      <c r="EH81" s="2"/>
      <c r="EI81" s="2"/>
      <c r="EJ81" s="2"/>
      <c r="EK81" s="2"/>
      <c r="EL81" s="0" t="n">
        <f aca="false">(30*400)/1200</f>
        <v>10</v>
      </c>
      <c r="EM81" s="0" t="n">
        <v>1200</v>
      </c>
      <c r="EN81" s="33" t="s">
        <v>202</v>
      </c>
      <c r="EO81" s="0" t="s">
        <v>203</v>
      </c>
      <c r="EP81" s="0" t="n">
        <v>30</v>
      </c>
      <c r="ER81" s="32" t="str">
        <f aca="false">CONCATENATE(CN81," ",FD81," ",DK81,DL81,"/",DN81,DO81)</f>
        <v>ibuprofen  oral 400mg/</v>
      </c>
      <c r="ET81" s="0" t="s">
        <v>871</v>
      </c>
      <c r="EU81" s="33" t="s">
        <v>205</v>
      </c>
      <c r="EV81" s="33" t="s">
        <v>569</v>
      </c>
      <c r="EW81" s="33" t="s">
        <v>205</v>
      </c>
      <c r="EX81" s="33" t="s">
        <v>570</v>
      </c>
      <c r="EY81" s="33" t="s">
        <v>205</v>
      </c>
      <c r="EZ81" s="33" t="s">
        <v>571</v>
      </c>
      <c r="FA81" s="33" t="s">
        <v>205</v>
      </c>
      <c r="FB81" s="33" t="s">
        <v>209</v>
      </c>
      <c r="FC81" s="33" t="s">
        <v>205</v>
      </c>
      <c r="FD81" s="33" t="s">
        <v>210</v>
      </c>
      <c r="FE81" s="32" t="str">
        <f aca="false">CONCATENATE(CN81," ",FD81," ",DK81,DL81,"/",DN81,DO81)</f>
        <v>ibuprofen  oral 400mg/</v>
      </c>
      <c r="FH81" s="0" t="s">
        <v>574</v>
      </c>
      <c r="FI81" s="33" t="s">
        <v>575</v>
      </c>
      <c r="FJ81" s="33" t="s">
        <v>205</v>
      </c>
      <c r="FK81" s="33" t="s">
        <v>571</v>
      </c>
      <c r="FL81" s="0" t="n">
        <v>51</v>
      </c>
      <c r="FM81" s="0" t="s">
        <v>300</v>
      </c>
      <c r="FN81" s="0" t="n">
        <v>19</v>
      </c>
      <c r="FO81" s="0" t="s">
        <v>214</v>
      </c>
      <c r="FP81" s="0" t="n">
        <v>31</v>
      </c>
      <c r="FQ81" s="0" t="s">
        <v>210</v>
      </c>
      <c r="FR81" s="0" t="n">
        <v>47</v>
      </c>
      <c r="FS81" s="0" t="s">
        <v>215</v>
      </c>
      <c r="FU81" s="0" t="n">
        <v>51</v>
      </c>
      <c r="FV81" s="0" t="n">
        <v>19</v>
      </c>
      <c r="FW81" s="0" t="n">
        <v>31</v>
      </c>
      <c r="FX81" s="0" t="n">
        <v>47</v>
      </c>
      <c r="FZ81" s="0" t="s">
        <v>216</v>
      </c>
      <c r="GA81" s="0" t="s">
        <v>217</v>
      </c>
    </row>
    <row r="82" customFormat="false" ht="13.8" hidden="false" customHeight="false" outlineLevel="0" collapsed="false">
      <c r="A82" s="0" t="s">
        <v>927</v>
      </c>
      <c r="B82" s="0" t="s">
        <v>928</v>
      </c>
      <c r="C82" s="28" t="str">
        <f aca="false">HYPERLINK(D82)</f>
        <v>https://samviewer.digile.be/nl/sam/ampps/238551-01</v>
      </c>
      <c r="D82" s="1" t="s">
        <v>929</v>
      </c>
      <c r="E82" s="1" t="s">
        <v>930</v>
      </c>
      <c r="F82" s="1" t="s">
        <v>931</v>
      </c>
      <c r="G82" s="0" t="n">
        <v>2652048</v>
      </c>
      <c r="H82" s="0" t="s">
        <v>927</v>
      </c>
      <c r="I82" s="0" t="s">
        <v>927</v>
      </c>
      <c r="J82" s="2" t="str">
        <f aca="false">CONCATENATE(BI82," ",CK82," ",BE82," ",BO82," ",R82,S82," x ",DK82,DL82,"/",DN82,DO82)</f>
        <v>BEL Ibuprofen lysine Reckitt Benckiser film-coated tablet 24 x 400mg/</v>
      </c>
      <c r="K82" s="2" t="str">
        <f aca="false">CONCATENATE(BI82," ",CK82," ",BE82," ",BO82," ",R82,S82," x ",DK82,DL82,"/",DN82,DO82)</f>
        <v>BEL Ibuprofen lysine Reckitt Benckiser film-coated tablet 24 x 400mg/</v>
      </c>
      <c r="L82" s="11"/>
      <c r="M82" s="11"/>
      <c r="N82" s="11"/>
      <c r="O82" s="11"/>
      <c r="P82" s="0" t="n">
        <v>24</v>
      </c>
      <c r="Q82" s="2"/>
      <c r="R82" s="0" t="n">
        <v>24</v>
      </c>
      <c r="S82" s="2"/>
      <c r="T82" s="30" t="s">
        <v>697</v>
      </c>
      <c r="W82" s="1" t="s">
        <v>698</v>
      </c>
      <c r="X82" s="0" t="n">
        <v>100</v>
      </c>
      <c r="Y82" s="0" t="s">
        <v>916</v>
      </c>
      <c r="AA82" s="2"/>
      <c r="AB82" s="2"/>
      <c r="AC82" s="2"/>
      <c r="AD82" s="76" t="n">
        <v>1</v>
      </c>
      <c r="AE82" s="0" t="n">
        <v>24</v>
      </c>
      <c r="AF82" s="0" t="n">
        <v>10221000</v>
      </c>
      <c r="AG82" s="32" t="s">
        <v>781</v>
      </c>
      <c r="AH82" s="0" t="s">
        <v>778</v>
      </c>
      <c r="AI82" s="2"/>
      <c r="AJ82" s="34" t="n">
        <v>15054000</v>
      </c>
      <c r="AK82" s="35" t="s">
        <v>183</v>
      </c>
      <c r="AL82" s="2"/>
      <c r="AM82" s="2"/>
      <c r="AN82" s="2"/>
      <c r="AO82" s="2"/>
      <c r="AP82" s="0" t="n">
        <v>24</v>
      </c>
      <c r="AQ82" s="2"/>
      <c r="AR82" s="2"/>
      <c r="AS82" s="0" t="n">
        <v>186</v>
      </c>
      <c r="AT82" s="36" t="str">
        <f aca="false">CONCATENATE(BI82," ",CK82," ",BE82," ",BO82," ",DK82,DL82,"/",DN82,DO82)</f>
        <v>BEL Ibuprofen lysine Reckitt Benckiser film-coated tablet 400mg/</v>
      </c>
      <c r="AU82" s="29"/>
      <c r="AW82" s="0" t="n">
        <v>186</v>
      </c>
      <c r="AX82" s="0" t="s">
        <v>932</v>
      </c>
      <c r="AZ82" s="0" t="s">
        <v>636</v>
      </c>
      <c r="BA82" s="74" t="s">
        <v>551</v>
      </c>
      <c r="BB82" s="0" t="n">
        <v>10221000</v>
      </c>
      <c r="BC82" s="32" t="s">
        <v>781</v>
      </c>
      <c r="BD82" s="0" t="n">
        <v>1434</v>
      </c>
      <c r="BE82" s="0" t="s">
        <v>703</v>
      </c>
      <c r="BF82" s="2"/>
      <c r="BG82" s="0" t="s">
        <v>703</v>
      </c>
      <c r="BH82" s="0" t="s">
        <v>933</v>
      </c>
      <c r="BI82" s="11" t="s">
        <v>189</v>
      </c>
      <c r="BJ82" s="0" t="str">
        <f aca="false">CONCATENATE(CK82," ",BO82," ",DK82,DL82,"/",DN82,DO82)</f>
        <v>Ibuprofen lysine film-coated tablet 400mg/</v>
      </c>
      <c r="BK82" s="29"/>
      <c r="BL82" s="0" t="str">
        <f aca="false">CONCATENATE(CK82," ",BO82," ",DK82,DL82,"/",DN82,DO82)</f>
        <v>Ibuprofen lysine film-coated tablet 400mg/</v>
      </c>
      <c r="BM82" s="0" t="s">
        <v>870</v>
      </c>
      <c r="BN82" s="0" t="n">
        <v>10221000</v>
      </c>
      <c r="BO82" s="32" t="s">
        <v>781</v>
      </c>
      <c r="BP82" s="1" t="s">
        <v>781</v>
      </c>
      <c r="BQ82" s="1" t="s">
        <v>183</v>
      </c>
      <c r="BR82" s="0" t="n">
        <v>10221000</v>
      </c>
      <c r="BS82" s="0" t="s">
        <v>782</v>
      </c>
      <c r="BT82" s="0" t="n">
        <v>10221000</v>
      </c>
      <c r="BU82" s="0" t="s">
        <v>782</v>
      </c>
      <c r="BV82" s="34" t="n">
        <v>15054000</v>
      </c>
      <c r="BW82" s="35" t="s">
        <v>183</v>
      </c>
      <c r="BX82" s="2"/>
      <c r="BY82" s="4" t="s">
        <v>183</v>
      </c>
      <c r="BZ82" s="0" t="n">
        <v>20053000</v>
      </c>
      <c r="CA82" s="0" t="s">
        <v>191</v>
      </c>
      <c r="CB82" s="1" t="s">
        <v>191</v>
      </c>
      <c r="CC82" s="1" t="s">
        <v>191</v>
      </c>
      <c r="CD82" s="2"/>
      <c r="CE82" s="2"/>
      <c r="CF82" s="2"/>
      <c r="CG82" s="2"/>
      <c r="CH82" s="84" t="n">
        <v>100000090111</v>
      </c>
      <c r="CI82" s="43" t="s">
        <v>192</v>
      </c>
      <c r="CJ82" s="84" t="n">
        <v>100000090111</v>
      </c>
      <c r="CK82" s="45" t="s">
        <v>725</v>
      </c>
      <c r="CL82" s="11" t="s">
        <v>194</v>
      </c>
      <c r="CM82" s="77" t="n">
        <v>100000090365</v>
      </c>
      <c r="CN82" s="0" t="s">
        <v>561</v>
      </c>
      <c r="CO82" s="1" t="s">
        <v>726</v>
      </c>
      <c r="CP82" s="4" t="s">
        <v>934</v>
      </c>
      <c r="CQ82" s="0" t="s">
        <v>563</v>
      </c>
      <c r="CR82" s="0" t="s">
        <v>561</v>
      </c>
      <c r="CS82" s="16"/>
      <c r="CT82" s="2"/>
      <c r="CU82" s="2"/>
      <c r="CV82" s="2"/>
      <c r="CW82" s="2"/>
      <c r="CY82" s="2"/>
      <c r="CZ82" s="1" t="s">
        <v>726</v>
      </c>
      <c r="DA82" s="1" t="s">
        <v>506</v>
      </c>
      <c r="DB82" s="1" t="s">
        <v>551</v>
      </c>
      <c r="DC82" s="1" t="s">
        <v>506</v>
      </c>
      <c r="DD82" s="1" t="s">
        <v>201</v>
      </c>
      <c r="DE82" s="0" t="n">
        <v>400</v>
      </c>
      <c r="DF82" s="0" t="s">
        <v>202</v>
      </c>
      <c r="DG82" s="11"/>
      <c r="DH82" s="46" t="n">
        <v>1</v>
      </c>
      <c r="DI82" s="35" t="s">
        <v>183</v>
      </c>
      <c r="DJ82" s="34" t="n">
        <v>15054000</v>
      </c>
      <c r="DK82" s="5" t="n">
        <v>400</v>
      </c>
      <c r="DL82" s="5" t="s">
        <v>202</v>
      </c>
      <c r="DS82" s="2"/>
      <c r="DT82" s="2"/>
      <c r="DU82" s="2"/>
      <c r="DV82" s="2"/>
      <c r="DW82" s="2"/>
      <c r="DX82" s="2"/>
      <c r="DY82" s="2"/>
      <c r="EB82" s="2"/>
      <c r="EE82" s="2"/>
      <c r="EH82" s="2"/>
      <c r="EI82" s="2"/>
      <c r="EJ82" s="2"/>
      <c r="EK82" s="2"/>
      <c r="EL82" s="0" t="n">
        <f aca="false">(24*400)/1200</f>
        <v>8</v>
      </c>
      <c r="EM82" s="0" t="n">
        <v>1200</v>
      </c>
      <c r="EN82" s="0" t="s">
        <v>202</v>
      </c>
      <c r="EO82" s="0" t="s">
        <v>203</v>
      </c>
      <c r="EP82" s="0" t="n">
        <v>24</v>
      </c>
      <c r="ER82" s="32" t="str">
        <f aca="false">CONCATENATE(CN82," ",FD82," ",DK82,DL82,"/",DN82,DO82)</f>
        <v>ibuprofen  oral 400mg/</v>
      </c>
      <c r="ET82" s="0" t="s">
        <v>871</v>
      </c>
      <c r="EU82" s="33" t="s">
        <v>205</v>
      </c>
      <c r="EV82" s="33" t="s">
        <v>569</v>
      </c>
      <c r="EW82" s="33" t="s">
        <v>205</v>
      </c>
      <c r="EX82" s="33" t="s">
        <v>570</v>
      </c>
      <c r="EY82" s="33" t="s">
        <v>205</v>
      </c>
      <c r="EZ82" s="33" t="s">
        <v>571</v>
      </c>
      <c r="FA82" s="33" t="s">
        <v>205</v>
      </c>
      <c r="FB82" s="33" t="s">
        <v>209</v>
      </c>
      <c r="FC82" s="33" t="s">
        <v>205</v>
      </c>
      <c r="FD82" s="33" t="s">
        <v>210</v>
      </c>
      <c r="FE82" s="32" t="str">
        <f aca="false">CONCATENATE(CN82," ",FD82," ",DK82,DL82,"/",DN82,DO82)</f>
        <v>ibuprofen  oral 400mg/</v>
      </c>
      <c r="FH82" s="0" t="s">
        <v>574</v>
      </c>
      <c r="FI82" s="33" t="s">
        <v>575</v>
      </c>
      <c r="FJ82" s="33" t="s">
        <v>205</v>
      </c>
      <c r="FK82" s="33" t="s">
        <v>571</v>
      </c>
      <c r="FL82" s="0" t="n">
        <v>69</v>
      </c>
      <c r="FM82" s="0" t="s">
        <v>183</v>
      </c>
      <c r="FN82" s="0" t="n">
        <v>19</v>
      </c>
      <c r="FO82" s="0" t="s">
        <v>214</v>
      </c>
      <c r="FP82" s="0" t="n">
        <v>31</v>
      </c>
      <c r="FQ82" s="0" t="s">
        <v>210</v>
      </c>
      <c r="FR82" s="0" t="n">
        <v>47</v>
      </c>
      <c r="FS82" s="0" t="s">
        <v>215</v>
      </c>
      <c r="FU82" s="0" t="n">
        <v>69</v>
      </c>
      <c r="FV82" s="0" t="n">
        <v>19</v>
      </c>
      <c r="FW82" s="0" t="n">
        <v>31</v>
      </c>
      <c r="FX82" s="0" t="n">
        <v>47</v>
      </c>
      <c r="FZ82" s="0" t="s">
        <v>216</v>
      </c>
      <c r="GA82" s="0" t="s">
        <v>217</v>
      </c>
    </row>
    <row r="83" customFormat="false" ht="13.8" hidden="false" customHeight="false" outlineLevel="0" collapsed="false">
      <c r="A83" s="0" t="s">
        <v>935</v>
      </c>
      <c r="B83" s="0" t="s">
        <v>936</v>
      </c>
      <c r="C83" s="28" t="str">
        <f aca="false">HYPERLINK(D83)</f>
        <v>https://samviewer.digile.be/nl/sam/ampps/189926-03</v>
      </c>
      <c r="D83" s="1" t="s">
        <v>937</v>
      </c>
      <c r="E83" s="1" t="s">
        <v>938</v>
      </c>
      <c r="F83" s="1" t="s">
        <v>939</v>
      </c>
      <c r="G83" s="0" t="n">
        <v>2547958</v>
      </c>
      <c r="H83" s="0" t="s">
        <v>935</v>
      </c>
      <c r="I83" s="0" t="s">
        <v>935</v>
      </c>
      <c r="J83" s="2" t="str">
        <f aca="false">CONCATENATE(BI83," ",CK83," ",BE83," ",BO83," ",R83,S83," x ",DK83,DL83,"/",DN83,DO83)</f>
        <v>BEL ibuprofen  Reckitt Benckiser coated tablet 30 x 400mg/</v>
      </c>
      <c r="K83" s="2" t="str">
        <f aca="false">CONCATENATE(BI83," ",CK83," ",BE83," ",BO83," ",R83,S83," x ",DK83,DL83,"/",DN83,DO83)</f>
        <v>BEL ibuprofen  Reckitt Benckiser coated tablet 30 x 400mg/</v>
      </c>
      <c r="L83" s="11"/>
      <c r="M83" s="11"/>
      <c r="N83" s="11"/>
      <c r="O83" s="11"/>
      <c r="P83" s="0" t="n">
        <v>30</v>
      </c>
      <c r="Q83" s="2"/>
      <c r="R83" s="0" t="n">
        <v>30</v>
      </c>
      <c r="S83" s="2"/>
      <c r="T83" s="30" t="s">
        <v>223</v>
      </c>
      <c r="W83" s="1" t="s">
        <v>224</v>
      </c>
      <c r="X83" s="0" t="n">
        <v>30</v>
      </c>
      <c r="Y83" s="0" t="s">
        <v>940</v>
      </c>
      <c r="AA83" s="2"/>
      <c r="AB83" s="2"/>
      <c r="AC83" s="2"/>
      <c r="AD83" s="76" t="n">
        <v>1</v>
      </c>
      <c r="AE83" s="0" t="n">
        <v>30</v>
      </c>
      <c r="AF83" s="0" t="n">
        <v>10220000</v>
      </c>
      <c r="AG83" s="32" t="s">
        <v>436</v>
      </c>
      <c r="AH83" s="0" t="s">
        <v>766</v>
      </c>
      <c r="AI83" s="2"/>
      <c r="AJ83" s="34" t="n">
        <v>15054000</v>
      </c>
      <c r="AK83" s="35" t="s">
        <v>183</v>
      </c>
      <c r="AL83" s="2"/>
      <c r="AM83" s="2"/>
      <c r="AN83" s="2"/>
      <c r="AO83" s="2"/>
      <c r="AP83" s="0" t="n">
        <v>30</v>
      </c>
      <c r="AQ83" s="2"/>
      <c r="AR83" s="2"/>
      <c r="AS83" s="0" t="n">
        <v>187</v>
      </c>
      <c r="AT83" s="36" t="str">
        <f aca="false">CONCATENATE(BI83," ",CK83," ",BE83," ",BO83," ",DK83,DL83,"/",DN83,DO83)</f>
        <v>BEL ibuprofen  Reckitt Benckiser coated tablet 400mg/</v>
      </c>
      <c r="AU83" s="29"/>
      <c r="AW83" s="0" t="n">
        <v>187</v>
      </c>
      <c r="AX83" s="0" t="s">
        <v>941</v>
      </c>
      <c r="AZ83" s="0" t="s">
        <v>636</v>
      </c>
      <c r="BA83" s="74" t="s">
        <v>551</v>
      </c>
      <c r="BB83" s="0" t="n">
        <v>10220000</v>
      </c>
      <c r="BC83" s="32" t="s">
        <v>436</v>
      </c>
      <c r="BD83" s="0" t="n">
        <v>1435</v>
      </c>
      <c r="BE83" s="0" t="s">
        <v>703</v>
      </c>
      <c r="BF83" s="2"/>
      <c r="BG83" s="0" t="s">
        <v>703</v>
      </c>
      <c r="BH83" s="0" t="s">
        <v>942</v>
      </c>
      <c r="BI83" s="11" t="s">
        <v>189</v>
      </c>
      <c r="BJ83" s="0" t="str">
        <f aca="false">CONCATENATE(CK83," ",BO83," ",DK83,DL83,"/",DN83,DO83)</f>
        <v>ibuprofen  coated tablet 400mg/</v>
      </c>
      <c r="BK83" s="29"/>
      <c r="BL83" s="0" t="str">
        <f aca="false">CONCATENATE(CK83," ",BO83," ",DK83,DL83,"/",DN83,DO83)</f>
        <v>ibuprofen  coated tablet 400mg/</v>
      </c>
      <c r="BM83" s="0" t="s">
        <v>870</v>
      </c>
      <c r="BN83" s="0" t="n">
        <v>10220000</v>
      </c>
      <c r="BO83" s="32" t="s">
        <v>436</v>
      </c>
      <c r="BP83" s="1" t="s">
        <v>436</v>
      </c>
      <c r="BQ83" s="1" t="s">
        <v>183</v>
      </c>
      <c r="BR83" s="0" t="n">
        <v>10220000</v>
      </c>
      <c r="BS83" s="0" t="s">
        <v>770</v>
      </c>
      <c r="BT83" s="0" t="n">
        <v>10220000</v>
      </c>
      <c r="BU83" s="0" t="s">
        <v>770</v>
      </c>
      <c r="BV83" s="34" t="n">
        <v>15054000</v>
      </c>
      <c r="BW83" s="35" t="s">
        <v>183</v>
      </c>
      <c r="BX83" s="2"/>
      <c r="BY83" s="4" t="s">
        <v>183</v>
      </c>
      <c r="BZ83" s="0" t="n">
        <v>20053000</v>
      </c>
      <c r="CA83" s="0" t="s">
        <v>191</v>
      </c>
      <c r="CB83" s="1" t="s">
        <v>191</v>
      </c>
      <c r="CC83" s="1" t="s">
        <v>191</v>
      </c>
      <c r="CD83" s="2"/>
      <c r="CE83" s="2"/>
      <c r="CF83" s="2"/>
      <c r="CG83" s="2"/>
      <c r="CH83" s="77" t="n">
        <v>100000090365</v>
      </c>
      <c r="CI83" s="43" t="s">
        <v>192</v>
      </c>
      <c r="CJ83" s="77" t="n">
        <v>100000090365</v>
      </c>
      <c r="CK83" s="0" t="s">
        <v>561</v>
      </c>
      <c r="CL83" s="11" t="s">
        <v>194</v>
      </c>
      <c r="CM83" s="77" t="n">
        <v>100000090365</v>
      </c>
      <c r="CN83" s="0" t="s">
        <v>561</v>
      </c>
      <c r="CO83" s="1" t="s">
        <v>551</v>
      </c>
      <c r="CP83" s="4" t="s">
        <v>506</v>
      </c>
      <c r="CQ83" s="0" t="s">
        <v>563</v>
      </c>
      <c r="CR83" s="0" t="s">
        <v>561</v>
      </c>
      <c r="CS83" s="16"/>
      <c r="CT83" s="2"/>
      <c r="CU83" s="2"/>
      <c r="CV83" s="2"/>
      <c r="CW83" s="2"/>
      <c r="CY83" s="2"/>
      <c r="DA83" s="1" t="s">
        <v>257</v>
      </c>
      <c r="DB83" s="1" t="s">
        <v>551</v>
      </c>
      <c r="DC83" s="1" t="s">
        <v>506</v>
      </c>
      <c r="DD83" s="1" t="s">
        <v>201</v>
      </c>
      <c r="DE83" s="0" t="n">
        <v>400</v>
      </c>
      <c r="DF83" s="0" t="s">
        <v>202</v>
      </c>
      <c r="DG83" s="11"/>
      <c r="DH83" s="46" t="n">
        <v>1</v>
      </c>
      <c r="DI83" s="35" t="s">
        <v>183</v>
      </c>
      <c r="DJ83" s="34" t="n">
        <v>15054000</v>
      </c>
      <c r="DK83" s="5" t="n">
        <v>400</v>
      </c>
      <c r="DL83" s="5" t="s">
        <v>202</v>
      </c>
      <c r="DS83" s="2"/>
      <c r="DT83" s="2"/>
      <c r="DU83" s="2"/>
      <c r="DV83" s="2"/>
      <c r="DW83" s="2"/>
      <c r="DX83" s="2"/>
      <c r="DY83" s="2"/>
      <c r="EB83" s="2"/>
      <c r="EE83" s="2"/>
      <c r="EH83" s="2"/>
      <c r="EI83" s="2"/>
      <c r="EJ83" s="2"/>
      <c r="EK83" s="2"/>
      <c r="EL83" s="0" t="n">
        <f aca="false">(30*400)/1200</f>
        <v>10</v>
      </c>
      <c r="EM83" s="0" t="n">
        <v>1200</v>
      </c>
      <c r="EN83" s="0" t="s">
        <v>202</v>
      </c>
      <c r="EO83" s="0" t="s">
        <v>203</v>
      </c>
      <c r="EP83" s="0" t="n">
        <v>30</v>
      </c>
      <c r="ER83" s="32" t="str">
        <f aca="false">CONCATENATE(CN83," ",FD83," ",DK83,DL83,"/",DN83,DO83)</f>
        <v>ibuprofen  oral 400mg/</v>
      </c>
      <c r="ET83" s="0" t="s">
        <v>871</v>
      </c>
      <c r="EU83" s="33" t="s">
        <v>205</v>
      </c>
      <c r="EV83" s="33" t="s">
        <v>569</v>
      </c>
      <c r="EW83" s="33" t="s">
        <v>205</v>
      </c>
      <c r="EX83" s="33" t="s">
        <v>570</v>
      </c>
      <c r="EY83" s="33" t="s">
        <v>205</v>
      </c>
      <c r="EZ83" s="33" t="s">
        <v>571</v>
      </c>
      <c r="FA83" s="33" t="s">
        <v>205</v>
      </c>
      <c r="FB83" s="33" t="s">
        <v>209</v>
      </c>
      <c r="FC83" s="33" t="s">
        <v>205</v>
      </c>
      <c r="FD83" s="33" t="s">
        <v>210</v>
      </c>
      <c r="FE83" s="32" t="str">
        <f aca="false">CONCATENATE(CN83," ",FD83," ",DK83,DL83,"/",DN83,DO83)</f>
        <v>ibuprofen  oral 400mg/</v>
      </c>
      <c r="FH83" s="0" t="s">
        <v>574</v>
      </c>
      <c r="FI83" s="33" t="s">
        <v>575</v>
      </c>
      <c r="FJ83" s="33" t="s">
        <v>205</v>
      </c>
      <c r="FK83" s="33" t="s">
        <v>571</v>
      </c>
      <c r="FL83" s="0" t="n">
        <v>69</v>
      </c>
      <c r="FM83" s="0" t="s">
        <v>183</v>
      </c>
      <c r="FN83" s="0" t="n">
        <v>19</v>
      </c>
      <c r="FO83" s="0" t="s">
        <v>214</v>
      </c>
      <c r="FP83" s="0" t="n">
        <v>31</v>
      </c>
      <c r="FQ83" s="0" t="s">
        <v>210</v>
      </c>
      <c r="FR83" s="0" t="n">
        <v>47</v>
      </c>
      <c r="FS83" s="0" t="s">
        <v>215</v>
      </c>
      <c r="FU83" s="0" t="n">
        <v>69</v>
      </c>
      <c r="FV83" s="0" t="n">
        <v>19</v>
      </c>
      <c r="FW83" s="0" t="n">
        <v>31</v>
      </c>
      <c r="FX83" s="0" t="n">
        <v>47</v>
      </c>
      <c r="FZ83" s="0" t="s">
        <v>216</v>
      </c>
      <c r="GA83" s="0" t="s">
        <v>217</v>
      </c>
    </row>
    <row r="84" customFormat="false" ht="13.8" hidden="false" customHeight="false" outlineLevel="0" collapsed="false">
      <c r="A84" s="0" t="s">
        <v>943</v>
      </c>
      <c r="B84" s="0" t="s">
        <v>944</v>
      </c>
      <c r="C84" s="28" t="str">
        <f aca="false">HYPERLINK(D84)</f>
        <v>https://samviewer.digile.be/nl/sam/ampps/305724-03</v>
      </c>
      <c r="D84" s="1" t="s">
        <v>945</v>
      </c>
      <c r="E84" s="1" t="s">
        <v>946</v>
      </c>
      <c r="F84" s="1" t="s">
        <v>947</v>
      </c>
      <c r="G84" s="0" t="n">
        <v>2570950</v>
      </c>
      <c r="H84" s="0" t="s">
        <v>943</v>
      </c>
      <c r="I84" s="0" t="s">
        <v>943</v>
      </c>
      <c r="J84" s="2" t="str">
        <f aca="false">CONCATENATE(BI84," ",CK84," ",BE84," ",BO84," ",R84,S84," x ",DK84,DL84,"/",DN84,DO84)</f>
        <v>BEL ibuprofen  Reckitt Benckiser capsule, soft 20 x 400mg/</v>
      </c>
      <c r="K84" s="2" t="str">
        <f aca="false">CONCATENATE(BI84," ",CK84," ",BE84," ",BO84," ",R84,S84," x ",DK84,DL84,"/",DN84,DO84)</f>
        <v>BEL ibuprofen  Reckitt Benckiser capsule, soft 20 x 400mg/</v>
      </c>
      <c r="L84" s="11"/>
      <c r="M84" s="11"/>
      <c r="N84" s="11"/>
      <c r="O84" s="11"/>
      <c r="P84" s="0" t="n">
        <v>20</v>
      </c>
      <c r="Q84" s="2"/>
      <c r="R84" s="0" t="n">
        <v>20</v>
      </c>
      <c r="S84" s="2"/>
      <c r="T84" s="30" t="s">
        <v>877</v>
      </c>
      <c r="W84" s="1" t="s">
        <v>878</v>
      </c>
      <c r="X84" s="0" t="n">
        <v>100</v>
      </c>
      <c r="Y84" s="0" t="s">
        <v>948</v>
      </c>
      <c r="AA84" s="2"/>
      <c r="AB84" s="2"/>
      <c r="AC84" s="2"/>
      <c r="AD84" s="76" t="n">
        <v>1</v>
      </c>
      <c r="AE84" s="0" t="n">
        <v>20</v>
      </c>
      <c r="AF84" s="0" t="n">
        <v>10211000</v>
      </c>
      <c r="AG84" s="32" t="s">
        <v>917</v>
      </c>
      <c r="AH84" s="0" t="s">
        <v>918</v>
      </c>
      <c r="AI84" s="2"/>
      <c r="AJ84" s="34" t="n">
        <v>15012000</v>
      </c>
      <c r="AK84" s="35" t="s">
        <v>300</v>
      </c>
      <c r="AL84" s="2"/>
      <c r="AM84" s="2"/>
      <c r="AN84" s="2"/>
      <c r="AO84" s="2"/>
      <c r="AP84" s="0" t="n">
        <v>20</v>
      </c>
      <c r="AQ84" s="2"/>
      <c r="AR84" s="2"/>
      <c r="AS84" s="0" t="n">
        <v>182</v>
      </c>
      <c r="AT84" s="36" t="str">
        <f aca="false">CONCATENATE(BI84," ",CK84," ",BE84," ",BO84," ",DK84,DL84,"/",DN84,DO84)</f>
        <v>BEL ibuprofen  Reckitt Benckiser capsule, soft 400mg/</v>
      </c>
      <c r="AU84" s="29"/>
      <c r="AW84" s="0" t="n">
        <v>182</v>
      </c>
      <c r="AX84" s="0" t="s">
        <v>949</v>
      </c>
      <c r="AZ84" s="0" t="s">
        <v>636</v>
      </c>
      <c r="BA84" s="74" t="s">
        <v>551</v>
      </c>
      <c r="BB84" s="0" t="n">
        <v>10211000</v>
      </c>
      <c r="BC84" s="32" t="s">
        <v>917</v>
      </c>
      <c r="BD84" s="0" t="n">
        <v>1430</v>
      </c>
      <c r="BE84" s="0" t="s">
        <v>703</v>
      </c>
      <c r="BF84" s="2"/>
      <c r="BG84" s="0" t="s">
        <v>703</v>
      </c>
      <c r="BH84" s="0" t="s">
        <v>950</v>
      </c>
      <c r="BI84" s="11" t="s">
        <v>189</v>
      </c>
      <c r="BJ84" s="0" t="str">
        <f aca="false">CONCATENATE(CK84," ",BO84," ",DK84,DL84,"/",DN84,DO84)</f>
        <v>ibuprofen  capsule, soft 400mg/</v>
      </c>
      <c r="BK84" s="29"/>
      <c r="BL84" s="0" t="str">
        <f aca="false">CONCATENATE(CK84," ",BO84," ",DK84,DL84,"/",DN84,DO84)</f>
        <v>ibuprofen  capsule, soft 400mg/</v>
      </c>
      <c r="BM84" s="0" t="s">
        <v>921</v>
      </c>
      <c r="BN84" s="0" t="n">
        <v>10211000</v>
      </c>
      <c r="BO84" s="32" t="s">
        <v>917</v>
      </c>
      <c r="BP84" s="1" t="s">
        <v>917</v>
      </c>
      <c r="BQ84" s="1" t="s">
        <v>300</v>
      </c>
      <c r="BR84" s="0" t="n">
        <v>10211000</v>
      </c>
      <c r="BS84" s="0" t="s">
        <v>918</v>
      </c>
      <c r="BT84" s="0" t="n">
        <v>10211000</v>
      </c>
      <c r="BU84" s="0" t="s">
        <v>918</v>
      </c>
      <c r="BV84" s="34" t="n">
        <v>15012000</v>
      </c>
      <c r="BW84" s="35" t="s">
        <v>300</v>
      </c>
      <c r="BX84" s="2"/>
      <c r="BY84" s="4" t="s">
        <v>300</v>
      </c>
      <c r="BZ84" s="0" t="n">
        <v>20053000</v>
      </c>
      <c r="CA84" s="0" t="s">
        <v>191</v>
      </c>
      <c r="CB84" s="1" t="s">
        <v>191</v>
      </c>
      <c r="CC84" s="1" t="s">
        <v>191</v>
      </c>
      <c r="CD84" s="2"/>
      <c r="CE84" s="2"/>
      <c r="CF84" s="2"/>
      <c r="CG84" s="2"/>
      <c r="CH84" s="77" t="n">
        <v>100000090365</v>
      </c>
      <c r="CI84" s="43" t="s">
        <v>192</v>
      </c>
      <c r="CJ84" s="77" t="n">
        <v>100000090365</v>
      </c>
      <c r="CK84" s="0" t="s">
        <v>561</v>
      </c>
      <c r="CL84" s="11" t="s">
        <v>194</v>
      </c>
      <c r="CM84" s="77" t="n">
        <v>100000090365</v>
      </c>
      <c r="CN84" s="0" t="s">
        <v>561</v>
      </c>
      <c r="CO84" s="1" t="s">
        <v>551</v>
      </c>
      <c r="CP84" s="4" t="s">
        <v>506</v>
      </c>
      <c r="CQ84" s="0" t="s">
        <v>563</v>
      </c>
      <c r="CR84" s="0" t="s">
        <v>561</v>
      </c>
      <c r="CS84" s="16"/>
      <c r="CT84" s="2"/>
      <c r="CU84" s="2"/>
      <c r="CV84" s="2"/>
      <c r="CW84" s="2"/>
      <c r="CY84" s="2"/>
      <c r="DA84" s="1" t="s">
        <v>257</v>
      </c>
      <c r="DB84" s="1" t="s">
        <v>551</v>
      </c>
      <c r="DC84" s="1" t="s">
        <v>506</v>
      </c>
      <c r="DD84" s="1" t="s">
        <v>201</v>
      </c>
      <c r="DE84" s="0" t="n">
        <v>400</v>
      </c>
      <c r="DF84" s="0" t="s">
        <v>202</v>
      </c>
      <c r="DG84" s="11"/>
      <c r="DH84" s="46" t="n">
        <v>1</v>
      </c>
      <c r="DI84" s="35" t="s">
        <v>300</v>
      </c>
      <c r="DJ84" s="34" t="n">
        <v>15012000</v>
      </c>
      <c r="DK84" s="5" t="n">
        <v>400</v>
      </c>
      <c r="DL84" s="5" t="s">
        <v>202</v>
      </c>
      <c r="DS84" s="2"/>
      <c r="DT84" s="2"/>
      <c r="DU84" s="2"/>
      <c r="DV84" s="2"/>
      <c r="DW84" s="2"/>
      <c r="DX84" s="2"/>
      <c r="DY84" s="2"/>
      <c r="EB84" s="2"/>
      <c r="EE84" s="2"/>
      <c r="EH84" s="2"/>
      <c r="EI84" s="2"/>
      <c r="EJ84" s="2"/>
      <c r="EK84" s="2"/>
      <c r="EL84" s="0" t="n">
        <f aca="false">(20*400)/1200</f>
        <v>6.66666666666667</v>
      </c>
      <c r="EM84" s="0" t="n">
        <v>1200</v>
      </c>
      <c r="EN84" s="0" t="s">
        <v>202</v>
      </c>
      <c r="EO84" s="0" t="s">
        <v>203</v>
      </c>
      <c r="EP84" s="0" t="n">
        <v>20</v>
      </c>
      <c r="ER84" s="32" t="str">
        <f aca="false">CONCATENATE(CN84," ",FD84," ",DK84,DL84,"/",DN84,DO84)</f>
        <v>ibuprofen  oral 400mg/</v>
      </c>
      <c r="ET84" s="0" t="s">
        <v>871</v>
      </c>
      <c r="EU84" s="33" t="s">
        <v>205</v>
      </c>
      <c r="EV84" s="33" t="s">
        <v>569</v>
      </c>
      <c r="EW84" s="33" t="s">
        <v>205</v>
      </c>
      <c r="EX84" s="33" t="s">
        <v>570</v>
      </c>
      <c r="EY84" s="33" t="s">
        <v>205</v>
      </c>
      <c r="EZ84" s="33" t="s">
        <v>571</v>
      </c>
      <c r="FA84" s="33" t="s">
        <v>205</v>
      </c>
      <c r="FB84" s="33" t="s">
        <v>209</v>
      </c>
      <c r="FC84" s="33" t="s">
        <v>205</v>
      </c>
      <c r="FD84" s="33" t="s">
        <v>210</v>
      </c>
      <c r="FE84" s="32" t="str">
        <f aca="false">CONCATENATE(CN84," ",FD84," ",DK84,DL84,"/",DN84,DO84)</f>
        <v>ibuprofen  oral 400mg/</v>
      </c>
      <c r="FH84" s="0" t="s">
        <v>574</v>
      </c>
      <c r="FI84" s="33" t="s">
        <v>575</v>
      </c>
      <c r="FJ84" s="33" t="s">
        <v>205</v>
      </c>
      <c r="FK84" s="33" t="s">
        <v>571</v>
      </c>
      <c r="FL84" s="0" t="n">
        <v>51</v>
      </c>
      <c r="FM84" s="0" t="s">
        <v>300</v>
      </c>
      <c r="FN84" s="0" t="n">
        <v>19</v>
      </c>
      <c r="FO84" s="0" t="s">
        <v>214</v>
      </c>
      <c r="FP84" s="0" t="n">
        <v>31</v>
      </c>
      <c r="FQ84" s="0" t="s">
        <v>210</v>
      </c>
      <c r="FR84" s="0" t="n">
        <v>47</v>
      </c>
      <c r="FS84" s="0" t="s">
        <v>215</v>
      </c>
      <c r="FU84" s="0" t="n">
        <v>51</v>
      </c>
      <c r="FV84" s="0" t="n">
        <v>19</v>
      </c>
      <c r="FW84" s="0" t="n">
        <v>31</v>
      </c>
      <c r="FX84" s="0" t="n">
        <v>47</v>
      </c>
      <c r="FZ84" s="0" t="s">
        <v>216</v>
      </c>
      <c r="GA84" s="0" t="s">
        <v>217</v>
      </c>
    </row>
    <row r="85" customFormat="false" ht="13.8" hidden="false" customHeight="false" outlineLevel="0" collapsed="false">
      <c r="A85" s="0" t="s">
        <v>951</v>
      </c>
      <c r="B85" s="0" t="s">
        <v>952</v>
      </c>
      <c r="C85" s="28" t="str">
        <f aca="false">HYPERLINK(D85)</f>
        <v>https://samviewer.digile.be/nl/sam/ampps/305724-05</v>
      </c>
      <c r="D85" s="1" t="s">
        <v>953</v>
      </c>
      <c r="E85" s="1" t="s">
        <v>954</v>
      </c>
      <c r="F85" s="1" t="s">
        <v>955</v>
      </c>
      <c r="G85" s="0" t="n">
        <v>3042082</v>
      </c>
      <c r="H85" s="0" t="s">
        <v>951</v>
      </c>
      <c r="I85" s="0" t="s">
        <v>951</v>
      </c>
      <c r="J85" s="2" t="str">
        <f aca="false">CONCATENATE(BI85," ",CK85," ",BE85," ",BO85," ",R85,S85," x ",DK85,DL85,"/",DN85,DO85)</f>
        <v>BEL ibuprofen  Reckitt Benckiser capsule, soft 30 x 400mg/</v>
      </c>
      <c r="K85" s="2" t="str">
        <f aca="false">CONCATENATE(BI85," ",CK85," ",BE85," ",BO85," ",R85,S85," x ",DK85,DL85,"/",DN85,DO85)</f>
        <v>BEL ibuprofen  Reckitt Benckiser capsule, soft 30 x 400mg/</v>
      </c>
      <c r="L85" s="11"/>
      <c r="M85" s="11"/>
      <c r="N85" s="11"/>
      <c r="O85" s="11"/>
      <c r="P85" s="0" t="n">
        <v>30</v>
      </c>
      <c r="Q85" s="2"/>
      <c r="R85" s="0" t="n">
        <v>30</v>
      </c>
      <c r="S85" s="2"/>
      <c r="T85" s="30" t="s">
        <v>223</v>
      </c>
      <c r="W85" s="1" t="s">
        <v>224</v>
      </c>
      <c r="X85" s="0" t="n">
        <v>100</v>
      </c>
      <c r="Y85" s="0" t="s">
        <v>948</v>
      </c>
      <c r="AA85" s="2"/>
      <c r="AB85" s="2"/>
      <c r="AC85" s="2"/>
      <c r="AD85" s="76" t="n">
        <v>1</v>
      </c>
      <c r="AE85" s="0" t="n">
        <v>30</v>
      </c>
      <c r="AF85" s="0" t="n">
        <v>10211000</v>
      </c>
      <c r="AG85" s="32" t="s">
        <v>917</v>
      </c>
      <c r="AH85" s="0" t="s">
        <v>918</v>
      </c>
      <c r="AI85" s="2"/>
      <c r="AJ85" s="34" t="n">
        <v>15012000</v>
      </c>
      <c r="AK85" s="35" t="s">
        <v>300</v>
      </c>
      <c r="AL85" s="2"/>
      <c r="AM85" s="2"/>
      <c r="AN85" s="2"/>
      <c r="AO85" s="2"/>
      <c r="AP85" s="0" t="n">
        <v>30</v>
      </c>
      <c r="AQ85" s="2"/>
      <c r="AR85" s="2"/>
      <c r="AS85" s="0" t="n">
        <v>182</v>
      </c>
      <c r="AT85" s="36" t="str">
        <f aca="false">CONCATENATE(BI85," ",CK85," ",BE85," ",BO85," ",DK85,DL85,"/",DN85,DO85)</f>
        <v>BEL ibuprofen  Reckitt Benckiser capsule, soft 400mg/</v>
      </c>
      <c r="AU85" s="29"/>
      <c r="AW85" s="0" t="n">
        <v>182</v>
      </c>
      <c r="AX85" s="0" t="s">
        <v>949</v>
      </c>
      <c r="AZ85" s="0" t="s">
        <v>636</v>
      </c>
      <c r="BA85" s="74" t="s">
        <v>551</v>
      </c>
      <c r="BB85" s="0" t="n">
        <v>10211000</v>
      </c>
      <c r="BC85" s="32" t="s">
        <v>917</v>
      </c>
      <c r="BD85" s="0" t="n">
        <v>1430</v>
      </c>
      <c r="BE85" s="0" t="s">
        <v>703</v>
      </c>
      <c r="BF85" s="2"/>
      <c r="BG85" s="0" t="s">
        <v>703</v>
      </c>
      <c r="BH85" s="0" t="s">
        <v>950</v>
      </c>
      <c r="BI85" s="11" t="s">
        <v>189</v>
      </c>
      <c r="BJ85" s="0" t="str">
        <f aca="false">CONCATENATE(CK85," ",BO85," ",DK85,DL85,"/",DN85,DO85)</f>
        <v>ibuprofen  capsule, soft 400mg/</v>
      </c>
      <c r="BK85" s="29"/>
      <c r="BL85" s="0" t="str">
        <f aca="false">CONCATENATE(CK85," ",BO85," ",DK85,DL85,"/",DN85,DO85)</f>
        <v>ibuprofen  capsule, soft 400mg/</v>
      </c>
      <c r="BM85" s="0" t="s">
        <v>921</v>
      </c>
      <c r="BN85" s="0" t="n">
        <v>10211000</v>
      </c>
      <c r="BO85" s="32" t="s">
        <v>917</v>
      </c>
      <c r="BP85" s="1" t="s">
        <v>917</v>
      </c>
      <c r="BQ85" s="1" t="s">
        <v>300</v>
      </c>
      <c r="BR85" s="0" t="n">
        <v>10211000</v>
      </c>
      <c r="BS85" s="0" t="s">
        <v>918</v>
      </c>
      <c r="BT85" s="0" t="n">
        <v>10211000</v>
      </c>
      <c r="BU85" s="0" t="s">
        <v>918</v>
      </c>
      <c r="BV85" s="34" t="n">
        <v>15012000</v>
      </c>
      <c r="BW85" s="35" t="s">
        <v>300</v>
      </c>
      <c r="BX85" s="2"/>
      <c r="BY85" s="4" t="s">
        <v>300</v>
      </c>
      <c r="BZ85" s="0" t="n">
        <v>20053000</v>
      </c>
      <c r="CA85" s="0" t="s">
        <v>191</v>
      </c>
      <c r="CB85" s="1" t="s">
        <v>191</v>
      </c>
      <c r="CC85" s="1" t="s">
        <v>191</v>
      </c>
      <c r="CD85" s="2"/>
      <c r="CE85" s="2"/>
      <c r="CF85" s="2"/>
      <c r="CG85" s="2"/>
      <c r="CH85" s="77" t="n">
        <v>100000090365</v>
      </c>
      <c r="CI85" s="43" t="s">
        <v>192</v>
      </c>
      <c r="CJ85" s="77" t="n">
        <v>100000090365</v>
      </c>
      <c r="CK85" s="0" t="s">
        <v>561</v>
      </c>
      <c r="CL85" s="11" t="s">
        <v>194</v>
      </c>
      <c r="CM85" s="77" t="n">
        <v>100000090365</v>
      </c>
      <c r="CN85" s="0" t="s">
        <v>561</v>
      </c>
      <c r="CO85" s="1" t="s">
        <v>551</v>
      </c>
      <c r="CP85" s="4" t="s">
        <v>506</v>
      </c>
      <c r="CQ85" s="0" t="s">
        <v>563</v>
      </c>
      <c r="CR85" s="0" t="s">
        <v>561</v>
      </c>
      <c r="CS85" s="16"/>
      <c r="CT85" s="2"/>
      <c r="CU85" s="2"/>
      <c r="CV85" s="2"/>
      <c r="CW85" s="2"/>
      <c r="CY85" s="2"/>
      <c r="DA85" s="1" t="s">
        <v>257</v>
      </c>
      <c r="DB85" s="1" t="s">
        <v>551</v>
      </c>
      <c r="DC85" s="1" t="s">
        <v>506</v>
      </c>
      <c r="DD85" s="1" t="s">
        <v>201</v>
      </c>
      <c r="DE85" s="0" t="n">
        <v>400</v>
      </c>
      <c r="DF85" s="0" t="s">
        <v>202</v>
      </c>
      <c r="DG85" s="11"/>
      <c r="DH85" s="46" t="n">
        <v>1</v>
      </c>
      <c r="DI85" s="35" t="s">
        <v>300</v>
      </c>
      <c r="DJ85" s="34" t="n">
        <v>15012000</v>
      </c>
      <c r="DK85" s="5" t="n">
        <v>400</v>
      </c>
      <c r="DL85" s="5" t="s">
        <v>202</v>
      </c>
      <c r="DS85" s="2"/>
      <c r="DT85" s="2"/>
      <c r="DU85" s="2"/>
      <c r="DV85" s="2"/>
      <c r="DW85" s="2"/>
      <c r="DX85" s="2"/>
      <c r="DY85" s="2"/>
      <c r="EB85" s="2"/>
      <c r="EE85" s="2"/>
      <c r="EH85" s="2"/>
      <c r="EI85" s="2"/>
      <c r="EJ85" s="2"/>
      <c r="EK85" s="2"/>
      <c r="EL85" s="0" t="n">
        <f aca="false">(30*400)/1200</f>
        <v>10</v>
      </c>
      <c r="EM85" s="0" t="n">
        <v>1200</v>
      </c>
      <c r="EN85" s="0" t="s">
        <v>202</v>
      </c>
      <c r="EO85" s="0" t="s">
        <v>203</v>
      </c>
      <c r="EP85" s="0" t="n">
        <v>30</v>
      </c>
      <c r="ER85" s="32" t="str">
        <f aca="false">CONCATENATE(CN85," ",FD85," ",DK85,DL85,"/",DN85,DO85)</f>
        <v>ibuprofen  oral 400mg/</v>
      </c>
      <c r="ET85" s="0" t="s">
        <v>871</v>
      </c>
      <c r="EU85" s="33" t="s">
        <v>205</v>
      </c>
      <c r="EV85" s="33" t="s">
        <v>569</v>
      </c>
      <c r="EW85" s="33" t="s">
        <v>205</v>
      </c>
      <c r="EX85" s="33" t="s">
        <v>570</v>
      </c>
      <c r="EY85" s="33" t="s">
        <v>205</v>
      </c>
      <c r="EZ85" s="33" t="s">
        <v>571</v>
      </c>
      <c r="FA85" s="33" t="s">
        <v>205</v>
      </c>
      <c r="FB85" s="33" t="s">
        <v>209</v>
      </c>
      <c r="FC85" s="33" t="s">
        <v>205</v>
      </c>
      <c r="FD85" s="33" t="s">
        <v>210</v>
      </c>
      <c r="FE85" s="32" t="str">
        <f aca="false">CONCATENATE(CN85," ",FD85," ",DK85,DL85,"/",DN85,DO85)</f>
        <v>ibuprofen  oral 400mg/</v>
      </c>
      <c r="FH85" s="0" t="s">
        <v>574</v>
      </c>
      <c r="FI85" s="33" t="s">
        <v>575</v>
      </c>
      <c r="FJ85" s="33" t="s">
        <v>205</v>
      </c>
      <c r="FK85" s="33" t="s">
        <v>571</v>
      </c>
      <c r="FL85" s="0" t="n">
        <v>51</v>
      </c>
      <c r="FM85" s="0" t="s">
        <v>300</v>
      </c>
      <c r="FN85" s="0" t="n">
        <v>19</v>
      </c>
      <c r="FO85" s="0" t="s">
        <v>214</v>
      </c>
      <c r="FP85" s="0" t="n">
        <v>31</v>
      </c>
      <c r="FQ85" s="0" t="s">
        <v>210</v>
      </c>
      <c r="FR85" s="0" t="n">
        <v>47</v>
      </c>
      <c r="FS85" s="0" t="s">
        <v>215</v>
      </c>
      <c r="FU85" s="0" t="n">
        <v>51</v>
      </c>
      <c r="FV85" s="0" t="n">
        <v>19</v>
      </c>
      <c r="FW85" s="0" t="n">
        <v>31</v>
      </c>
      <c r="FX85" s="0" t="n">
        <v>47</v>
      </c>
      <c r="FZ85" s="0" t="s">
        <v>216</v>
      </c>
      <c r="GA85" s="0" t="s">
        <v>217</v>
      </c>
    </row>
    <row r="86" customFormat="false" ht="13.8" hidden="false" customHeight="false" outlineLevel="0" collapsed="false">
      <c r="A86" s="0" t="s">
        <v>956</v>
      </c>
      <c r="B86" s="0" t="s">
        <v>957</v>
      </c>
      <c r="C86" s="28" t="str">
        <f aca="false">HYPERLINK(D86)</f>
        <v>https://samviewer.digile.be/nl/sam/ampps/228453-02</v>
      </c>
      <c r="D86" s="1" t="s">
        <v>958</v>
      </c>
      <c r="E86" s="1" t="s">
        <v>959</v>
      </c>
      <c r="F86" s="1" t="s">
        <v>960</v>
      </c>
      <c r="G86" s="0" t="n">
        <v>2718203</v>
      </c>
      <c r="H86" s="0" t="s">
        <v>956</v>
      </c>
      <c r="I86" s="0" t="s">
        <v>956</v>
      </c>
      <c r="J86" s="2" t="str">
        <f aca="false">CONCATENATE(BI86," ",CK86," ",BE86," ",BO86," ",R86,S86," x ",DK86,DL86,"/",DN86,DO86)</f>
        <v>BEL Ibuprofen lysine Johnson &amp; Johnson Consumer film-coated tablet 30 x 400mg/</v>
      </c>
      <c r="K86" s="2" t="str">
        <f aca="false">CONCATENATE(BI86," ",CK86," ",BE86," ",BO86," ",R86,S86," x ",DK86,DL86,"/",DN86,DO86)</f>
        <v>BEL Ibuprofen lysine Johnson &amp; Johnson Consumer film-coated tablet 30 x 400mg/</v>
      </c>
      <c r="L86" s="11"/>
      <c r="M86" s="11"/>
      <c r="N86" s="11"/>
      <c r="O86" s="11"/>
      <c r="P86" s="0" t="n">
        <v>30</v>
      </c>
      <c r="Q86" s="2"/>
      <c r="R86" s="0" t="n">
        <v>30</v>
      </c>
      <c r="S86" s="2"/>
      <c r="T86" s="30" t="s">
        <v>223</v>
      </c>
      <c r="W86" s="1" t="s">
        <v>224</v>
      </c>
      <c r="X86" s="0" t="n">
        <v>100</v>
      </c>
      <c r="Y86" s="0" t="s">
        <v>961</v>
      </c>
      <c r="AA86" s="2"/>
      <c r="AB86" s="2"/>
      <c r="AC86" s="2"/>
      <c r="AD86" s="76" t="n">
        <v>1</v>
      </c>
      <c r="AE86" s="0" t="n">
        <v>30</v>
      </c>
      <c r="AF86" s="0" t="n">
        <v>10221000</v>
      </c>
      <c r="AG86" s="32" t="s">
        <v>781</v>
      </c>
      <c r="AH86" s="0" t="s">
        <v>778</v>
      </c>
      <c r="AI86" s="2"/>
      <c r="AJ86" s="34" t="n">
        <v>15054000</v>
      </c>
      <c r="AK86" s="35" t="s">
        <v>183</v>
      </c>
      <c r="AL86" s="2"/>
      <c r="AM86" s="2"/>
      <c r="AN86" s="2"/>
      <c r="AO86" s="2"/>
      <c r="AP86" s="0" t="n">
        <v>30</v>
      </c>
      <c r="AQ86" s="2"/>
      <c r="AR86" s="2"/>
      <c r="AS86" s="0" t="n">
        <v>55</v>
      </c>
      <c r="AT86" s="36" t="str">
        <f aca="false">CONCATENATE(BI86," ",CK86," ",BE86," ",BO86," ",DK86,DL86,"/",DN86,DO86)</f>
        <v>BEL Ibuprofen lysine Johnson &amp; Johnson Consumer film-coated tablet 400mg/</v>
      </c>
      <c r="AU86" s="29"/>
      <c r="AW86" s="0" t="n">
        <v>55</v>
      </c>
      <c r="AX86" s="0" t="s">
        <v>962</v>
      </c>
      <c r="AZ86" s="0" t="s">
        <v>636</v>
      </c>
      <c r="BA86" s="74" t="s">
        <v>551</v>
      </c>
      <c r="BB86" s="0" t="n">
        <v>10221000</v>
      </c>
      <c r="BC86" s="32" t="s">
        <v>781</v>
      </c>
      <c r="BD86" s="0" t="n">
        <v>1436</v>
      </c>
      <c r="BE86" s="0" t="s">
        <v>758</v>
      </c>
      <c r="BF86" s="2"/>
      <c r="BG86" s="0" t="s">
        <v>758</v>
      </c>
      <c r="BH86" s="0" t="s">
        <v>963</v>
      </c>
      <c r="BI86" s="11" t="s">
        <v>189</v>
      </c>
      <c r="BJ86" s="0" t="str">
        <f aca="false">CONCATENATE(CK86," ",BO86," ",DK86,DL86,"/",DN86,DO86)</f>
        <v>Ibuprofen lysine film-coated tablet 400mg/</v>
      </c>
      <c r="BK86" s="29"/>
      <c r="BL86" s="0" t="str">
        <f aca="false">CONCATENATE(CK86," ",BO86," ",DK86,DL86,"/",DN86,DO86)</f>
        <v>Ibuprofen lysine film-coated tablet 400mg/</v>
      </c>
      <c r="BM86" s="0" t="s">
        <v>964</v>
      </c>
      <c r="BN86" s="0" t="n">
        <v>10221000</v>
      </c>
      <c r="BO86" s="32" t="s">
        <v>781</v>
      </c>
      <c r="BP86" s="1" t="s">
        <v>781</v>
      </c>
      <c r="BQ86" s="1" t="s">
        <v>183</v>
      </c>
      <c r="BR86" s="0" t="n">
        <v>10221000</v>
      </c>
      <c r="BS86" s="0" t="s">
        <v>782</v>
      </c>
      <c r="BT86" s="0" t="n">
        <v>10221000</v>
      </c>
      <c r="BU86" s="0" t="s">
        <v>782</v>
      </c>
      <c r="BV86" s="34" t="n">
        <v>15054000</v>
      </c>
      <c r="BW86" s="35" t="s">
        <v>183</v>
      </c>
      <c r="BX86" s="2"/>
      <c r="BY86" s="4" t="s">
        <v>183</v>
      </c>
      <c r="BZ86" s="0" t="n">
        <v>20053000</v>
      </c>
      <c r="CA86" s="0" t="s">
        <v>191</v>
      </c>
      <c r="CB86" s="1" t="s">
        <v>191</v>
      </c>
      <c r="CC86" s="1" t="s">
        <v>191</v>
      </c>
      <c r="CD86" s="2"/>
      <c r="CE86" s="2"/>
      <c r="CF86" s="2"/>
      <c r="CG86" s="2"/>
      <c r="CH86" s="84" t="n">
        <v>100000090111</v>
      </c>
      <c r="CI86" s="43" t="s">
        <v>192</v>
      </c>
      <c r="CJ86" s="84" t="n">
        <v>100000090111</v>
      </c>
      <c r="CK86" s="45" t="s">
        <v>725</v>
      </c>
      <c r="CL86" s="11" t="s">
        <v>194</v>
      </c>
      <c r="CM86" s="77" t="n">
        <v>100000090365</v>
      </c>
      <c r="CN86" s="0" t="s">
        <v>561</v>
      </c>
      <c r="CO86" s="1" t="s">
        <v>726</v>
      </c>
      <c r="CP86" s="4" t="s">
        <v>934</v>
      </c>
      <c r="CQ86" s="0" t="s">
        <v>563</v>
      </c>
      <c r="CR86" s="0" t="s">
        <v>561</v>
      </c>
      <c r="CS86" s="16" t="s">
        <v>564</v>
      </c>
      <c r="CT86" s="2"/>
      <c r="CU86" s="2"/>
      <c r="CV86" s="2"/>
      <c r="CW86" s="2"/>
      <c r="CY86" s="2"/>
      <c r="CZ86" s="1" t="s">
        <v>726</v>
      </c>
      <c r="DA86" s="1" t="s">
        <v>506</v>
      </c>
      <c r="DB86" s="1" t="s">
        <v>551</v>
      </c>
      <c r="DC86" s="1" t="s">
        <v>506</v>
      </c>
      <c r="DD86" s="1" t="s">
        <v>201</v>
      </c>
      <c r="DE86" s="0" t="n">
        <v>400</v>
      </c>
      <c r="DF86" s="0" t="s">
        <v>202</v>
      </c>
      <c r="DG86" s="11"/>
      <c r="DH86" s="46" t="n">
        <v>1</v>
      </c>
      <c r="DI86" s="35" t="s">
        <v>183</v>
      </c>
      <c r="DJ86" s="34" t="n">
        <v>15054000</v>
      </c>
      <c r="DK86" s="5" t="n">
        <v>400</v>
      </c>
      <c r="DL86" s="5" t="s">
        <v>202</v>
      </c>
      <c r="DS86" s="2"/>
      <c r="DT86" s="2"/>
      <c r="DU86" s="2"/>
      <c r="DV86" s="2"/>
      <c r="DW86" s="2"/>
      <c r="DX86" s="2"/>
      <c r="DY86" s="2"/>
      <c r="EB86" s="2"/>
      <c r="EE86" s="2"/>
      <c r="EH86" s="2"/>
      <c r="EI86" s="2"/>
      <c r="EJ86" s="2"/>
      <c r="EK86" s="2"/>
      <c r="EL86" s="0" t="n">
        <f aca="false">(30*400)/1200</f>
        <v>10</v>
      </c>
      <c r="EM86" s="0" t="n">
        <v>1200</v>
      </c>
      <c r="EN86" s="0" t="s">
        <v>202</v>
      </c>
      <c r="EO86" s="0" t="s">
        <v>203</v>
      </c>
      <c r="EP86" s="0" t="n">
        <v>30</v>
      </c>
      <c r="ER86" s="32" t="str">
        <f aca="false">CONCATENATE(CN86," ",FD86," ",DK86,DL86,"/",DN86,DO86)</f>
        <v>ibuprofen  oral 400mg/</v>
      </c>
      <c r="ET86" s="0" t="s">
        <v>871</v>
      </c>
      <c r="EU86" s="33" t="s">
        <v>205</v>
      </c>
      <c r="EV86" s="33" t="s">
        <v>569</v>
      </c>
      <c r="EW86" s="33" t="s">
        <v>205</v>
      </c>
      <c r="EX86" s="33" t="s">
        <v>570</v>
      </c>
      <c r="EY86" s="33" t="s">
        <v>205</v>
      </c>
      <c r="EZ86" s="33" t="s">
        <v>571</v>
      </c>
      <c r="FA86" s="33" t="s">
        <v>205</v>
      </c>
      <c r="FB86" s="33" t="s">
        <v>209</v>
      </c>
      <c r="FC86" s="33" t="s">
        <v>205</v>
      </c>
      <c r="FD86" s="33" t="s">
        <v>210</v>
      </c>
      <c r="FE86" s="32" t="str">
        <f aca="false">CONCATENATE(CN86," ",FD86," ",DK86,DL86,"/",DN86,DO86)</f>
        <v>ibuprofen  oral 400mg/</v>
      </c>
      <c r="FH86" s="0" t="s">
        <v>730</v>
      </c>
      <c r="FI86" s="33" t="s">
        <v>575</v>
      </c>
      <c r="FJ86" s="33" t="s">
        <v>205</v>
      </c>
      <c r="FK86" s="33" t="s">
        <v>571</v>
      </c>
      <c r="FL86" s="0" t="n">
        <v>69</v>
      </c>
      <c r="FM86" s="0" t="s">
        <v>183</v>
      </c>
      <c r="FN86" s="0" t="n">
        <v>19</v>
      </c>
      <c r="FO86" s="0" t="s">
        <v>214</v>
      </c>
      <c r="FP86" s="0" t="n">
        <v>31</v>
      </c>
      <c r="FQ86" s="0" t="s">
        <v>210</v>
      </c>
      <c r="FR86" s="0" t="n">
        <v>47</v>
      </c>
      <c r="FS86" s="0" t="s">
        <v>215</v>
      </c>
      <c r="FU86" s="0" t="n">
        <v>69</v>
      </c>
      <c r="FV86" s="0" t="n">
        <v>19</v>
      </c>
      <c r="FW86" s="0" t="n">
        <v>31</v>
      </c>
      <c r="FX86" s="0" t="n">
        <v>47</v>
      </c>
      <c r="FZ86" s="0" t="s">
        <v>216</v>
      </c>
      <c r="GA86" s="0" t="s">
        <v>217</v>
      </c>
    </row>
    <row r="87" customFormat="false" ht="13.8" hidden="false" customHeight="false" outlineLevel="0" collapsed="false">
      <c r="A87" s="0" t="s">
        <v>965</v>
      </c>
      <c r="B87" s="0" t="s">
        <v>966</v>
      </c>
      <c r="C87" s="28" t="str">
        <f aca="false">HYPERLINK(D87)</f>
        <v>https://samviewer.digile.be/nl/sam/ampps/244456-04</v>
      </c>
      <c r="D87" s="1" t="s">
        <v>967</v>
      </c>
      <c r="E87" s="1" t="s">
        <v>968</v>
      </c>
      <c r="F87" s="1" t="s">
        <v>969</v>
      </c>
      <c r="G87" s="0" t="n">
        <v>3690294</v>
      </c>
      <c r="H87" s="0" t="s">
        <v>965</v>
      </c>
      <c r="I87" s="0" t="s">
        <v>965</v>
      </c>
      <c r="J87" s="2" t="str">
        <f aca="false">CONCATENATE(BI87," ",CK87," ",BE87," ",BO87," ",R87,S87," x ",DK87,DL87,"/",DN87,DO87)</f>
        <v>BEL Ibuprofen arginine Zambon film-coated tablet 30 x 400mg/</v>
      </c>
      <c r="K87" s="2" t="str">
        <f aca="false">CONCATENATE(BI87," ",CK87," ",BE87," ",BO87," ",R87,S87," x ",DK87,DL87,"/",DN87,DO87)</f>
        <v>BEL Ibuprofen arginine Zambon film-coated tablet 30 x 400mg/</v>
      </c>
      <c r="L87" s="11"/>
      <c r="M87" s="11"/>
      <c r="N87" s="11"/>
      <c r="O87" s="11"/>
      <c r="P87" s="0" t="n">
        <v>30</v>
      </c>
      <c r="Q87" s="2"/>
      <c r="R87" s="0" t="n">
        <v>30</v>
      </c>
      <c r="S87" s="2"/>
      <c r="T87" s="30" t="s">
        <v>223</v>
      </c>
      <c r="W87" s="1" t="s">
        <v>224</v>
      </c>
      <c r="X87" s="0" t="n">
        <v>30</v>
      </c>
      <c r="Y87" s="0" t="s">
        <v>970</v>
      </c>
      <c r="AA87" s="2"/>
      <c r="AB87" s="2"/>
      <c r="AC87" s="2"/>
      <c r="AD87" s="76" t="n">
        <v>1</v>
      </c>
      <c r="AE87" s="0" t="n">
        <v>30</v>
      </c>
      <c r="AF87" s="0" t="n">
        <v>10221000</v>
      </c>
      <c r="AG87" s="32" t="s">
        <v>781</v>
      </c>
      <c r="AH87" s="0" t="s">
        <v>778</v>
      </c>
      <c r="AI87" s="2"/>
      <c r="AJ87" s="34" t="n">
        <v>15054000</v>
      </c>
      <c r="AK87" s="35" t="s">
        <v>183</v>
      </c>
      <c r="AL87" s="2"/>
      <c r="AM87" s="2"/>
      <c r="AN87" s="2"/>
      <c r="AO87" s="2"/>
      <c r="AP87" s="0" t="n">
        <v>30</v>
      </c>
      <c r="AQ87" s="2"/>
      <c r="AR87" s="2"/>
      <c r="AS87" s="32" t="n">
        <v>456124</v>
      </c>
      <c r="AT87" s="36" t="str">
        <f aca="false">CONCATENATE(BI87," ",CK87," ",BE87," ",BO87," ",DK87,DL87,"/",DN87,DO87)</f>
        <v>BEL Ibuprofen arginine Zambon film-coated tablet 400mg/</v>
      </c>
      <c r="AU87" s="29"/>
      <c r="AX87" s="0" t="s">
        <v>971</v>
      </c>
      <c r="AZ87" s="0" t="s">
        <v>636</v>
      </c>
      <c r="BA87" s="74" t="s">
        <v>551</v>
      </c>
      <c r="BB87" s="0" t="n">
        <v>10221000</v>
      </c>
      <c r="BC87" s="32" t="s">
        <v>781</v>
      </c>
      <c r="BD87" s="69" t="n">
        <v>135</v>
      </c>
      <c r="BE87" s="0" t="s">
        <v>816</v>
      </c>
      <c r="BF87" s="2"/>
      <c r="BG87" s="0" t="s">
        <v>816</v>
      </c>
      <c r="BI87" s="11" t="s">
        <v>189</v>
      </c>
      <c r="BJ87" s="0" t="str">
        <f aca="false">CONCATENATE(CK87," ",BO87," ",DK87,DL87,"/",DN87,DO87)</f>
        <v>Ibuprofen arginine film-coated tablet 400mg/</v>
      </c>
      <c r="BK87" s="29"/>
      <c r="BL87" s="0" t="str">
        <f aca="false">CONCATENATE(CK87," ",BO87," ",DK87,DL87,"/",DN87,DO87)</f>
        <v>Ibuprofen arginine film-coated tablet 400mg/</v>
      </c>
      <c r="BM87" s="0" t="s">
        <v>324</v>
      </c>
      <c r="BN87" s="0" t="n">
        <v>10221000</v>
      </c>
      <c r="BO87" s="32" t="s">
        <v>781</v>
      </c>
      <c r="BP87" s="1" t="s">
        <v>781</v>
      </c>
      <c r="BQ87" s="1" t="s">
        <v>183</v>
      </c>
      <c r="BR87" s="0" t="n">
        <v>10221000</v>
      </c>
      <c r="BS87" s="0" t="s">
        <v>782</v>
      </c>
      <c r="BT87" s="0" t="n">
        <v>10221000</v>
      </c>
      <c r="BU87" s="0" t="s">
        <v>782</v>
      </c>
      <c r="BV87" s="34" t="n">
        <v>15054000</v>
      </c>
      <c r="BW87" s="35" t="s">
        <v>183</v>
      </c>
      <c r="BX87" s="2"/>
      <c r="BY87" s="4" t="s">
        <v>183</v>
      </c>
      <c r="BZ87" s="0" t="n">
        <v>20053000</v>
      </c>
      <c r="CA87" s="0" t="s">
        <v>191</v>
      </c>
      <c r="CB87" s="1" t="s">
        <v>191</v>
      </c>
      <c r="CC87" s="1" t="s">
        <v>191</v>
      </c>
      <c r="CD87" s="2"/>
      <c r="CE87" s="2"/>
      <c r="CF87" s="2"/>
      <c r="CG87" s="2"/>
      <c r="CH87" s="77" t="n">
        <v>100000092228</v>
      </c>
      <c r="CI87" s="43" t="s">
        <v>192</v>
      </c>
      <c r="CJ87" s="77" t="n">
        <v>100000092228</v>
      </c>
      <c r="CK87" s="45" t="s">
        <v>972</v>
      </c>
      <c r="CL87" s="11" t="s">
        <v>194</v>
      </c>
      <c r="CM87" s="77" t="n">
        <v>100000090365</v>
      </c>
      <c r="CN87" s="0" t="s">
        <v>561</v>
      </c>
      <c r="CO87" s="1" t="s">
        <v>821</v>
      </c>
      <c r="CP87" s="4" t="s">
        <v>822</v>
      </c>
      <c r="CQ87" s="0" t="s">
        <v>563</v>
      </c>
      <c r="CR87" s="0" t="s">
        <v>561</v>
      </c>
      <c r="CS87" s="16" t="s">
        <v>973</v>
      </c>
      <c r="CT87" s="2"/>
      <c r="CU87" s="2"/>
      <c r="CV87" s="2"/>
      <c r="CW87" s="2"/>
      <c r="CY87" s="2"/>
      <c r="DA87" s="1" t="s">
        <v>257</v>
      </c>
      <c r="DB87" s="1" t="s">
        <v>551</v>
      </c>
      <c r="DC87" s="1" t="s">
        <v>506</v>
      </c>
      <c r="DD87" s="1" t="s">
        <v>201</v>
      </c>
      <c r="DE87" s="0" t="n">
        <v>400</v>
      </c>
      <c r="DF87" s="0" t="s">
        <v>202</v>
      </c>
      <c r="DG87" s="11"/>
      <c r="DH87" s="46" t="n">
        <v>1</v>
      </c>
      <c r="DI87" s="35" t="s">
        <v>183</v>
      </c>
      <c r="DJ87" s="34" t="n">
        <v>15054000</v>
      </c>
      <c r="DK87" s="5" t="n">
        <v>400</v>
      </c>
      <c r="DL87" s="5" t="s">
        <v>202</v>
      </c>
      <c r="DS87" s="2"/>
      <c r="DT87" s="2"/>
      <c r="DU87" s="2"/>
      <c r="DV87" s="2"/>
      <c r="DW87" s="2"/>
      <c r="DX87" s="2"/>
      <c r="DY87" s="2"/>
      <c r="EB87" s="2"/>
      <c r="EE87" s="2"/>
      <c r="EH87" s="2"/>
      <c r="EI87" s="2"/>
      <c r="EJ87" s="2"/>
      <c r="EK87" s="2"/>
      <c r="EL87" s="0" t="n">
        <f aca="false">(30*400)/1200</f>
        <v>10</v>
      </c>
      <c r="EM87" s="0" t="n">
        <v>1200</v>
      </c>
      <c r="EN87" s="0" t="s">
        <v>202</v>
      </c>
      <c r="EO87" s="0" t="s">
        <v>203</v>
      </c>
      <c r="EP87" s="0" t="n">
        <v>30</v>
      </c>
      <c r="ER87" s="32" t="str">
        <f aca="false">CONCATENATE(CN87," ",FD87," ",DK87,DL87,"/",DN87,DO87)</f>
        <v>ibuprofen  oral 400mg/</v>
      </c>
      <c r="ET87" s="0" t="s">
        <v>871</v>
      </c>
      <c r="EU87" s="33" t="s">
        <v>205</v>
      </c>
      <c r="EV87" s="33" t="s">
        <v>569</v>
      </c>
      <c r="EW87" s="33" t="s">
        <v>205</v>
      </c>
      <c r="EX87" s="33" t="s">
        <v>570</v>
      </c>
      <c r="EY87" s="33" t="s">
        <v>205</v>
      </c>
      <c r="EZ87" s="33" t="s">
        <v>571</v>
      </c>
      <c r="FA87" s="33" t="s">
        <v>205</v>
      </c>
      <c r="FB87" s="33" t="s">
        <v>209</v>
      </c>
      <c r="FC87" s="33" t="s">
        <v>205</v>
      </c>
      <c r="FD87" s="33" t="s">
        <v>210</v>
      </c>
      <c r="FE87" s="32" t="str">
        <f aca="false">CONCATENATE(CN87," ",FD87," ",DK87,DL87,"/",DN87,DO87)</f>
        <v>ibuprofen  oral 400mg/</v>
      </c>
      <c r="FI87" s="33" t="s">
        <v>575</v>
      </c>
      <c r="FJ87" s="33" t="s">
        <v>205</v>
      </c>
      <c r="FK87" s="33" t="s">
        <v>571</v>
      </c>
      <c r="FL87" s="0" t="n">
        <v>69</v>
      </c>
      <c r="FM87" s="0" t="s">
        <v>183</v>
      </c>
      <c r="FN87" s="0" t="n">
        <v>19</v>
      </c>
      <c r="FO87" s="0" t="s">
        <v>214</v>
      </c>
      <c r="FP87" s="0" t="n">
        <v>31</v>
      </c>
      <c r="FQ87" s="0" t="s">
        <v>210</v>
      </c>
      <c r="FR87" s="0" t="n">
        <v>47</v>
      </c>
      <c r="FS87" s="0" t="s">
        <v>215</v>
      </c>
      <c r="FU87" s="0" t="n">
        <v>69</v>
      </c>
      <c r="FV87" s="0" t="n">
        <v>19</v>
      </c>
      <c r="FW87" s="0" t="n">
        <v>31</v>
      </c>
      <c r="FX87" s="0" t="n">
        <v>47</v>
      </c>
      <c r="FZ87" s="0" t="s">
        <v>216</v>
      </c>
      <c r="GA87" s="0" t="s">
        <v>217</v>
      </c>
    </row>
    <row r="88" customFormat="false" ht="13.8" hidden="false" customHeight="false" outlineLevel="0" collapsed="false">
      <c r="A88" s="0" t="s">
        <v>974</v>
      </c>
      <c r="B88" s="71" t="s">
        <v>975</v>
      </c>
      <c r="C88" s="28" t="str">
        <f aca="false">HYPERLINK(D88)</f>
        <v>https://samviewer.digile.be/nl/sam/ampps/158067-01</v>
      </c>
      <c r="D88" s="1" t="s">
        <v>976</v>
      </c>
      <c r="E88" s="1" t="s">
        <v>977</v>
      </c>
      <c r="F88" s="1" t="s">
        <v>978</v>
      </c>
      <c r="G88" s="0" t="n">
        <v>2789535</v>
      </c>
      <c r="H88" s="0" t="s">
        <v>974</v>
      </c>
      <c r="I88" s="0" t="s">
        <v>974</v>
      </c>
      <c r="J88" s="2" t="str">
        <f aca="false">CONCATENATE(BI88," ",CK88," ",BE88," ",BO88," ",R88,S88," x ",DK88,DL88,"/",DN88,DO88)</f>
        <v>BEL ibuprofen  Mylan EPD Effervescent granules 20 x 600mg/</v>
      </c>
      <c r="K88" s="2" t="str">
        <f aca="false">CONCATENATE(BI88," ",CK88," ",BE88," ",BO88," ",R88,S88," x ",DK88,DL88,"/",DN88,DO88)</f>
        <v>BEL ibuprofen  Mylan EPD Effervescent granules 20 x 600mg/</v>
      </c>
      <c r="L88" s="11"/>
      <c r="M88" s="11"/>
      <c r="N88" s="11"/>
      <c r="O88" s="11"/>
      <c r="P88" s="0" t="n">
        <v>20</v>
      </c>
      <c r="Q88" s="2"/>
      <c r="R88" s="0" t="n">
        <v>20</v>
      </c>
      <c r="S88" s="2"/>
      <c r="T88" s="30" t="s">
        <v>877</v>
      </c>
      <c r="W88" s="1" t="s">
        <v>878</v>
      </c>
      <c r="X88" s="0" t="n">
        <v>100</v>
      </c>
      <c r="Y88" s="0" t="s">
        <v>979</v>
      </c>
      <c r="AA88" s="2"/>
      <c r="AB88" s="2"/>
      <c r="AC88" s="2"/>
      <c r="AD88" s="76" t="n">
        <v>1</v>
      </c>
      <c r="AE88" s="0" t="n">
        <v>20</v>
      </c>
      <c r="AF88" s="0" t="n">
        <v>10205000</v>
      </c>
      <c r="AG88" s="32" t="s">
        <v>980</v>
      </c>
      <c r="AH88" s="0" t="s">
        <v>981</v>
      </c>
      <c r="AI88" s="2"/>
      <c r="AJ88" s="2" t="n">
        <v>15045000</v>
      </c>
      <c r="AK88" s="85" t="s">
        <v>814</v>
      </c>
      <c r="AL88" s="2"/>
      <c r="AM88" s="2"/>
      <c r="AN88" s="2"/>
      <c r="AO88" s="2"/>
      <c r="AP88" s="0" t="n">
        <v>20</v>
      </c>
      <c r="AQ88" s="2"/>
      <c r="AR88" s="2"/>
      <c r="AS88" s="0" t="n">
        <v>194</v>
      </c>
      <c r="AT88" s="36" t="str">
        <f aca="false">CONCATENATE(BI88," ",CK88," ",BE88," ",BO88," ",DK88,DL88,"/",DN88,DO88)</f>
        <v>BEL ibuprofen  Mylan EPD Effervescent granules 600mg/</v>
      </c>
      <c r="AU88" s="29"/>
      <c r="AW88" s="0" t="n">
        <v>194</v>
      </c>
      <c r="AX88" s="0" t="s">
        <v>982</v>
      </c>
      <c r="AZ88" s="0" t="s">
        <v>636</v>
      </c>
      <c r="BA88" s="74" t="s">
        <v>551</v>
      </c>
      <c r="BB88" s="0" t="n">
        <v>10205000</v>
      </c>
      <c r="BC88" s="32" t="s">
        <v>980</v>
      </c>
      <c r="BD88" s="0" t="n">
        <v>1441</v>
      </c>
      <c r="BE88" s="0" t="s">
        <v>431</v>
      </c>
      <c r="BF88" s="2"/>
      <c r="BG88" s="0" t="s">
        <v>431</v>
      </c>
      <c r="BH88" s="0" t="s">
        <v>983</v>
      </c>
      <c r="BI88" s="11" t="s">
        <v>189</v>
      </c>
      <c r="BJ88" s="0" t="str">
        <f aca="false">CONCATENATE(CK88," ",BO88," ",DK88,DL88,"/",DN88,DO88)</f>
        <v>ibuprofen  Effervescent granules 600mg/</v>
      </c>
      <c r="BK88" s="29"/>
      <c r="BL88" s="0" t="str">
        <f aca="false">CONCATENATE(CK88," ",BO88," ",DK88,DL88,"/",DN88,DO88)</f>
        <v>ibuprofen  Effervescent granules 600mg/</v>
      </c>
      <c r="BM88" s="0" t="s">
        <v>984</v>
      </c>
      <c r="BN88" s="0" t="n">
        <v>10205000</v>
      </c>
      <c r="BO88" s="32" t="s">
        <v>980</v>
      </c>
      <c r="BP88" s="1" t="s">
        <v>980</v>
      </c>
      <c r="BQ88" s="1" t="s">
        <v>985</v>
      </c>
      <c r="BR88" s="0" t="n">
        <v>10205000</v>
      </c>
      <c r="BS88" s="0" t="s">
        <v>986</v>
      </c>
      <c r="BT88" s="0" t="n">
        <v>10205000</v>
      </c>
      <c r="BU88" s="0" t="s">
        <v>986</v>
      </c>
      <c r="BV88" s="2" t="n">
        <v>15045000</v>
      </c>
      <c r="BW88" s="85" t="s">
        <v>814</v>
      </c>
      <c r="BX88" s="2"/>
      <c r="BY88" s="2"/>
      <c r="BZ88" s="0" t="n">
        <v>20053000</v>
      </c>
      <c r="CA88" s="0" t="s">
        <v>191</v>
      </c>
      <c r="CB88" s="1" t="s">
        <v>191</v>
      </c>
      <c r="CC88" s="1" t="s">
        <v>191</v>
      </c>
      <c r="CD88" s="2"/>
      <c r="CE88" s="2"/>
      <c r="CF88" s="2"/>
      <c r="CG88" s="2"/>
      <c r="CH88" s="77" t="n">
        <v>100000090365</v>
      </c>
      <c r="CI88" s="43" t="s">
        <v>192</v>
      </c>
      <c r="CJ88" s="77" t="n">
        <v>100000090365</v>
      </c>
      <c r="CK88" s="0" t="s">
        <v>561</v>
      </c>
      <c r="CL88" s="11" t="s">
        <v>194</v>
      </c>
      <c r="CM88" s="77" t="n">
        <v>100000090365</v>
      </c>
      <c r="CN88" s="0" t="s">
        <v>561</v>
      </c>
      <c r="CO88" s="1" t="s">
        <v>551</v>
      </c>
      <c r="CP88" s="4" t="s">
        <v>656</v>
      </c>
      <c r="CQ88" s="0" t="s">
        <v>563</v>
      </c>
      <c r="CR88" s="0" t="s">
        <v>561</v>
      </c>
      <c r="CS88" s="16"/>
      <c r="CT88" s="2"/>
      <c r="CU88" s="2"/>
      <c r="CV88" s="2"/>
      <c r="CW88" s="2"/>
      <c r="CY88" s="2"/>
      <c r="DA88" s="1" t="s">
        <v>257</v>
      </c>
      <c r="DB88" s="1" t="s">
        <v>551</v>
      </c>
      <c r="DC88" s="1" t="s">
        <v>656</v>
      </c>
      <c r="DD88" s="1" t="s">
        <v>201</v>
      </c>
      <c r="DE88" s="0" t="n">
        <v>600</v>
      </c>
      <c r="DF88" s="0" t="s">
        <v>202</v>
      </c>
      <c r="DG88" s="11"/>
      <c r="DH88" s="46" t="n">
        <v>1</v>
      </c>
      <c r="DI88" s="85" t="s">
        <v>814</v>
      </c>
      <c r="DJ88" s="2" t="n">
        <v>15045000</v>
      </c>
      <c r="DK88" s="5" t="n">
        <v>600</v>
      </c>
      <c r="DL88" s="5" t="s">
        <v>202</v>
      </c>
      <c r="DS88" s="2"/>
      <c r="DT88" s="2"/>
      <c r="DU88" s="2"/>
      <c r="DV88" s="2"/>
      <c r="DW88" s="2"/>
      <c r="DX88" s="2"/>
      <c r="DY88" s="2"/>
      <c r="EB88" s="2"/>
      <c r="EE88" s="2"/>
      <c r="EH88" s="2"/>
      <c r="EI88" s="2"/>
      <c r="EJ88" s="2"/>
      <c r="EK88" s="2"/>
      <c r="EL88" s="0" t="n">
        <f aca="false">(20*600)/1200</f>
        <v>10</v>
      </c>
      <c r="EM88" s="0" t="n">
        <v>1200</v>
      </c>
      <c r="EN88" s="0" t="s">
        <v>202</v>
      </c>
      <c r="EO88" s="0" t="s">
        <v>203</v>
      </c>
      <c r="EP88" s="0" t="n">
        <v>20</v>
      </c>
      <c r="ER88" s="32" t="str">
        <f aca="false">CONCATENATE(CN88," ",FD88," ",DK88,DL88,"/",DN88,DO88)</f>
        <v>ibuprofen  oral 600mg/</v>
      </c>
      <c r="ET88" s="0" t="s">
        <v>987</v>
      </c>
      <c r="EU88" s="33" t="s">
        <v>205</v>
      </c>
      <c r="EV88" s="33" t="s">
        <v>569</v>
      </c>
      <c r="EW88" s="33" t="s">
        <v>205</v>
      </c>
      <c r="EX88" s="33" t="s">
        <v>570</v>
      </c>
      <c r="EY88" s="33" t="s">
        <v>205</v>
      </c>
      <c r="EZ88" s="33" t="s">
        <v>571</v>
      </c>
      <c r="FA88" s="33" t="s">
        <v>205</v>
      </c>
      <c r="FB88" s="33" t="s">
        <v>209</v>
      </c>
      <c r="FC88" s="33" t="s">
        <v>205</v>
      </c>
      <c r="FD88" s="33" t="s">
        <v>210</v>
      </c>
      <c r="FE88" s="32" t="str">
        <f aca="false">CONCATENATE(CN88," ",FD88," ",DK88,DL88,"/",DN88,DO88)</f>
        <v>ibuprofen  oral 600mg/</v>
      </c>
      <c r="FH88" s="0" t="s">
        <v>574</v>
      </c>
      <c r="FI88" s="33" t="s">
        <v>575</v>
      </c>
      <c r="FJ88" s="33" t="s">
        <v>205</v>
      </c>
      <c r="FK88" s="33" t="s">
        <v>571</v>
      </c>
      <c r="FL88" s="0" t="n">
        <v>83</v>
      </c>
      <c r="FM88" s="0" t="s">
        <v>625</v>
      </c>
      <c r="FN88" s="0" t="n">
        <v>19</v>
      </c>
      <c r="FO88" s="0" t="s">
        <v>214</v>
      </c>
      <c r="FP88" s="0" t="n">
        <v>31</v>
      </c>
      <c r="FQ88" s="0" t="s">
        <v>210</v>
      </c>
      <c r="FR88" s="0" t="n">
        <v>47</v>
      </c>
      <c r="FS88" s="0" t="s">
        <v>215</v>
      </c>
      <c r="FU88" s="0" t="n">
        <v>83</v>
      </c>
      <c r="FV88" s="0" t="n">
        <v>19</v>
      </c>
      <c r="FW88" s="0" t="n">
        <v>31</v>
      </c>
      <c r="FX88" s="0" t="n">
        <v>47</v>
      </c>
      <c r="FZ88" s="0" t="s">
        <v>216</v>
      </c>
      <c r="GA88" s="0" t="s">
        <v>217</v>
      </c>
    </row>
    <row r="89" s="32" customFormat="true" ht="13.8" hidden="false" customHeight="false" outlineLevel="0" collapsed="false">
      <c r="A89" s="32" t="s">
        <v>988</v>
      </c>
      <c r="B89" s="32" t="s">
        <v>989</v>
      </c>
      <c r="C89" s="28" t="str">
        <f aca="false">HYPERLINK(D89)</f>
        <v>https://samviewer.digile.be/nl/sam/ampps/128064-01</v>
      </c>
      <c r="D89" s="1" t="s">
        <v>990</v>
      </c>
      <c r="E89" s="1" t="s">
        <v>991</v>
      </c>
      <c r="F89" s="1" t="s">
        <v>992</v>
      </c>
      <c r="G89" s="32" t="n">
        <v>867556</v>
      </c>
      <c r="H89" s="32" t="s">
        <v>988</v>
      </c>
      <c r="I89" s="32" t="s">
        <v>988</v>
      </c>
      <c r="J89" s="2" t="str">
        <f aca="false">CONCATENATE(BI89," ",CK89," ",BE89," ",BO89," ",R89,S89," x ",DK89,DL89,"/",DN89,DO89)</f>
        <v>BEL ibuprofen  Mylan EPD film-coated tablet 30 x 600mg/</v>
      </c>
      <c r="K89" s="2" t="str">
        <f aca="false">CONCATENATE(BI89," ",CK89," ",BE89," ",BO89," ",R89,S89," x ",DK89,DL89,"/",DN89,DO89)</f>
        <v>BEL ibuprofen  Mylan EPD film-coated tablet 30 x 600mg/</v>
      </c>
      <c r="L89" s="11"/>
      <c r="M89" s="11"/>
      <c r="N89" s="11"/>
      <c r="O89" s="11"/>
      <c r="P89" s="32" t="n">
        <v>30</v>
      </c>
      <c r="Q89" s="2"/>
      <c r="R89" s="32" t="n">
        <v>30</v>
      </c>
      <c r="S89" s="2"/>
      <c r="T89" s="30" t="s">
        <v>223</v>
      </c>
      <c r="U89" s="1"/>
      <c r="V89" s="1"/>
      <c r="W89" s="1" t="s">
        <v>224</v>
      </c>
      <c r="X89" s="32" t="n">
        <v>100</v>
      </c>
      <c r="Y89" s="32" t="s">
        <v>993</v>
      </c>
      <c r="AA89" s="2"/>
      <c r="AB89" s="2"/>
      <c r="AC89" s="2"/>
      <c r="AD89" s="76" t="n">
        <v>1</v>
      </c>
      <c r="AE89" s="32" t="n">
        <v>30</v>
      </c>
      <c r="AF89" s="32" t="n">
        <v>10221000</v>
      </c>
      <c r="AG89" s="32" t="s">
        <v>781</v>
      </c>
      <c r="AH89" s="32" t="s">
        <v>778</v>
      </c>
      <c r="AI89" s="2"/>
      <c r="AJ89" s="34" t="n">
        <v>15054000</v>
      </c>
      <c r="AK89" s="35" t="s">
        <v>183</v>
      </c>
      <c r="AL89" s="2"/>
      <c r="AM89" s="2"/>
      <c r="AN89" s="2"/>
      <c r="AO89" s="2"/>
      <c r="AP89" s="32" t="n">
        <v>30</v>
      </c>
      <c r="AQ89" s="2"/>
      <c r="AR89" s="2"/>
      <c r="AS89" s="32" t="n">
        <v>190</v>
      </c>
      <c r="AT89" s="36" t="str">
        <f aca="false">CONCATENATE(BI89," ",CK89," ",BE89," ",BO89," ",DK89,DL89,"/",DN89,DO89)</f>
        <v>BEL ibuprofen  Mylan EPD film-coated tablet 600mg/</v>
      </c>
      <c r="AU89" s="29"/>
      <c r="AV89" s="3"/>
      <c r="AW89" s="32" t="n">
        <v>190</v>
      </c>
      <c r="AX89" s="32" t="s">
        <v>994</v>
      </c>
      <c r="AZ89" s="32" t="s">
        <v>636</v>
      </c>
      <c r="BA89" s="74" t="s">
        <v>551</v>
      </c>
      <c r="BB89" s="32" t="n">
        <v>10221000</v>
      </c>
      <c r="BC89" s="32" t="s">
        <v>781</v>
      </c>
      <c r="BD89" s="32" t="n">
        <v>1442</v>
      </c>
      <c r="BE89" s="32" t="s">
        <v>431</v>
      </c>
      <c r="BF89" s="2"/>
      <c r="BG89" s="32" t="s">
        <v>431</v>
      </c>
      <c r="BH89" s="32" t="s">
        <v>995</v>
      </c>
      <c r="BI89" s="11" t="s">
        <v>189</v>
      </c>
      <c r="BJ89" s="32" t="str">
        <f aca="false">CONCATENATE(CK89," ",BO89," ",DK89,DL89,"/",DN89,DO89)</f>
        <v>ibuprofen  film-coated tablet 600mg/</v>
      </c>
      <c r="BK89" s="29"/>
      <c r="BL89" s="32" t="str">
        <f aca="false">CONCATENATE(CK89," ",BO89," ",DK89,DL89,"/",DN89,DO89)</f>
        <v>ibuprofen  film-coated tablet 600mg/</v>
      </c>
      <c r="BM89" s="32" t="s">
        <v>996</v>
      </c>
      <c r="BN89" s="32" t="n">
        <v>10221000</v>
      </c>
      <c r="BO89" s="32" t="s">
        <v>781</v>
      </c>
      <c r="BP89" s="1" t="s">
        <v>781</v>
      </c>
      <c r="BQ89" s="1" t="s">
        <v>183</v>
      </c>
      <c r="BR89" s="32" t="n">
        <v>10221000</v>
      </c>
      <c r="BS89" s="32" t="s">
        <v>782</v>
      </c>
      <c r="BT89" s="32" t="n">
        <v>10221000</v>
      </c>
      <c r="BU89" s="32" t="s">
        <v>782</v>
      </c>
      <c r="BV89" s="34" t="n">
        <v>15054000</v>
      </c>
      <c r="BW89" s="35" t="s">
        <v>183</v>
      </c>
      <c r="BX89" s="2"/>
      <c r="BY89" s="4" t="s">
        <v>183</v>
      </c>
      <c r="BZ89" s="32" t="n">
        <v>20053000</v>
      </c>
      <c r="CA89" s="32" t="s">
        <v>191</v>
      </c>
      <c r="CB89" s="1" t="s">
        <v>191</v>
      </c>
      <c r="CC89" s="1" t="s">
        <v>191</v>
      </c>
      <c r="CD89" s="2"/>
      <c r="CE89" s="2"/>
      <c r="CF89" s="2"/>
      <c r="CG89" s="2"/>
      <c r="CH89" s="77" t="n">
        <v>100000090365</v>
      </c>
      <c r="CI89" s="43" t="s">
        <v>192</v>
      </c>
      <c r="CJ89" s="77" t="n">
        <v>100000090365</v>
      </c>
      <c r="CK89" s="32" t="s">
        <v>561</v>
      </c>
      <c r="CL89" s="11" t="s">
        <v>194</v>
      </c>
      <c r="CM89" s="77" t="n">
        <v>100000090365</v>
      </c>
      <c r="CN89" s="32" t="s">
        <v>561</v>
      </c>
      <c r="CO89" s="1" t="s">
        <v>551</v>
      </c>
      <c r="CP89" s="4" t="s">
        <v>656</v>
      </c>
      <c r="CQ89" s="32" t="s">
        <v>563</v>
      </c>
      <c r="CR89" s="32" t="s">
        <v>561</v>
      </c>
      <c r="CS89" s="16"/>
      <c r="CT89" s="2"/>
      <c r="CU89" s="2"/>
      <c r="CV89" s="2"/>
      <c r="CW89" s="2"/>
      <c r="CY89" s="2"/>
      <c r="CZ89" s="1"/>
      <c r="DA89" s="1" t="s">
        <v>257</v>
      </c>
      <c r="DB89" s="1" t="s">
        <v>551</v>
      </c>
      <c r="DC89" s="1" t="s">
        <v>656</v>
      </c>
      <c r="DD89" s="1" t="s">
        <v>201</v>
      </c>
      <c r="DE89" s="32" t="n">
        <v>600</v>
      </c>
      <c r="DF89" s="32" t="s">
        <v>202</v>
      </c>
      <c r="DG89" s="11"/>
      <c r="DH89" s="46" t="n">
        <v>1</v>
      </c>
      <c r="DI89" s="35" t="s">
        <v>183</v>
      </c>
      <c r="DJ89" s="34" t="n">
        <v>15054000</v>
      </c>
      <c r="DK89" s="32" t="n">
        <v>600</v>
      </c>
      <c r="DL89" s="32" t="s">
        <v>202</v>
      </c>
      <c r="DM89" s="5"/>
      <c r="DN89" s="5"/>
      <c r="DO89" s="5"/>
      <c r="DP89" s="5"/>
      <c r="DQ89" s="5"/>
      <c r="DR89" s="5"/>
      <c r="DS89" s="2"/>
      <c r="DT89" s="2"/>
      <c r="DU89" s="2"/>
      <c r="DV89" s="2"/>
      <c r="DW89" s="2"/>
      <c r="DX89" s="2"/>
      <c r="DY89" s="2"/>
      <c r="EB89" s="2"/>
      <c r="EE89" s="2"/>
      <c r="EH89" s="2"/>
      <c r="EI89" s="2"/>
      <c r="EJ89" s="2"/>
      <c r="EK89" s="2"/>
      <c r="EL89" s="32" t="n">
        <f aca="false">(30*600)/1200</f>
        <v>15</v>
      </c>
      <c r="EM89" s="32" t="n">
        <v>1200</v>
      </c>
      <c r="EN89" s="32" t="s">
        <v>202</v>
      </c>
      <c r="EO89" s="32" t="s">
        <v>203</v>
      </c>
      <c r="EP89" s="32" t="n">
        <v>30</v>
      </c>
      <c r="ER89" s="32" t="str">
        <f aca="false">CONCATENATE(CN89," ",FD89," ",DK89,DL89,"/",DN89,DO89)</f>
        <v>ibuprofen  oral 600mg/</v>
      </c>
      <c r="ET89" s="32" t="s">
        <v>987</v>
      </c>
      <c r="EU89" s="33" t="s">
        <v>205</v>
      </c>
      <c r="EV89" s="33" t="s">
        <v>569</v>
      </c>
      <c r="EW89" s="33" t="s">
        <v>205</v>
      </c>
      <c r="EX89" s="33" t="s">
        <v>570</v>
      </c>
      <c r="EY89" s="33" t="s">
        <v>205</v>
      </c>
      <c r="EZ89" s="33" t="s">
        <v>571</v>
      </c>
      <c r="FA89" s="33" t="s">
        <v>205</v>
      </c>
      <c r="FB89" s="33" t="s">
        <v>209</v>
      </c>
      <c r="FC89" s="33" t="s">
        <v>205</v>
      </c>
      <c r="FD89" s="33" t="s">
        <v>210</v>
      </c>
      <c r="FE89" s="32" t="str">
        <f aca="false">CONCATENATE(CN89," ",FD89," ",DK89,DL89,"/",DN89,DO89)</f>
        <v>ibuprofen  oral 600mg/</v>
      </c>
      <c r="FH89" s="32" t="s">
        <v>574</v>
      </c>
      <c r="FI89" s="33" t="s">
        <v>575</v>
      </c>
      <c r="FJ89" s="33" t="s">
        <v>205</v>
      </c>
      <c r="FK89" s="33" t="s">
        <v>571</v>
      </c>
      <c r="FL89" s="32" t="n">
        <v>69</v>
      </c>
      <c r="FM89" s="32" t="s">
        <v>183</v>
      </c>
      <c r="FN89" s="32" t="n">
        <v>19</v>
      </c>
      <c r="FO89" s="32" t="s">
        <v>214</v>
      </c>
      <c r="FP89" s="32" t="n">
        <v>31</v>
      </c>
      <c r="FQ89" s="32" t="s">
        <v>210</v>
      </c>
      <c r="FR89" s="32" t="n">
        <v>47</v>
      </c>
      <c r="FS89" s="32" t="s">
        <v>215</v>
      </c>
      <c r="FU89" s="32" t="n">
        <v>69</v>
      </c>
      <c r="FV89" s="32" t="n">
        <v>19</v>
      </c>
      <c r="FW89" s="32" t="n">
        <v>31</v>
      </c>
      <c r="FX89" s="32" t="n">
        <v>47</v>
      </c>
      <c r="FZ89" s="32" t="s">
        <v>216</v>
      </c>
      <c r="GA89" s="32" t="s">
        <v>217</v>
      </c>
    </row>
    <row r="90" customFormat="false" ht="13.8" hidden="false" customHeight="false" outlineLevel="0" collapsed="false">
      <c r="A90" s="0" t="s">
        <v>997</v>
      </c>
      <c r="B90" s="0" t="s">
        <v>998</v>
      </c>
      <c r="C90" s="28" t="str">
        <f aca="false">HYPERLINK(D90)</f>
        <v>https://samviewer.digile.be/nl/sam/ampps/128064-02</v>
      </c>
      <c r="D90" s="1" t="s">
        <v>999</v>
      </c>
      <c r="E90" s="1" t="s">
        <v>1000</v>
      </c>
      <c r="F90" s="1" t="s">
        <v>1001</v>
      </c>
      <c r="G90" s="0" t="n">
        <v>2639763</v>
      </c>
      <c r="H90" s="0" t="s">
        <v>997</v>
      </c>
      <c r="I90" s="0" t="s">
        <v>997</v>
      </c>
      <c r="J90" s="2" t="str">
        <f aca="false">CONCATENATE(BI90," ",CK90," ",BE90," ",BO90," ",R90,S90," x ",DK90,DL90,"/",DN90,DO90)</f>
        <v>BEL ibuprofen  Mylan EPD film-coated tablet 60 x 600mg/</v>
      </c>
      <c r="K90" s="2" t="str">
        <f aca="false">CONCATENATE(BI90," ",CK90," ",BE90," ",BO90," ",R90,S90," x ",DK90,DL90,"/",DN90,DO90)</f>
        <v>BEL ibuprofen  Mylan EPD film-coated tablet 60 x 600mg/</v>
      </c>
      <c r="L90" s="11"/>
      <c r="M90" s="11"/>
      <c r="N90" s="11"/>
      <c r="O90" s="11"/>
      <c r="P90" s="0" t="n">
        <v>60</v>
      </c>
      <c r="Q90" s="2"/>
      <c r="R90" s="0" t="n">
        <v>60</v>
      </c>
      <c r="S90" s="2"/>
      <c r="T90" s="30" t="s">
        <v>358</v>
      </c>
      <c r="W90" s="1" t="s">
        <v>359</v>
      </c>
      <c r="X90" s="0" t="n">
        <v>30</v>
      </c>
      <c r="Y90" s="0" t="s">
        <v>993</v>
      </c>
      <c r="AA90" s="2"/>
      <c r="AB90" s="2"/>
      <c r="AC90" s="2"/>
      <c r="AD90" s="76" t="n">
        <v>1</v>
      </c>
      <c r="AE90" s="0" t="n">
        <v>60</v>
      </c>
      <c r="AF90" s="0" t="n">
        <v>10221000</v>
      </c>
      <c r="AG90" s="32" t="s">
        <v>781</v>
      </c>
      <c r="AH90" s="0" t="s">
        <v>778</v>
      </c>
      <c r="AI90" s="2"/>
      <c r="AJ90" s="34" t="n">
        <v>15054000</v>
      </c>
      <c r="AK90" s="35" t="s">
        <v>183</v>
      </c>
      <c r="AL90" s="2"/>
      <c r="AM90" s="2"/>
      <c r="AN90" s="2"/>
      <c r="AO90" s="2"/>
      <c r="AP90" s="0" t="n">
        <v>60</v>
      </c>
      <c r="AQ90" s="2"/>
      <c r="AR90" s="2"/>
      <c r="AS90" s="0" t="n">
        <v>190</v>
      </c>
      <c r="AT90" s="36" t="str">
        <f aca="false">CONCATENATE(BI90," ",CK90," ",BE90," ",BO90," ",DK90,DL90,"/",DN90,DO90)</f>
        <v>BEL ibuprofen  Mylan EPD film-coated tablet 600mg/</v>
      </c>
      <c r="AU90" s="29"/>
      <c r="AW90" s="0" t="n">
        <v>190</v>
      </c>
      <c r="AX90" s="0" t="s">
        <v>994</v>
      </c>
      <c r="AZ90" s="0" t="s">
        <v>636</v>
      </c>
      <c r="BA90" s="74" t="s">
        <v>551</v>
      </c>
      <c r="BB90" s="0" t="n">
        <v>10221000</v>
      </c>
      <c r="BC90" s="32" t="s">
        <v>781</v>
      </c>
      <c r="BD90" s="0" t="n">
        <v>1442</v>
      </c>
      <c r="BE90" s="0" t="s">
        <v>431</v>
      </c>
      <c r="BF90" s="2"/>
      <c r="BG90" s="0" t="s">
        <v>431</v>
      </c>
      <c r="BH90" s="0" t="s">
        <v>995</v>
      </c>
      <c r="BI90" s="11" t="s">
        <v>189</v>
      </c>
      <c r="BJ90" s="0" t="str">
        <f aca="false">CONCATENATE(CK90," ",BO90," ",DK90,DL90,"/",DN90,DO90)</f>
        <v>ibuprofen  film-coated tablet 600mg/</v>
      </c>
      <c r="BK90" s="29"/>
      <c r="BL90" s="0" t="str">
        <f aca="false">CONCATENATE(CK90," ",BO90," ",DK90,DL90,"/",DN90,DO90)</f>
        <v>ibuprofen  film-coated tablet 600mg/</v>
      </c>
      <c r="BM90" s="0" t="s">
        <v>996</v>
      </c>
      <c r="BN90" s="0" t="n">
        <v>10221000</v>
      </c>
      <c r="BO90" s="32" t="s">
        <v>781</v>
      </c>
      <c r="BP90" s="1" t="s">
        <v>781</v>
      </c>
      <c r="BQ90" s="1" t="s">
        <v>183</v>
      </c>
      <c r="BR90" s="0" t="n">
        <v>10221000</v>
      </c>
      <c r="BS90" s="0" t="s">
        <v>782</v>
      </c>
      <c r="BT90" s="0" t="n">
        <v>10221000</v>
      </c>
      <c r="BU90" s="0" t="s">
        <v>782</v>
      </c>
      <c r="BV90" s="34" t="n">
        <v>15054000</v>
      </c>
      <c r="BW90" s="35" t="s">
        <v>183</v>
      </c>
      <c r="BX90" s="2"/>
      <c r="BY90" s="4" t="s">
        <v>183</v>
      </c>
      <c r="BZ90" s="0" t="n">
        <v>20053000</v>
      </c>
      <c r="CA90" s="0" t="s">
        <v>191</v>
      </c>
      <c r="CB90" s="1" t="s">
        <v>191</v>
      </c>
      <c r="CC90" s="1" t="s">
        <v>191</v>
      </c>
      <c r="CD90" s="2"/>
      <c r="CE90" s="2"/>
      <c r="CF90" s="2"/>
      <c r="CG90" s="2"/>
      <c r="CH90" s="77" t="n">
        <v>100000090365</v>
      </c>
      <c r="CI90" s="43" t="s">
        <v>192</v>
      </c>
      <c r="CJ90" s="77" t="n">
        <v>100000090365</v>
      </c>
      <c r="CK90" s="0" t="s">
        <v>561</v>
      </c>
      <c r="CL90" s="11" t="s">
        <v>194</v>
      </c>
      <c r="CM90" s="77" t="n">
        <v>100000090365</v>
      </c>
      <c r="CN90" s="0" t="s">
        <v>561</v>
      </c>
      <c r="CO90" s="1" t="s">
        <v>551</v>
      </c>
      <c r="CP90" s="4" t="s">
        <v>656</v>
      </c>
      <c r="CQ90" s="0" t="s">
        <v>563</v>
      </c>
      <c r="CR90" s="0" t="s">
        <v>561</v>
      </c>
      <c r="CS90" s="16"/>
      <c r="CT90" s="2"/>
      <c r="CU90" s="2"/>
      <c r="CV90" s="2"/>
      <c r="CW90" s="2"/>
      <c r="CY90" s="2"/>
      <c r="DA90" s="1" t="s">
        <v>257</v>
      </c>
      <c r="DB90" s="1" t="s">
        <v>551</v>
      </c>
      <c r="DC90" s="1" t="s">
        <v>656</v>
      </c>
      <c r="DD90" s="1" t="s">
        <v>201</v>
      </c>
      <c r="DE90" s="0" t="n">
        <v>600</v>
      </c>
      <c r="DF90" s="0" t="s">
        <v>202</v>
      </c>
      <c r="DG90" s="11"/>
      <c r="DH90" s="46" t="n">
        <v>1</v>
      </c>
      <c r="DI90" s="35" t="s">
        <v>183</v>
      </c>
      <c r="DJ90" s="34" t="n">
        <v>15054000</v>
      </c>
      <c r="DK90" s="5" t="n">
        <v>600</v>
      </c>
      <c r="DL90" s="5" t="s">
        <v>202</v>
      </c>
      <c r="DS90" s="2"/>
      <c r="DT90" s="2"/>
      <c r="DU90" s="2"/>
      <c r="DV90" s="2"/>
      <c r="DW90" s="2"/>
      <c r="DX90" s="2"/>
      <c r="DY90" s="2"/>
      <c r="EB90" s="2"/>
      <c r="EE90" s="2"/>
      <c r="EH90" s="2"/>
      <c r="EI90" s="2"/>
      <c r="EJ90" s="2"/>
      <c r="EK90" s="2"/>
      <c r="EL90" s="0" t="n">
        <f aca="false">(60*600)/1200</f>
        <v>30</v>
      </c>
      <c r="EM90" s="0" t="n">
        <v>1200</v>
      </c>
      <c r="EN90" s="0" t="s">
        <v>202</v>
      </c>
      <c r="EO90" s="0" t="s">
        <v>203</v>
      </c>
      <c r="EP90" s="0" t="n">
        <v>60</v>
      </c>
      <c r="ER90" s="32" t="str">
        <f aca="false">CONCATENATE(CN90," ",FD90," ",DK90,DL90,"/",DN90,DO90)</f>
        <v>ibuprofen  oral 600mg/</v>
      </c>
      <c r="ET90" s="0" t="s">
        <v>987</v>
      </c>
      <c r="EU90" s="33" t="s">
        <v>205</v>
      </c>
      <c r="EV90" s="33" t="s">
        <v>569</v>
      </c>
      <c r="EW90" s="33" t="s">
        <v>205</v>
      </c>
      <c r="EX90" s="33" t="s">
        <v>570</v>
      </c>
      <c r="EY90" s="33" t="s">
        <v>205</v>
      </c>
      <c r="EZ90" s="33" t="s">
        <v>571</v>
      </c>
      <c r="FA90" s="33" t="s">
        <v>205</v>
      </c>
      <c r="FB90" s="33" t="s">
        <v>209</v>
      </c>
      <c r="FC90" s="33" t="s">
        <v>205</v>
      </c>
      <c r="FD90" s="33" t="s">
        <v>210</v>
      </c>
      <c r="FE90" s="32" t="str">
        <f aca="false">CONCATENATE(CN90," ",FD90," ",DK90,DL90,"/",DN90,DO90)</f>
        <v>ibuprofen  oral 600mg/</v>
      </c>
      <c r="FH90" s="0" t="s">
        <v>574</v>
      </c>
      <c r="FI90" s="33" t="s">
        <v>575</v>
      </c>
      <c r="FJ90" s="33" t="s">
        <v>205</v>
      </c>
      <c r="FK90" s="33" t="s">
        <v>571</v>
      </c>
      <c r="FL90" s="0" t="n">
        <v>69</v>
      </c>
      <c r="FM90" s="0" t="s">
        <v>183</v>
      </c>
      <c r="FN90" s="0" t="n">
        <v>19</v>
      </c>
      <c r="FO90" s="0" t="s">
        <v>214</v>
      </c>
      <c r="FP90" s="0" t="n">
        <v>31</v>
      </c>
      <c r="FQ90" s="0" t="s">
        <v>210</v>
      </c>
      <c r="FR90" s="0" t="n">
        <v>47</v>
      </c>
      <c r="FS90" s="0" t="s">
        <v>215</v>
      </c>
      <c r="FU90" s="0" t="n">
        <v>69</v>
      </c>
      <c r="FV90" s="0" t="n">
        <v>19</v>
      </c>
      <c r="FW90" s="0" t="n">
        <v>31</v>
      </c>
      <c r="FX90" s="0" t="n">
        <v>47</v>
      </c>
      <c r="FZ90" s="0" t="s">
        <v>216</v>
      </c>
      <c r="GA90" s="0" t="s">
        <v>217</v>
      </c>
    </row>
    <row r="91" customFormat="false" ht="13.8" hidden="false" customHeight="false" outlineLevel="0" collapsed="false">
      <c r="A91" s="0" t="s">
        <v>1002</v>
      </c>
      <c r="B91" s="0" t="s">
        <v>1003</v>
      </c>
      <c r="C91" s="28" t="str">
        <f aca="false">HYPERLINK(D91)</f>
        <v>https://samviewer.digile.be/nl/sam/ampps/584551-04</v>
      </c>
      <c r="D91" s="1" t="s">
        <v>1004</v>
      </c>
      <c r="E91" s="1" t="s">
        <v>1005</v>
      </c>
      <c r="F91" s="1" t="s">
        <v>1006</v>
      </c>
      <c r="G91" s="0" t="n">
        <v>4388039</v>
      </c>
      <c r="H91" s="0" t="s">
        <v>1002</v>
      </c>
      <c r="I91" s="0" t="s">
        <v>1002</v>
      </c>
      <c r="J91" s="2" t="str">
        <f aca="false">CONCATENATE(BI91," ",CK91," ",BE91," ",BO91," ",R91,S91," x ",DK91,DL91,"/",DN91,DO91)</f>
        <v>BEL ibuprofen  Aurobindo film-coated tablet 30 x 600mg/</v>
      </c>
      <c r="K91" s="2" t="str">
        <f aca="false">CONCATENATE(BI91," ",CK91," ",BE91," ",BO91," ",R91,S91," x ",DK91,DL91,"/",DN91,DO91)</f>
        <v>BEL ibuprofen  Aurobindo film-coated tablet 30 x 600mg/</v>
      </c>
      <c r="L91" s="11"/>
      <c r="M91" s="11"/>
      <c r="N91" s="11"/>
      <c r="O91" s="11"/>
      <c r="P91" s="0" t="n">
        <v>30</v>
      </c>
      <c r="Q91" s="2"/>
      <c r="R91" s="0" t="n">
        <v>30</v>
      </c>
      <c r="S91" s="2"/>
      <c r="T91" s="30" t="s">
        <v>223</v>
      </c>
      <c r="W91" s="1" t="s">
        <v>224</v>
      </c>
      <c r="X91" s="0" t="n">
        <v>250</v>
      </c>
      <c r="Y91" s="0" t="s">
        <v>1007</v>
      </c>
      <c r="AA91" s="2"/>
      <c r="AB91" s="2"/>
      <c r="AC91" s="2"/>
      <c r="AD91" s="76" t="n">
        <v>1</v>
      </c>
      <c r="AE91" s="0" t="n">
        <v>30</v>
      </c>
      <c r="AF91" s="0" t="n">
        <v>10221000</v>
      </c>
      <c r="AG91" s="32" t="s">
        <v>781</v>
      </c>
      <c r="AH91" s="0" t="s">
        <v>778</v>
      </c>
      <c r="AI91" s="2"/>
      <c r="AJ91" s="34" t="n">
        <v>15054000</v>
      </c>
      <c r="AK91" s="35" t="s">
        <v>183</v>
      </c>
      <c r="AL91" s="2"/>
      <c r="AM91" s="2"/>
      <c r="AN91" s="2"/>
      <c r="AO91" s="2"/>
      <c r="AP91" s="0" t="n">
        <v>30</v>
      </c>
      <c r="AQ91" s="2"/>
      <c r="AR91" s="2"/>
      <c r="AS91" s="0" t="n">
        <v>191</v>
      </c>
      <c r="AT91" s="36" t="str">
        <f aca="false">CONCATENATE(BI91," ",CK91," ",BE91," ",BO91," ",DK91,DL91,"/",DN91,DO91)</f>
        <v>BEL ibuprofen  Aurobindo film-coated tablet 600mg/</v>
      </c>
      <c r="AU91" s="29"/>
      <c r="AW91" s="0" t="n">
        <v>191</v>
      </c>
      <c r="AX91" s="0" t="s">
        <v>1008</v>
      </c>
      <c r="AZ91" s="0" t="s">
        <v>636</v>
      </c>
      <c r="BA91" s="74" t="s">
        <v>551</v>
      </c>
      <c r="BB91" s="0" t="n">
        <v>10221000</v>
      </c>
      <c r="BC91" s="32" t="s">
        <v>781</v>
      </c>
      <c r="BD91" s="0" t="n">
        <v>1443</v>
      </c>
      <c r="BE91" s="0" t="s">
        <v>188</v>
      </c>
      <c r="BF91" s="2"/>
      <c r="BG91" s="0" t="s">
        <v>188</v>
      </c>
      <c r="BH91" s="0" t="s">
        <v>1009</v>
      </c>
      <c r="BI91" s="11" t="s">
        <v>189</v>
      </c>
      <c r="BJ91" s="0" t="str">
        <f aca="false">CONCATENATE(CK91," ",BO91," ",DK91,DL91,"/",DN91,DO91)</f>
        <v>ibuprofen  film-coated tablet 600mg/</v>
      </c>
      <c r="BK91" s="29"/>
      <c r="BL91" s="0" t="str">
        <f aca="false">CONCATENATE(CK91," ",BO91," ",DK91,DL91,"/",DN91,DO91)</f>
        <v>ibuprofen  film-coated tablet 600mg/</v>
      </c>
      <c r="BM91" s="0" t="s">
        <v>996</v>
      </c>
      <c r="BN91" s="0" t="n">
        <v>10221000</v>
      </c>
      <c r="BO91" s="32" t="s">
        <v>781</v>
      </c>
      <c r="BP91" s="1" t="s">
        <v>781</v>
      </c>
      <c r="BQ91" s="1" t="s">
        <v>183</v>
      </c>
      <c r="BR91" s="0" t="n">
        <v>10221000</v>
      </c>
      <c r="BS91" s="0" t="s">
        <v>782</v>
      </c>
      <c r="BT91" s="0" t="n">
        <v>10221000</v>
      </c>
      <c r="BU91" s="0" t="s">
        <v>782</v>
      </c>
      <c r="BV91" s="34" t="n">
        <v>15054000</v>
      </c>
      <c r="BW91" s="35" t="s">
        <v>183</v>
      </c>
      <c r="BX91" s="2"/>
      <c r="BY91" s="4" t="s">
        <v>183</v>
      </c>
      <c r="BZ91" s="0" t="n">
        <v>20053000</v>
      </c>
      <c r="CA91" s="0" t="s">
        <v>191</v>
      </c>
      <c r="CB91" s="1" t="s">
        <v>191</v>
      </c>
      <c r="CC91" s="1" t="s">
        <v>191</v>
      </c>
      <c r="CD91" s="2"/>
      <c r="CE91" s="2"/>
      <c r="CF91" s="2"/>
      <c r="CG91" s="2"/>
      <c r="CH91" s="77" t="n">
        <v>100000090365</v>
      </c>
      <c r="CI91" s="43" t="s">
        <v>192</v>
      </c>
      <c r="CJ91" s="77" t="n">
        <v>100000090365</v>
      </c>
      <c r="CK91" s="0" t="s">
        <v>561</v>
      </c>
      <c r="CL91" s="11" t="s">
        <v>194</v>
      </c>
      <c r="CM91" s="77" t="n">
        <v>100000090365</v>
      </c>
      <c r="CN91" s="0" t="s">
        <v>561</v>
      </c>
      <c r="CO91" s="1" t="s">
        <v>551</v>
      </c>
      <c r="CP91" s="4" t="s">
        <v>656</v>
      </c>
      <c r="CQ91" s="0" t="s">
        <v>563</v>
      </c>
      <c r="CR91" s="0" t="s">
        <v>561</v>
      </c>
      <c r="CS91" s="16"/>
      <c r="CT91" s="2"/>
      <c r="CU91" s="2"/>
      <c r="CV91" s="2"/>
      <c r="CW91" s="2"/>
      <c r="CY91" s="2"/>
      <c r="DA91" s="1" t="s">
        <v>257</v>
      </c>
      <c r="DB91" s="1" t="s">
        <v>551</v>
      </c>
      <c r="DC91" s="1" t="s">
        <v>656</v>
      </c>
      <c r="DD91" s="1" t="s">
        <v>201</v>
      </c>
      <c r="DE91" s="0" t="n">
        <v>600</v>
      </c>
      <c r="DF91" s="0" t="s">
        <v>202</v>
      </c>
      <c r="DG91" s="11"/>
      <c r="DH91" s="46" t="n">
        <v>1</v>
      </c>
      <c r="DI91" s="35" t="s">
        <v>183</v>
      </c>
      <c r="DJ91" s="34" t="n">
        <v>15054000</v>
      </c>
      <c r="DK91" s="5" t="n">
        <v>600</v>
      </c>
      <c r="DL91" s="5" t="s">
        <v>202</v>
      </c>
      <c r="DS91" s="2"/>
      <c r="DT91" s="2"/>
      <c r="DU91" s="2"/>
      <c r="DV91" s="2"/>
      <c r="DW91" s="2"/>
      <c r="DX91" s="2"/>
      <c r="DY91" s="2"/>
      <c r="EB91" s="2"/>
      <c r="EE91" s="2"/>
      <c r="EH91" s="2"/>
      <c r="EI91" s="2"/>
      <c r="EJ91" s="2"/>
      <c r="EK91" s="2"/>
      <c r="EL91" s="0" t="n">
        <f aca="false">(30*600)/1200</f>
        <v>15</v>
      </c>
      <c r="EM91" s="0" t="n">
        <v>1200</v>
      </c>
      <c r="EN91" s="33" t="s">
        <v>202</v>
      </c>
      <c r="EO91" s="0" t="s">
        <v>203</v>
      </c>
      <c r="EP91" s="0" t="n">
        <v>30</v>
      </c>
      <c r="ER91" s="32" t="str">
        <f aca="false">CONCATENATE(CN91," ",FD91," ",DK91,DL91,"/",DN91,DO91)</f>
        <v>ibuprofen  oral 600mg/</v>
      </c>
      <c r="ET91" s="0" t="s">
        <v>987</v>
      </c>
      <c r="EU91" s="33" t="s">
        <v>205</v>
      </c>
      <c r="EV91" s="33" t="s">
        <v>569</v>
      </c>
      <c r="EW91" s="33" t="s">
        <v>205</v>
      </c>
      <c r="EX91" s="33" t="s">
        <v>570</v>
      </c>
      <c r="EY91" s="33" t="s">
        <v>205</v>
      </c>
      <c r="EZ91" s="33" t="s">
        <v>571</v>
      </c>
      <c r="FA91" s="33" t="s">
        <v>205</v>
      </c>
      <c r="FB91" s="33" t="s">
        <v>209</v>
      </c>
      <c r="FC91" s="33" t="s">
        <v>205</v>
      </c>
      <c r="FD91" s="33" t="s">
        <v>210</v>
      </c>
      <c r="FE91" s="32" t="str">
        <f aca="false">CONCATENATE(CN91," ",FD91," ",DK91,DL91,"/",DN91,DO91)</f>
        <v>ibuprofen  oral 600mg/</v>
      </c>
      <c r="FH91" s="0" t="s">
        <v>574</v>
      </c>
      <c r="FI91" s="33" t="s">
        <v>575</v>
      </c>
      <c r="FJ91" s="33" t="s">
        <v>205</v>
      </c>
      <c r="FK91" s="33" t="s">
        <v>571</v>
      </c>
      <c r="FL91" s="0" t="n">
        <v>69</v>
      </c>
      <c r="FM91" s="0" t="s">
        <v>183</v>
      </c>
      <c r="FN91" s="0" t="n">
        <v>19</v>
      </c>
      <c r="FO91" s="0" t="s">
        <v>214</v>
      </c>
      <c r="FP91" s="0" t="n">
        <v>31</v>
      </c>
      <c r="FQ91" s="0" t="s">
        <v>210</v>
      </c>
      <c r="FR91" s="0" t="n">
        <v>47</v>
      </c>
      <c r="FS91" s="0" t="s">
        <v>215</v>
      </c>
      <c r="FU91" s="0" t="n">
        <v>69</v>
      </c>
      <c r="FV91" s="0" t="n">
        <v>19</v>
      </c>
      <c r="FW91" s="0" t="n">
        <v>31</v>
      </c>
      <c r="FX91" s="0" t="n">
        <v>47</v>
      </c>
      <c r="FZ91" s="0" t="s">
        <v>216</v>
      </c>
      <c r="GA91" s="0" t="s">
        <v>217</v>
      </c>
    </row>
    <row r="92" customFormat="false" ht="13.8" hidden="false" customHeight="false" outlineLevel="0" collapsed="false">
      <c r="A92" s="0" t="s">
        <v>1010</v>
      </c>
      <c r="B92" s="0" t="s">
        <v>1011</v>
      </c>
      <c r="C92" s="28" t="str">
        <f aca="false">HYPERLINK(D92)</f>
        <v>https://samviewer.digile.be/nl/sam/ampps/584551-08</v>
      </c>
      <c r="D92" s="1" t="s">
        <v>1012</v>
      </c>
      <c r="E92" s="1" t="s">
        <v>1013</v>
      </c>
      <c r="F92" s="1" t="s">
        <v>1014</v>
      </c>
      <c r="G92" s="0" t="n">
        <v>4388047</v>
      </c>
      <c r="H92" s="0" t="s">
        <v>1010</v>
      </c>
      <c r="I92" s="0" t="s">
        <v>1010</v>
      </c>
      <c r="J92" s="2" t="str">
        <f aca="false">CONCATENATE(BI92," ",CK92," ",BE92," ",BO92," ",R92,S92," x ",DK92,DL92,"/",DN92,DO92)</f>
        <v>BEL ibuprofen  Aurobindo film-coated tablet 60 x 600mg/</v>
      </c>
      <c r="K92" s="2" t="str">
        <f aca="false">CONCATENATE(BI92," ",CK92," ",BE92," ",BO92," ",R92,S92," x ",DK92,DL92,"/",DN92,DO92)</f>
        <v>BEL ibuprofen  Aurobindo film-coated tablet 60 x 600mg/</v>
      </c>
      <c r="L92" s="11"/>
      <c r="M92" s="11"/>
      <c r="N92" s="11"/>
      <c r="O92" s="11"/>
      <c r="P92" s="0" t="n">
        <v>60</v>
      </c>
      <c r="Q92" s="2"/>
      <c r="R92" s="0" t="n">
        <v>60</v>
      </c>
      <c r="S92" s="2"/>
      <c r="T92" s="30" t="s">
        <v>358</v>
      </c>
      <c r="W92" s="1" t="s">
        <v>359</v>
      </c>
      <c r="X92" s="0" t="n">
        <v>28</v>
      </c>
      <c r="Y92" s="0" t="s">
        <v>1007</v>
      </c>
      <c r="AA92" s="2"/>
      <c r="AB92" s="2"/>
      <c r="AC92" s="2"/>
      <c r="AD92" s="76" t="n">
        <v>1</v>
      </c>
      <c r="AE92" s="0" t="n">
        <v>60</v>
      </c>
      <c r="AF92" s="0" t="n">
        <v>10221000</v>
      </c>
      <c r="AG92" s="32" t="s">
        <v>781</v>
      </c>
      <c r="AH92" s="0" t="s">
        <v>778</v>
      </c>
      <c r="AI92" s="2"/>
      <c r="AJ92" s="34" t="n">
        <v>15054000</v>
      </c>
      <c r="AK92" s="35" t="s">
        <v>183</v>
      </c>
      <c r="AL92" s="2"/>
      <c r="AM92" s="2"/>
      <c r="AN92" s="2"/>
      <c r="AO92" s="2"/>
      <c r="AP92" s="0" t="n">
        <v>60</v>
      </c>
      <c r="AQ92" s="2"/>
      <c r="AR92" s="2"/>
      <c r="AS92" s="0" t="n">
        <v>191</v>
      </c>
      <c r="AT92" s="36" t="str">
        <f aca="false">CONCATENATE(BI92," ",CK92," ",BE92," ",BO92," ",DK92,DL92,"/",DN92,DO92)</f>
        <v>BEL ibuprofen  Aurobindo film-coated tablet 600mg/</v>
      </c>
      <c r="AU92" s="29"/>
      <c r="AW92" s="0" t="n">
        <v>191</v>
      </c>
      <c r="AX92" s="0" t="s">
        <v>1008</v>
      </c>
      <c r="AZ92" s="0" t="s">
        <v>636</v>
      </c>
      <c r="BA92" s="74" t="s">
        <v>551</v>
      </c>
      <c r="BB92" s="0" t="n">
        <v>10221000</v>
      </c>
      <c r="BC92" s="32" t="s">
        <v>781</v>
      </c>
      <c r="BD92" s="0" t="n">
        <v>1443</v>
      </c>
      <c r="BE92" s="0" t="s">
        <v>188</v>
      </c>
      <c r="BF92" s="2"/>
      <c r="BG92" s="0" t="s">
        <v>188</v>
      </c>
      <c r="BH92" s="0" t="s">
        <v>1009</v>
      </c>
      <c r="BI92" s="11" t="s">
        <v>189</v>
      </c>
      <c r="BJ92" s="0" t="str">
        <f aca="false">CONCATENATE(CK92," ",BO92," ",DK92,DL92,"/",DN92,DO92)</f>
        <v>ibuprofen  film-coated tablet 600mg/</v>
      </c>
      <c r="BK92" s="29"/>
      <c r="BL92" s="0" t="str">
        <f aca="false">CONCATENATE(CK92," ",BO92," ",DK92,DL92,"/",DN92,DO92)</f>
        <v>ibuprofen  film-coated tablet 600mg/</v>
      </c>
      <c r="BM92" s="0" t="s">
        <v>996</v>
      </c>
      <c r="BN92" s="0" t="n">
        <v>10221000</v>
      </c>
      <c r="BO92" s="32" t="s">
        <v>781</v>
      </c>
      <c r="BP92" s="1" t="s">
        <v>781</v>
      </c>
      <c r="BQ92" s="1" t="s">
        <v>183</v>
      </c>
      <c r="BR92" s="0" t="n">
        <v>10221000</v>
      </c>
      <c r="BS92" s="0" t="s">
        <v>782</v>
      </c>
      <c r="BT92" s="0" t="n">
        <v>10221000</v>
      </c>
      <c r="BU92" s="0" t="s">
        <v>782</v>
      </c>
      <c r="BV92" s="34" t="n">
        <v>15054000</v>
      </c>
      <c r="BW92" s="35" t="s">
        <v>183</v>
      </c>
      <c r="BX92" s="2"/>
      <c r="BY92" s="4" t="s">
        <v>183</v>
      </c>
      <c r="BZ92" s="0" t="n">
        <v>20053000</v>
      </c>
      <c r="CA92" s="0" t="s">
        <v>191</v>
      </c>
      <c r="CB92" s="1" t="s">
        <v>191</v>
      </c>
      <c r="CC92" s="1" t="s">
        <v>191</v>
      </c>
      <c r="CD92" s="2"/>
      <c r="CE92" s="2"/>
      <c r="CF92" s="2"/>
      <c r="CG92" s="2"/>
      <c r="CH92" s="77" t="n">
        <v>100000090365</v>
      </c>
      <c r="CI92" s="43" t="s">
        <v>192</v>
      </c>
      <c r="CJ92" s="77" t="n">
        <v>100000090365</v>
      </c>
      <c r="CK92" s="0" t="s">
        <v>561</v>
      </c>
      <c r="CL92" s="11" t="s">
        <v>194</v>
      </c>
      <c r="CM92" s="77" t="n">
        <v>100000090365</v>
      </c>
      <c r="CN92" s="0" t="s">
        <v>561</v>
      </c>
      <c r="CO92" s="1" t="s">
        <v>551</v>
      </c>
      <c r="CP92" s="4" t="s">
        <v>656</v>
      </c>
      <c r="CQ92" s="0" t="s">
        <v>563</v>
      </c>
      <c r="CR92" s="0" t="s">
        <v>561</v>
      </c>
      <c r="CS92" s="16"/>
      <c r="CT92" s="2"/>
      <c r="CU92" s="2"/>
      <c r="CV92" s="2"/>
      <c r="CW92" s="2"/>
      <c r="CY92" s="2"/>
      <c r="DA92" s="1" t="s">
        <v>257</v>
      </c>
      <c r="DB92" s="1" t="s">
        <v>551</v>
      </c>
      <c r="DC92" s="1" t="s">
        <v>656</v>
      </c>
      <c r="DD92" s="1" t="s">
        <v>201</v>
      </c>
      <c r="DE92" s="0" t="n">
        <v>600</v>
      </c>
      <c r="DF92" s="0" t="s">
        <v>202</v>
      </c>
      <c r="DG92" s="11"/>
      <c r="DH92" s="46" t="n">
        <v>1</v>
      </c>
      <c r="DI92" s="35" t="s">
        <v>183</v>
      </c>
      <c r="DJ92" s="34" t="n">
        <v>15054000</v>
      </c>
      <c r="DK92" s="5" t="n">
        <v>600</v>
      </c>
      <c r="DL92" s="5" t="s">
        <v>202</v>
      </c>
      <c r="DS92" s="2"/>
      <c r="DT92" s="2"/>
      <c r="DU92" s="2"/>
      <c r="DV92" s="2"/>
      <c r="DW92" s="2"/>
      <c r="DX92" s="2"/>
      <c r="DY92" s="2"/>
      <c r="EB92" s="2"/>
      <c r="EE92" s="2"/>
      <c r="EH92" s="2"/>
      <c r="EI92" s="2"/>
      <c r="EJ92" s="2"/>
      <c r="EK92" s="2"/>
      <c r="EL92" s="0" t="n">
        <f aca="false">(60*600)/1200</f>
        <v>30</v>
      </c>
      <c r="EM92" s="0" t="n">
        <v>1200</v>
      </c>
      <c r="EN92" s="33" t="s">
        <v>202</v>
      </c>
      <c r="EO92" s="0" t="s">
        <v>203</v>
      </c>
      <c r="EP92" s="0" t="n">
        <v>60</v>
      </c>
      <c r="ER92" s="32" t="str">
        <f aca="false">CONCATENATE(CN92," ",FD92," ",DK92,DL92,"/",DN92,DO92)</f>
        <v>ibuprofen  oral 600mg/</v>
      </c>
      <c r="ET92" s="0" t="s">
        <v>987</v>
      </c>
      <c r="EU92" s="33" t="s">
        <v>205</v>
      </c>
      <c r="EV92" s="33" t="s">
        <v>569</v>
      </c>
      <c r="EW92" s="33" t="s">
        <v>205</v>
      </c>
      <c r="EX92" s="33" t="s">
        <v>570</v>
      </c>
      <c r="EY92" s="33" t="s">
        <v>205</v>
      </c>
      <c r="EZ92" s="33" t="s">
        <v>571</v>
      </c>
      <c r="FA92" s="33" t="s">
        <v>205</v>
      </c>
      <c r="FB92" s="33" t="s">
        <v>209</v>
      </c>
      <c r="FC92" s="33" t="s">
        <v>205</v>
      </c>
      <c r="FD92" s="33" t="s">
        <v>210</v>
      </c>
      <c r="FE92" s="32" t="str">
        <f aca="false">CONCATENATE(CN92," ",FD92," ",DK92,DL92,"/",DN92,DO92)</f>
        <v>ibuprofen  oral 600mg/</v>
      </c>
      <c r="FH92" s="0" t="s">
        <v>574</v>
      </c>
      <c r="FI92" s="33" t="s">
        <v>575</v>
      </c>
      <c r="FJ92" s="33" t="s">
        <v>205</v>
      </c>
      <c r="FK92" s="33" t="s">
        <v>571</v>
      </c>
      <c r="FL92" s="0" t="n">
        <v>69</v>
      </c>
      <c r="FM92" s="0" t="s">
        <v>183</v>
      </c>
      <c r="FN92" s="0" t="n">
        <v>19</v>
      </c>
      <c r="FO92" s="0" t="s">
        <v>214</v>
      </c>
      <c r="FP92" s="0" t="n">
        <v>31</v>
      </c>
      <c r="FQ92" s="0" t="s">
        <v>210</v>
      </c>
      <c r="FR92" s="0" t="n">
        <v>47</v>
      </c>
      <c r="FS92" s="0" t="s">
        <v>215</v>
      </c>
      <c r="FU92" s="0" t="n">
        <v>69</v>
      </c>
      <c r="FV92" s="0" t="n">
        <v>19</v>
      </c>
      <c r="FW92" s="0" t="n">
        <v>31</v>
      </c>
      <c r="FX92" s="0" t="n">
        <v>47</v>
      </c>
      <c r="FZ92" s="0" t="s">
        <v>216</v>
      </c>
      <c r="GA92" s="0" t="s">
        <v>217</v>
      </c>
    </row>
    <row r="93" customFormat="false" ht="13.8" hidden="false" customHeight="false" outlineLevel="0" collapsed="false">
      <c r="A93" s="0" t="s">
        <v>1015</v>
      </c>
      <c r="B93" s="0" t="s">
        <v>1016</v>
      </c>
      <c r="C93" s="28" t="str">
        <f aca="false">HYPERLINK(D93)</f>
        <v>https://samviewer.digile.be/nl/sam/ampps/186864-01</v>
      </c>
      <c r="D93" s="1" t="s">
        <v>1017</v>
      </c>
      <c r="E93" s="1" t="s">
        <v>1018</v>
      </c>
      <c r="F93" s="1" t="s">
        <v>1019</v>
      </c>
      <c r="G93" s="0" t="n">
        <v>1414333</v>
      </c>
      <c r="H93" s="0" t="s">
        <v>1015</v>
      </c>
      <c r="I93" s="0" t="s">
        <v>1015</v>
      </c>
      <c r="J93" s="2" t="str">
        <f aca="false">CONCATENATE(BI93," ",CK93," ",BE93," ",BO93," ",R93,S93," x ",DK93,DL93,"/",DN93,DO93)</f>
        <v>BEL ibuprofen  EG coated tablet 30 x 600mg/</v>
      </c>
      <c r="K93" s="2" t="str">
        <f aca="false">CONCATENATE(BI93," ",CK93," ",BE93," ",BO93," ",R93,S93," x ",DK93,DL93,"/",DN93,DO93)</f>
        <v>BEL ibuprofen  EG coated tablet 30 x 600mg/</v>
      </c>
      <c r="L93" s="11"/>
      <c r="M93" s="11"/>
      <c r="N93" s="11"/>
      <c r="O93" s="11"/>
      <c r="P93" s="0" t="n">
        <v>30</v>
      </c>
      <c r="Q93" s="2"/>
      <c r="R93" s="0" t="n">
        <v>30</v>
      </c>
      <c r="S93" s="2"/>
      <c r="T93" s="30" t="s">
        <v>223</v>
      </c>
      <c r="W93" s="1" t="s">
        <v>224</v>
      </c>
      <c r="X93" s="0" t="n">
        <v>84</v>
      </c>
      <c r="Y93" s="0" t="s">
        <v>1020</v>
      </c>
      <c r="AA93" s="2"/>
      <c r="AB93" s="2"/>
      <c r="AC93" s="2"/>
      <c r="AD93" s="76" t="n">
        <v>1</v>
      </c>
      <c r="AE93" s="0" t="n">
        <v>30</v>
      </c>
      <c r="AF93" s="0" t="n">
        <v>10220000</v>
      </c>
      <c r="AG93" s="32" t="s">
        <v>436</v>
      </c>
      <c r="AH93" s="0" t="s">
        <v>766</v>
      </c>
      <c r="AI93" s="2"/>
      <c r="AJ93" s="34" t="n">
        <v>15054000</v>
      </c>
      <c r="AK93" s="35" t="s">
        <v>183</v>
      </c>
      <c r="AL93" s="2"/>
      <c r="AM93" s="2"/>
      <c r="AN93" s="2"/>
      <c r="AO93" s="2"/>
      <c r="AP93" s="0" t="n">
        <v>30</v>
      </c>
      <c r="AQ93" s="2"/>
      <c r="AR93" s="2"/>
      <c r="AS93" s="0" t="n">
        <v>192</v>
      </c>
      <c r="AT93" s="36" t="str">
        <f aca="false">CONCATENATE(BI93," ",CK93," ",BE93," ",BO93," ",DK93,DL93,"/",DN93,DO93)</f>
        <v>BEL ibuprofen  EG coated tablet 600mg/</v>
      </c>
      <c r="AU93" s="29"/>
      <c r="AW93" s="0" t="n">
        <v>192</v>
      </c>
      <c r="AX93" s="0" t="s">
        <v>1021</v>
      </c>
      <c r="AZ93" s="0" t="s">
        <v>636</v>
      </c>
      <c r="BA93" s="74" t="s">
        <v>551</v>
      </c>
      <c r="BB93" s="0" t="n">
        <v>10220000</v>
      </c>
      <c r="BC93" s="32" t="s">
        <v>436</v>
      </c>
      <c r="BD93" s="0" t="n">
        <v>1444</v>
      </c>
      <c r="BE93" s="0" t="s">
        <v>265</v>
      </c>
      <c r="BF93" s="2"/>
      <c r="BG93" s="0" t="s">
        <v>265</v>
      </c>
      <c r="BH93" s="0" t="s">
        <v>1022</v>
      </c>
      <c r="BI93" s="11" t="s">
        <v>189</v>
      </c>
      <c r="BJ93" s="0" t="str">
        <f aca="false">CONCATENATE(CK93," ",BO93," ",DK93,DL93,"/",DN93,DO93)</f>
        <v>ibuprofen  coated tablet 600mg/</v>
      </c>
      <c r="BK93" s="29"/>
      <c r="BL93" s="0" t="str">
        <f aca="false">CONCATENATE(CK93," ",BO93," ",DK93,DL93,"/",DN93,DO93)</f>
        <v>ibuprofen  coated tablet 600mg/</v>
      </c>
      <c r="BM93" s="0" t="s">
        <v>996</v>
      </c>
      <c r="BN93" s="0" t="n">
        <v>10220000</v>
      </c>
      <c r="BO93" s="32" t="s">
        <v>436</v>
      </c>
      <c r="BP93" s="1" t="s">
        <v>436</v>
      </c>
      <c r="BQ93" s="1" t="s">
        <v>183</v>
      </c>
      <c r="BR93" s="0" t="n">
        <v>10220000</v>
      </c>
      <c r="BS93" s="0" t="s">
        <v>770</v>
      </c>
      <c r="BT93" s="0" t="n">
        <v>10220000</v>
      </c>
      <c r="BU93" s="0" t="s">
        <v>770</v>
      </c>
      <c r="BV93" s="34" t="n">
        <v>15054000</v>
      </c>
      <c r="BW93" s="35" t="s">
        <v>183</v>
      </c>
      <c r="BX93" s="2"/>
      <c r="BY93" s="4" t="s">
        <v>183</v>
      </c>
      <c r="BZ93" s="0" t="n">
        <v>20053000</v>
      </c>
      <c r="CA93" s="0" t="s">
        <v>191</v>
      </c>
      <c r="CB93" s="1" t="s">
        <v>191</v>
      </c>
      <c r="CC93" s="1" t="s">
        <v>191</v>
      </c>
      <c r="CD93" s="2"/>
      <c r="CE93" s="2"/>
      <c r="CF93" s="2"/>
      <c r="CG93" s="2"/>
      <c r="CH93" s="77" t="n">
        <v>100000090365</v>
      </c>
      <c r="CI93" s="43" t="s">
        <v>192</v>
      </c>
      <c r="CJ93" s="77" t="n">
        <v>100000090365</v>
      </c>
      <c r="CK93" s="0" t="s">
        <v>561</v>
      </c>
      <c r="CL93" s="11" t="s">
        <v>194</v>
      </c>
      <c r="CM93" s="77" t="n">
        <v>100000090365</v>
      </c>
      <c r="CN93" s="0" t="s">
        <v>561</v>
      </c>
      <c r="CO93" s="1" t="s">
        <v>551</v>
      </c>
      <c r="CP93" s="4" t="s">
        <v>656</v>
      </c>
      <c r="CQ93" s="0" t="s">
        <v>563</v>
      </c>
      <c r="CR93" s="0" t="s">
        <v>561</v>
      </c>
      <c r="CS93" s="16"/>
      <c r="CT93" s="2"/>
      <c r="CU93" s="2"/>
      <c r="CV93" s="2"/>
      <c r="CW93" s="2"/>
      <c r="CY93" s="2"/>
      <c r="DA93" s="1" t="s">
        <v>257</v>
      </c>
      <c r="DB93" s="1" t="s">
        <v>551</v>
      </c>
      <c r="DC93" s="1" t="s">
        <v>656</v>
      </c>
      <c r="DD93" s="1" t="s">
        <v>201</v>
      </c>
      <c r="DE93" s="0" t="n">
        <v>600</v>
      </c>
      <c r="DF93" s="0" t="s">
        <v>202</v>
      </c>
      <c r="DG93" s="11"/>
      <c r="DH93" s="46" t="n">
        <v>1</v>
      </c>
      <c r="DI93" s="35" t="s">
        <v>183</v>
      </c>
      <c r="DJ93" s="34" t="n">
        <v>15054000</v>
      </c>
      <c r="DK93" s="5" t="n">
        <v>600</v>
      </c>
      <c r="DL93" s="5" t="s">
        <v>202</v>
      </c>
      <c r="DS93" s="2"/>
      <c r="DT93" s="2"/>
      <c r="DU93" s="2"/>
      <c r="DV93" s="2"/>
      <c r="DW93" s="2"/>
      <c r="DX93" s="2"/>
      <c r="DY93" s="2"/>
      <c r="EB93" s="2"/>
      <c r="EE93" s="2"/>
      <c r="EH93" s="2"/>
      <c r="EI93" s="2"/>
      <c r="EJ93" s="2"/>
      <c r="EK93" s="2"/>
      <c r="EL93" s="0" t="n">
        <f aca="false">(30*600)/1200</f>
        <v>15</v>
      </c>
      <c r="EM93" s="0" t="n">
        <v>1200</v>
      </c>
      <c r="EN93" s="0" t="s">
        <v>202</v>
      </c>
      <c r="EO93" s="0" t="s">
        <v>203</v>
      </c>
      <c r="EP93" s="0" t="n">
        <v>30</v>
      </c>
      <c r="ER93" s="32" t="str">
        <f aca="false">CONCATENATE(CN93," ",FD93," ",DK93,DL93,"/",DN93,DO93)</f>
        <v>ibuprofen  oral 600mg/</v>
      </c>
      <c r="ET93" s="0" t="s">
        <v>987</v>
      </c>
      <c r="EU93" s="33" t="s">
        <v>205</v>
      </c>
      <c r="EV93" s="33" t="s">
        <v>569</v>
      </c>
      <c r="EW93" s="33" t="s">
        <v>205</v>
      </c>
      <c r="EX93" s="33" t="s">
        <v>570</v>
      </c>
      <c r="EY93" s="33" t="s">
        <v>205</v>
      </c>
      <c r="EZ93" s="33" t="s">
        <v>571</v>
      </c>
      <c r="FA93" s="33" t="s">
        <v>205</v>
      </c>
      <c r="FB93" s="33" t="s">
        <v>209</v>
      </c>
      <c r="FC93" s="33" t="s">
        <v>205</v>
      </c>
      <c r="FD93" s="33" t="s">
        <v>210</v>
      </c>
      <c r="FE93" s="32" t="str">
        <f aca="false">CONCATENATE(CN93," ",FD93," ",DK93,DL93,"/",DN93,DO93)</f>
        <v>ibuprofen  oral 600mg/</v>
      </c>
      <c r="FH93" s="0" t="s">
        <v>574</v>
      </c>
      <c r="FI93" s="33" t="s">
        <v>575</v>
      </c>
      <c r="FJ93" s="33" t="s">
        <v>205</v>
      </c>
      <c r="FK93" s="33" t="s">
        <v>571</v>
      </c>
      <c r="FL93" s="0" t="n">
        <v>69</v>
      </c>
      <c r="FM93" s="0" t="s">
        <v>183</v>
      </c>
      <c r="FN93" s="0" t="n">
        <v>19</v>
      </c>
      <c r="FO93" s="0" t="s">
        <v>214</v>
      </c>
      <c r="FP93" s="0" t="n">
        <v>31</v>
      </c>
      <c r="FQ93" s="0" t="s">
        <v>210</v>
      </c>
      <c r="FR93" s="0" t="n">
        <v>47</v>
      </c>
      <c r="FS93" s="0" t="s">
        <v>215</v>
      </c>
      <c r="FU93" s="0" t="n">
        <v>69</v>
      </c>
      <c r="FV93" s="0" t="n">
        <v>19</v>
      </c>
      <c r="FW93" s="0" t="n">
        <v>31</v>
      </c>
      <c r="FX93" s="0" t="n">
        <v>47</v>
      </c>
      <c r="FZ93" s="0" t="s">
        <v>216</v>
      </c>
      <c r="GA93" s="0" t="s">
        <v>217</v>
      </c>
    </row>
    <row r="94" customFormat="false" ht="13.8" hidden="false" customHeight="false" outlineLevel="0" collapsed="false">
      <c r="A94" s="0" t="s">
        <v>1023</v>
      </c>
      <c r="B94" s="0" t="s">
        <v>1024</v>
      </c>
      <c r="C94" s="28" t="str">
        <f aca="false">HYPERLINK(D94)</f>
        <v>https://samviewer.digile.be/nl/sam/ampps/186864-02</v>
      </c>
      <c r="D94" s="1" t="s">
        <v>1025</v>
      </c>
      <c r="E94" s="1" t="s">
        <v>1026</v>
      </c>
      <c r="F94" s="1" t="s">
        <v>1027</v>
      </c>
      <c r="G94" s="0" t="n">
        <v>1430636</v>
      </c>
      <c r="H94" s="0" t="s">
        <v>1023</v>
      </c>
      <c r="I94" s="0" t="s">
        <v>1023</v>
      </c>
      <c r="J94" s="2" t="str">
        <f aca="false">CONCATENATE(BI94," ",CK94," ",BE94," ",BO94," ",R94,S94," x ",DK94,DL94,"/",DN94,DO94)</f>
        <v>BEL ibuprofen  EG coated tablet 50 x 600mg/</v>
      </c>
      <c r="K94" s="2" t="str">
        <f aca="false">CONCATENATE(BI94," ",CK94," ",BE94," ",BO94," ",R94,S94," x ",DK94,DL94,"/",DN94,DO94)</f>
        <v>BEL ibuprofen  EG coated tablet 50 x 600mg/</v>
      </c>
      <c r="L94" s="11"/>
      <c r="M94" s="11"/>
      <c r="N94" s="11"/>
      <c r="O94" s="11"/>
      <c r="P94" s="0" t="n">
        <v>50</v>
      </c>
      <c r="Q94" s="2"/>
      <c r="R94" s="0" t="n">
        <v>50</v>
      </c>
      <c r="S94" s="2"/>
      <c r="T94" s="30" t="s">
        <v>477</v>
      </c>
      <c r="W94" s="1" t="s">
        <v>478</v>
      </c>
      <c r="X94" s="0" t="n">
        <v>100</v>
      </c>
      <c r="Y94" s="0" t="s">
        <v>1020</v>
      </c>
      <c r="AA94" s="2"/>
      <c r="AB94" s="2"/>
      <c r="AC94" s="2"/>
      <c r="AD94" s="76" t="n">
        <v>1</v>
      </c>
      <c r="AE94" s="0" t="n">
        <v>50</v>
      </c>
      <c r="AF94" s="0" t="n">
        <v>10220000</v>
      </c>
      <c r="AG94" s="32" t="s">
        <v>436</v>
      </c>
      <c r="AH94" s="0" t="s">
        <v>766</v>
      </c>
      <c r="AI94" s="2"/>
      <c r="AJ94" s="34" t="n">
        <v>15054000</v>
      </c>
      <c r="AK94" s="35" t="s">
        <v>183</v>
      </c>
      <c r="AL94" s="2"/>
      <c r="AM94" s="2"/>
      <c r="AN94" s="2"/>
      <c r="AO94" s="2"/>
      <c r="AP94" s="0" t="n">
        <v>50</v>
      </c>
      <c r="AQ94" s="2"/>
      <c r="AR94" s="2"/>
      <c r="AS94" s="0" t="n">
        <v>192</v>
      </c>
      <c r="AT94" s="36" t="str">
        <f aca="false">CONCATENATE(BI94," ",CK94," ",BE94," ",BO94," ",DK94,DL94,"/",DN94,DO94)</f>
        <v>BEL ibuprofen  EG coated tablet 600mg/</v>
      </c>
      <c r="AU94" s="29"/>
      <c r="AW94" s="0" t="n">
        <v>192</v>
      </c>
      <c r="AX94" s="0" t="s">
        <v>1021</v>
      </c>
      <c r="AZ94" s="0" t="s">
        <v>636</v>
      </c>
      <c r="BA94" s="74" t="s">
        <v>551</v>
      </c>
      <c r="BB94" s="0" t="n">
        <v>10220000</v>
      </c>
      <c r="BC94" s="32" t="s">
        <v>436</v>
      </c>
      <c r="BD94" s="0" t="n">
        <v>1444</v>
      </c>
      <c r="BE94" s="0" t="s">
        <v>265</v>
      </c>
      <c r="BF94" s="2"/>
      <c r="BG94" s="0" t="s">
        <v>265</v>
      </c>
      <c r="BH94" s="0" t="s">
        <v>1022</v>
      </c>
      <c r="BI94" s="11" t="s">
        <v>189</v>
      </c>
      <c r="BJ94" s="0" t="str">
        <f aca="false">CONCATENATE(CK94," ",BO94," ",DK94,DL94,"/",DN94,DO94)</f>
        <v>ibuprofen  coated tablet 600mg/</v>
      </c>
      <c r="BK94" s="29"/>
      <c r="BL94" s="0" t="str">
        <f aca="false">CONCATENATE(CK94," ",BO94," ",DK94,DL94,"/",DN94,DO94)</f>
        <v>ibuprofen  coated tablet 600mg/</v>
      </c>
      <c r="BM94" s="0" t="s">
        <v>996</v>
      </c>
      <c r="BN94" s="0" t="n">
        <v>10220000</v>
      </c>
      <c r="BO94" s="32" t="s">
        <v>436</v>
      </c>
      <c r="BP94" s="1" t="s">
        <v>436</v>
      </c>
      <c r="BQ94" s="1" t="s">
        <v>183</v>
      </c>
      <c r="BR94" s="0" t="n">
        <v>10220000</v>
      </c>
      <c r="BS94" s="0" t="s">
        <v>770</v>
      </c>
      <c r="BT94" s="0" t="n">
        <v>10220000</v>
      </c>
      <c r="BU94" s="0" t="s">
        <v>770</v>
      </c>
      <c r="BV94" s="34" t="n">
        <v>15054000</v>
      </c>
      <c r="BW94" s="35" t="s">
        <v>183</v>
      </c>
      <c r="BX94" s="2"/>
      <c r="BY94" s="4" t="s">
        <v>183</v>
      </c>
      <c r="BZ94" s="0" t="n">
        <v>20053000</v>
      </c>
      <c r="CA94" s="0" t="s">
        <v>191</v>
      </c>
      <c r="CB94" s="1" t="s">
        <v>191</v>
      </c>
      <c r="CC94" s="1" t="s">
        <v>191</v>
      </c>
      <c r="CD94" s="2"/>
      <c r="CE94" s="2"/>
      <c r="CF94" s="2"/>
      <c r="CG94" s="2"/>
      <c r="CH94" s="77" t="n">
        <v>100000090365</v>
      </c>
      <c r="CI94" s="43" t="s">
        <v>192</v>
      </c>
      <c r="CJ94" s="77" t="n">
        <v>100000090365</v>
      </c>
      <c r="CK94" s="0" t="s">
        <v>561</v>
      </c>
      <c r="CL94" s="11" t="s">
        <v>194</v>
      </c>
      <c r="CM94" s="77" t="n">
        <v>100000090365</v>
      </c>
      <c r="CN94" s="0" t="s">
        <v>561</v>
      </c>
      <c r="CO94" s="1" t="s">
        <v>551</v>
      </c>
      <c r="CP94" s="4" t="s">
        <v>656</v>
      </c>
      <c r="CQ94" s="0" t="s">
        <v>563</v>
      </c>
      <c r="CR94" s="0" t="s">
        <v>561</v>
      </c>
      <c r="CS94" s="16"/>
      <c r="CT94" s="2"/>
      <c r="CU94" s="2"/>
      <c r="CV94" s="2"/>
      <c r="CW94" s="2"/>
      <c r="CY94" s="2"/>
      <c r="DA94" s="1" t="s">
        <v>257</v>
      </c>
      <c r="DB94" s="1" t="s">
        <v>551</v>
      </c>
      <c r="DC94" s="1" t="s">
        <v>656</v>
      </c>
      <c r="DD94" s="1" t="s">
        <v>201</v>
      </c>
      <c r="DE94" s="0" t="n">
        <v>600</v>
      </c>
      <c r="DF94" s="0" t="s">
        <v>202</v>
      </c>
      <c r="DG94" s="11"/>
      <c r="DH94" s="46" t="n">
        <v>1</v>
      </c>
      <c r="DI94" s="35" t="s">
        <v>183</v>
      </c>
      <c r="DJ94" s="34" t="n">
        <v>15054000</v>
      </c>
      <c r="DK94" s="5" t="n">
        <v>600</v>
      </c>
      <c r="DL94" s="5" t="s">
        <v>202</v>
      </c>
      <c r="DS94" s="2"/>
      <c r="DT94" s="2"/>
      <c r="DU94" s="2"/>
      <c r="DV94" s="2"/>
      <c r="DW94" s="2"/>
      <c r="DX94" s="2"/>
      <c r="DY94" s="2"/>
      <c r="EB94" s="2"/>
      <c r="EE94" s="2"/>
      <c r="EH94" s="2"/>
      <c r="EI94" s="2"/>
      <c r="EJ94" s="2"/>
      <c r="EK94" s="2"/>
      <c r="EL94" s="0" t="n">
        <f aca="false">(50*600)/1200</f>
        <v>25</v>
      </c>
      <c r="EM94" s="0" t="n">
        <v>1200</v>
      </c>
      <c r="EN94" s="0" t="s">
        <v>202</v>
      </c>
      <c r="EO94" s="0" t="s">
        <v>203</v>
      </c>
      <c r="EP94" s="0" t="n">
        <v>50</v>
      </c>
      <c r="ER94" s="32" t="str">
        <f aca="false">CONCATENATE(CN94," ",FD94," ",DK94,DL94,"/",DN94,DO94)</f>
        <v>ibuprofen  oral 600mg/</v>
      </c>
      <c r="ET94" s="0" t="s">
        <v>987</v>
      </c>
      <c r="EU94" s="33" t="s">
        <v>205</v>
      </c>
      <c r="EV94" s="33" t="s">
        <v>569</v>
      </c>
      <c r="EW94" s="33" t="s">
        <v>205</v>
      </c>
      <c r="EX94" s="33" t="s">
        <v>570</v>
      </c>
      <c r="EY94" s="33" t="s">
        <v>205</v>
      </c>
      <c r="EZ94" s="33" t="s">
        <v>571</v>
      </c>
      <c r="FA94" s="33" t="s">
        <v>205</v>
      </c>
      <c r="FB94" s="33" t="s">
        <v>209</v>
      </c>
      <c r="FC94" s="33" t="s">
        <v>205</v>
      </c>
      <c r="FD94" s="33" t="s">
        <v>210</v>
      </c>
      <c r="FE94" s="32" t="str">
        <f aca="false">CONCATENATE(CN94," ",FD94," ",DK94,DL94,"/",DN94,DO94)</f>
        <v>ibuprofen  oral 600mg/</v>
      </c>
      <c r="FH94" s="0" t="s">
        <v>574</v>
      </c>
      <c r="FI94" s="33" t="s">
        <v>575</v>
      </c>
      <c r="FJ94" s="33" t="s">
        <v>205</v>
      </c>
      <c r="FK94" s="33" t="s">
        <v>571</v>
      </c>
      <c r="FL94" s="0" t="n">
        <v>69</v>
      </c>
      <c r="FM94" s="0" t="s">
        <v>183</v>
      </c>
      <c r="FN94" s="0" t="n">
        <v>19</v>
      </c>
      <c r="FO94" s="0" t="s">
        <v>214</v>
      </c>
      <c r="FP94" s="0" t="n">
        <v>31</v>
      </c>
      <c r="FQ94" s="0" t="s">
        <v>210</v>
      </c>
      <c r="FR94" s="0" t="n">
        <v>47</v>
      </c>
      <c r="FS94" s="0" t="s">
        <v>215</v>
      </c>
      <c r="FU94" s="0" t="n">
        <v>69</v>
      </c>
      <c r="FV94" s="0" t="n">
        <v>19</v>
      </c>
      <c r="FW94" s="0" t="n">
        <v>31</v>
      </c>
      <c r="FX94" s="0" t="n">
        <v>47</v>
      </c>
      <c r="FZ94" s="0" t="s">
        <v>216</v>
      </c>
      <c r="GA94" s="0" t="s">
        <v>217</v>
      </c>
    </row>
    <row r="95" customFormat="false" ht="13.8" hidden="false" customHeight="false" outlineLevel="0" collapsed="false">
      <c r="A95" s="0" t="s">
        <v>1028</v>
      </c>
      <c r="B95" s="0" t="s">
        <v>1029</v>
      </c>
      <c r="C95" s="28" t="str">
        <f aca="false">HYPERLINK(D95)</f>
        <v>https://samviewer.digile.be/nl/sam/ampps/428373-02</v>
      </c>
      <c r="D95" s="1" t="s">
        <v>1030</v>
      </c>
      <c r="E95" s="1" t="s">
        <v>1031</v>
      </c>
      <c r="F95" s="1" t="s">
        <v>1032</v>
      </c>
      <c r="G95" s="0" t="n">
        <v>1541564</v>
      </c>
      <c r="H95" s="0" t="s">
        <v>1028</v>
      </c>
      <c r="I95" s="0" t="s">
        <v>1028</v>
      </c>
      <c r="J95" s="2" t="str">
        <f aca="false">CONCATENATE(BI95," ",CK95," ",BE95," ",BO95," ",R95,S95," x ",DK95,DL95,"/",DN95,DO95)</f>
        <v>BEL ibuprofen  Sandoz film-coated tablet 30 x 600mg/</v>
      </c>
      <c r="K95" s="2" t="str">
        <f aca="false">CONCATENATE(BI95," ",CK95," ",BE95," ",BO95," ",R95,S95," x ",DK95,DL95,"/",DN95,DO95)</f>
        <v>BEL ibuprofen  Sandoz film-coated tablet 30 x 600mg/</v>
      </c>
      <c r="L95" s="11"/>
      <c r="M95" s="11"/>
      <c r="N95" s="11"/>
      <c r="O95" s="11"/>
      <c r="P95" s="0" t="n">
        <v>30</v>
      </c>
      <c r="Q95" s="2"/>
      <c r="R95" s="0" t="n">
        <v>30</v>
      </c>
      <c r="S95" s="2"/>
      <c r="T95" s="30" t="s">
        <v>223</v>
      </c>
      <c r="W95" s="1" t="s">
        <v>224</v>
      </c>
      <c r="X95" s="0" t="n">
        <v>30</v>
      </c>
      <c r="Y95" s="0" t="s">
        <v>1033</v>
      </c>
      <c r="AA95" s="2"/>
      <c r="AB95" s="2"/>
      <c r="AC95" s="2"/>
      <c r="AD95" s="76" t="n">
        <v>1</v>
      </c>
      <c r="AE95" s="0" t="n">
        <v>30</v>
      </c>
      <c r="AF95" s="0" t="n">
        <v>10221000</v>
      </c>
      <c r="AG95" s="32" t="s">
        <v>781</v>
      </c>
      <c r="AH95" s="0" t="s">
        <v>778</v>
      </c>
      <c r="AI95" s="2"/>
      <c r="AJ95" s="34" t="n">
        <v>15054000</v>
      </c>
      <c r="AK95" s="35" t="s">
        <v>183</v>
      </c>
      <c r="AL95" s="2"/>
      <c r="AM95" s="2"/>
      <c r="AN95" s="2"/>
      <c r="AO95" s="2"/>
      <c r="AP95" s="0" t="n">
        <v>30</v>
      </c>
      <c r="AQ95" s="2"/>
      <c r="AR95" s="2"/>
      <c r="AS95" s="0" t="n">
        <v>193</v>
      </c>
      <c r="AT95" s="36" t="str">
        <f aca="false">CONCATENATE(BI95," ",CK95," ",BE95," ",BO95," ",DK95,DL95,"/",DN95,DO95)</f>
        <v>BEL ibuprofen  Sandoz film-coated tablet 600mg/</v>
      </c>
      <c r="AU95" s="29"/>
      <c r="AW95" s="0" t="n">
        <v>193</v>
      </c>
      <c r="AX95" s="0" t="s">
        <v>1034</v>
      </c>
      <c r="AZ95" s="0" t="s">
        <v>636</v>
      </c>
      <c r="BA95" s="74" t="s">
        <v>551</v>
      </c>
      <c r="BB95" s="0" t="n">
        <v>10221000</v>
      </c>
      <c r="BC95" s="32" t="s">
        <v>781</v>
      </c>
      <c r="BD95" s="0" t="n">
        <v>1445</v>
      </c>
      <c r="BE95" s="0" t="s">
        <v>239</v>
      </c>
      <c r="BF95" s="2"/>
      <c r="BG95" s="0" t="s">
        <v>239</v>
      </c>
      <c r="BH95" s="0" t="s">
        <v>1035</v>
      </c>
      <c r="BI95" s="11" t="s">
        <v>189</v>
      </c>
      <c r="BJ95" s="0" t="str">
        <f aca="false">CONCATENATE(CK95," ",BO95," ",DK95,DL95,"/",DN95,DO95)</f>
        <v>ibuprofen  film-coated tablet 600mg/</v>
      </c>
      <c r="BK95" s="29"/>
      <c r="BL95" s="0" t="str">
        <f aca="false">CONCATENATE(CK95," ",BO95," ",DK95,DL95,"/",DN95,DO95)</f>
        <v>ibuprofen  film-coated tablet 600mg/</v>
      </c>
      <c r="BM95" s="0" t="s">
        <v>996</v>
      </c>
      <c r="BN95" s="0" t="n">
        <v>10221000</v>
      </c>
      <c r="BO95" s="32" t="s">
        <v>781</v>
      </c>
      <c r="BP95" s="1" t="s">
        <v>781</v>
      </c>
      <c r="BQ95" s="1" t="s">
        <v>183</v>
      </c>
      <c r="BR95" s="0" t="n">
        <v>10221000</v>
      </c>
      <c r="BS95" s="0" t="s">
        <v>782</v>
      </c>
      <c r="BT95" s="0" t="n">
        <v>10221000</v>
      </c>
      <c r="BU95" s="0" t="s">
        <v>782</v>
      </c>
      <c r="BV95" s="34" t="n">
        <v>15054000</v>
      </c>
      <c r="BW95" s="35" t="s">
        <v>183</v>
      </c>
      <c r="BX95" s="2"/>
      <c r="BY95" s="4" t="s">
        <v>183</v>
      </c>
      <c r="BZ95" s="0" t="n">
        <v>20053000</v>
      </c>
      <c r="CA95" s="0" t="s">
        <v>191</v>
      </c>
      <c r="CB95" s="1" t="s">
        <v>191</v>
      </c>
      <c r="CC95" s="1" t="s">
        <v>191</v>
      </c>
      <c r="CD95" s="2"/>
      <c r="CE95" s="2"/>
      <c r="CF95" s="2"/>
      <c r="CG95" s="2"/>
      <c r="CH95" s="77" t="n">
        <v>100000090365</v>
      </c>
      <c r="CI95" s="43" t="s">
        <v>192</v>
      </c>
      <c r="CJ95" s="77" t="n">
        <v>100000090365</v>
      </c>
      <c r="CK95" s="0" t="s">
        <v>561</v>
      </c>
      <c r="CL95" s="11" t="s">
        <v>194</v>
      </c>
      <c r="CM95" s="77" t="n">
        <v>100000090365</v>
      </c>
      <c r="CN95" s="0" t="s">
        <v>561</v>
      </c>
      <c r="CO95" s="1" t="s">
        <v>551</v>
      </c>
      <c r="CP95" s="4" t="s">
        <v>656</v>
      </c>
      <c r="CQ95" s="0" t="s">
        <v>563</v>
      </c>
      <c r="CR95" s="0" t="s">
        <v>561</v>
      </c>
      <c r="CS95" s="16"/>
      <c r="CT95" s="2"/>
      <c r="CU95" s="2"/>
      <c r="CV95" s="2"/>
      <c r="CW95" s="2"/>
      <c r="CY95" s="2"/>
      <c r="DA95" s="1" t="s">
        <v>257</v>
      </c>
      <c r="DB95" s="1" t="s">
        <v>551</v>
      </c>
      <c r="DC95" s="1" t="s">
        <v>656</v>
      </c>
      <c r="DD95" s="1" t="s">
        <v>201</v>
      </c>
      <c r="DE95" s="0" t="n">
        <v>600</v>
      </c>
      <c r="DF95" s="0" t="s">
        <v>202</v>
      </c>
      <c r="DG95" s="11"/>
      <c r="DH95" s="46" t="n">
        <v>1</v>
      </c>
      <c r="DI95" s="35" t="s">
        <v>183</v>
      </c>
      <c r="DJ95" s="34" t="n">
        <v>15054000</v>
      </c>
      <c r="DK95" s="5" t="n">
        <v>600</v>
      </c>
      <c r="DL95" s="5" t="s">
        <v>202</v>
      </c>
      <c r="DS95" s="2"/>
      <c r="DT95" s="2"/>
      <c r="DU95" s="2"/>
      <c r="DV95" s="2"/>
      <c r="DW95" s="2"/>
      <c r="DX95" s="2"/>
      <c r="DY95" s="2"/>
      <c r="EB95" s="2"/>
      <c r="EE95" s="2"/>
      <c r="EH95" s="2"/>
      <c r="EI95" s="2"/>
      <c r="EJ95" s="2"/>
      <c r="EK95" s="2"/>
      <c r="EL95" s="0" t="n">
        <f aca="false">(30*600)/1200</f>
        <v>15</v>
      </c>
      <c r="EM95" s="0" t="n">
        <v>1200</v>
      </c>
      <c r="EN95" s="0" t="s">
        <v>202</v>
      </c>
      <c r="EO95" s="0" t="s">
        <v>203</v>
      </c>
      <c r="EP95" s="0" t="n">
        <v>30</v>
      </c>
      <c r="ER95" s="32" t="str">
        <f aca="false">CONCATENATE(CN95," ",FD95," ",DK95,DL95,"/",DN95,DO95)</f>
        <v>ibuprofen  oral 600mg/</v>
      </c>
      <c r="ET95" s="0" t="s">
        <v>987</v>
      </c>
      <c r="EU95" s="33" t="s">
        <v>205</v>
      </c>
      <c r="EV95" s="33" t="s">
        <v>569</v>
      </c>
      <c r="EW95" s="33" t="s">
        <v>205</v>
      </c>
      <c r="EX95" s="33" t="s">
        <v>570</v>
      </c>
      <c r="EY95" s="33" t="s">
        <v>205</v>
      </c>
      <c r="EZ95" s="33" t="s">
        <v>571</v>
      </c>
      <c r="FA95" s="33" t="s">
        <v>205</v>
      </c>
      <c r="FB95" s="33" t="s">
        <v>209</v>
      </c>
      <c r="FC95" s="33" t="s">
        <v>205</v>
      </c>
      <c r="FD95" s="33" t="s">
        <v>210</v>
      </c>
      <c r="FE95" s="32" t="str">
        <f aca="false">CONCATENATE(CN95," ",FD95," ",DK95,DL95,"/",DN95,DO95)</f>
        <v>ibuprofen  oral 600mg/</v>
      </c>
      <c r="FH95" s="0" t="s">
        <v>574</v>
      </c>
      <c r="FI95" s="33" t="s">
        <v>575</v>
      </c>
      <c r="FJ95" s="33" t="s">
        <v>205</v>
      </c>
      <c r="FK95" s="33" t="s">
        <v>571</v>
      </c>
      <c r="FL95" s="0" t="n">
        <v>69</v>
      </c>
      <c r="FM95" s="0" t="s">
        <v>183</v>
      </c>
      <c r="FN95" s="0" t="n">
        <v>19</v>
      </c>
      <c r="FO95" s="0" t="s">
        <v>214</v>
      </c>
      <c r="FP95" s="0" t="n">
        <v>31</v>
      </c>
      <c r="FQ95" s="0" t="s">
        <v>210</v>
      </c>
      <c r="FR95" s="0" t="n">
        <v>47</v>
      </c>
      <c r="FS95" s="0" t="s">
        <v>215</v>
      </c>
      <c r="FU95" s="0" t="n">
        <v>69</v>
      </c>
      <c r="FV95" s="0" t="n">
        <v>19</v>
      </c>
      <c r="FW95" s="0" t="n">
        <v>31</v>
      </c>
      <c r="FX95" s="0" t="n">
        <v>47</v>
      </c>
      <c r="FZ95" s="0" t="s">
        <v>216</v>
      </c>
      <c r="GA95" s="0" t="s">
        <v>217</v>
      </c>
    </row>
    <row r="96" customFormat="false" ht="13.8" hidden="false" customHeight="false" outlineLevel="0" collapsed="false">
      <c r="A96" s="0" t="s">
        <v>1036</v>
      </c>
      <c r="B96" s="0" t="s">
        <v>1037</v>
      </c>
      <c r="C96" s="28" t="str">
        <f aca="false">HYPERLINK(D96)</f>
        <v>https://samviewer.digile.be/nl/sam/ampps/428373-03</v>
      </c>
      <c r="D96" s="1" t="s">
        <v>1038</v>
      </c>
      <c r="E96" s="1" t="s">
        <v>1039</v>
      </c>
      <c r="F96" s="1" t="s">
        <v>1040</v>
      </c>
      <c r="G96" s="0" t="n">
        <v>2674034</v>
      </c>
      <c r="H96" s="0" t="s">
        <v>1036</v>
      </c>
      <c r="I96" s="0" t="s">
        <v>1036</v>
      </c>
      <c r="J96" s="2" t="str">
        <f aca="false">CONCATENATE(BI96," ",CK96," ",BE96," ",BO96," ",R96,S96," x ",DK96,DL96,"/",DN96,DO96)</f>
        <v>BEL ibuprofen  Sandoz film-coated tablet 50 x 600mg/</v>
      </c>
      <c r="K96" s="2" t="str">
        <f aca="false">CONCATENATE(BI96," ",CK96," ",BE96," ",BO96," ",R96,S96," x ",DK96,DL96,"/",DN96,DO96)</f>
        <v>BEL ibuprofen  Sandoz film-coated tablet 50 x 600mg/</v>
      </c>
      <c r="L96" s="11"/>
      <c r="M96" s="11"/>
      <c r="N96" s="11"/>
      <c r="O96" s="11"/>
      <c r="P96" s="0" t="n">
        <v>50</v>
      </c>
      <c r="Q96" s="2"/>
      <c r="R96" s="0" t="n">
        <v>50</v>
      </c>
      <c r="S96" s="2"/>
      <c r="T96" s="30" t="s">
        <v>477</v>
      </c>
      <c r="W96" s="1" t="s">
        <v>478</v>
      </c>
      <c r="X96" s="0" t="n">
        <v>84</v>
      </c>
      <c r="Y96" s="0" t="s">
        <v>1033</v>
      </c>
      <c r="AA96" s="2"/>
      <c r="AB96" s="2"/>
      <c r="AC96" s="2"/>
      <c r="AD96" s="76" t="n">
        <v>1</v>
      </c>
      <c r="AE96" s="0" t="n">
        <v>50</v>
      </c>
      <c r="AF96" s="0" t="n">
        <v>10221000</v>
      </c>
      <c r="AG96" s="32" t="s">
        <v>781</v>
      </c>
      <c r="AH96" s="0" t="s">
        <v>778</v>
      </c>
      <c r="AI96" s="2"/>
      <c r="AJ96" s="34" t="n">
        <v>15054000</v>
      </c>
      <c r="AK96" s="35" t="s">
        <v>183</v>
      </c>
      <c r="AL96" s="2"/>
      <c r="AM96" s="2"/>
      <c r="AN96" s="2"/>
      <c r="AO96" s="2"/>
      <c r="AP96" s="0" t="n">
        <v>50</v>
      </c>
      <c r="AQ96" s="2"/>
      <c r="AR96" s="2"/>
      <c r="AS96" s="0" t="n">
        <v>193</v>
      </c>
      <c r="AT96" s="36" t="str">
        <f aca="false">CONCATENATE(BI96," ",CK96," ",BE96," ",BO96," ",DK96,DL96,"/",DN96,DO96)</f>
        <v>BEL ibuprofen  Sandoz film-coated tablet 600mg/</v>
      </c>
      <c r="AU96" s="29"/>
      <c r="AW96" s="0" t="n">
        <v>193</v>
      </c>
      <c r="AX96" s="0" t="s">
        <v>1034</v>
      </c>
      <c r="AZ96" s="0" t="s">
        <v>636</v>
      </c>
      <c r="BA96" s="74" t="s">
        <v>551</v>
      </c>
      <c r="BB96" s="0" t="n">
        <v>10221000</v>
      </c>
      <c r="BC96" s="32" t="s">
        <v>781</v>
      </c>
      <c r="BD96" s="0" t="n">
        <v>1445</v>
      </c>
      <c r="BE96" s="0" t="s">
        <v>239</v>
      </c>
      <c r="BF96" s="2"/>
      <c r="BG96" s="0" t="s">
        <v>239</v>
      </c>
      <c r="BH96" s="0" t="s">
        <v>1035</v>
      </c>
      <c r="BI96" s="11" t="s">
        <v>189</v>
      </c>
      <c r="BJ96" s="0" t="str">
        <f aca="false">CONCATENATE(CK96," ",BO96," ",DK96,DL96,"/",DN96,DO96)</f>
        <v>ibuprofen  film-coated tablet 600mg/</v>
      </c>
      <c r="BK96" s="29"/>
      <c r="BL96" s="0" t="str">
        <f aca="false">CONCATENATE(CK96," ",BO96," ",DK96,DL96,"/",DN96,DO96)</f>
        <v>ibuprofen  film-coated tablet 600mg/</v>
      </c>
      <c r="BM96" s="0" t="s">
        <v>996</v>
      </c>
      <c r="BN96" s="0" t="n">
        <v>10221000</v>
      </c>
      <c r="BO96" s="32" t="s">
        <v>781</v>
      </c>
      <c r="BP96" s="1" t="s">
        <v>781</v>
      </c>
      <c r="BQ96" s="1" t="s">
        <v>183</v>
      </c>
      <c r="BR96" s="0" t="n">
        <v>10221000</v>
      </c>
      <c r="BS96" s="0" t="s">
        <v>782</v>
      </c>
      <c r="BT96" s="0" t="n">
        <v>10221000</v>
      </c>
      <c r="BU96" s="0" t="s">
        <v>782</v>
      </c>
      <c r="BV96" s="34" t="n">
        <v>15054000</v>
      </c>
      <c r="BW96" s="35" t="s">
        <v>183</v>
      </c>
      <c r="BX96" s="2"/>
      <c r="BY96" s="4" t="s">
        <v>183</v>
      </c>
      <c r="BZ96" s="0" t="n">
        <v>20053000</v>
      </c>
      <c r="CA96" s="0" t="s">
        <v>191</v>
      </c>
      <c r="CB96" s="1" t="s">
        <v>191</v>
      </c>
      <c r="CC96" s="1" t="s">
        <v>191</v>
      </c>
      <c r="CD96" s="2"/>
      <c r="CE96" s="2"/>
      <c r="CF96" s="2"/>
      <c r="CG96" s="2"/>
      <c r="CH96" s="77" t="n">
        <v>100000090365</v>
      </c>
      <c r="CI96" s="43" t="s">
        <v>192</v>
      </c>
      <c r="CJ96" s="77" t="n">
        <v>100000090365</v>
      </c>
      <c r="CK96" s="0" t="s">
        <v>561</v>
      </c>
      <c r="CL96" s="11" t="s">
        <v>194</v>
      </c>
      <c r="CM96" s="77" t="n">
        <v>100000090365</v>
      </c>
      <c r="CN96" s="0" t="s">
        <v>561</v>
      </c>
      <c r="CO96" s="1" t="s">
        <v>551</v>
      </c>
      <c r="CP96" s="4" t="s">
        <v>656</v>
      </c>
      <c r="CQ96" s="0" t="s">
        <v>563</v>
      </c>
      <c r="CR96" s="0" t="s">
        <v>561</v>
      </c>
      <c r="CS96" s="16"/>
      <c r="CT96" s="2"/>
      <c r="CU96" s="2"/>
      <c r="CV96" s="2"/>
      <c r="CW96" s="2"/>
      <c r="CY96" s="2"/>
      <c r="DA96" s="1" t="s">
        <v>257</v>
      </c>
      <c r="DB96" s="1" t="s">
        <v>551</v>
      </c>
      <c r="DC96" s="1" t="s">
        <v>656</v>
      </c>
      <c r="DD96" s="1" t="s">
        <v>201</v>
      </c>
      <c r="DE96" s="0" t="n">
        <v>600</v>
      </c>
      <c r="DF96" s="0" t="s">
        <v>202</v>
      </c>
      <c r="DG96" s="11"/>
      <c r="DH96" s="46" t="n">
        <v>1</v>
      </c>
      <c r="DI96" s="35" t="s">
        <v>183</v>
      </c>
      <c r="DJ96" s="34" t="n">
        <v>15054000</v>
      </c>
      <c r="DK96" s="5" t="n">
        <v>600</v>
      </c>
      <c r="DL96" s="5" t="s">
        <v>202</v>
      </c>
      <c r="DS96" s="2"/>
      <c r="DT96" s="2"/>
      <c r="DU96" s="2"/>
      <c r="DV96" s="2"/>
      <c r="DW96" s="2"/>
      <c r="DX96" s="2"/>
      <c r="DY96" s="2"/>
      <c r="EB96" s="2"/>
      <c r="EE96" s="2"/>
      <c r="EH96" s="2"/>
      <c r="EI96" s="2"/>
      <c r="EJ96" s="2"/>
      <c r="EK96" s="2"/>
      <c r="EL96" s="0" t="n">
        <f aca="false">(50*600)/1200</f>
        <v>25</v>
      </c>
      <c r="EM96" s="0" t="n">
        <v>1200</v>
      </c>
      <c r="EN96" s="0" t="s">
        <v>202</v>
      </c>
      <c r="EO96" s="0" t="s">
        <v>203</v>
      </c>
      <c r="EP96" s="0" t="n">
        <v>50</v>
      </c>
      <c r="ER96" s="32" t="str">
        <f aca="false">CONCATENATE(CN96," ",FD96," ",DK96,DL96,"/",DN96,DO96)</f>
        <v>ibuprofen  oral 600mg/</v>
      </c>
      <c r="ET96" s="0" t="s">
        <v>987</v>
      </c>
      <c r="EU96" s="33" t="s">
        <v>205</v>
      </c>
      <c r="EV96" s="33" t="s">
        <v>569</v>
      </c>
      <c r="EW96" s="33" t="s">
        <v>205</v>
      </c>
      <c r="EX96" s="33" t="s">
        <v>570</v>
      </c>
      <c r="EY96" s="33" t="s">
        <v>205</v>
      </c>
      <c r="EZ96" s="33" t="s">
        <v>571</v>
      </c>
      <c r="FA96" s="33" t="s">
        <v>205</v>
      </c>
      <c r="FB96" s="33" t="s">
        <v>209</v>
      </c>
      <c r="FC96" s="33" t="s">
        <v>205</v>
      </c>
      <c r="FD96" s="33" t="s">
        <v>210</v>
      </c>
      <c r="FE96" s="32" t="str">
        <f aca="false">CONCATENATE(CN96," ",FD96," ",DK96,DL96,"/",DN96,DO96)</f>
        <v>ibuprofen  oral 600mg/</v>
      </c>
      <c r="FH96" s="0" t="s">
        <v>574</v>
      </c>
      <c r="FI96" s="33" t="s">
        <v>575</v>
      </c>
      <c r="FJ96" s="33" t="s">
        <v>205</v>
      </c>
      <c r="FK96" s="33" t="s">
        <v>571</v>
      </c>
      <c r="FL96" s="0" t="n">
        <v>69</v>
      </c>
      <c r="FM96" s="0" t="s">
        <v>183</v>
      </c>
      <c r="FN96" s="0" t="n">
        <v>19</v>
      </c>
      <c r="FO96" s="0" t="s">
        <v>214</v>
      </c>
      <c r="FP96" s="0" t="n">
        <v>31</v>
      </c>
      <c r="FQ96" s="0" t="s">
        <v>210</v>
      </c>
      <c r="FR96" s="0" t="n">
        <v>47</v>
      </c>
      <c r="FS96" s="0" t="s">
        <v>215</v>
      </c>
      <c r="FU96" s="0" t="n">
        <v>69</v>
      </c>
      <c r="FV96" s="0" t="n">
        <v>19</v>
      </c>
      <c r="FW96" s="0" t="n">
        <v>31</v>
      </c>
      <c r="FX96" s="0" t="n">
        <v>47</v>
      </c>
      <c r="FZ96" s="0" t="s">
        <v>216</v>
      </c>
      <c r="GA96" s="0" t="s">
        <v>217</v>
      </c>
    </row>
    <row r="97" customFormat="false" ht="13.8" hidden="false" customHeight="false" outlineLevel="0" collapsed="false">
      <c r="A97" s="0" t="s">
        <v>1041</v>
      </c>
      <c r="B97" s="0" t="s">
        <v>1042</v>
      </c>
      <c r="C97" s="28" t="str">
        <f aca="false">HYPERLINK(D97)</f>
        <v>https://samviewer.digile.be/nl/sam/ampps/584560-10</v>
      </c>
      <c r="D97" s="1" t="s">
        <v>1043</v>
      </c>
      <c r="E97" s="1" t="s">
        <v>1044</v>
      </c>
      <c r="F97" s="1" t="s">
        <v>1045</v>
      </c>
      <c r="G97" s="0" t="n">
        <v>4388070</v>
      </c>
      <c r="H97" s="0" t="s">
        <v>1041</v>
      </c>
      <c r="I97" s="0" t="s">
        <v>1041</v>
      </c>
      <c r="J97" s="2" t="str">
        <f aca="false">CONCATENATE(BI97," ",CK97," ",BE97," ",BO97," ",R97,S97," x ",DK97,DL97,"/",DN97,DO97)</f>
        <v>BEL ibuprofen  Aurobindo film-coated tablet 100 x 800mg/</v>
      </c>
      <c r="K97" s="2" t="str">
        <f aca="false">CONCATENATE(BI97," ",CK97," ",BE97," ",BO97," ",R97,S97," x ",DK97,DL97,"/",DN97,DO97)</f>
        <v>BEL ibuprofen  Aurobindo film-coated tablet 100 x 800mg/</v>
      </c>
      <c r="L97" s="11"/>
      <c r="M97" s="11"/>
      <c r="N97" s="11"/>
      <c r="O97" s="11"/>
      <c r="P97" s="0" t="n">
        <v>100</v>
      </c>
      <c r="Q97" s="2"/>
      <c r="R97" s="0" t="n">
        <v>100</v>
      </c>
      <c r="S97" s="2"/>
      <c r="T97" s="30" t="s">
        <v>180</v>
      </c>
      <c r="W97" s="1" t="s">
        <v>181</v>
      </c>
      <c r="X97" s="0" t="n">
        <v>98</v>
      </c>
      <c r="Y97" s="0" t="s">
        <v>1046</v>
      </c>
      <c r="AA97" s="2"/>
      <c r="AB97" s="2"/>
      <c r="AC97" s="2"/>
      <c r="AD97" s="76" t="n">
        <v>1</v>
      </c>
      <c r="AE97" s="0" t="n">
        <v>100</v>
      </c>
      <c r="AF97" s="0" t="n">
        <v>10221000</v>
      </c>
      <c r="AG97" s="32" t="s">
        <v>781</v>
      </c>
      <c r="AH97" s="0" t="s">
        <v>778</v>
      </c>
      <c r="AI97" s="2"/>
      <c r="AJ97" s="34" t="n">
        <v>15054000</v>
      </c>
      <c r="AK97" s="35" t="s">
        <v>183</v>
      </c>
      <c r="AL97" s="2"/>
      <c r="AM97" s="2"/>
      <c r="AN97" s="2"/>
      <c r="AO97" s="2"/>
      <c r="AP97" s="0" t="n">
        <v>100</v>
      </c>
      <c r="AQ97" s="2"/>
      <c r="AR97" s="2"/>
      <c r="AS97" s="0" t="n">
        <v>197</v>
      </c>
      <c r="AT97" s="36" t="str">
        <f aca="false">CONCATENATE(BI97," ",CK97," ",BE97," ",BO97," ",DK97,DL97,"/",DN97,DO97)</f>
        <v>BEL ibuprofen  Aurobindo film-coated tablet 800mg/</v>
      </c>
      <c r="AU97" s="29"/>
      <c r="AW97" s="0" t="n">
        <v>197</v>
      </c>
      <c r="AX97" s="0" t="s">
        <v>1047</v>
      </c>
      <c r="AZ97" s="0" t="s">
        <v>636</v>
      </c>
      <c r="BA97" s="74" t="s">
        <v>551</v>
      </c>
      <c r="BB97" s="0" t="n">
        <v>10221000</v>
      </c>
      <c r="BC97" s="32" t="s">
        <v>781</v>
      </c>
      <c r="BD97" s="0" t="n">
        <v>1449</v>
      </c>
      <c r="BE97" s="0" t="s">
        <v>188</v>
      </c>
      <c r="BF97" s="2"/>
      <c r="BG97" s="0" t="s">
        <v>188</v>
      </c>
      <c r="BH97" s="0" t="s">
        <v>1048</v>
      </c>
      <c r="BI97" s="11" t="s">
        <v>189</v>
      </c>
      <c r="BJ97" s="0" t="str">
        <f aca="false">CONCATENATE(CK97," ",BO97," ",DK97,DL97,"/",DN97,DO97)</f>
        <v>ibuprofen  film-coated tablet 800mg/</v>
      </c>
      <c r="BK97" s="29"/>
      <c r="BL97" s="0" t="str">
        <f aca="false">CONCATENATE(CK97," ",BO97," ",DK97,DL97,"/",DN97,DO97)</f>
        <v>ibuprofen  film-coated tablet 800mg/</v>
      </c>
      <c r="BM97" s="0" t="s">
        <v>1049</v>
      </c>
      <c r="BN97" s="0" t="n">
        <v>10221000</v>
      </c>
      <c r="BO97" s="32" t="s">
        <v>781</v>
      </c>
      <c r="BP97" s="1" t="s">
        <v>781</v>
      </c>
      <c r="BQ97" s="1" t="s">
        <v>183</v>
      </c>
      <c r="BR97" s="0" t="n">
        <v>10221000</v>
      </c>
      <c r="BS97" s="0" t="s">
        <v>782</v>
      </c>
      <c r="BT97" s="0" t="n">
        <v>10221000</v>
      </c>
      <c r="BU97" s="0" t="s">
        <v>782</v>
      </c>
      <c r="BV97" s="34" t="n">
        <v>15054000</v>
      </c>
      <c r="BW97" s="35" t="s">
        <v>183</v>
      </c>
      <c r="BX97" s="2"/>
      <c r="BY97" s="4" t="s">
        <v>183</v>
      </c>
      <c r="BZ97" s="0" t="n">
        <v>20053000</v>
      </c>
      <c r="CA97" s="0" t="s">
        <v>191</v>
      </c>
      <c r="CB97" s="1" t="s">
        <v>191</v>
      </c>
      <c r="CC97" s="1" t="s">
        <v>191</v>
      </c>
      <c r="CD97" s="2"/>
      <c r="CE97" s="2"/>
      <c r="CF97" s="2"/>
      <c r="CG97" s="2"/>
      <c r="CH97" s="77" t="n">
        <v>100000090365</v>
      </c>
      <c r="CI97" s="43" t="s">
        <v>192</v>
      </c>
      <c r="CJ97" s="77" t="n">
        <v>100000090365</v>
      </c>
      <c r="CK97" s="0" t="s">
        <v>561</v>
      </c>
      <c r="CL97" s="11" t="s">
        <v>194</v>
      </c>
      <c r="CM97" s="77" t="n">
        <v>100000090365</v>
      </c>
      <c r="CN97" s="0" t="s">
        <v>561</v>
      </c>
      <c r="CO97" s="1" t="s">
        <v>551</v>
      </c>
      <c r="CP97" s="4" t="s">
        <v>669</v>
      </c>
      <c r="CQ97" s="0" t="s">
        <v>563</v>
      </c>
      <c r="CR97" s="0" t="s">
        <v>561</v>
      </c>
      <c r="CS97" s="16"/>
      <c r="CT97" s="2"/>
      <c r="CU97" s="2"/>
      <c r="CV97" s="2"/>
      <c r="CW97" s="2"/>
      <c r="CY97" s="2"/>
      <c r="DA97" s="1" t="s">
        <v>257</v>
      </c>
      <c r="DB97" s="1" t="s">
        <v>551</v>
      </c>
      <c r="DC97" s="1" t="s">
        <v>669</v>
      </c>
      <c r="DD97" s="1" t="s">
        <v>201</v>
      </c>
      <c r="DE97" s="0" t="n">
        <v>800</v>
      </c>
      <c r="DF97" s="0" t="s">
        <v>202</v>
      </c>
      <c r="DG97" s="11"/>
      <c r="DH97" s="46" t="n">
        <v>1</v>
      </c>
      <c r="DI97" s="35" t="s">
        <v>183</v>
      </c>
      <c r="DJ97" s="34" t="n">
        <v>15054000</v>
      </c>
      <c r="DK97" s="5" t="n">
        <v>800</v>
      </c>
      <c r="DL97" s="5" t="s">
        <v>202</v>
      </c>
      <c r="DS97" s="2"/>
      <c r="DT97" s="2"/>
      <c r="DU97" s="2"/>
      <c r="DV97" s="2"/>
      <c r="DW97" s="2"/>
      <c r="DX97" s="2"/>
      <c r="DY97" s="2"/>
      <c r="EB97" s="2"/>
      <c r="EE97" s="2"/>
      <c r="EH97" s="2"/>
      <c r="EI97" s="2"/>
      <c r="EJ97" s="2"/>
      <c r="EK97" s="2"/>
      <c r="EL97" s="0" t="n">
        <f aca="false">(100*800)/1200</f>
        <v>66.6666666666667</v>
      </c>
      <c r="EM97" s="0" t="n">
        <v>1200</v>
      </c>
      <c r="EN97" s="33" t="s">
        <v>202</v>
      </c>
      <c r="EO97" s="0" t="s">
        <v>203</v>
      </c>
      <c r="EP97" s="0" t="n">
        <v>100</v>
      </c>
      <c r="ER97" s="32" t="str">
        <f aca="false">CONCATENATE(CN97," ",FD97," ",DK97,DL97,"/",DN97,DO97)</f>
        <v>ibuprofen  oral 800mg/</v>
      </c>
      <c r="ET97" s="0" t="s">
        <v>1050</v>
      </c>
      <c r="EU97" s="33" t="s">
        <v>205</v>
      </c>
      <c r="EV97" s="33" t="s">
        <v>569</v>
      </c>
      <c r="EW97" s="33" t="s">
        <v>205</v>
      </c>
      <c r="EX97" s="33" t="s">
        <v>570</v>
      </c>
      <c r="EY97" s="33" t="s">
        <v>205</v>
      </c>
      <c r="EZ97" s="33" t="s">
        <v>571</v>
      </c>
      <c r="FA97" s="33" t="s">
        <v>205</v>
      </c>
      <c r="FB97" s="33" t="s">
        <v>209</v>
      </c>
      <c r="FC97" s="33" t="s">
        <v>205</v>
      </c>
      <c r="FD97" s="33" t="s">
        <v>210</v>
      </c>
      <c r="FE97" s="32" t="str">
        <f aca="false">CONCATENATE(CN97," ",FD97," ",DK97,DL97,"/",DN97,DO97)</f>
        <v>ibuprofen  oral 800mg/</v>
      </c>
      <c r="FH97" s="0" t="s">
        <v>574</v>
      </c>
      <c r="FI97" s="33" t="s">
        <v>575</v>
      </c>
      <c r="FJ97" s="33" t="s">
        <v>205</v>
      </c>
      <c r="FK97" s="33" t="s">
        <v>571</v>
      </c>
      <c r="FL97" s="0" t="n">
        <v>69</v>
      </c>
      <c r="FM97" s="0" t="s">
        <v>183</v>
      </c>
      <c r="FN97" s="0" t="n">
        <v>19</v>
      </c>
      <c r="FO97" s="0" t="s">
        <v>214</v>
      </c>
      <c r="FP97" s="0" t="n">
        <v>31</v>
      </c>
      <c r="FQ97" s="0" t="s">
        <v>210</v>
      </c>
      <c r="FR97" s="0" t="n">
        <v>47</v>
      </c>
      <c r="FS97" s="0" t="s">
        <v>215</v>
      </c>
      <c r="FU97" s="0" t="n">
        <v>69</v>
      </c>
      <c r="FV97" s="0" t="n">
        <v>19</v>
      </c>
      <c r="FW97" s="0" t="n">
        <v>31</v>
      </c>
      <c r="FX97" s="0" t="n">
        <v>47</v>
      </c>
      <c r="FZ97" s="0" t="s">
        <v>216</v>
      </c>
      <c r="GA97" s="0" t="s">
        <v>217</v>
      </c>
    </row>
    <row r="98" customFormat="false" ht="13.8" hidden="false" customHeight="false" outlineLevel="0" collapsed="false">
      <c r="A98" s="0" t="s">
        <v>1051</v>
      </c>
      <c r="B98" s="0" t="s">
        <v>1052</v>
      </c>
      <c r="C98" s="28" t="str">
        <f aca="false">HYPERLINK(D98)</f>
        <v>https://samviewer.digile.be/nl/sam/ampps/584560-04</v>
      </c>
      <c r="D98" s="1" t="s">
        <v>1053</v>
      </c>
      <c r="E98" s="1" t="s">
        <v>1054</v>
      </c>
      <c r="F98" s="1" t="s">
        <v>1055</v>
      </c>
      <c r="G98" s="0" t="n">
        <v>4388054</v>
      </c>
      <c r="H98" s="0" t="s">
        <v>1051</v>
      </c>
      <c r="I98" s="0" t="s">
        <v>1051</v>
      </c>
      <c r="J98" s="2" t="str">
        <f aca="false">CONCATENATE(BI98," ",CK98," ",BE98," ",BO98," ",R98,S98," x ",DK98,DL98,"/",DN98,DO98)</f>
        <v>BEL ibuprofen  Aurobindo film-coated tablet 30 x 800mg/</v>
      </c>
      <c r="K98" s="2" t="str">
        <f aca="false">CONCATENATE(BI98," ",CK98," ",BE98," ",BO98," ",R98,S98," x ",DK98,DL98,"/",DN98,DO98)</f>
        <v>BEL ibuprofen  Aurobindo film-coated tablet 30 x 800mg/</v>
      </c>
      <c r="L98" s="11"/>
      <c r="M98" s="11"/>
      <c r="N98" s="11"/>
      <c r="O98" s="11"/>
      <c r="P98" s="0" t="n">
        <v>30</v>
      </c>
      <c r="Q98" s="2"/>
      <c r="R98" s="0" t="n">
        <v>30</v>
      </c>
      <c r="S98" s="2"/>
      <c r="T98" s="30" t="s">
        <v>223</v>
      </c>
      <c r="W98" s="1" t="s">
        <v>224</v>
      </c>
      <c r="X98" s="0" t="n">
        <v>100</v>
      </c>
      <c r="Y98" s="0" t="s">
        <v>1046</v>
      </c>
      <c r="AA98" s="2"/>
      <c r="AB98" s="2"/>
      <c r="AC98" s="2"/>
      <c r="AD98" s="76" t="n">
        <v>1</v>
      </c>
      <c r="AE98" s="0" t="n">
        <v>30</v>
      </c>
      <c r="AF98" s="0" t="n">
        <v>10221000</v>
      </c>
      <c r="AG98" s="32" t="s">
        <v>781</v>
      </c>
      <c r="AH98" s="0" t="s">
        <v>778</v>
      </c>
      <c r="AI98" s="2"/>
      <c r="AJ98" s="34" t="n">
        <v>15054000</v>
      </c>
      <c r="AK98" s="35" t="s">
        <v>183</v>
      </c>
      <c r="AL98" s="2"/>
      <c r="AM98" s="2"/>
      <c r="AN98" s="2"/>
      <c r="AO98" s="2"/>
      <c r="AP98" s="0" t="n">
        <v>30</v>
      </c>
      <c r="AQ98" s="2"/>
      <c r="AR98" s="2"/>
      <c r="AS98" s="0" t="n">
        <v>197</v>
      </c>
      <c r="AT98" s="36" t="str">
        <f aca="false">CONCATENATE(BI98," ",CK98," ",BE98," ",BO98," ",DK98,DL98,"/",DN98,DO98)</f>
        <v>BEL ibuprofen  Aurobindo film-coated tablet 800mg/</v>
      </c>
      <c r="AU98" s="29"/>
      <c r="AW98" s="0" t="n">
        <v>197</v>
      </c>
      <c r="AX98" s="0" t="s">
        <v>1047</v>
      </c>
      <c r="AZ98" s="0" t="s">
        <v>636</v>
      </c>
      <c r="BA98" s="74" t="s">
        <v>551</v>
      </c>
      <c r="BB98" s="0" t="n">
        <v>10221000</v>
      </c>
      <c r="BC98" s="32" t="s">
        <v>781</v>
      </c>
      <c r="BD98" s="0" t="n">
        <v>1449</v>
      </c>
      <c r="BE98" s="0" t="s">
        <v>188</v>
      </c>
      <c r="BF98" s="2"/>
      <c r="BG98" s="0" t="s">
        <v>188</v>
      </c>
      <c r="BH98" s="0" t="s">
        <v>1048</v>
      </c>
      <c r="BI98" s="11" t="s">
        <v>189</v>
      </c>
      <c r="BJ98" s="0" t="str">
        <f aca="false">CONCATENATE(CK98," ",BO98," ",DK98,DL98,"/",DN98,DO98)</f>
        <v>ibuprofen  film-coated tablet 800mg/</v>
      </c>
      <c r="BK98" s="29"/>
      <c r="BL98" s="0" t="str">
        <f aca="false">CONCATENATE(CK98," ",BO98," ",DK98,DL98,"/",DN98,DO98)</f>
        <v>ibuprofen  film-coated tablet 800mg/</v>
      </c>
      <c r="BM98" s="0" t="s">
        <v>1049</v>
      </c>
      <c r="BN98" s="0" t="n">
        <v>10221000</v>
      </c>
      <c r="BO98" s="32" t="s">
        <v>781</v>
      </c>
      <c r="BP98" s="1" t="s">
        <v>781</v>
      </c>
      <c r="BQ98" s="1" t="s">
        <v>183</v>
      </c>
      <c r="BR98" s="0" t="n">
        <v>10221000</v>
      </c>
      <c r="BS98" s="0" t="s">
        <v>782</v>
      </c>
      <c r="BT98" s="0" t="n">
        <v>10221000</v>
      </c>
      <c r="BU98" s="0" t="s">
        <v>782</v>
      </c>
      <c r="BV98" s="34" t="n">
        <v>15054000</v>
      </c>
      <c r="BW98" s="35" t="s">
        <v>183</v>
      </c>
      <c r="BX98" s="2"/>
      <c r="BY98" s="4" t="s">
        <v>183</v>
      </c>
      <c r="BZ98" s="0" t="n">
        <v>20053000</v>
      </c>
      <c r="CA98" s="0" t="s">
        <v>191</v>
      </c>
      <c r="CB98" s="1" t="s">
        <v>191</v>
      </c>
      <c r="CC98" s="1" t="s">
        <v>191</v>
      </c>
      <c r="CD98" s="2"/>
      <c r="CE98" s="2"/>
      <c r="CF98" s="2"/>
      <c r="CG98" s="2"/>
      <c r="CH98" s="77" t="n">
        <v>100000090365</v>
      </c>
      <c r="CI98" s="43" t="s">
        <v>192</v>
      </c>
      <c r="CJ98" s="77" t="n">
        <v>100000090365</v>
      </c>
      <c r="CK98" s="0" t="s">
        <v>561</v>
      </c>
      <c r="CL98" s="11" t="s">
        <v>194</v>
      </c>
      <c r="CM98" s="77" t="n">
        <v>100000090365</v>
      </c>
      <c r="CN98" s="0" t="s">
        <v>561</v>
      </c>
      <c r="CO98" s="1" t="s">
        <v>551</v>
      </c>
      <c r="CP98" s="4" t="s">
        <v>669</v>
      </c>
      <c r="CQ98" s="0" t="s">
        <v>563</v>
      </c>
      <c r="CR98" s="0" t="s">
        <v>561</v>
      </c>
      <c r="CS98" s="16"/>
      <c r="CT98" s="2"/>
      <c r="CU98" s="2"/>
      <c r="CV98" s="2"/>
      <c r="CW98" s="2"/>
      <c r="CY98" s="2"/>
      <c r="DA98" s="1" t="s">
        <v>257</v>
      </c>
      <c r="DB98" s="1" t="s">
        <v>551</v>
      </c>
      <c r="DC98" s="1" t="s">
        <v>669</v>
      </c>
      <c r="DD98" s="1" t="s">
        <v>201</v>
      </c>
      <c r="DE98" s="0" t="n">
        <v>800</v>
      </c>
      <c r="DF98" s="0" t="s">
        <v>202</v>
      </c>
      <c r="DG98" s="11"/>
      <c r="DH98" s="46" t="n">
        <v>1</v>
      </c>
      <c r="DI98" s="35" t="s">
        <v>183</v>
      </c>
      <c r="DJ98" s="34" t="n">
        <v>15054000</v>
      </c>
      <c r="DK98" s="5" t="n">
        <v>800</v>
      </c>
      <c r="DL98" s="5" t="s">
        <v>202</v>
      </c>
      <c r="DS98" s="2"/>
      <c r="DT98" s="2"/>
      <c r="DU98" s="2"/>
      <c r="DV98" s="2"/>
      <c r="DW98" s="2"/>
      <c r="DX98" s="2"/>
      <c r="DY98" s="2"/>
      <c r="EB98" s="2"/>
      <c r="EE98" s="2"/>
      <c r="EH98" s="2"/>
      <c r="EI98" s="2"/>
      <c r="EJ98" s="2"/>
      <c r="EK98" s="2"/>
      <c r="EL98" s="0" t="n">
        <f aca="false">(30*800)/1200</f>
        <v>20</v>
      </c>
      <c r="EM98" s="0" t="n">
        <v>1200</v>
      </c>
      <c r="EN98" s="33" t="s">
        <v>202</v>
      </c>
      <c r="EO98" s="0" t="s">
        <v>203</v>
      </c>
      <c r="EP98" s="0" t="n">
        <v>30</v>
      </c>
      <c r="ER98" s="32" t="str">
        <f aca="false">CONCATENATE(CN98," ",FD98," ",DK98,DL98,"/",DN98,DO98)</f>
        <v>ibuprofen  oral 800mg/</v>
      </c>
      <c r="ET98" s="0" t="s">
        <v>1050</v>
      </c>
      <c r="EU98" s="33" t="s">
        <v>205</v>
      </c>
      <c r="EV98" s="33" t="s">
        <v>569</v>
      </c>
      <c r="EW98" s="33" t="s">
        <v>205</v>
      </c>
      <c r="EX98" s="33" t="s">
        <v>570</v>
      </c>
      <c r="EY98" s="33" t="s">
        <v>205</v>
      </c>
      <c r="EZ98" s="33" t="s">
        <v>571</v>
      </c>
      <c r="FA98" s="33" t="s">
        <v>205</v>
      </c>
      <c r="FB98" s="33" t="s">
        <v>209</v>
      </c>
      <c r="FC98" s="33" t="s">
        <v>205</v>
      </c>
      <c r="FD98" s="33" t="s">
        <v>210</v>
      </c>
      <c r="FE98" s="32" t="str">
        <f aca="false">CONCATENATE(CN98," ",FD98," ",DK98,DL98,"/",DN98,DO98)</f>
        <v>ibuprofen  oral 800mg/</v>
      </c>
      <c r="FH98" s="0" t="s">
        <v>574</v>
      </c>
      <c r="FI98" s="33" t="s">
        <v>575</v>
      </c>
      <c r="FJ98" s="33" t="s">
        <v>205</v>
      </c>
      <c r="FK98" s="33" t="s">
        <v>571</v>
      </c>
      <c r="FL98" s="0" t="n">
        <v>69</v>
      </c>
      <c r="FM98" s="0" t="s">
        <v>183</v>
      </c>
      <c r="FN98" s="0" t="n">
        <v>19</v>
      </c>
      <c r="FO98" s="0" t="s">
        <v>214</v>
      </c>
      <c r="FP98" s="0" t="n">
        <v>31</v>
      </c>
      <c r="FQ98" s="0" t="s">
        <v>210</v>
      </c>
      <c r="FR98" s="0" t="n">
        <v>47</v>
      </c>
      <c r="FS98" s="0" t="s">
        <v>215</v>
      </c>
      <c r="FU98" s="0" t="n">
        <v>69</v>
      </c>
      <c r="FV98" s="0" t="n">
        <v>19</v>
      </c>
      <c r="FW98" s="0" t="n">
        <v>31</v>
      </c>
      <c r="FX98" s="0" t="n">
        <v>47</v>
      </c>
      <c r="FZ98" s="0" t="s">
        <v>216</v>
      </c>
      <c r="GA98" s="0" t="s">
        <v>217</v>
      </c>
    </row>
    <row r="99" customFormat="false" ht="13.8" hidden="false" customHeight="false" outlineLevel="0" collapsed="false">
      <c r="A99" s="0" t="s">
        <v>1056</v>
      </c>
      <c r="B99" s="0" t="s">
        <v>1057</v>
      </c>
      <c r="C99" s="28" t="str">
        <f aca="false">HYPERLINK(D99)</f>
        <v>https://samviewer.digile.be/nl/sam/ampps/584560-08</v>
      </c>
      <c r="D99" s="1" t="s">
        <v>1058</v>
      </c>
      <c r="E99" s="1" t="s">
        <v>1059</v>
      </c>
      <c r="F99" s="1" t="s">
        <v>1060</v>
      </c>
      <c r="G99" s="0" t="n">
        <v>4388062</v>
      </c>
      <c r="H99" s="0" t="s">
        <v>1056</v>
      </c>
      <c r="I99" s="0" t="s">
        <v>1056</v>
      </c>
      <c r="J99" s="2" t="str">
        <f aca="false">CONCATENATE(BI99," ",CK99," ",BE99," ",BO99," ",R99,S99," x ",DK99,DL99,"/",DN99,DO99)</f>
        <v>BEL ibuprofen  Aurobindo film-coated tablet 60 x 800mg/</v>
      </c>
      <c r="K99" s="2" t="str">
        <f aca="false">CONCATENATE(BI99," ",CK99," ",BE99," ",BO99," ",R99,S99," x ",DK99,DL99,"/",DN99,DO99)</f>
        <v>BEL ibuprofen  Aurobindo film-coated tablet 60 x 800mg/</v>
      </c>
      <c r="L99" s="11"/>
      <c r="M99" s="11"/>
      <c r="N99" s="11"/>
      <c r="O99" s="11"/>
      <c r="P99" s="0" t="n">
        <v>60</v>
      </c>
      <c r="Q99" s="2"/>
      <c r="R99" s="0" t="n">
        <v>60</v>
      </c>
      <c r="S99" s="2"/>
      <c r="T99" s="30" t="s">
        <v>358</v>
      </c>
      <c r="W99" s="1" t="s">
        <v>359</v>
      </c>
      <c r="X99" s="0" t="n">
        <v>30</v>
      </c>
      <c r="Y99" s="0" t="s">
        <v>1046</v>
      </c>
      <c r="AA99" s="2"/>
      <c r="AB99" s="2"/>
      <c r="AC99" s="2"/>
      <c r="AD99" s="76" t="n">
        <v>1</v>
      </c>
      <c r="AE99" s="0" t="n">
        <v>60</v>
      </c>
      <c r="AF99" s="0" t="n">
        <v>10221000</v>
      </c>
      <c r="AG99" s="32" t="s">
        <v>781</v>
      </c>
      <c r="AH99" s="0" t="s">
        <v>778</v>
      </c>
      <c r="AI99" s="2"/>
      <c r="AJ99" s="34" t="n">
        <v>15054000</v>
      </c>
      <c r="AK99" s="35" t="s">
        <v>183</v>
      </c>
      <c r="AL99" s="2"/>
      <c r="AM99" s="2"/>
      <c r="AN99" s="2"/>
      <c r="AO99" s="2"/>
      <c r="AP99" s="0" t="n">
        <v>60</v>
      </c>
      <c r="AQ99" s="2"/>
      <c r="AR99" s="2"/>
      <c r="AS99" s="0" t="n">
        <v>197</v>
      </c>
      <c r="AT99" s="36" t="str">
        <f aca="false">CONCATENATE(BI99," ",CK99," ",BE99," ",BO99," ",DK99,DL99,"/",DN99,DO99)</f>
        <v>BEL ibuprofen  Aurobindo film-coated tablet 800mg/</v>
      </c>
      <c r="AU99" s="29"/>
      <c r="AW99" s="0" t="n">
        <v>197</v>
      </c>
      <c r="AX99" s="0" t="s">
        <v>1047</v>
      </c>
      <c r="AZ99" s="0" t="s">
        <v>636</v>
      </c>
      <c r="BA99" s="74" t="s">
        <v>551</v>
      </c>
      <c r="BB99" s="0" t="n">
        <v>10221000</v>
      </c>
      <c r="BC99" s="32" t="s">
        <v>781</v>
      </c>
      <c r="BD99" s="0" t="n">
        <v>1449</v>
      </c>
      <c r="BE99" s="0" t="s">
        <v>188</v>
      </c>
      <c r="BF99" s="2"/>
      <c r="BG99" s="0" t="s">
        <v>188</v>
      </c>
      <c r="BH99" s="0" t="s">
        <v>1048</v>
      </c>
      <c r="BI99" s="11" t="s">
        <v>189</v>
      </c>
      <c r="BJ99" s="0" t="str">
        <f aca="false">CONCATENATE(CK99," ",BO99," ",DK99,DL99,"/",DN99,DO99)</f>
        <v>ibuprofen  film-coated tablet 800mg/</v>
      </c>
      <c r="BK99" s="29"/>
      <c r="BL99" s="0" t="str">
        <f aca="false">CONCATENATE(CK99," ",BO99," ",DK99,DL99,"/",DN99,DO99)</f>
        <v>ibuprofen  film-coated tablet 800mg/</v>
      </c>
      <c r="BM99" s="0" t="s">
        <v>1049</v>
      </c>
      <c r="BN99" s="0" t="n">
        <v>10221000</v>
      </c>
      <c r="BO99" s="32" t="s">
        <v>781</v>
      </c>
      <c r="BP99" s="1" t="s">
        <v>781</v>
      </c>
      <c r="BQ99" s="1" t="s">
        <v>183</v>
      </c>
      <c r="BR99" s="0" t="n">
        <v>10221000</v>
      </c>
      <c r="BS99" s="0" t="s">
        <v>782</v>
      </c>
      <c r="BT99" s="0" t="n">
        <v>10221000</v>
      </c>
      <c r="BU99" s="0" t="s">
        <v>782</v>
      </c>
      <c r="BV99" s="34" t="n">
        <v>15054000</v>
      </c>
      <c r="BW99" s="35" t="s">
        <v>183</v>
      </c>
      <c r="BX99" s="2"/>
      <c r="BY99" s="4" t="s">
        <v>183</v>
      </c>
      <c r="BZ99" s="0" t="n">
        <v>20053000</v>
      </c>
      <c r="CA99" s="0" t="s">
        <v>191</v>
      </c>
      <c r="CB99" s="1" t="s">
        <v>191</v>
      </c>
      <c r="CC99" s="1" t="s">
        <v>191</v>
      </c>
      <c r="CD99" s="2"/>
      <c r="CE99" s="2"/>
      <c r="CF99" s="2"/>
      <c r="CG99" s="2"/>
      <c r="CH99" s="77" t="n">
        <v>100000090365</v>
      </c>
      <c r="CI99" s="43" t="s">
        <v>192</v>
      </c>
      <c r="CJ99" s="77" t="n">
        <v>100000090365</v>
      </c>
      <c r="CK99" s="0" t="s">
        <v>561</v>
      </c>
      <c r="CL99" s="11" t="s">
        <v>194</v>
      </c>
      <c r="CM99" s="77" t="n">
        <v>100000090365</v>
      </c>
      <c r="CN99" s="0" t="s">
        <v>561</v>
      </c>
      <c r="CO99" s="1" t="s">
        <v>551</v>
      </c>
      <c r="CP99" s="4" t="s">
        <v>669</v>
      </c>
      <c r="CQ99" s="0" t="s">
        <v>563</v>
      </c>
      <c r="CR99" s="0" t="s">
        <v>561</v>
      </c>
      <c r="CS99" s="16"/>
      <c r="CT99" s="2"/>
      <c r="CU99" s="2"/>
      <c r="CV99" s="2"/>
      <c r="CW99" s="2"/>
      <c r="CY99" s="2"/>
      <c r="DA99" s="1" t="s">
        <v>257</v>
      </c>
      <c r="DB99" s="1" t="s">
        <v>551</v>
      </c>
      <c r="DC99" s="1" t="s">
        <v>669</v>
      </c>
      <c r="DD99" s="1" t="s">
        <v>201</v>
      </c>
      <c r="DE99" s="0" t="n">
        <v>800</v>
      </c>
      <c r="DF99" s="0" t="s">
        <v>202</v>
      </c>
      <c r="DG99" s="11"/>
      <c r="DH99" s="46" t="n">
        <v>1</v>
      </c>
      <c r="DI99" s="35" t="s">
        <v>183</v>
      </c>
      <c r="DJ99" s="34" t="n">
        <v>15054000</v>
      </c>
      <c r="DK99" s="5" t="n">
        <v>800</v>
      </c>
      <c r="DL99" s="5" t="s">
        <v>202</v>
      </c>
      <c r="DS99" s="2"/>
      <c r="DT99" s="2"/>
      <c r="DU99" s="2"/>
      <c r="DV99" s="2"/>
      <c r="DW99" s="2"/>
      <c r="DX99" s="2"/>
      <c r="DY99" s="2"/>
      <c r="EB99" s="2"/>
      <c r="EE99" s="2"/>
      <c r="EH99" s="2"/>
      <c r="EI99" s="2"/>
      <c r="EJ99" s="2"/>
      <c r="EK99" s="2"/>
      <c r="EL99" s="0" t="n">
        <f aca="false">(60*800)/1200</f>
        <v>40</v>
      </c>
      <c r="EM99" s="0" t="n">
        <v>1200</v>
      </c>
      <c r="EN99" s="33" t="s">
        <v>202</v>
      </c>
      <c r="EO99" s="0" t="s">
        <v>203</v>
      </c>
      <c r="EP99" s="0" t="n">
        <v>60</v>
      </c>
      <c r="ER99" s="32" t="str">
        <f aca="false">CONCATENATE(CN99," ",FD99," ",DK99,DL99,"/",DN99,DO99)</f>
        <v>ibuprofen  oral 800mg/</v>
      </c>
      <c r="ET99" s="0" t="s">
        <v>1050</v>
      </c>
      <c r="EU99" s="33" t="s">
        <v>205</v>
      </c>
      <c r="EV99" s="33" t="s">
        <v>569</v>
      </c>
      <c r="EW99" s="33" t="s">
        <v>205</v>
      </c>
      <c r="EX99" s="33" t="s">
        <v>570</v>
      </c>
      <c r="EY99" s="33" t="s">
        <v>205</v>
      </c>
      <c r="EZ99" s="33" t="s">
        <v>571</v>
      </c>
      <c r="FA99" s="33" t="s">
        <v>205</v>
      </c>
      <c r="FB99" s="33" t="s">
        <v>209</v>
      </c>
      <c r="FC99" s="33" t="s">
        <v>205</v>
      </c>
      <c r="FD99" s="33" t="s">
        <v>210</v>
      </c>
      <c r="FE99" s="32" t="str">
        <f aca="false">CONCATENATE(CN99," ",FD99," ",DK99,DL99,"/",DN99,DO99)</f>
        <v>ibuprofen  oral 800mg/</v>
      </c>
      <c r="FH99" s="0" t="s">
        <v>574</v>
      </c>
      <c r="FI99" s="33" t="s">
        <v>575</v>
      </c>
      <c r="FJ99" s="33" t="s">
        <v>205</v>
      </c>
      <c r="FK99" s="33" t="s">
        <v>571</v>
      </c>
      <c r="FL99" s="0" t="n">
        <v>69</v>
      </c>
      <c r="FM99" s="0" t="s">
        <v>183</v>
      </c>
      <c r="FN99" s="0" t="n">
        <v>19</v>
      </c>
      <c r="FO99" s="0" t="s">
        <v>214</v>
      </c>
      <c r="FP99" s="0" t="n">
        <v>31</v>
      </c>
      <c r="FQ99" s="0" t="s">
        <v>210</v>
      </c>
      <c r="FR99" s="0" t="n">
        <v>47</v>
      </c>
      <c r="FS99" s="0" t="s">
        <v>215</v>
      </c>
      <c r="FU99" s="0" t="n">
        <v>69</v>
      </c>
      <c r="FV99" s="0" t="n">
        <v>19</v>
      </c>
      <c r="FW99" s="0" t="n">
        <v>31</v>
      </c>
      <c r="FX99" s="0" t="n">
        <v>47</v>
      </c>
      <c r="FZ99" s="0" t="s">
        <v>216</v>
      </c>
      <c r="GA99" s="0" t="s">
        <v>217</v>
      </c>
    </row>
    <row r="100" customFormat="false" ht="13.8" hidden="false" customHeight="false" outlineLevel="0" collapsed="false">
      <c r="A100" s="0" t="s">
        <v>1061</v>
      </c>
      <c r="B100" s="0" t="s">
        <v>1062</v>
      </c>
      <c r="C100" s="28" t="str">
        <f aca="false">HYPERLINK(D100)</f>
        <v>https://samviewer.digile.be/nl/sam/ampps/500080-02</v>
      </c>
      <c r="D100" s="1" t="s">
        <v>1063</v>
      </c>
      <c r="E100" s="1" t="s">
        <v>1064</v>
      </c>
      <c r="F100" s="1" t="s">
        <v>1065</v>
      </c>
      <c r="G100" s="0" t="n">
        <v>3560950</v>
      </c>
      <c r="H100" s="0" t="s">
        <v>1061</v>
      </c>
      <c r="I100" s="0" t="s">
        <v>1061</v>
      </c>
      <c r="J100" s="2" t="str">
        <f aca="false">CONCATENATE(BI100," ",CK100," ",BE100," ",BO100," ",R100,S100," x ",DK100,DL100,"/",DN100,DO100)</f>
        <v>BEL ibuprofen  Reckitt Benckiser medicated plaster 4 x 200mg/</v>
      </c>
      <c r="K100" s="2" t="str">
        <f aca="false">CONCATENATE(BI100," ",CK100," ",BE100," ",BO100," ",R100,S100," x ",DK100,DL100,"/",DN100,DO100)</f>
        <v>BEL ibuprofen  Reckitt Benckiser medicated plaster 4 x 200mg/</v>
      </c>
      <c r="L100" s="11"/>
      <c r="M100" s="11"/>
      <c r="N100" s="11"/>
      <c r="O100" s="11"/>
      <c r="P100" s="0" t="n">
        <v>4</v>
      </c>
      <c r="Q100" s="2"/>
      <c r="R100" s="0" t="n">
        <v>4</v>
      </c>
      <c r="S100" s="2"/>
      <c r="T100" s="30" t="s">
        <v>1066</v>
      </c>
      <c r="W100" s="1" t="s">
        <v>1067</v>
      </c>
      <c r="X100" s="0" t="n">
        <v>100</v>
      </c>
      <c r="Y100" s="86" t="s">
        <v>1068</v>
      </c>
      <c r="AA100" s="2"/>
      <c r="AB100" s="2"/>
      <c r="AC100" s="2"/>
      <c r="AD100" s="76" t="n">
        <v>1</v>
      </c>
      <c r="AE100" s="0" t="n">
        <v>4</v>
      </c>
      <c r="AF100" s="0" t="n">
        <v>10506000</v>
      </c>
      <c r="AG100" s="32" t="s">
        <v>1069</v>
      </c>
      <c r="AH100" s="33" t="s">
        <v>1069</v>
      </c>
      <c r="AI100" s="2"/>
      <c r="AJ100" s="0" t="n">
        <v>15036000</v>
      </c>
      <c r="AK100" s="85" t="s">
        <v>1070</v>
      </c>
      <c r="AL100" s="2"/>
      <c r="AM100" s="2"/>
      <c r="AN100" s="2"/>
      <c r="AO100" s="2"/>
      <c r="AP100" s="0" t="n">
        <v>4</v>
      </c>
      <c r="AQ100" s="2"/>
      <c r="AR100" s="2"/>
      <c r="AS100" s="0" t="n">
        <v>176</v>
      </c>
      <c r="AT100" s="36" t="str">
        <f aca="false">CONCATENATE(BI100," ",CK100," ",BE100," ",BO100," ",DK100,DL100,"/",DN100,DO100)</f>
        <v>BEL ibuprofen  Reckitt Benckiser medicated plaster 200mg/</v>
      </c>
      <c r="AU100" s="29"/>
      <c r="AW100" s="0" t="n">
        <v>176</v>
      </c>
      <c r="AX100" s="0" t="s">
        <v>1071</v>
      </c>
      <c r="AZ100" s="0" t="s">
        <v>550</v>
      </c>
      <c r="BA100" s="74" t="s">
        <v>551</v>
      </c>
      <c r="BB100" s="0" t="n">
        <v>10506000</v>
      </c>
      <c r="BC100" s="32" t="s">
        <v>1069</v>
      </c>
      <c r="BD100" s="0" t="n">
        <v>1424</v>
      </c>
      <c r="BE100" s="0" t="s">
        <v>703</v>
      </c>
      <c r="BF100" s="2"/>
      <c r="BG100" s="0" t="s">
        <v>703</v>
      </c>
      <c r="BH100" s="0" t="s">
        <v>1072</v>
      </c>
      <c r="BI100" s="11" t="s">
        <v>189</v>
      </c>
      <c r="BJ100" s="0" t="str">
        <f aca="false">CONCATENATE(CK100," ",BO100," ",DK100,DL100,"/",DN100,DO100)</f>
        <v>ibuprofen  medicated plaster 200mg/</v>
      </c>
      <c r="BK100" s="29"/>
      <c r="BL100" s="0" t="str">
        <f aca="false">CONCATENATE(CK100," ",BO100," ",DK100,DL100,"/",DN100,DO100)</f>
        <v>ibuprofen  medicated plaster 200mg/</v>
      </c>
      <c r="BM100" s="0" t="s">
        <v>1073</v>
      </c>
      <c r="BN100" s="0" t="n">
        <v>10506000</v>
      </c>
      <c r="BO100" s="32" t="s">
        <v>1069</v>
      </c>
      <c r="BP100" s="1" t="s">
        <v>1074</v>
      </c>
      <c r="BQ100" s="1" t="s">
        <v>1075</v>
      </c>
      <c r="BR100" s="0" t="n">
        <v>10506000</v>
      </c>
      <c r="BS100" s="0" t="s">
        <v>1076</v>
      </c>
      <c r="BT100" s="0" t="n">
        <v>10506000</v>
      </c>
      <c r="BU100" s="0" t="s">
        <v>1076</v>
      </c>
      <c r="BV100" s="0" t="n">
        <v>15036000</v>
      </c>
      <c r="BW100" s="85" t="s">
        <v>1070</v>
      </c>
      <c r="BX100" s="2"/>
      <c r="BY100" s="2"/>
      <c r="BZ100" s="0" t="n">
        <v>20070000</v>
      </c>
      <c r="CA100" s="0" t="s">
        <v>1077</v>
      </c>
      <c r="CB100" s="1" t="s">
        <v>559</v>
      </c>
      <c r="CC100" s="1" t="s">
        <v>560</v>
      </c>
      <c r="CD100" s="2"/>
      <c r="CE100" s="2"/>
      <c r="CF100" s="2"/>
      <c r="CG100" s="2"/>
      <c r="CH100" s="77" t="n">
        <v>100000090365</v>
      </c>
      <c r="CI100" s="43" t="s">
        <v>192</v>
      </c>
      <c r="CJ100" s="77" t="n">
        <v>100000090365</v>
      </c>
      <c r="CK100" s="0" t="s">
        <v>561</v>
      </c>
      <c r="CL100" s="11" t="s">
        <v>194</v>
      </c>
      <c r="CM100" s="77" t="n">
        <v>100000090365</v>
      </c>
      <c r="CN100" s="0" t="s">
        <v>561</v>
      </c>
      <c r="CO100" s="1" t="s">
        <v>551</v>
      </c>
      <c r="CP100" s="4" t="s">
        <v>490</v>
      </c>
      <c r="CQ100" s="0" t="s">
        <v>563</v>
      </c>
      <c r="CR100" s="0" t="s">
        <v>561</v>
      </c>
      <c r="CS100" s="16"/>
      <c r="CT100" s="2"/>
      <c r="CU100" s="2"/>
      <c r="CV100" s="2"/>
      <c r="CW100" s="2"/>
      <c r="CY100" s="2"/>
      <c r="DA100" s="1" t="s">
        <v>257</v>
      </c>
      <c r="DB100" s="1" t="s">
        <v>551</v>
      </c>
      <c r="DC100" s="1" t="s">
        <v>490</v>
      </c>
      <c r="DD100" s="1" t="s">
        <v>201</v>
      </c>
      <c r="DE100" s="0" t="n">
        <v>200</v>
      </c>
      <c r="DF100" s="0" t="s">
        <v>202</v>
      </c>
      <c r="DG100" s="11"/>
      <c r="DH100" s="46" t="n">
        <v>1</v>
      </c>
      <c r="DI100" s="85" t="s">
        <v>1070</v>
      </c>
      <c r="DJ100" s="0" t="n">
        <v>15036000</v>
      </c>
      <c r="DK100" s="5" t="n">
        <v>200</v>
      </c>
      <c r="DL100" s="5" t="s">
        <v>202</v>
      </c>
      <c r="DS100" s="2"/>
      <c r="DT100" s="2"/>
      <c r="DU100" s="2"/>
      <c r="DV100" s="2"/>
      <c r="DW100" s="2"/>
      <c r="DX100" s="2"/>
      <c r="DY100" s="2"/>
      <c r="EB100" s="2"/>
      <c r="EE100" s="2"/>
      <c r="EH100" s="2"/>
      <c r="EI100" s="2"/>
      <c r="EJ100" s="2"/>
      <c r="EK100" s="2"/>
      <c r="EL100" s="0" t="n">
        <f aca="false">(4*200)/1200</f>
        <v>0.666666666666667</v>
      </c>
      <c r="EM100" s="0" t="n">
        <v>1200</v>
      </c>
      <c r="EN100" s="33" t="s">
        <v>202</v>
      </c>
      <c r="EO100" s="0" t="s">
        <v>567</v>
      </c>
      <c r="EP100" s="0" t="n">
        <v>4</v>
      </c>
      <c r="ER100" s="32" t="str">
        <f aca="false">CONCATENATE(CN100," ",FD100," ",DK100,DL100,"/",DN100,DO100)</f>
        <v>ibuprofen  transdermal 200mg/</v>
      </c>
      <c r="ET100" s="0" t="s">
        <v>1078</v>
      </c>
      <c r="EU100" s="33" t="s">
        <v>205</v>
      </c>
      <c r="EV100" s="33" t="s">
        <v>569</v>
      </c>
      <c r="EW100" s="33" t="s">
        <v>205</v>
      </c>
      <c r="EX100" s="33" t="s">
        <v>570</v>
      </c>
      <c r="EY100" s="33" t="s">
        <v>205</v>
      </c>
      <c r="EZ100" s="33" t="s">
        <v>571</v>
      </c>
      <c r="FA100" s="33" t="s">
        <v>205</v>
      </c>
      <c r="FB100" s="33" t="s">
        <v>572</v>
      </c>
      <c r="FC100" s="33" t="s">
        <v>205</v>
      </c>
      <c r="FD100" s="33" t="s">
        <v>573</v>
      </c>
      <c r="FE100" s="32" t="str">
        <f aca="false">CONCATENATE(CN100," ",FD100," ",DK100,DL100,"/",DN100,DO100)</f>
        <v>ibuprofen  transdermal 200mg/</v>
      </c>
      <c r="FH100" s="0" t="s">
        <v>574</v>
      </c>
      <c r="FI100" s="33" t="s">
        <v>575</v>
      </c>
      <c r="FJ100" s="33" t="s">
        <v>205</v>
      </c>
      <c r="FK100" s="33" t="s">
        <v>571</v>
      </c>
      <c r="FL100" s="0" t="n">
        <v>65</v>
      </c>
      <c r="FM100" s="0" t="s">
        <v>1079</v>
      </c>
      <c r="FN100" s="0" t="n">
        <v>5</v>
      </c>
      <c r="FO100" s="0" t="s">
        <v>576</v>
      </c>
      <c r="FP100" s="0" t="n">
        <v>22</v>
      </c>
      <c r="FQ100" s="0" t="s">
        <v>1080</v>
      </c>
      <c r="FR100" s="0" t="n">
        <v>47</v>
      </c>
      <c r="FS100" s="0" t="s">
        <v>215</v>
      </c>
      <c r="FU100" s="0" t="n">
        <v>65</v>
      </c>
      <c r="FV100" s="0" t="n">
        <v>5</v>
      </c>
      <c r="FW100" s="0" t="n">
        <v>22</v>
      </c>
      <c r="FX100" s="0" t="n">
        <v>47</v>
      </c>
      <c r="FZ100" s="0" t="s">
        <v>216</v>
      </c>
      <c r="GA100" s="0" t="s">
        <v>1081</v>
      </c>
    </row>
    <row r="101" customFormat="false" ht="13.8" hidden="false" customHeight="false" outlineLevel="0" collapsed="false">
      <c r="A101" s="0" t="s">
        <v>1082</v>
      </c>
      <c r="B101" s="0" t="s">
        <v>1083</v>
      </c>
      <c r="C101" s="28" t="str">
        <f aca="false">HYPERLINK(D101)</f>
        <v>https://samviewer.digile.be/nl/sam/ampps/283053-10</v>
      </c>
      <c r="D101" s="1" t="s">
        <v>1084</v>
      </c>
      <c r="E101" s="1" t="s">
        <v>1085</v>
      </c>
      <c r="F101" s="1" t="s">
        <v>1086</v>
      </c>
      <c r="G101" s="0" t="n">
        <v>2475689</v>
      </c>
      <c r="H101" s="0" t="s">
        <v>1082</v>
      </c>
      <c r="I101" s="0" t="s">
        <v>1082</v>
      </c>
      <c r="J101" s="2" t="str">
        <f aca="false">CONCATENATE(BI101," ",CK101," ",BE101," ",BO101," ",R101,S101," x ",DK101,DL101,"/",DN101,DO101)</f>
        <v>BEL ibuprofen  Reckitt Benckiser suppository 10 x 125mg/</v>
      </c>
      <c r="K101" s="2" t="str">
        <f aca="false">CONCATENATE(BI101," ",CK101," ",BE101," ",BO101," ",R101,S101," x ",DK101,DL101,"/",DN101,DO101)</f>
        <v>BEL ibuprofen  Reckitt Benckiser suppository 10 x 125mg/</v>
      </c>
      <c r="L101" s="11"/>
      <c r="M101" s="11"/>
      <c r="N101" s="11"/>
      <c r="O101" s="11"/>
      <c r="P101" s="0" t="n">
        <v>10</v>
      </c>
      <c r="Q101" s="2"/>
      <c r="R101" s="0" t="n">
        <v>10</v>
      </c>
      <c r="S101" s="2"/>
      <c r="T101" s="30" t="s">
        <v>1087</v>
      </c>
      <c r="W101" s="1" t="s">
        <v>1088</v>
      </c>
      <c r="X101" s="0" t="n">
        <v>100</v>
      </c>
      <c r="Y101" s="0" t="s">
        <v>1089</v>
      </c>
      <c r="AA101" s="2"/>
      <c r="AB101" s="2"/>
      <c r="AC101" s="2"/>
      <c r="AD101" s="76" t="n">
        <v>1</v>
      </c>
      <c r="AE101" s="0" t="n">
        <v>10</v>
      </c>
      <c r="AF101" s="0" t="n">
        <v>11013000</v>
      </c>
      <c r="AG101" s="32" t="s">
        <v>1090</v>
      </c>
      <c r="AH101" s="0" t="s">
        <v>1091</v>
      </c>
      <c r="AI101" s="2"/>
      <c r="AJ101" s="0" t="n">
        <v>15051000</v>
      </c>
      <c r="AK101" s="83" t="s">
        <v>1090</v>
      </c>
      <c r="AL101" s="2"/>
      <c r="AM101" s="2"/>
      <c r="AN101" s="2"/>
      <c r="AO101" s="2"/>
      <c r="AP101" s="0" t="n">
        <v>10</v>
      </c>
      <c r="AQ101" s="2"/>
      <c r="AR101" s="2"/>
      <c r="AS101" s="0" t="n">
        <v>174</v>
      </c>
      <c r="AT101" s="36" t="str">
        <f aca="false">CONCATENATE(BI101," ",CK101," ",BE101," ",BO101," ",DK101,DL101,"/",DN101,DO101)</f>
        <v>BEL ibuprofen  Reckitt Benckiser suppository 125mg/</v>
      </c>
      <c r="AU101" s="29"/>
      <c r="AW101" s="0" t="n">
        <v>174</v>
      </c>
      <c r="AX101" s="0" t="s">
        <v>1092</v>
      </c>
      <c r="AZ101" s="0" t="s">
        <v>636</v>
      </c>
      <c r="BA101" s="74" t="s">
        <v>551</v>
      </c>
      <c r="BB101" s="0" t="n">
        <v>11013000</v>
      </c>
      <c r="BC101" s="32" t="s">
        <v>1090</v>
      </c>
      <c r="BD101" s="0" t="n">
        <v>1418</v>
      </c>
      <c r="BE101" s="0" t="s">
        <v>703</v>
      </c>
      <c r="BF101" s="2"/>
      <c r="BG101" s="0" t="s">
        <v>703</v>
      </c>
      <c r="BH101" s="0" t="s">
        <v>1093</v>
      </c>
      <c r="BI101" s="11" t="s">
        <v>189</v>
      </c>
      <c r="BJ101" s="0" t="str">
        <f aca="false">CONCATENATE(CK101," ",BO101," ",DK101,DL101,"/",DN101,DO101)</f>
        <v>ibuprofen  suppository 125mg/</v>
      </c>
      <c r="BK101" s="29"/>
      <c r="BL101" s="0" t="str">
        <f aca="false">CONCATENATE(CK101," ",BO101," ",DK101,DL101,"/",DN101,DO101)</f>
        <v>ibuprofen  suppository 125mg/</v>
      </c>
      <c r="BM101" s="0" t="s">
        <v>1094</v>
      </c>
      <c r="BN101" s="0" t="n">
        <v>11013000</v>
      </c>
      <c r="BO101" s="32" t="s">
        <v>1090</v>
      </c>
      <c r="BP101" s="1" t="s">
        <v>1090</v>
      </c>
      <c r="BQ101" s="1" t="s">
        <v>1091</v>
      </c>
      <c r="BR101" s="0" t="n">
        <v>11013000</v>
      </c>
      <c r="BS101" s="0" t="s">
        <v>1095</v>
      </c>
      <c r="BT101" s="0" t="n">
        <v>11013000</v>
      </c>
      <c r="BU101" s="0" t="s">
        <v>1095</v>
      </c>
      <c r="BV101" s="0" t="n">
        <v>15051000</v>
      </c>
      <c r="BW101" s="83" t="s">
        <v>1090</v>
      </c>
      <c r="BX101" s="2"/>
      <c r="BY101" s="2"/>
      <c r="BZ101" s="0" t="n">
        <v>20061000</v>
      </c>
      <c r="CA101" s="0" t="s">
        <v>1096</v>
      </c>
      <c r="CB101" s="1" t="s">
        <v>1097</v>
      </c>
      <c r="CC101" s="1" t="s">
        <v>1097</v>
      </c>
      <c r="CD101" s="2"/>
      <c r="CE101" s="2"/>
      <c r="CF101" s="2"/>
      <c r="CG101" s="2"/>
      <c r="CH101" s="77" t="n">
        <v>100000090365</v>
      </c>
      <c r="CI101" s="43" t="s">
        <v>192</v>
      </c>
      <c r="CJ101" s="77" t="n">
        <v>100000090365</v>
      </c>
      <c r="CK101" s="0" t="s">
        <v>561</v>
      </c>
      <c r="CL101" s="11" t="s">
        <v>194</v>
      </c>
      <c r="CM101" s="77" t="n">
        <v>100000090365</v>
      </c>
      <c r="CN101" s="0" t="s">
        <v>561</v>
      </c>
      <c r="CO101" s="1" t="s">
        <v>551</v>
      </c>
      <c r="CP101" s="4" t="s">
        <v>1098</v>
      </c>
      <c r="CQ101" s="0" t="s">
        <v>563</v>
      </c>
      <c r="CR101" s="0" t="s">
        <v>561</v>
      </c>
      <c r="CS101" s="16"/>
      <c r="CT101" s="2"/>
      <c r="CU101" s="2"/>
      <c r="CV101" s="2"/>
      <c r="CW101" s="2"/>
      <c r="CY101" s="2"/>
      <c r="DA101" s="1" t="s">
        <v>257</v>
      </c>
      <c r="DB101" s="1" t="s">
        <v>551</v>
      </c>
      <c r="DC101" s="1" t="s">
        <v>1098</v>
      </c>
      <c r="DD101" s="1" t="s">
        <v>201</v>
      </c>
      <c r="DE101" s="0" t="n">
        <v>125</v>
      </c>
      <c r="DF101" s="0" t="s">
        <v>202</v>
      </c>
      <c r="DG101" s="11"/>
      <c r="DH101" s="46" t="n">
        <v>1</v>
      </c>
      <c r="DI101" s="83" t="s">
        <v>1090</v>
      </c>
      <c r="DJ101" s="0" t="n">
        <v>15051000</v>
      </c>
      <c r="DK101" s="5" t="n">
        <v>125</v>
      </c>
      <c r="DL101" s="5" t="s">
        <v>202</v>
      </c>
      <c r="DS101" s="2"/>
      <c r="DT101" s="2"/>
      <c r="DU101" s="2"/>
      <c r="DV101" s="2"/>
      <c r="DW101" s="2"/>
      <c r="DX101" s="2"/>
      <c r="DY101" s="2"/>
      <c r="EB101" s="2"/>
      <c r="EE101" s="2"/>
      <c r="EH101" s="2"/>
      <c r="EI101" s="2"/>
      <c r="EJ101" s="2"/>
      <c r="EK101" s="2"/>
      <c r="EL101" s="0" t="n">
        <f aca="false">(10*125)/1200</f>
        <v>1.04166666666667</v>
      </c>
      <c r="EM101" s="0" t="n">
        <v>1200</v>
      </c>
      <c r="EN101" s="0" t="s">
        <v>202</v>
      </c>
      <c r="EO101" s="0" t="s">
        <v>1099</v>
      </c>
      <c r="EP101" s="0" t="n">
        <v>10</v>
      </c>
      <c r="ER101" s="32" t="str">
        <f aca="false">CONCATENATE(CN101," ",FD101," ",DK101,DL101,"/",DN101,DO101)</f>
        <v>ibuprofen  rectal 125mg/</v>
      </c>
      <c r="ET101" s="0" t="s">
        <v>1100</v>
      </c>
      <c r="EU101" s="33" t="s">
        <v>205</v>
      </c>
      <c r="EV101" s="33" t="s">
        <v>569</v>
      </c>
      <c r="EW101" s="33" t="s">
        <v>205</v>
      </c>
      <c r="EX101" s="33" t="s">
        <v>570</v>
      </c>
      <c r="EY101" s="33" t="s">
        <v>205</v>
      </c>
      <c r="EZ101" s="33" t="s">
        <v>571</v>
      </c>
      <c r="FA101" s="33" t="s">
        <v>205</v>
      </c>
      <c r="FB101" s="33" t="s">
        <v>1101</v>
      </c>
      <c r="FC101" s="33" t="s">
        <v>205</v>
      </c>
      <c r="FD101" s="33" t="s">
        <v>1102</v>
      </c>
      <c r="FE101" s="32" t="str">
        <f aca="false">CONCATENATE(CN101," ",FD101," ",DK101,DL101,"/",DN101,DO101)</f>
        <v>ibuprofen  rectal 125mg/</v>
      </c>
      <c r="FH101" s="0" t="s">
        <v>574</v>
      </c>
      <c r="FI101" s="33" t="s">
        <v>575</v>
      </c>
      <c r="FJ101" s="33" t="s">
        <v>205</v>
      </c>
      <c r="FK101" s="33" t="s">
        <v>571</v>
      </c>
      <c r="FL101" s="0" t="n">
        <v>68</v>
      </c>
      <c r="FM101" s="0" t="s">
        <v>1090</v>
      </c>
      <c r="FN101" s="0" t="n">
        <v>12</v>
      </c>
      <c r="FO101" s="0" t="s">
        <v>1103</v>
      </c>
      <c r="FP101" s="0" t="n">
        <v>35</v>
      </c>
      <c r="FQ101" s="0" t="s">
        <v>1102</v>
      </c>
      <c r="FR101" s="0" t="n">
        <v>47</v>
      </c>
      <c r="FS101" s="0" t="s">
        <v>215</v>
      </c>
      <c r="FU101" s="0" t="n">
        <v>68</v>
      </c>
      <c r="FV101" s="0" t="n">
        <v>12</v>
      </c>
      <c r="FW101" s="0" t="n">
        <v>35</v>
      </c>
      <c r="FX101" s="0" t="n">
        <v>47</v>
      </c>
      <c r="FZ101" s="0" t="s">
        <v>216</v>
      </c>
      <c r="GA101" s="0" t="s">
        <v>1104</v>
      </c>
    </row>
    <row r="102" customFormat="false" ht="13.8" hidden="false" customHeight="false" outlineLevel="0" collapsed="false">
      <c r="A102" s="0" t="s">
        <v>1105</v>
      </c>
      <c r="B102" s="0" t="s">
        <v>1106</v>
      </c>
      <c r="C102" s="28" t="str">
        <f aca="false">HYPERLINK(D102)</f>
        <v>https://samviewer.digile.be/nl/sam/ampps/283062-10</v>
      </c>
      <c r="D102" s="1" t="s">
        <v>1107</v>
      </c>
      <c r="E102" s="1" t="s">
        <v>1108</v>
      </c>
      <c r="F102" s="1" t="s">
        <v>1109</v>
      </c>
      <c r="G102" s="0" t="n">
        <v>2475705</v>
      </c>
      <c r="H102" s="0" t="s">
        <v>1105</v>
      </c>
      <c r="I102" s="0" t="s">
        <v>1105</v>
      </c>
      <c r="J102" s="2" t="str">
        <f aca="false">CONCATENATE(BI102," ",CK102," ",BE102," ",BO102," ",R102,S102," x ",DK102,DL102,"/",DN102,DO102)</f>
        <v>BEL ibuprofen  Reckitt Benckiser suppository 10 x 60mg/</v>
      </c>
      <c r="K102" s="2" t="str">
        <f aca="false">CONCATENATE(BI102," ",CK102," ",BE102," ",BO102," ",R102,S102," x ",DK102,DL102,"/",DN102,DO102)</f>
        <v>BEL ibuprofen  Reckitt Benckiser suppository 10 x 60mg/</v>
      </c>
      <c r="L102" s="11"/>
      <c r="M102" s="11"/>
      <c r="N102" s="11"/>
      <c r="O102" s="11"/>
      <c r="P102" s="0" t="n">
        <v>10</v>
      </c>
      <c r="Q102" s="2"/>
      <c r="R102" s="0" t="n">
        <v>10</v>
      </c>
      <c r="S102" s="2"/>
      <c r="T102" s="30" t="s">
        <v>1087</v>
      </c>
      <c r="W102" s="1" t="s">
        <v>1088</v>
      </c>
      <c r="X102" s="0" t="n">
        <v>100</v>
      </c>
      <c r="Y102" s="0" t="s">
        <v>1110</v>
      </c>
      <c r="AA102" s="2"/>
      <c r="AB102" s="2"/>
      <c r="AC102" s="2"/>
      <c r="AD102" s="76" t="n">
        <v>1</v>
      </c>
      <c r="AE102" s="0" t="n">
        <v>10</v>
      </c>
      <c r="AF102" s="0" t="n">
        <v>11013000</v>
      </c>
      <c r="AG102" s="32" t="s">
        <v>1090</v>
      </c>
      <c r="AH102" s="0" t="s">
        <v>1091</v>
      </c>
      <c r="AI102" s="2"/>
      <c r="AJ102" s="0" t="n">
        <v>15051000</v>
      </c>
      <c r="AK102" s="83" t="s">
        <v>1090</v>
      </c>
      <c r="AL102" s="2"/>
      <c r="AM102" s="2"/>
      <c r="AN102" s="2"/>
      <c r="AO102" s="2"/>
      <c r="AP102" s="0" t="n">
        <v>10</v>
      </c>
      <c r="AQ102" s="2"/>
      <c r="AR102" s="2"/>
      <c r="AS102" s="0" t="n">
        <v>188</v>
      </c>
      <c r="AT102" s="36" t="str">
        <f aca="false">CONCATENATE(BI102," ",CK102," ",BE102," ",BO102," ",DK102,DL102,"/",DN102,DO102)</f>
        <v>BEL ibuprofen  Reckitt Benckiser suppository 60mg/</v>
      </c>
      <c r="AU102" s="29"/>
      <c r="AW102" s="0" t="n">
        <v>188</v>
      </c>
      <c r="AX102" s="0" t="s">
        <v>1111</v>
      </c>
      <c r="AZ102" s="0" t="s">
        <v>636</v>
      </c>
      <c r="BA102" s="74" t="s">
        <v>551</v>
      </c>
      <c r="BB102" s="0" t="n">
        <v>11013000</v>
      </c>
      <c r="BC102" s="32" t="s">
        <v>1090</v>
      </c>
      <c r="BD102" s="0" t="n">
        <v>1446</v>
      </c>
      <c r="BE102" s="0" t="s">
        <v>703</v>
      </c>
      <c r="BF102" s="2"/>
      <c r="BG102" s="0" t="s">
        <v>703</v>
      </c>
      <c r="BH102" s="0" t="s">
        <v>1112</v>
      </c>
      <c r="BI102" s="11" t="s">
        <v>189</v>
      </c>
      <c r="BJ102" s="0" t="str">
        <f aca="false">CONCATENATE(CK102," ",BO102," ",DK102,DL102,"/",DN102,DO102)</f>
        <v>ibuprofen  suppository 60mg/</v>
      </c>
      <c r="BK102" s="29"/>
      <c r="BL102" s="0" t="str">
        <f aca="false">CONCATENATE(CK102," ",BO102," ",DK102,DL102,"/",DN102,DO102)</f>
        <v>ibuprofen  suppository 60mg/</v>
      </c>
      <c r="BM102" s="0" t="s">
        <v>1113</v>
      </c>
      <c r="BN102" s="0" t="n">
        <v>11013000</v>
      </c>
      <c r="BO102" s="32" t="s">
        <v>1090</v>
      </c>
      <c r="BP102" s="1" t="s">
        <v>1090</v>
      </c>
      <c r="BQ102" s="1" t="s">
        <v>1091</v>
      </c>
      <c r="BR102" s="0" t="n">
        <v>11013000</v>
      </c>
      <c r="BS102" s="0" t="s">
        <v>1095</v>
      </c>
      <c r="BT102" s="0" t="n">
        <v>11013000</v>
      </c>
      <c r="BU102" s="0" t="s">
        <v>1095</v>
      </c>
      <c r="BV102" s="0" t="n">
        <v>15051000</v>
      </c>
      <c r="BW102" s="83" t="s">
        <v>1090</v>
      </c>
      <c r="BX102" s="2"/>
      <c r="BY102" s="2"/>
      <c r="BZ102" s="0" t="n">
        <v>20061000</v>
      </c>
      <c r="CA102" s="0" t="s">
        <v>1096</v>
      </c>
      <c r="CB102" s="1" t="s">
        <v>1097</v>
      </c>
      <c r="CC102" s="1" t="s">
        <v>1097</v>
      </c>
      <c r="CD102" s="2"/>
      <c r="CE102" s="2"/>
      <c r="CF102" s="2"/>
      <c r="CG102" s="2"/>
      <c r="CH102" s="77" t="n">
        <v>100000090365</v>
      </c>
      <c r="CI102" s="43" t="s">
        <v>192</v>
      </c>
      <c r="CJ102" s="77" t="n">
        <v>100000090365</v>
      </c>
      <c r="CK102" s="0" t="s">
        <v>561</v>
      </c>
      <c r="CL102" s="11" t="s">
        <v>194</v>
      </c>
      <c r="CM102" s="77" t="n">
        <v>100000090365</v>
      </c>
      <c r="CN102" s="0" t="s">
        <v>561</v>
      </c>
      <c r="CO102" s="1" t="s">
        <v>551</v>
      </c>
      <c r="CP102" s="4" t="s">
        <v>1114</v>
      </c>
      <c r="CQ102" s="0" t="s">
        <v>563</v>
      </c>
      <c r="CR102" s="0" t="s">
        <v>561</v>
      </c>
      <c r="CS102" s="16"/>
      <c r="CT102" s="2"/>
      <c r="CU102" s="2"/>
      <c r="CV102" s="2"/>
      <c r="CW102" s="2"/>
      <c r="CY102" s="2"/>
      <c r="DA102" s="1" t="s">
        <v>257</v>
      </c>
      <c r="DB102" s="1" t="s">
        <v>551</v>
      </c>
      <c r="DC102" s="1" t="s">
        <v>1114</v>
      </c>
      <c r="DD102" s="1" t="s">
        <v>201</v>
      </c>
      <c r="DE102" s="0" t="n">
        <v>60</v>
      </c>
      <c r="DF102" s="0" t="s">
        <v>202</v>
      </c>
      <c r="DG102" s="11"/>
      <c r="DH102" s="46" t="n">
        <v>1</v>
      </c>
      <c r="DI102" s="83" t="s">
        <v>1090</v>
      </c>
      <c r="DJ102" s="0" t="n">
        <v>15051000</v>
      </c>
      <c r="DK102" s="5" t="n">
        <v>60</v>
      </c>
      <c r="DL102" s="5" t="s">
        <v>202</v>
      </c>
      <c r="DS102" s="2"/>
      <c r="DT102" s="2"/>
      <c r="DU102" s="2"/>
      <c r="DV102" s="2"/>
      <c r="DW102" s="2"/>
      <c r="DX102" s="2"/>
      <c r="DY102" s="2"/>
      <c r="EB102" s="2"/>
      <c r="EE102" s="2"/>
      <c r="EH102" s="2"/>
      <c r="EI102" s="2"/>
      <c r="EJ102" s="2"/>
      <c r="EK102" s="2"/>
      <c r="EL102" s="0" t="n">
        <f aca="false">(10*60)/1200</f>
        <v>0.5</v>
      </c>
      <c r="EM102" s="0" t="n">
        <v>1200</v>
      </c>
      <c r="EN102" s="0" t="s">
        <v>202</v>
      </c>
      <c r="EO102" s="0" t="s">
        <v>1099</v>
      </c>
      <c r="EP102" s="0" t="n">
        <v>10</v>
      </c>
      <c r="ER102" s="32" t="str">
        <f aca="false">CONCATENATE(CN102," ",FD102," ",DK102,DL102,"/",DN102,DO102)</f>
        <v>ibuprofen  rectal 60mg/</v>
      </c>
      <c r="ET102" s="0" t="s">
        <v>1115</v>
      </c>
      <c r="EU102" s="33" t="s">
        <v>205</v>
      </c>
      <c r="EV102" s="33" t="s">
        <v>569</v>
      </c>
      <c r="EW102" s="33" t="s">
        <v>205</v>
      </c>
      <c r="EX102" s="33" t="s">
        <v>570</v>
      </c>
      <c r="EY102" s="33" t="s">
        <v>205</v>
      </c>
      <c r="EZ102" s="33" t="s">
        <v>571</v>
      </c>
      <c r="FA102" s="33" t="s">
        <v>205</v>
      </c>
      <c r="FB102" s="33" t="s">
        <v>1101</v>
      </c>
      <c r="FC102" s="33" t="s">
        <v>205</v>
      </c>
      <c r="FD102" s="33" t="s">
        <v>1102</v>
      </c>
      <c r="FE102" s="32" t="str">
        <f aca="false">CONCATENATE(CN102," ",FD102," ",DK102,DL102,"/",DN102,DO102)</f>
        <v>ibuprofen  rectal 60mg/</v>
      </c>
      <c r="FH102" s="0" t="s">
        <v>574</v>
      </c>
      <c r="FI102" s="33" t="s">
        <v>575</v>
      </c>
      <c r="FJ102" s="33" t="s">
        <v>205</v>
      </c>
      <c r="FK102" s="33" t="s">
        <v>571</v>
      </c>
      <c r="FL102" s="0" t="n">
        <v>68</v>
      </c>
      <c r="FM102" s="0" t="s">
        <v>1090</v>
      </c>
      <c r="FN102" s="0" t="n">
        <v>12</v>
      </c>
      <c r="FO102" s="0" t="s">
        <v>1103</v>
      </c>
      <c r="FP102" s="0" t="n">
        <v>35</v>
      </c>
      <c r="FQ102" s="0" t="s">
        <v>1102</v>
      </c>
      <c r="FR102" s="0" t="n">
        <v>47</v>
      </c>
      <c r="FS102" s="0" t="s">
        <v>215</v>
      </c>
      <c r="FU102" s="0" t="n">
        <v>68</v>
      </c>
      <c r="FV102" s="0" t="n">
        <v>12</v>
      </c>
      <c r="FW102" s="0" t="n">
        <v>35</v>
      </c>
      <c r="FX102" s="0" t="n">
        <v>47</v>
      </c>
      <c r="FZ102" s="0" t="s">
        <v>216</v>
      </c>
      <c r="GA102" s="0" t="s">
        <v>1104</v>
      </c>
    </row>
    <row r="103" customFormat="false" ht="13.8" hidden="false" customHeight="false" outlineLevel="0" collapsed="false">
      <c r="A103" s="52" t="s">
        <v>1116</v>
      </c>
      <c r="B103" s="53" t="s">
        <v>1117</v>
      </c>
      <c r="C103" s="28" t="str">
        <f aca="false">HYPERLINK(D103)</f>
        <v>https://samviewer.digile.be/nl/sam/ampps/442346-01</v>
      </c>
      <c r="D103" s="53" t="s">
        <v>1118</v>
      </c>
      <c r="E103" s="53" t="s">
        <v>1117</v>
      </c>
      <c r="F103" s="53" t="s">
        <v>1119</v>
      </c>
      <c r="G103" s="52"/>
      <c r="H103" s="52" t="s">
        <v>1116</v>
      </c>
      <c r="I103" s="52" t="s">
        <v>1116</v>
      </c>
      <c r="J103" s="2" t="str">
        <f aca="false">CONCATENATE(BI103," ",CK103," ",BE103," ",BO103," ",R103,S103," x ",DK103,DL103,"/",DN103,DO103)</f>
        <v>BEL ibuprofen  Reckitt Benckiser capsule, soft 2 x 200mg/</v>
      </c>
      <c r="K103" s="2" t="str">
        <f aca="false">CONCATENATE(BI103," ",CK103," ",BE103," ",BO103," ",R103,S103," x ",DK103,DL103,"/",DN103,DO103)</f>
        <v>BEL ibuprofen  Reckitt Benckiser capsule, soft 2 x 200mg/</v>
      </c>
      <c r="L103" s="87"/>
      <c r="M103" s="87"/>
      <c r="N103" s="87"/>
      <c r="O103" s="87"/>
      <c r="P103" s="52" t="n">
        <v>2</v>
      </c>
      <c r="Q103" s="67"/>
      <c r="R103" s="52" t="n">
        <v>2</v>
      </c>
      <c r="S103" s="67"/>
      <c r="T103" s="55" t="s">
        <v>1120</v>
      </c>
      <c r="U103" s="53"/>
      <c r="V103" s="53"/>
      <c r="W103" s="53" t="s">
        <v>1121</v>
      </c>
      <c r="X103" s="52"/>
      <c r="Y103" s="52" t="s">
        <v>1122</v>
      </c>
      <c r="Z103" s="52"/>
      <c r="AA103" s="67"/>
      <c r="AB103" s="67"/>
      <c r="AC103" s="67"/>
      <c r="AD103" s="68" t="n">
        <v>1</v>
      </c>
      <c r="AE103" s="52" t="n">
        <v>2</v>
      </c>
      <c r="AF103" s="0" t="n">
        <v>10211000</v>
      </c>
      <c r="AG103" s="52" t="s">
        <v>917</v>
      </c>
      <c r="AH103" s="52" t="s">
        <v>1123</v>
      </c>
      <c r="AI103" s="67"/>
      <c r="AJ103" s="34" t="n">
        <v>15012000</v>
      </c>
      <c r="AK103" s="35" t="s">
        <v>300</v>
      </c>
      <c r="AL103" s="67"/>
      <c r="AM103" s="67"/>
      <c r="AN103" s="67"/>
      <c r="AO103" s="67"/>
      <c r="AP103" s="52" t="n">
        <v>2</v>
      </c>
      <c r="AQ103" s="67"/>
      <c r="AR103" s="67"/>
      <c r="AS103" s="52" t="n">
        <v>442346</v>
      </c>
      <c r="AT103" s="36" t="str">
        <f aca="false">CONCATENATE(BI103," ",CK103," ",BE103," ",BO103," ",DK103,DL103,"/",DN103,DO103)</f>
        <v>BEL ibuprofen  Reckitt Benckiser capsule, soft 200mg/</v>
      </c>
      <c r="AU103" s="54"/>
      <c r="AV103" s="60"/>
      <c r="AW103" s="52"/>
      <c r="AX103" s="53" t="s">
        <v>1117</v>
      </c>
      <c r="AY103" s="52"/>
      <c r="AZ103" s="0" t="s">
        <v>636</v>
      </c>
      <c r="BA103" s="74" t="s">
        <v>551</v>
      </c>
      <c r="BB103" s="0" t="n">
        <v>10211000</v>
      </c>
      <c r="BC103" s="52" t="s">
        <v>917</v>
      </c>
      <c r="BD103" s="0" t="n">
        <v>1446</v>
      </c>
      <c r="BE103" s="0" t="s">
        <v>703</v>
      </c>
      <c r="BF103" s="67"/>
      <c r="BG103" s="52"/>
      <c r="BH103" s="52"/>
      <c r="BI103" s="11" t="s">
        <v>189</v>
      </c>
      <c r="BJ103" s="0" t="str">
        <f aca="false">CONCATENATE(CK103," ",BO103," ",DK103,DL103,"/",DN103,DO103)</f>
        <v>ibuprofen  capsule, soft 200mg/</v>
      </c>
      <c r="BK103" s="54"/>
      <c r="BL103" s="0" t="str">
        <f aca="false">CONCATENATE(CK103," ",BO103," ",DK103,DL103,"/",DN103,DO103)</f>
        <v>ibuprofen  capsule, soft 200mg/</v>
      </c>
      <c r="BM103" s="52" t="s">
        <v>324</v>
      </c>
      <c r="BN103" s="0" t="n">
        <v>10211000</v>
      </c>
      <c r="BO103" s="52" t="s">
        <v>917</v>
      </c>
      <c r="BP103" s="53" t="s">
        <v>917</v>
      </c>
      <c r="BQ103" s="53" t="s">
        <v>300</v>
      </c>
      <c r="BR103" s="52"/>
      <c r="BS103" s="52"/>
      <c r="BT103" s="52"/>
      <c r="BU103" s="52"/>
      <c r="BV103" s="34" t="n">
        <v>15012000</v>
      </c>
      <c r="BW103" s="35" t="s">
        <v>300</v>
      </c>
      <c r="BX103" s="67"/>
      <c r="BY103" s="67"/>
      <c r="BZ103" s="0" t="n">
        <v>20053000</v>
      </c>
      <c r="CA103" s="0" t="s">
        <v>191</v>
      </c>
      <c r="CB103" s="53" t="s">
        <v>191</v>
      </c>
      <c r="CC103" s="53" t="s">
        <v>191</v>
      </c>
      <c r="CD103" s="67"/>
      <c r="CE103" s="67"/>
      <c r="CF103" s="67"/>
      <c r="CG103" s="67"/>
      <c r="CH103" s="77" t="n">
        <v>100000090365</v>
      </c>
      <c r="CI103" s="43" t="s">
        <v>192</v>
      </c>
      <c r="CJ103" s="77" t="n">
        <v>100000090365</v>
      </c>
      <c r="CK103" s="0" t="s">
        <v>561</v>
      </c>
      <c r="CL103" s="11" t="s">
        <v>194</v>
      </c>
      <c r="CM103" s="77" t="n">
        <v>100000090365</v>
      </c>
      <c r="CN103" s="0" t="s">
        <v>561</v>
      </c>
      <c r="CO103" s="53" t="s">
        <v>551</v>
      </c>
      <c r="CP103" s="4" t="s">
        <v>490</v>
      </c>
      <c r="CQ103" s="52"/>
      <c r="CR103" s="52"/>
      <c r="CS103" s="58"/>
      <c r="CT103" s="52"/>
      <c r="CU103" s="52"/>
      <c r="CV103" s="67"/>
      <c r="CW103" s="52"/>
      <c r="CX103" s="52"/>
      <c r="CY103" s="67"/>
      <c r="CZ103" s="53"/>
      <c r="DA103" s="53" t="s">
        <v>257</v>
      </c>
      <c r="DB103" s="53" t="s">
        <v>551</v>
      </c>
      <c r="DC103" s="53" t="s">
        <v>1124</v>
      </c>
      <c r="DD103" s="53" t="s">
        <v>257</v>
      </c>
      <c r="DE103" s="52" t="n">
        <v>200</v>
      </c>
      <c r="DF103" s="0" t="s">
        <v>202</v>
      </c>
      <c r="DG103" s="11"/>
      <c r="DH103" s="46" t="n">
        <v>1</v>
      </c>
      <c r="DI103" s="35" t="s">
        <v>300</v>
      </c>
      <c r="DJ103" s="34" t="n">
        <v>15012000</v>
      </c>
      <c r="DK103" s="52" t="n">
        <v>200</v>
      </c>
      <c r="DL103" s="5" t="s">
        <v>202</v>
      </c>
      <c r="DM103" s="67"/>
      <c r="DN103" s="52"/>
      <c r="DO103" s="52"/>
      <c r="DP103" s="70"/>
      <c r="DQ103" s="70"/>
      <c r="DR103" s="70"/>
      <c r="DS103" s="67"/>
      <c r="DT103" s="67"/>
      <c r="DU103" s="67"/>
      <c r="DV103" s="67"/>
      <c r="DW103" s="67"/>
      <c r="DX103" s="67"/>
      <c r="DY103" s="67"/>
      <c r="DZ103" s="52"/>
      <c r="EB103" s="67"/>
      <c r="EC103" s="52"/>
      <c r="ED103" s="52"/>
      <c r="EE103" s="67"/>
      <c r="EF103" s="52"/>
      <c r="EH103" s="67"/>
      <c r="EI103" s="67"/>
      <c r="EJ103" s="67"/>
      <c r="EK103" s="67"/>
      <c r="EL103" s="0" t="n">
        <f aca="false">(2*200)/1200</f>
        <v>0.333333333333333</v>
      </c>
      <c r="EM103" s="0" t="n">
        <v>1200</v>
      </c>
      <c r="EN103" s="0" t="s">
        <v>202</v>
      </c>
      <c r="EO103" s="0" t="s">
        <v>203</v>
      </c>
      <c r="EP103" s="52" t="n">
        <v>2</v>
      </c>
      <c r="ER103" s="32" t="str">
        <f aca="false">CONCATENATE(CN103," ",FD103," ",DK103,DL103,"/",DN103,DO103)</f>
        <v>ibuprofen  oral 200mg/</v>
      </c>
      <c r="ES103" s="52"/>
      <c r="ET103" s="33" t="s">
        <v>771</v>
      </c>
      <c r="EU103" s="52"/>
      <c r="EV103" s="52"/>
      <c r="EW103" s="52"/>
      <c r="EX103" s="52"/>
      <c r="EY103" s="52"/>
      <c r="EZ103" s="52"/>
      <c r="FA103" s="52"/>
      <c r="FB103" s="52"/>
      <c r="FC103" s="52"/>
      <c r="FD103" s="52" t="s">
        <v>210</v>
      </c>
      <c r="FE103" s="32" t="str">
        <f aca="false">CONCATENATE(CN103," ",FD103," ",DK103,DL103,"/",DN103,DO103)</f>
        <v>ibuprofen  oral 200mg/</v>
      </c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</row>
    <row r="104" s="52" customFormat="true" ht="13.8" hidden="false" customHeight="false" outlineLevel="0" collapsed="false">
      <c r="A104" s="52" t="s">
        <v>1125</v>
      </c>
      <c r="B104" s="53" t="s">
        <v>1126</v>
      </c>
      <c r="C104" s="52" t="s">
        <v>1127</v>
      </c>
      <c r="D104" s="53" t="s">
        <v>1128</v>
      </c>
      <c r="E104" s="53" t="s">
        <v>1126</v>
      </c>
      <c r="F104" s="53" t="s">
        <v>1129</v>
      </c>
      <c r="H104" s="52" t="s">
        <v>1125</v>
      </c>
      <c r="I104" s="52" t="s">
        <v>1125</v>
      </c>
      <c r="J104" s="2" t="str">
        <f aca="false">CONCATENATE(BI104," ",CK104," ",BE104," ",BO104," ",R104,S104," x ",DK104,DL104,"/",DN104,DO104)</f>
        <v>BEL ibuprofen  Aurobindo film-coated tablet 24 x 200mg/</v>
      </c>
      <c r="K104" s="2" t="str">
        <f aca="false">CONCATENATE(BI104," ",CK104," ",BE104," ",BO104," ",R104,S104," x ",DK104,DL104,"/",DN104,DO104)</f>
        <v>BEL ibuprofen  Aurobindo film-coated tablet 24 x 200mg/</v>
      </c>
      <c r="L104" s="54"/>
      <c r="M104" s="54"/>
      <c r="N104" s="54"/>
      <c r="O104" s="54"/>
      <c r="P104" s="52" t="n">
        <v>24</v>
      </c>
      <c r="Q104" s="67"/>
      <c r="R104" s="52" t="n">
        <v>24</v>
      </c>
      <c r="S104" s="67"/>
      <c r="T104" s="55" t="s">
        <v>697</v>
      </c>
      <c r="U104" s="53"/>
      <c r="V104" s="53"/>
      <c r="W104" s="53" t="s">
        <v>698</v>
      </c>
      <c r="X104" s="67"/>
      <c r="Y104" s="52" t="s">
        <v>1122</v>
      </c>
      <c r="AA104" s="67"/>
      <c r="AB104" s="67"/>
      <c r="AC104" s="67"/>
      <c r="AD104" s="88" t="n">
        <v>1</v>
      </c>
      <c r="AE104" s="52" t="n">
        <v>24</v>
      </c>
      <c r="AF104" s="52" t="n">
        <v>10221000</v>
      </c>
      <c r="AG104" s="32" t="s">
        <v>781</v>
      </c>
      <c r="AH104" s="52" t="s">
        <v>778</v>
      </c>
      <c r="AI104" s="67"/>
      <c r="AJ104" s="34" t="n">
        <v>15054000</v>
      </c>
      <c r="AK104" s="35" t="s">
        <v>183</v>
      </c>
      <c r="AL104" s="67"/>
      <c r="AM104" s="67"/>
      <c r="AN104" s="67"/>
      <c r="AO104" s="67"/>
      <c r="AP104" s="52" t="n">
        <v>24</v>
      </c>
      <c r="AQ104" s="67"/>
      <c r="AR104" s="67"/>
      <c r="AS104" s="52" t="n">
        <v>584586</v>
      </c>
      <c r="AT104" s="36" t="str">
        <f aca="false">CONCATENATE(BI104," ",CK104," ",BE104," ",BO104," ",DK104,DL104,"/",DN104,DO104)</f>
        <v>BEL ibuprofen  Aurobindo film-coated tablet 200mg/</v>
      </c>
      <c r="AU104" s="54"/>
      <c r="AV104" s="60"/>
      <c r="AX104" s="53" t="s">
        <v>1126</v>
      </c>
      <c r="AZ104" s="52" t="s">
        <v>636</v>
      </c>
      <c r="BA104" s="74" t="s">
        <v>551</v>
      </c>
      <c r="BB104" s="52" t="n">
        <v>10221000</v>
      </c>
      <c r="BC104" s="32" t="s">
        <v>781</v>
      </c>
      <c r="BD104" s="34" t="n">
        <v>1559</v>
      </c>
      <c r="BE104" s="52" t="s">
        <v>188</v>
      </c>
      <c r="BF104" s="67"/>
      <c r="BI104" s="11" t="s">
        <v>189</v>
      </c>
      <c r="BJ104" s="52" t="str">
        <f aca="false">CONCATENATE(CK104," ",BO104," ",DK104,DL104,"/",DN104,DO104)</f>
        <v>ibuprofen  film-coated tablet 200mg/</v>
      </c>
      <c r="BK104" s="54"/>
      <c r="BL104" s="52" t="str">
        <f aca="false">CONCATENATE(CK104," ",BO104," ",DK104,DL104,"/",DN104,DO104)</f>
        <v>ibuprofen  film-coated tablet 200mg/</v>
      </c>
      <c r="BM104" s="52" t="s">
        <v>324</v>
      </c>
      <c r="BN104" s="52" t="n">
        <v>10221000</v>
      </c>
      <c r="BO104" s="32" t="s">
        <v>781</v>
      </c>
      <c r="BP104" s="53" t="s">
        <v>781</v>
      </c>
      <c r="BQ104" s="53" t="s">
        <v>183</v>
      </c>
      <c r="BV104" s="34" t="n">
        <v>15054000</v>
      </c>
      <c r="BW104" s="35" t="s">
        <v>183</v>
      </c>
      <c r="BX104" s="67"/>
      <c r="BY104" s="67"/>
      <c r="BZ104" s="52" t="n">
        <v>20053000</v>
      </c>
      <c r="CA104" s="52" t="s">
        <v>191</v>
      </c>
      <c r="CB104" s="53" t="s">
        <v>191</v>
      </c>
      <c r="CC104" s="53" t="s">
        <v>191</v>
      </c>
      <c r="CD104" s="67"/>
      <c r="CE104" s="67"/>
      <c r="CF104" s="67"/>
      <c r="CG104" s="67"/>
      <c r="CH104" s="77" t="n">
        <v>100000090365</v>
      </c>
      <c r="CI104" s="43" t="s">
        <v>192</v>
      </c>
      <c r="CJ104" s="77" t="n">
        <v>100000090365</v>
      </c>
      <c r="CK104" s="52" t="s">
        <v>561</v>
      </c>
      <c r="CL104" s="11" t="s">
        <v>194</v>
      </c>
      <c r="CM104" s="77" t="n">
        <v>100000090365</v>
      </c>
      <c r="CN104" s="52" t="s">
        <v>561</v>
      </c>
      <c r="CO104" s="53" t="s">
        <v>551</v>
      </c>
      <c r="CP104" s="4" t="s">
        <v>490</v>
      </c>
      <c r="CS104" s="67"/>
      <c r="CZ104" s="53"/>
      <c r="DA104" s="53" t="s">
        <v>257</v>
      </c>
      <c r="DB104" s="53" t="s">
        <v>551</v>
      </c>
      <c r="DC104" s="53" t="s">
        <v>490</v>
      </c>
      <c r="DD104" s="53" t="s">
        <v>201</v>
      </c>
      <c r="DE104" s="52" t="n">
        <v>200</v>
      </c>
      <c r="DF104" s="52" t="s">
        <v>202</v>
      </c>
      <c r="DG104" s="11"/>
      <c r="DH104" s="46" t="n">
        <v>1</v>
      </c>
      <c r="DI104" s="35" t="s">
        <v>183</v>
      </c>
      <c r="DJ104" s="34" t="n">
        <v>15054000</v>
      </c>
      <c r="DK104" s="52" t="n">
        <v>200</v>
      </c>
      <c r="DL104" s="52" t="s">
        <v>202</v>
      </c>
      <c r="DM104" s="70"/>
      <c r="DN104" s="70"/>
      <c r="DO104" s="70"/>
      <c r="DP104" s="70"/>
      <c r="DQ104" s="70"/>
      <c r="DR104" s="70"/>
      <c r="DT104" s="67"/>
      <c r="DU104" s="67"/>
      <c r="DV104" s="67"/>
      <c r="DW104" s="67"/>
      <c r="DX104" s="67"/>
      <c r="DY104" s="67"/>
      <c r="EB104" s="67"/>
      <c r="EE104" s="67"/>
      <c r="EH104" s="67"/>
      <c r="EI104" s="67"/>
      <c r="EJ104" s="67"/>
      <c r="EK104" s="67"/>
      <c r="EL104" s="52" t="n">
        <f aca="false">(24*200)/1200</f>
        <v>4</v>
      </c>
      <c r="EM104" s="52" t="n">
        <v>1200</v>
      </c>
      <c r="EN104" s="52" t="s">
        <v>202</v>
      </c>
      <c r="EO104" s="52" t="s">
        <v>203</v>
      </c>
      <c r="EP104" s="52" t="n">
        <v>24</v>
      </c>
      <c r="ER104" s="32" t="str">
        <f aca="false">CONCATENATE(CN104," ",FD104," ",DK104,DL104,"/",DN104,DO104)</f>
        <v>ibuprofen  oral 200mg/</v>
      </c>
      <c r="ET104" s="33" t="s">
        <v>771</v>
      </c>
      <c r="FD104" s="52" t="s">
        <v>210</v>
      </c>
      <c r="FE104" s="32" t="str">
        <f aca="false">CONCATENATE(CN104," ",FD104," ",DK104,DL104,"/",DN104,DO104)</f>
        <v>ibuprofen  oral 200mg/</v>
      </c>
    </row>
    <row r="105" s="52" customFormat="true" ht="13.8" hidden="false" customHeight="false" outlineLevel="0" collapsed="false">
      <c r="A105" s="52" t="s">
        <v>1130</v>
      </c>
      <c r="B105" s="53" t="s">
        <v>1131</v>
      </c>
      <c r="C105" s="28" t="str">
        <f aca="false">HYPERLINK(D105)</f>
        <v>https://samviewer.digile.be/nl/sam/ampps/584595-03</v>
      </c>
      <c r="D105" s="53" t="s">
        <v>1132</v>
      </c>
      <c r="E105" s="53" t="s">
        <v>1131</v>
      </c>
      <c r="F105" s="53" t="s">
        <v>1133</v>
      </c>
      <c r="H105" s="52" t="s">
        <v>1130</v>
      </c>
      <c r="I105" s="52" t="s">
        <v>1130</v>
      </c>
      <c r="J105" s="2" t="str">
        <f aca="false">CONCATENATE(BI105," ",CK105," ",BE105," ",BO105," ",R105,S105," x ",DK105,DL105,"/",DN105,DO105)</f>
        <v>BEL ibuprofen  Aurobindo film-coated tablet 24 x 400mg/</v>
      </c>
      <c r="K105" s="2" t="str">
        <f aca="false">CONCATENATE(BI105," ",CK105," ",BE105," ",BO105," ",R105,S105," x ",DK105,DL105,"/",DN105,DO105)</f>
        <v>BEL ibuprofen  Aurobindo film-coated tablet 24 x 400mg/</v>
      </c>
      <c r="L105" s="54"/>
      <c r="M105" s="54"/>
      <c r="N105" s="54"/>
      <c r="O105" s="54"/>
      <c r="P105" s="52" t="n">
        <v>24</v>
      </c>
      <c r="Q105" s="67"/>
      <c r="R105" s="52" t="n">
        <v>24</v>
      </c>
      <c r="S105" s="67"/>
      <c r="T105" s="55" t="s">
        <v>697</v>
      </c>
      <c r="U105" s="53"/>
      <c r="V105" s="53"/>
      <c r="W105" s="53" t="s">
        <v>698</v>
      </c>
      <c r="X105" s="67"/>
      <c r="Y105" s="52" t="s">
        <v>1122</v>
      </c>
      <c r="AA105" s="67"/>
      <c r="AB105" s="67"/>
      <c r="AC105" s="67"/>
      <c r="AD105" s="88" t="n">
        <v>1</v>
      </c>
      <c r="AE105" s="52" t="n">
        <v>24</v>
      </c>
      <c r="AF105" s="52" t="n">
        <v>10221000</v>
      </c>
      <c r="AG105" s="32" t="s">
        <v>781</v>
      </c>
      <c r="AH105" s="52" t="s">
        <v>778</v>
      </c>
      <c r="AI105" s="67"/>
      <c r="AJ105" s="34" t="n">
        <v>15054000</v>
      </c>
      <c r="AK105" s="35" t="s">
        <v>183</v>
      </c>
      <c r="AL105" s="67"/>
      <c r="AM105" s="67"/>
      <c r="AN105" s="67"/>
      <c r="AO105" s="67"/>
      <c r="AP105" s="52" t="n">
        <v>24</v>
      </c>
      <c r="AQ105" s="67"/>
      <c r="AR105" s="67"/>
      <c r="AS105" s="52" t="n">
        <v>584595</v>
      </c>
      <c r="AT105" s="36" t="str">
        <f aca="false">CONCATENATE(BI105," ",CK105," ",BE105," ",BO105," ",DK105,DL105,"/",DN105,DO105)</f>
        <v>BEL ibuprofen  Aurobindo film-coated tablet 400mg/</v>
      </c>
      <c r="AU105" s="54"/>
      <c r="AV105" s="60"/>
      <c r="AX105" s="53" t="s">
        <v>1131</v>
      </c>
      <c r="AZ105" s="52" t="s">
        <v>636</v>
      </c>
      <c r="BA105" s="74" t="s">
        <v>551</v>
      </c>
      <c r="BB105" s="52" t="n">
        <v>10221000</v>
      </c>
      <c r="BC105" s="32" t="s">
        <v>781</v>
      </c>
      <c r="BD105" s="34" t="n">
        <v>1559</v>
      </c>
      <c r="BE105" s="52" t="s">
        <v>188</v>
      </c>
      <c r="BF105" s="67"/>
      <c r="BI105" s="11" t="s">
        <v>189</v>
      </c>
      <c r="BJ105" s="52" t="str">
        <f aca="false">CONCATENATE(CK105," ",BO105," ",DK105,DL105,"/",DN105,DO105)</f>
        <v>ibuprofen  film-coated tablet 400mg/</v>
      </c>
      <c r="BK105" s="54"/>
      <c r="BL105" s="52" t="str">
        <f aca="false">CONCATENATE(CK105," ",BO105," ",DK105,DL105,"/",DN105,DO105)</f>
        <v>ibuprofen  film-coated tablet 400mg/</v>
      </c>
      <c r="BM105" s="52" t="s">
        <v>324</v>
      </c>
      <c r="BN105" s="52" t="n">
        <v>10221000</v>
      </c>
      <c r="BO105" s="32" t="s">
        <v>781</v>
      </c>
      <c r="BP105" s="53" t="s">
        <v>781</v>
      </c>
      <c r="BQ105" s="53" t="s">
        <v>183</v>
      </c>
      <c r="BV105" s="34" t="n">
        <v>15054000</v>
      </c>
      <c r="BW105" s="35" t="s">
        <v>183</v>
      </c>
      <c r="BX105" s="67"/>
      <c r="BY105" s="67"/>
      <c r="BZ105" s="52" t="n">
        <v>20053000</v>
      </c>
      <c r="CA105" s="52" t="s">
        <v>191</v>
      </c>
      <c r="CB105" s="53" t="s">
        <v>191</v>
      </c>
      <c r="CC105" s="53" t="s">
        <v>191</v>
      </c>
      <c r="CD105" s="67"/>
      <c r="CE105" s="67"/>
      <c r="CF105" s="67"/>
      <c r="CG105" s="67"/>
      <c r="CH105" s="77" t="n">
        <v>100000090365</v>
      </c>
      <c r="CI105" s="43" t="s">
        <v>192</v>
      </c>
      <c r="CJ105" s="77" t="n">
        <v>100000090365</v>
      </c>
      <c r="CK105" s="52" t="s">
        <v>561</v>
      </c>
      <c r="CL105" s="11" t="s">
        <v>194</v>
      </c>
      <c r="CM105" s="77" t="n">
        <v>100000090365</v>
      </c>
      <c r="CN105" s="52" t="s">
        <v>561</v>
      </c>
      <c r="CO105" s="53" t="s">
        <v>551</v>
      </c>
      <c r="CP105" s="4" t="s">
        <v>506</v>
      </c>
      <c r="CS105" s="67"/>
      <c r="CZ105" s="53"/>
      <c r="DA105" s="53" t="s">
        <v>257</v>
      </c>
      <c r="DB105" s="53" t="s">
        <v>551</v>
      </c>
      <c r="DC105" s="53" t="s">
        <v>506</v>
      </c>
      <c r="DD105" s="53" t="s">
        <v>201</v>
      </c>
      <c r="DE105" s="52" t="n">
        <v>400</v>
      </c>
      <c r="DF105" s="52" t="s">
        <v>202</v>
      </c>
      <c r="DG105" s="11"/>
      <c r="DH105" s="46" t="n">
        <v>1</v>
      </c>
      <c r="DI105" s="35" t="s">
        <v>183</v>
      </c>
      <c r="DJ105" s="34" t="n">
        <v>15054000</v>
      </c>
      <c r="DK105" s="52" t="n">
        <v>400</v>
      </c>
      <c r="DL105" s="52" t="s">
        <v>202</v>
      </c>
      <c r="DM105" s="70"/>
      <c r="DN105" s="70"/>
      <c r="DO105" s="70"/>
      <c r="DP105" s="70"/>
      <c r="DQ105" s="70"/>
      <c r="DR105" s="70"/>
      <c r="DT105" s="67"/>
      <c r="DU105" s="67"/>
      <c r="DV105" s="67"/>
      <c r="DW105" s="67"/>
      <c r="DX105" s="67"/>
      <c r="DY105" s="67"/>
      <c r="EB105" s="67"/>
      <c r="EE105" s="67"/>
      <c r="EH105" s="67"/>
      <c r="EI105" s="67"/>
      <c r="EJ105" s="67"/>
      <c r="EK105" s="67"/>
      <c r="EL105" s="52" t="n">
        <f aca="false">(24*400)/1200</f>
        <v>8</v>
      </c>
      <c r="EM105" s="52" t="n">
        <v>1200</v>
      </c>
      <c r="EN105" s="52" t="s">
        <v>202</v>
      </c>
      <c r="EO105" s="52" t="s">
        <v>203</v>
      </c>
      <c r="EP105" s="52" t="n">
        <v>24</v>
      </c>
      <c r="ER105" s="32" t="str">
        <f aca="false">CONCATENATE(CN105," ",FD105," ",DK105,DL105,"/",DN105,DO105)</f>
        <v>ibuprofen  oral 400mg/</v>
      </c>
      <c r="ET105" s="33" t="s">
        <v>871</v>
      </c>
      <c r="FD105" s="52" t="s">
        <v>210</v>
      </c>
      <c r="FE105" s="32" t="str">
        <f aca="false">CONCATENATE(CN105," ",FD105," ",DK105,DL105,"/",DN105,DO105)</f>
        <v>ibuprofen  oral 400mg/</v>
      </c>
    </row>
    <row r="106" customFormat="false" ht="13.8" hidden="false" customHeight="false" outlineLevel="0" collapsed="false">
      <c r="A106" s="0" t="s">
        <v>1134</v>
      </c>
      <c r="B106" s="0" t="s">
        <v>1135</v>
      </c>
      <c r="C106" s="28" t="str">
        <f aca="false">HYPERLINK(D106)</f>
        <v>https://samviewer.digile.be/nl/sam/ampps/258237-02</v>
      </c>
      <c r="D106" s="1" t="s">
        <v>1136</v>
      </c>
      <c r="E106" s="1" t="s">
        <v>1137</v>
      </c>
      <c r="F106" s="1" t="s">
        <v>1138</v>
      </c>
      <c r="G106" s="0" t="n">
        <v>2118354</v>
      </c>
      <c r="H106" s="0" t="s">
        <v>1134</v>
      </c>
      <c r="I106" s="0" t="s">
        <v>1134</v>
      </c>
      <c r="J106" s="2" t="str">
        <f aca="false">CONCATENATE(BI106," ",CK106," ",BE106," ",BO106," ",R106,S106," x ",DK106,DL106,"/",DN106,DO106)</f>
        <v>BEL simvastatine Amophar film-coated tablet 84 x 20mg/</v>
      </c>
      <c r="K106" s="2" t="str">
        <f aca="false">CONCATENATE(BI106," ",CK106," ",BE106," ",BO106," ",R106,S106," x ",DK106,DL106,"/",DN106,DO106)</f>
        <v>BEL simvastatine Amophar film-coated tablet 84 x 20mg/</v>
      </c>
      <c r="L106" s="11"/>
      <c r="M106" s="11"/>
      <c r="N106" s="11"/>
      <c r="O106" s="11"/>
      <c r="P106" s="0" t="n">
        <v>84</v>
      </c>
      <c r="Q106" s="2"/>
      <c r="R106" s="0" t="n">
        <v>84</v>
      </c>
      <c r="S106" s="2"/>
      <c r="T106" s="30" t="s">
        <v>1139</v>
      </c>
      <c r="W106" s="1" t="s">
        <v>1140</v>
      </c>
      <c r="X106" s="0" t="n">
        <v>30</v>
      </c>
      <c r="Y106" s="0" t="s">
        <v>1141</v>
      </c>
      <c r="AA106" s="2"/>
      <c r="AB106" s="2"/>
      <c r="AC106" s="2"/>
      <c r="AD106" s="76" t="n">
        <v>1</v>
      </c>
      <c r="AE106" s="0" t="n">
        <v>84</v>
      </c>
      <c r="AF106" s="0" t="n">
        <v>10221000</v>
      </c>
      <c r="AG106" s="32" t="s">
        <v>781</v>
      </c>
      <c r="AH106" s="0" t="s">
        <v>778</v>
      </c>
      <c r="AI106" s="2"/>
      <c r="AJ106" s="34" t="n">
        <v>15054000</v>
      </c>
      <c r="AK106" s="35" t="s">
        <v>183</v>
      </c>
      <c r="AL106" s="2"/>
      <c r="AM106" s="2"/>
      <c r="AN106" s="2"/>
      <c r="AO106" s="2"/>
      <c r="AP106" s="0" t="n">
        <v>84</v>
      </c>
      <c r="AQ106" s="2"/>
      <c r="AR106" s="2"/>
      <c r="AS106" s="0" t="n">
        <v>297</v>
      </c>
      <c r="AT106" s="36" t="str">
        <f aca="false">CONCATENATE(BI106," ",CK106," ",BE106," ",BO106," ",DK106,DL106,"/",DN106,DO106)</f>
        <v>BEL simvastatine Amophar film-coated tablet 20mg/</v>
      </c>
      <c r="AU106" s="29"/>
      <c r="AW106" s="0" t="n">
        <v>297</v>
      </c>
      <c r="AX106" s="0" t="s">
        <v>1142</v>
      </c>
      <c r="AZ106" s="0" t="s">
        <v>1143</v>
      </c>
      <c r="BA106" s="4" t="s">
        <v>1144</v>
      </c>
      <c r="BB106" s="0" t="n">
        <v>10221000</v>
      </c>
      <c r="BC106" s="32" t="s">
        <v>781</v>
      </c>
      <c r="BD106" s="0" t="n">
        <v>1558</v>
      </c>
      <c r="BE106" s="0" t="s">
        <v>1145</v>
      </c>
      <c r="BF106" s="2"/>
      <c r="BG106" s="0" t="s">
        <v>1145</v>
      </c>
      <c r="BH106" s="0" t="s">
        <v>1146</v>
      </c>
      <c r="BI106" s="11" t="s">
        <v>189</v>
      </c>
      <c r="BJ106" s="0" t="str">
        <f aca="false">CONCATENATE(CK106," ",BO106," ",DK106,DL106,"/",DN106,DO106)</f>
        <v>simvastatine film-coated tablet 20mg/</v>
      </c>
      <c r="BK106" s="29"/>
      <c r="BL106" s="0" t="str">
        <f aca="false">CONCATENATE(CK106," ",BO106," ",DK106,DL106,"/",DN106,DO106)</f>
        <v>simvastatine film-coated tablet 20mg/</v>
      </c>
      <c r="BM106" s="0" t="s">
        <v>1147</v>
      </c>
      <c r="BN106" s="0" t="n">
        <v>10221000</v>
      </c>
      <c r="BO106" s="32" t="s">
        <v>781</v>
      </c>
      <c r="BP106" s="1" t="s">
        <v>781</v>
      </c>
      <c r="BQ106" s="1" t="s">
        <v>183</v>
      </c>
      <c r="BR106" s="0" t="n">
        <v>10221000</v>
      </c>
      <c r="BS106" s="0" t="s">
        <v>782</v>
      </c>
      <c r="BT106" s="0" t="n">
        <v>10221000</v>
      </c>
      <c r="BU106" s="0" t="s">
        <v>782</v>
      </c>
      <c r="BV106" s="34" t="n">
        <v>15054000</v>
      </c>
      <c r="BW106" s="35" t="s">
        <v>183</v>
      </c>
      <c r="BX106" s="2"/>
      <c r="BY106" s="4" t="s">
        <v>183</v>
      </c>
      <c r="BZ106" s="0" t="n">
        <v>20053000</v>
      </c>
      <c r="CA106" s="0" t="s">
        <v>191</v>
      </c>
      <c r="CB106" s="1" t="s">
        <v>191</v>
      </c>
      <c r="CC106" s="1" t="s">
        <v>191</v>
      </c>
      <c r="CD106" s="2"/>
      <c r="CE106" s="2"/>
      <c r="CF106" s="2"/>
      <c r="CG106" s="2"/>
      <c r="CH106" s="43" t="n">
        <v>100000091786</v>
      </c>
      <c r="CI106" s="43" t="s">
        <v>192</v>
      </c>
      <c r="CJ106" s="43" t="n">
        <v>100000091786</v>
      </c>
      <c r="CK106" s="0" t="s">
        <v>1148</v>
      </c>
      <c r="CL106" s="11" t="s">
        <v>194</v>
      </c>
      <c r="CM106" s="89" t="n">
        <v>100000091343</v>
      </c>
      <c r="CN106" s="0" t="s">
        <v>1148</v>
      </c>
      <c r="CO106" s="1" t="s">
        <v>1144</v>
      </c>
      <c r="CP106" s="4" t="s">
        <v>1149</v>
      </c>
      <c r="CQ106" s="0" t="s">
        <v>1148</v>
      </c>
      <c r="CR106" s="0" t="s">
        <v>1148</v>
      </c>
      <c r="CS106" s="90" t="s">
        <v>324</v>
      </c>
      <c r="CT106" s="2"/>
      <c r="CU106" s="2"/>
      <c r="CV106" s="2"/>
      <c r="CW106" s="2"/>
      <c r="CY106" s="2"/>
      <c r="DA106" s="1" t="s">
        <v>257</v>
      </c>
      <c r="DB106" s="1" t="s">
        <v>1144</v>
      </c>
      <c r="DC106" s="1" t="s">
        <v>1149</v>
      </c>
      <c r="DD106" s="1" t="s">
        <v>201</v>
      </c>
      <c r="DE106" s="0" t="n">
        <v>20</v>
      </c>
      <c r="DF106" s="0" t="s">
        <v>202</v>
      </c>
      <c r="DG106" s="11"/>
      <c r="DH106" s="46" t="n">
        <v>1</v>
      </c>
      <c r="DI106" s="35" t="s">
        <v>183</v>
      </c>
      <c r="DJ106" s="34" t="n">
        <v>15054000</v>
      </c>
      <c r="DK106" s="5" t="n">
        <v>20</v>
      </c>
      <c r="DL106" s="5" t="s">
        <v>202</v>
      </c>
      <c r="DS106" s="2"/>
      <c r="DT106" s="2"/>
      <c r="DU106" s="2"/>
      <c r="DV106" s="2"/>
      <c r="DW106" s="2"/>
      <c r="DX106" s="2"/>
      <c r="DY106" s="2"/>
      <c r="EB106" s="2"/>
      <c r="EE106" s="2"/>
      <c r="EH106" s="2"/>
      <c r="EI106" s="2"/>
      <c r="EJ106" s="2"/>
      <c r="EK106" s="2"/>
      <c r="EL106" s="0" t="n">
        <f aca="false">(84*20)/30</f>
        <v>56</v>
      </c>
      <c r="EM106" s="0" t="n">
        <v>30</v>
      </c>
      <c r="EN106" s="0" t="s">
        <v>202</v>
      </c>
      <c r="EO106" s="0" t="s">
        <v>203</v>
      </c>
      <c r="EP106" s="0" t="n">
        <v>84</v>
      </c>
      <c r="ER106" s="32" t="str">
        <f aca="false">CONCATENATE(CN106," ",FD106," ",DK106,DL106,"/",DN106,DO106)</f>
        <v>simvastatine oral 20mg/</v>
      </c>
      <c r="ET106" s="0" t="s">
        <v>1150</v>
      </c>
      <c r="EU106" s="33" t="s">
        <v>205</v>
      </c>
      <c r="EV106" s="33" t="s">
        <v>1148</v>
      </c>
      <c r="EW106" s="33" t="s">
        <v>205</v>
      </c>
      <c r="EX106" s="33" t="s">
        <v>1151</v>
      </c>
      <c r="EY106" s="33" t="s">
        <v>205</v>
      </c>
      <c r="EZ106" s="33" t="s">
        <v>1152</v>
      </c>
      <c r="FA106" s="33" t="s">
        <v>205</v>
      </c>
      <c r="FB106" s="33" t="s">
        <v>209</v>
      </c>
      <c r="FC106" s="33" t="s">
        <v>205</v>
      </c>
      <c r="FD106" s="33" t="s">
        <v>210</v>
      </c>
      <c r="FE106" s="32" t="str">
        <f aca="false">CONCATENATE(CN106," ",FD106," ",DK106,DL106,"/",DN106,DO106)</f>
        <v>simvastatine oral 20mg/</v>
      </c>
      <c r="FH106" s="0" t="s">
        <v>1153</v>
      </c>
      <c r="FI106" s="33" t="s">
        <v>1151</v>
      </c>
      <c r="FJ106" s="33" t="s">
        <v>205</v>
      </c>
      <c r="FK106" s="33" t="s">
        <v>1152</v>
      </c>
      <c r="FL106" s="0" t="n">
        <v>69</v>
      </c>
      <c r="FM106" s="0" t="s">
        <v>183</v>
      </c>
      <c r="FN106" s="0" t="n">
        <v>19</v>
      </c>
      <c r="FO106" s="0" t="s">
        <v>214</v>
      </c>
      <c r="FP106" s="0" t="n">
        <v>31</v>
      </c>
      <c r="FQ106" s="0" t="s">
        <v>210</v>
      </c>
      <c r="FR106" s="0" t="n">
        <v>47</v>
      </c>
      <c r="FS106" s="0" t="s">
        <v>215</v>
      </c>
      <c r="FU106" s="0" t="n">
        <v>69</v>
      </c>
      <c r="FV106" s="0" t="n">
        <v>19</v>
      </c>
      <c r="FW106" s="0" t="n">
        <v>31</v>
      </c>
      <c r="FX106" s="0" t="n">
        <v>47</v>
      </c>
      <c r="FZ106" s="0" t="s">
        <v>216</v>
      </c>
      <c r="GA106" s="0" t="s">
        <v>217</v>
      </c>
    </row>
    <row r="107" s="52" customFormat="true" ht="13.8" hidden="false" customHeight="false" outlineLevel="0" collapsed="false">
      <c r="A107" s="52" t="s">
        <v>1154</v>
      </c>
      <c r="B107" s="52" t="s">
        <v>1155</v>
      </c>
      <c r="C107" s="28" t="str">
        <f aca="false">HYPERLINK(D107)</f>
        <v>https://samviewer.digile.be/nl/sam/ampps/577173-05</v>
      </c>
      <c r="D107" s="1" t="s">
        <v>1156</v>
      </c>
      <c r="E107" s="1" t="s">
        <v>1157</v>
      </c>
      <c r="F107" s="1" t="s">
        <v>1158</v>
      </c>
      <c r="G107" s="52" t="n">
        <v>4314365</v>
      </c>
      <c r="H107" s="52" t="s">
        <v>1154</v>
      </c>
      <c r="I107" s="52" t="s">
        <v>1154</v>
      </c>
      <c r="J107" s="2" t="str">
        <f aca="false">CONCATENATE(BI107," ",CK107," ",BE107," ",BO107," ",R107,S107," x ",DK107,DL107,"/",DN107,DO107)</f>
        <v>BEL simvastatine Aurobindo film-coated tablet 100 x 20mg/</v>
      </c>
      <c r="K107" s="2" t="str">
        <f aca="false">CONCATENATE(BI107," ",CK107," ",BE107," ",BO107," ",R107,S107," x ",DK107,DL107,"/",DN107,DO107)</f>
        <v>BEL simvastatine Aurobindo film-coated tablet 100 x 20mg/</v>
      </c>
      <c r="L107" s="11"/>
      <c r="M107" s="11"/>
      <c r="N107" s="11"/>
      <c r="O107" s="11"/>
      <c r="P107" s="52" t="n">
        <v>100</v>
      </c>
      <c r="Q107" s="2"/>
      <c r="R107" s="52" t="n">
        <v>100</v>
      </c>
      <c r="S107" s="2"/>
      <c r="T107" s="30" t="s">
        <v>180</v>
      </c>
      <c r="U107" s="1"/>
      <c r="V107" s="1"/>
      <c r="W107" s="1" t="s">
        <v>181</v>
      </c>
      <c r="X107" s="52" t="n">
        <v>98</v>
      </c>
      <c r="Y107" s="52" t="s">
        <v>1159</v>
      </c>
      <c r="AA107" s="2"/>
      <c r="AB107" s="2"/>
      <c r="AC107" s="2"/>
      <c r="AD107" s="76" t="n">
        <v>1</v>
      </c>
      <c r="AE107" s="52" t="n">
        <v>100</v>
      </c>
      <c r="AF107" s="52" t="n">
        <v>10221000</v>
      </c>
      <c r="AG107" s="32" t="s">
        <v>781</v>
      </c>
      <c r="AH107" s="52" t="s">
        <v>778</v>
      </c>
      <c r="AI107" s="2"/>
      <c r="AJ107" s="34" t="n">
        <v>15054000</v>
      </c>
      <c r="AK107" s="35" t="s">
        <v>183</v>
      </c>
      <c r="AL107" s="2"/>
      <c r="AM107" s="2"/>
      <c r="AN107" s="2"/>
      <c r="AO107" s="2"/>
      <c r="AP107" s="52" t="n">
        <v>100</v>
      </c>
      <c r="AQ107" s="2"/>
      <c r="AR107" s="2"/>
      <c r="AS107" s="52" t="n">
        <v>298</v>
      </c>
      <c r="AT107" s="36" t="str">
        <f aca="false">CONCATENATE(BI107," ",CK107," ",BE107," ",BO107," ",DK107,DL107,"/",DN107,DO107)</f>
        <v>BEL simvastatine Aurobindo film-coated tablet 20mg/</v>
      </c>
      <c r="AU107" s="29"/>
      <c r="AV107" s="3"/>
      <c r="AW107" s="52" t="n">
        <v>298</v>
      </c>
      <c r="AX107" s="52" t="s">
        <v>1160</v>
      </c>
      <c r="AZ107" s="52" t="s">
        <v>1143</v>
      </c>
      <c r="BA107" s="4" t="s">
        <v>1144</v>
      </c>
      <c r="BB107" s="52" t="n">
        <v>10221000</v>
      </c>
      <c r="BC107" s="32" t="s">
        <v>781</v>
      </c>
      <c r="BD107" s="34" t="n">
        <v>1559</v>
      </c>
      <c r="BE107" s="52" t="s">
        <v>188</v>
      </c>
      <c r="BF107" s="2"/>
      <c r="BG107" s="52" t="s">
        <v>188</v>
      </c>
      <c r="BH107" s="52" t="n">
        <v>1559</v>
      </c>
      <c r="BI107" s="11" t="s">
        <v>189</v>
      </c>
      <c r="BJ107" s="52" t="str">
        <f aca="false">CONCATENATE(CK107," ",BO107," ",DK107,DL107,"/",DN107,DO107)</f>
        <v>simvastatine film-coated tablet 20mg/</v>
      </c>
      <c r="BK107" s="29"/>
      <c r="BL107" s="52" t="str">
        <f aca="false">CONCATENATE(CK107," ",BO107," ",DK107,DL107,"/",DN107,DO107)</f>
        <v>simvastatine film-coated tablet 20mg/</v>
      </c>
      <c r="BM107" s="52" t="s">
        <v>1147</v>
      </c>
      <c r="BN107" s="52" t="n">
        <v>10221000</v>
      </c>
      <c r="BO107" s="32" t="s">
        <v>781</v>
      </c>
      <c r="BP107" s="1" t="s">
        <v>781</v>
      </c>
      <c r="BQ107" s="1" t="s">
        <v>183</v>
      </c>
      <c r="BR107" s="52" t="n">
        <v>10221000</v>
      </c>
      <c r="BS107" s="52" t="s">
        <v>782</v>
      </c>
      <c r="BT107" s="52" t="n">
        <v>10221000</v>
      </c>
      <c r="BU107" s="52" t="s">
        <v>782</v>
      </c>
      <c r="BV107" s="34" t="n">
        <v>15054000</v>
      </c>
      <c r="BW107" s="35" t="s">
        <v>183</v>
      </c>
      <c r="BX107" s="2"/>
      <c r="BY107" s="4" t="s">
        <v>183</v>
      </c>
      <c r="BZ107" s="52" t="n">
        <v>20053000</v>
      </c>
      <c r="CA107" s="52" t="s">
        <v>191</v>
      </c>
      <c r="CB107" s="1" t="s">
        <v>191</v>
      </c>
      <c r="CC107" s="1" t="s">
        <v>191</v>
      </c>
      <c r="CD107" s="2"/>
      <c r="CE107" s="2"/>
      <c r="CF107" s="2"/>
      <c r="CG107" s="2"/>
      <c r="CH107" s="43" t="n">
        <v>100000091786</v>
      </c>
      <c r="CI107" s="43" t="s">
        <v>192</v>
      </c>
      <c r="CJ107" s="43" t="n">
        <v>100000091786</v>
      </c>
      <c r="CK107" s="52" t="s">
        <v>1148</v>
      </c>
      <c r="CL107" s="11" t="s">
        <v>194</v>
      </c>
      <c r="CM107" s="89" t="n">
        <v>100000091343</v>
      </c>
      <c r="CN107" s="52" t="s">
        <v>1148</v>
      </c>
      <c r="CO107" s="1" t="s">
        <v>1144</v>
      </c>
      <c r="CP107" s="4" t="s">
        <v>1149</v>
      </c>
      <c r="CQ107" s="52" t="s">
        <v>1148</v>
      </c>
      <c r="CR107" s="52" t="s">
        <v>1148</v>
      </c>
      <c r="CS107" s="90" t="s">
        <v>324</v>
      </c>
      <c r="CT107" s="2"/>
      <c r="CU107" s="2"/>
      <c r="CV107" s="2"/>
      <c r="CW107" s="2"/>
      <c r="CY107" s="2"/>
      <c r="CZ107" s="1"/>
      <c r="DA107" s="1" t="s">
        <v>257</v>
      </c>
      <c r="DB107" s="1" t="s">
        <v>1144</v>
      </c>
      <c r="DC107" s="1" t="s">
        <v>1149</v>
      </c>
      <c r="DD107" s="1" t="s">
        <v>201</v>
      </c>
      <c r="DE107" s="52" t="n">
        <v>20</v>
      </c>
      <c r="DF107" s="52" t="s">
        <v>202</v>
      </c>
      <c r="DG107" s="11"/>
      <c r="DH107" s="46" t="n">
        <v>1</v>
      </c>
      <c r="DI107" s="35" t="s">
        <v>183</v>
      </c>
      <c r="DJ107" s="34" t="n">
        <v>15054000</v>
      </c>
      <c r="DK107" s="52" t="n">
        <v>20</v>
      </c>
      <c r="DL107" s="52" t="s">
        <v>202</v>
      </c>
      <c r="DM107" s="5"/>
      <c r="DN107" s="5"/>
      <c r="DO107" s="5"/>
      <c r="DP107" s="5"/>
      <c r="DQ107" s="5"/>
      <c r="DR107" s="5"/>
      <c r="DS107" s="2"/>
      <c r="DT107" s="2"/>
      <c r="DU107" s="2"/>
      <c r="DV107" s="2"/>
      <c r="DW107" s="2"/>
      <c r="DX107" s="2"/>
      <c r="DY107" s="2"/>
      <c r="EB107" s="2"/>
      <c r="EE107" s="2"/>
      <c r="EH107" s="2"/>
      <c r="EI107" s="2"/>
      <c r="EJ107" s="2"/>
      <c r="EK107" s="2"/>
      <c r="EL107" s="33" t="n">
        <f aca="false">(100*20)/30</f>
        <v>66.6666666666667</v>
      </c>
      <c r="EM107" s="52" t="n">
        <v>30</v>
      </c>
      <c r="EN107" s="52" t="s">
        <v>202</v>
      </c>
      <c r="EO107" s="52" t="s">
        <v>203</v>
      </c>
      <c r="EP107" s="52" t="n">
        <v>100</v>
      </c>
      <c r="ER107" s="32" t="str">
        <f aca="false">CONCATENATE(CN107," ",FD107," ",DK107,DL107,"/",DN107,DO107)</f>
        <v>simvastatine oral 20mg/</v>
      </c>
      <c r="ET107" s="52" t="s">
        <v>1150</v>
      </c>
      <c r="EU107" s="33" t="s">
        <v>205</v>
      </c>
      <c r="EV107" s="33" t="s">
        <v>1148</v>
      </c>
      <c r="EW107" s="33" t="s">
        <v>205</v>
      </c>
      <c r="EX107" s="33" t="s">
        <v>1151</v>
      </c>
      <c r="EY107" s="33" t="s">
        <v>205</v>
      </c>
      <c r="EZ107" s="33" t="s">
        <v>1152</v>
      </c>
      <c r="FA107" s="33" t="s">
        <v>205</v>
      </c>
      <c r="FB107" s="33" t="s">
        <v>209</v>
      </c>
      <c r="FC107" s="33" t="s">
        <v>205</v>
      </c>
      <c r="FD107" s="33" t="s">
        <v>210</v>
      </c>
      <c r="FE107" s="32" t="str">
        <f aca="false">CONCATENATE(CN107," ",FD107," ",DK107,DL107,"/",DN107,DO107)</f>
        <v>simvastatine oral 20mg/</v>
      </c>
      <c r="FH107" s="52" t="s">
        <v>1153</v>
      </c>
      <c r="FI107" s="33" t="s">
        <v>1151</v>
      </c>
      <c r="FJ107" s="33" t="s">
        <v>205</v>
      </c>
      <c r="FK107" s="33" t="s">
        <v>1152</v>
      </c>
      <c r="FL107" s="52" t="n">
        <v>69</v>
      </c>
      <c r="FM107" s="52" t="s">
        <v>183</v>
      </c>
      <c r="FN107" s="52" t="n">
        <v>19</v>
      </c>
      <c r="FO107" s="52" t="s">
        <v>214</v>
      </c>
      <c r="FP107" s="52" t="n">
        <v>31</v>
      </c>
      <c r="FQ107" s="52" t="s">
        <v>210</v>
      </c>
      <c r="FR107" s="52" t="n">
        <v>47</v>
      </c>
      <c r="FS107" s="52" t="s">
        <v>215</v>
      </c>
      <c r="FU107" s="52" t="n">
        <v>69</v>
      </c>
      <c r="FV107" s="52" t="n">
        <v>19</v>
      </c>
      <c r="FW107" s="52" t="n">
        <v>31</v>
      </c>
      <c r="FX107" s="52" t="n">
        <v>47</v>
      </c>
      <c r="FZ107" s="52" t="s">
        <v>216</v>
      </c>
      <c r="GA107" s="52" t="s">
        <v>217</v>
      </c>
    </row>
    <row r="108" customFormat="false" ht="13.8" hidden="false" customHeight="false" outlineLevel="0" collapsed="false">
      <c r="A108" s="0" t="s">
        <v>1161</v>
      </c>
      <c r="B108" s="0" t="s">
        <v>1162</v>
      </c>
      <c r="C108" s="28" t="str">
        <f aca="false">HYPERLINK(D108)</f>
        <v>https://samviewer.digile.be/nl/sam/ampps/577173-02</v>
      </c>
      <c r="D108" s="1" t="s">
        <v>1163</v>
      </c>
      <c r="E108" s="1" t="s">
        <v>1164</v>
      </c>
      <c r="F108" s="1" t="s">
        <v>1165</v>
      </c>
      <c r="G108" s="0" t="n">
        <v>4314357</v>
      </c>
      <c r="H108" s="0" t="s">
        <v>1161</v>
      </c>
      <c r="I108" s="0" t="s">
        <v>1161</v>
      </c>
      <c r="J108" s="2" t="str">
        <f aca="false">CONCATENATE(BI108," ",CK108," ",BE108," ",BO108," ",R108,S108," x ",DK108,DL108,"/",DN108,DO108)</f>
        <v>BEL simvastatine Aurobindo film-coated tablet 30 x 20mg/</v>
      </c>
      <c r="K108" s="2" t="str">
        <f aca="false">CONCATENATE(BI108," ",CK108," ",BE108," ",BO108," ",R108,S108," x ",DK108,DL108,"/",DN108,DO108)</f>
        <v>BEL simvastatine Aurobindo film-coated tablet 30 x 20mg/</v>
      </c>
      <c r="L108" s="11"/>
      <c r="M108" s="11"/>
      <c r="N108" s="11"/>
      <c r="O108" s="11"/>
      <c r="P108" s="0" t="n">
        <v>30</v>
      </c>
      <c r="Q108" s="2"/>
      <c r="R108" s="0" t="n">
        <v>30</v>
      </c>
      <c r="S108" s="2"/>
      <c r="T108" s="30" t="s">
        <v>223</v>
      </c>
      <c r="W108" s="1" t="s">
        <v>224</v>
      </c>
      <c r="X108" s="0" t="n">
        <v>100</v>
      </c>
      <c r="Y108" s="0" t="s">
        <v>1159</v>
      </c>
      <c r="AA108" s="2"/>
      <c r="AB108" s="2"/>
      <c r="AC108" s="2"/>
      <c r="AD108" s="76" t="n">
        <v>1</v>
      </c>
      <c r="AE108" s="0" t="n">
        <v>30</v>
      </c>
      <c r="AF108" s="0" t="n">
        <v>10221000</v>
      </c>
      <c r="AG108" s="32" t="s">
        <v>781</v>
      </c>
      <c r="AH108" s="0" t="s">
        <v>778</v>
      </c>
      <c r="AI108" s="2"/>
      <c r="AJ108" s="34" t="n">
        <v>15054000</v>
      </c>
      <c r="AK108" s="35" t="s">
        <v>183</v>
      </c>
      <c r="AL108" s="2"/>
      <c r="AM108" s="2"/>
      <c r="AN108" s="2"/>
      <c r="AO108" s="2"/>
      <c r="AP108" s="0" t="n">
        <v>30</v>
      </c>
      <c r="AQ108" s="2"/>
      <c r="AR108" s="2"/>
      <c r="AS108" s="0" t="n">
        <v>298</v>
      </c>
      <c r="AT108" s="36" t="str">
        <f aca="false">CONCATENATE(BI108," ",CK108," ",BE108," ",BO108," ",DK108,DL108,"/",DN108,DO108)</f>
        <v>BEL simvastatine Aurobindo film-coated tablet 20mg/</v>
      </c>
      <c r="AU108" s="29"/>
      <c r="AW108" s="0" t="n">
        <v>298</v>
      </c>
      <c r="AX108" s="0" t="s">
        <v>1160</v>
      </c>
      <c r="AZ108" s="0" t="s">
        <v>1143</v>
      </c>
      <c r="BA108" s="4" t="s">
        <v>1144</v>
      </c>
      <c r="BB108" s="0" t="n">
        <v>10221000</v>
      </c>
      <c r="BC108" s="32" t="s">
        <v>781</v>
      </c>
      <c r="BD108" s="34" t="n">
        <v>1559</v>
      </c>
      <c r="BE108" s="0" t="s">
        <v>188</v>
      </c>
      <c r="BF108" s="2"/>
      <c r="BG108" s="0" t="s">
        <v>188</v>
      </c>
      <c r="BH108" s="0" t="n">
        <v>1559</v>
      </c>
      <c r="BI108" s="11" t="s">
        <v>189</v>
      </c>
      <c r="BJ108" s="0" t="str">
        <f aca="false">CONCATENATE(CK108," ",BO108," ",DK108,DL108,"/",DN108,DO108)</f>
        <v>simvastatine film-coated tablet 20mg/</v>
      </c>
      <c r="BK108" s="29"/>
      <c r="BL108" s="0" t="str">
        <f aca="false">CONCATENATE(CK108," ",BO108," ",DK108,DL108,"/",DN108,DO108)</f>
        <v>simvastatine film-coated tablet 20mg/</v>
      </c>
      <c r="BM108" s="0" t="s">
        <v>1147</v>
      </c>
      <c r="BN108" s="0" t="n">
        <v>10221000</v>
      </c>
      <c r="BO108" s="32" t="s">
        <v>781</v>
      </c>
      <c r="BP108" s="1" t="s">
        <v>781</v>
      </c>
      <c r="BQ108" s="1" t="s">
        <v>183</v>
      </c>
      <c r="BR108" s="0" t="n">
        <v>10221000</v>
      </c>
      <c r="BS108" s="0" t="s">
        <v>782</v>
      </c>
      <c r="BT108" s="0" t="n">
        <v>10221000</v>
      </c>
      <c r="BU108" s="0" t="s">
        <v>782</v>
      </c>
      <c r="BV108" s="34" t="n">
        <v>15054000</v>
      </c>
      <c r="BW108" s="35" t="s">
        <v>183</v>
      </c>
      <c r="BX108" s="2"/>
      <c r="BY108" s="4" t="s">
        <v>183</v>
      </c>
      <c r="BZ108" s="0" t="n">
        <v>20053000</v>
      </c>
      <c r="CA108" s="0" t="s">
        <v>191</v>
      </c>
      <c r="CB108" s="1" t="s">
        <v>191</v>
      </c>
      <c r="CC108" s="1" t="s">
        <v>191</v>
      </c>
      <c r="CD108" s="2"/>
      <c r="CE108" s="2"/>
      <c r="CF108" s="2"/>
      <c r="CG108" s="2"/>
      <c r="CH108" s="43" t="n">
        <v>100000091786</v>
      </c>
      <c r="CI108" s="43" t="s">
        <v>192</v>
      </c>
      <c r="CJ108" s="43" t="n">
        <v>100000091786</v>
      </c>
      <c r="CK108" s="0" t="s">
        <v>1148</v>
      </c>
      <c r="CL108" s="11" t="s">
        <v>194</v>
      </c>
      <c r="CM108" s="89" t="n">
        <v>100000091343</v>
      </c>
      <c r="CN108" s="0" t="s">
        <v>1148</v>
      </c>
      <c r="CO108" s="1" t="s">
        <v>1144</v>
      </c>
      <c r="CP108" s="4" t="s">
        <v>1149</v>
      </c>
      <c r="CQ108" s="0" t="s">
        <v>1148</v>
      </c>
      <c r="CR108" s="0" t="s">
        <v>1148</v>
      </c>
      <c r="CS108" s="90" t="s">
        <v>324</v>
      </c>
      <c r="CT108" s="2"/>
      <c r="CU108" s="2"/>
      <c r="CV108" s="2"/>
      <c r="CW108" s="2"/>
      <c r="CY108" s="2"/>
      <c r="DA108" s="1" t="s">
        <v>257</v>
      </c>
      <c r="DB108" s="1" t="s">
        <v>1144</v>
      </c>
      <c r="DC108" s="1" t="s">
        <v>1149</v>
      </c>
      <c r="DD108" s="1" t="s">
        <v>201</v>
      </c>
      <c r="DE108" s="0" t="n">
        <v>20</v>
      </c>
      <c r="DF108" s="0" t="s">
        <v>202</v>
      </c>
      <c r="DG108" s="11"/>
      <c r="DH108" s="46" t="n">
        <v>1</v>
      </c>
      <c r="DI108" s="35" t="s">
        <v>183</v>
      </c>
      <c r="DJ108" s="34" t="n">
        <v>15054000</v>
      </c>
      <c r="DK108" s="5" t="n">
        <v>20</v>
      </c>
      <c r="DL108" s="5" t="s">
        <v>202</v>
      </c>
      <c r="DS108" s="2"/>
      <c r="DT108" s="2"/>
      <c r="DU108" s="2"/>
      <c r="DV108" s="2"/>
      <c r="DW108" s="2"/>
      <c r="DX108" s="2"/>
      <c r="DY108" s="2"/>
      <c r="EB108" s="2"/>
      <c r="EE108" s="2"/>
      <c r="EH108" s="2"/>
      <c r="EI108" s="2"/>
      <c r="EJ108" s="2"/>
      <c r="EK108" s="2"/>
      <c r="EL108" s="33" t="n">
        <f aca="false">(30*20)/30</f>
        <v>20</v>
      </c>
      <c r="EM108" s="0" t="n">
        <v>30</v>
      </c>
      <c r="EN108" s="0" t="s">
        <v>202</v>
      </c>
      <c r="EO108" s="0" t="s">
        <v>203</v>
      </c>
      <c r="EP108" s="0" t="n">
        <v>30</v>
      </c>
      <c r="ER108" s="32" t="str">
        <f aca="false">CONCATENATE(CN108," ",FD108," ",DK108,DL108,"/",DN108,DO108)</f>
        <v>simvastatine oral 20mg/</v>
      </c>
      <c r="ET108" s="0" t="s">
        <v>1150</v>
      </c>
      <c r="EU108" s="33" t="s">
        <v>205</v>
      </c>
      <c r="EV108" s="33" t="s">
        <v>1148</v>
      </c>
      <c r="EW108" s="33" t="s">
        <v>205</v>
      </c>
      <c r="EX108" s="33" t="s">
        <v>1151</v>
      </c>
      <c r="EY108" s="33" t="s">
        <v>205</v>
      </c>
      <c r="EZ108" s="33" t="s">
        <v>1152</v>
      </c>
      <c r="FA108" s="33" t="s">
        <v>205</v>
      </c>
      <c r="FB108" s="33" t="s">
        <v>209</v>
      </c>
      <c r="FC108" s="33" t="s">
        <v>205</v>
      </c>
      <c r="FD108" s="33" t="s">
        <v>210</v>
      </c>
      <c r="FE108" s="32" t="str">
        <f aca="false">CONCATENATE(CN108," ",FD108," ",DK108,DL108,"/",DN108,DO108)</f>
        <v>simvastatine oral 20mg/</v>
      </c>
      <c r="FH108" s="0" t="s">
        <v>1153</v>
      </c>
      <c r="FI108" s="33" t="s">
        <v>1151</v>
      </c>
      <c r="FJ108" s="33" t="s">
        <v>205</v>
      </c>
      <c r="FK108" s="33" t="s">
        <v>1152</v>
      </c>
      <c r="FL108" s="0" t="n">
        <v>69</v>
      </c>
      <c r="FM108" s="0" t="s">
        <v>183</v>
      </c>
      <c r="FN108" s="0" t="n">
        <v>19</v>
      </c>
      <c r="FO108" s="0" t="s">
        <v>214</v>
      </c>
      <c r="FP108" s="0" t="n">
        <v>31</v>
      </c>
      <c r="FQ108" s="0" t="s">
        <v>210</v>
      </c>
      <c r="FR108" s="0" t="n">
        <v>47</v>
      </c>
      <c r="FS108" s="0" t="s">
        <v>215</v>
      </c>
      <c r="FU108" s="0" t="n">
        <v>69</v>
      </c>
      <c r="FV108" s="0" t="n">
        <v>19</v>
      </c>
      <c r="FW108" s="0" t="n">
        <v>31</v>
      </c>
      <c r="FX108" s="0" t="n">
        <v>47</v>
      </c>
      <c r="FZ108" s="0" t="s">
        <v>216</v>
      </c>
      <c r="GA108" s="0" t="s">
        <v>217</v>
      </c>
    </row>
    <row r="109" customFormat="false" ht="13.8" hidden="false" customHeight="false" outlineLevel="0" collapsed="false">
      <c r="A109" s="0" t="s">
        <v>1166</v>
      </c>
      <c r="B109" s="0" t="s">
        <v>1167</v>
      </c>
      <c r="C109" s="28" t="str">
        <f aca="false">HYPERLINK(D109)</f>
        <v>https://samviewer.digile.be/nl/sam/ampps/472924-21</v>
      </c>
      <c r="D109" s="1" t="s">
        <v>1168</v>
      </c>
      <c r="E109" s="1" t="s">
        <v>1169</v>
      </c>
      <c r="F109" s="1" t="s">
        <v>1170</v>
      </c>
      <c r="G109" s="0" t="n">
        <v>3364072</v>
      </c>
      <c r="H109" s="0" t="s">
        <v>1166</v>
      </c>
      <c r="I109" s="0" t="s">
        <v>1166</v>
      </c>
      <c r="J109" s="2" t="str">
        <f aca="false">CONCATENATE(BI109," ",CK109," ",BE109," ",BO109," ",R109,S109," x ",DK109,DL109,"/",DN109,DO109)</f>
        <v>BEL simvastatine Impexeco film-coated tablet 100 x 20mg/</v>
      </c>
      <c r="K109" s="2" t="str">
        <f aca="false">CONCATENATE(BI109," ",CK109," ",BE109," ",BO109," ",R109,S109," x ",DK109,DL109,"/",DN109,DO109)</f>
        <v>BEL simvastatine Impexeco film-coated tablet 100 x 20mg/</v>
      </c>
      <c r="L109" s="11"/>
      <c r="M109" s="11"/>
      <c r="N109" s="11"/>
      <c r="O109" s="11"/>
      <c r="P109" s="0" t="n">
        <v>100</v>
      </c>
      <c r="Q109" s="2"/>
      <c r="R109" s="0" t="n">
        <v>100</v>
      </c>
      <c r="S109" s="2"/>
      <c r="T109" s="30" t="s">
        <v>180</v>
      </c>
      <c r="W109" s="1" t="s">
        <v>181</v>
      </c>
      <c r="X109" s="0" t="n">
        <v>100</v>
      </c>
      <c r="Y109" s="0" t="s">
        <v>324</v>
      </c>
      <c r="AA109" s="2"/>
      <c r="AB109" s="2"/>
      <c r="AC109" s="2"/>
      <c r="AD109" s="76" t="n">
        <v>1</v>
      </c>
      <c r="AE109" s="0" t="n">
        <v>100</v>
      </c>
      <c r="AF109" s="0" t="n">
        <v>10221000</v>
      </c>
      <c r="AG109" s="32" t="s">
        <v>781</v>
      </c>
      <c r="AH109" s="0" t="s">
        <v>778</v>
      </c>
      <c r="AI109" s="2"/>
      <c r="AJ109" s="34" t="n">
        <v>15054000</v>
      </c>
      <c r="AK109" s="35" t="s">
        <v>183</v>
      </c>
      <c r="AL109" s="2"/>
      <c r="AM109" s="2"/>
      <c r="AN109" s="2"/>
      <c r="AO109" s="2"/>
      <c r="AP109" s="0" t="n">
        <v>100</v>
      </c>
      <c r="AQ109" s="2"/>
      <c r="AR109" s="2"/>
      <c r="AS109" s="0" t="n">
        <v>303</v>
      </c>
      <c r="AT109" s="36" t="str">
        <f aca="false">CONCATENATE(BI109," ",CK109," ",BE109," ",BO109," ",DK109,DL109,"/",DN109,DO109)</f>
        <v>BEL simvastatine Impexeco film-coated tablet 20mg/</v>
      </c>
      <c r="AU109" s="29"/>
      <c r="AW109" s="0" t="n">
        <v>303</v>
      </c>
      <c r="AX109" s="0" t="s">
        <v>1171</v>
      </c>
      <c r="AZ109" s="0" t="s">
        <v>1143</v>
      </c>
      <c r="BA109" s="4" t="s">
        <v>1144</v>
      </c>
      <c r="BB109" s="0" t="n">
        <v>10221000</v>
      </c>
      <c r="BC109" s="32" t="s">
        <v>781</v>
      </c>
      <c r="BD109" s="34" t="n">
        <v>1564</v>
      </c>
      <c r="BE109" s="0" t="s">
        <v>231</v>
      </c>
      <c r="BF109" s="2"/>
      <c r="BG109" s="0" t="s">
        <v>231</v>
      </c>
      <c r="BH109" s="0" t="n">
        <v>1564</v>
      </c>
      <c r="BI109" s="11" t="s">
        <v>189</v>
      </c>
      <c r="BJ109" s="0" t="str">
        <f aca="false">CONCATENATE(CK109," ",BO109," ",DK109,DL109,"/",DN109,DO109)</f>
        <v>simvastatine film-coated tablet 20mg/</v>
      </c>
      <c r="BK109" s="29"/>
      <c r="BL109" s="0" t="str">
        <f aca="false">CONCATENATE(CK109," ",BO109," ",DK109,DL109,"/",DN109,DO109)</f>
        <v>simvastatine film-coated tablet 20mg/</v>
      </c>
      <c r="BM109" s="0" t="s">
        <v>1147</v>
      </c>
      <c r="BN109" s="0" t="n">
        <v>10221000</v>
      </c>
      <c r="BO109" s="32" t="s">
        <v>781</v>
      </c>
      <c r="BP109" s="1" t="s">
        <v>781</v>
      </c>
      <c r="BQ109" s="1" t="s">
        <v>183</v>
      </c>
      <c r="BR109" s="0" t="n">
        <v>10221000</v>
      </c>
      <c r="BS109" s="0" t="s">
        <v>782</v>
      </c>
      <c r="BT109" s="0" t="n">
        <v>10221000</v>
      </c>
      <c r="BU109" s="0" t="s">
        <v>782</v>
      </c>
      <c r="BV109" s="34" t="n">
        <v>15054000</v>
      </c>
      <c r="BW109" s="35" t="s">
        <v>183</v>
      </c>
      <c r="BX109" s="2"/>
      <c r="BY109" s="4" t="s">
        <v>183</v>
      </c>
      <c r="BZ109" s="0" t="n">
        <v>20053000</v>
      </c>
      <c r="CA109" s="0" t="s">
        <v>191</v>
      </c>
      <c r="CB109" s="1" t="s">
        <v>191</v>
      </c>
      <c r="CC109" s="1" t="s">
        <v>191</v>
      </c>
      <c r="CD109" s="2"/>
      <c r="CE109" s="2"/>
      <c r="CF109" s="2"/>
      <c r="CG109" s="2"/>
      <c r="CH109" s="43" t="n">
        <v>100000091786</v>
      </c>
      <c r="CI109" s="43" t="s">
        <v>192</v>
      </c>
      <c r="CJ109" s="43" t="n">
        <v>100000091786</v>
      </c>
      <c r="CK109" s="0" t="s">
        <v>1148</v>
      </c>
      <c r="CL109" s="11" t="s">
        <v>194</v>
      </c>
      <c r="CM109" s="89" t="n">
        <v>100000091343</v>
      </c>
      <c r="CN109" s="0" t="s">
        <v>1148</v>
      </c>
      <c r="CO109" s="1" t="s">
        <v>1144</v>
      </c>
      <c r="CP109" s="4" t="s">
        <v>1149</v>
      </c>
      <c r="CQ109" s="0" t="s">
        <v>1148</v>
      </c>
      <c r="CR109" s="0" t="s">
        <v>1148</v>
      </c>
      <c r="CS109" s="90" t="s">
        <v>324</v>
      </c>
      <c r="CT109" s="2"/>
      <c r="CU109" s="2"/>
      <c r="CV109" s="2"/>
      <c r="CW109" s="2"/>
      <c r="CY109" s="2"/>
      <c r="DA109" s="1" t="s">
        <v>257</v>
      </c>
      <c r="DB109" s="1" t="s">
        <v>1144</v>
      </c>
      <c r="DC109" s="1" t="s">
        <v>1149</v>
      </c>
      <c r="DD109" s="1" t="s">
        <v>201</v>
      </c>
      <c r="DE109" s="0" t="n">
        <v>20</v>
      </c>
      <c r="DF109" s="0" t="s">
        <v>202</v>
      </c>
      <c r="DG109" s="11"/>
      <c r="DH109" s="46" t="n">
        <v>1</v>
      </c>
      <c r="DI109" s="35" t="s">
        <v>183</v>
      </c>
      <c r="DJ109" s="34" t="n">
        <v>15054000</v>
      </c>
      <c r="DK109" s="5" t="n">
        <v>20</v>
      </c>
      <c r="DL109" s="5" t="s">
        <v>202</v>
      </c>
      <c r="DS109" s="2"/>
      <c r="DT109" s="2"/>
      <c r="DU109" s="2"/>
      <c r="DV109" s="2"/>
      <c r="DW109" s="2"/>
      <c r="DX109" s="2"/>
      <c r="DY109" s="2"/>
      <c r="EB109" s="2"/>
      <c r="EE109" s="2"/>
      <c r="EH109" s="2"/>
      <c r="EI109" s="2"/>
      <c r="EJ109" s="2"/>
      <c r="EK109" s="2"/>
      <c r="EL109" s="33" t="n">
        <f aca="false">(100*20)/30</f>
        <v>66.6666666666667</v>
      </c>
      <c r="EM109" s="0" t="n">
        <v>30</v>
      </c>
      <c r="EN109" s="0" t="s">
        <v>202</v>
      </c>
      <c r="EO109" s="0" t="s">
        <v>203</v>
      </c>
      <c r="EP109" s="0" t="n">
        <v>100</v>
      </c>
      <c r="ER109" s="32" t="str">
        <f aca="false">CONCATENATE(CN109," ",FD109," ",DK109,DL109,"/",DN109,DO109)</f>
        <v>simvastatine oral 20mg/</v>
      </c>
      <c r="ET109" s="0" t="s">
        <v>1150</v>
      </c>
      <c r="EU109" s="33" t="s">
        <v>205</v>
      </c>
      <c r="EV109" s="33" t="s">
        <v>1148</v>
      </c>
      <c r="EW109" s="33" t="s">
        <v>205</v>
      </c>
      <c r="EX109" s="33" t="s">
        <v>1151</v>
      </c>
      <c r="EY109" s="33" t="s">
        <v>205</v>
      </c>
      <c r="EZ109" s="33" t="s">
        <v>1152</v>
      </c>
      <c r="FA109" s="33" t="s">
        <v>205</v>
      </c>
      <c r="FB109" s="33" t="s">
        <v>209</v>
      </c>
      <c r="FC109" s="33" t="s">
        <v>205</v>
      </c>
      <c r="FD109" s="33" t="s">
        <v>210</v>
      </c>
      <c r="FE109" s="32" t="str">
        <f aca="false">CONCATENATE(CN109," ",FD109," ",DK109,DL109,"/",DN109,DO109)</f>
        <v>simvastatine oral 20mg/</v>
      </c>
      <c r="FH109" s="0" t="s">
        <v>1153</v>
      </c>
      <c r="FI109" s="33" t="s">
        <v>1151</v>
      </c>
      <c r="FJ109" s="33" t="s">
        <v>205</v>
      </c>
      <c r="FK109" s="33" t="s">
        <v>1152</v>
      </c>
      <c r="FL109" s="0" t="n">
        <v>69</v>
      </c>
      <c r="FM109" s="0" t="s">
        <v>183</v>
      </c>
      <c r="FN109" s="0" t="n">
        <v>19</v>
      </c>
      <c r="FO109" s="0" t="s">
        <v>214</v>
      </c>
      <c r="FP109" s="0" t="n">
        <v>31</v>
      </c>
      <c r="FQ109" s="0" t="s">
        <v>210</v>
      </c>
      <c r="FR109" s="0" t="n">
        <v>47</v>
      </c>
      <c r="FS109" s="0" t="s">
        <v>215</v>
      </c>
      <c r="FU109" s="0" t="n">
        <v>69</v>
      </c>
      <c r="FV109" s="0" t="n">
        <v>19</v>
      </c>
      <c r="FW109" s="0" t="n">
        <v>31</v>
      </c>
      <c r="FX109" s="0" t="n">
        <v>47</v>
      </c>
      <c r="FZ109" s="0" t="s">
        <v>216</v>
      </c>
      <c r="GA109" s="0" t="s">
        <v>217</v>
      </c>
    </row>
    <row r="110" customFormat="false" ht="13.8" hidden="false" customHeight="false" outlineLevel="0" collapsed="false">
      <c r="A110" s="0" t="s">
        <v>1172</v>
      </c>
      <c r="B110" s="0" t="s">
        <v>1173</v>
      </c>
      <c r="C110" s="28" t="str">
        <f aca="false">HYPERLINK(D110)</f>
        <v>https://samviewer.digile.be/nl/sam/ampps/237246-21</v>
      </c>
      <c r="D110" s="1" t="s">
        <v>1174</v>
      </c>
      <c r="E110" s="1" t="s">
        <v>1175</v>
      </c>
      <c r="F110" s="1" t="s">
        <v>1176</v>
      </c>
      <c r="G110" s="0" t="n">
        <v>1766252</v>
      </c>
      <c r="H110" s="0" t="s">
        <v>1172</v>
      </c>
      <c r="I110" s="0" t="s">
        <v>1172</v>
      </c>
      <c r="J110" s="2" t="str">
        <f aca="false">CONCATENATE(BI110," ",CK110," ",BE110," ",BO110," ",R110,S110," x ",DK110,DL110,"/",DN110,DO110)</f>
        <v>BEL simvastatine Sandoz film-coated tablet 100 x 20mg/</v>
      </c>
      <c r="K110" s="2" t="str">
        <f aca="false">CONCATENATE(BI110," ",CK110," ",BE110," ",BO110," ",R110,S110," x ",DK110,DL110,"/",DN110,DO110)</f>
        <v>BEL simvastatine Sandoz film-coated tablet 100 x 20mg/</v>
      </c>
      <c r="L110" s="11"/>
      <c r="M110" s="11"/>
      <c r="N110" s="11"/>
      <c r="O110" s="11"/>
      <c r="P110" s="0" t="n">
        <v>100</v>
      </c>
      <c r="Q110" s="2"/>
      <c r="R110" s="0" t="n">
        <v>100</v>
      </c>
      <c r="S110" s="2"/>
      <c r="T110" s="30" t="s">
        <v>180</v>
      </c>
      <c r="W110" s="1" t="s">
        <v>181</v>
      </c>
      <c r="X110" s="0" t="n">
        <v>30</v>
      </c>
      <c r="Y110" s="0" t="s">
        <v>1177</v>
      </c>
      <c r="AA110" s="2"/>
      <c r="AB110" s="2"/>
      <c r="AC110" s="2"/>
      <c r="AD110" s="76" t="n">
        <v>1</v>
      </c>
      <c r="AE110" s="0" t="n">
        <v>100</v>
      </c>
      <c r="AF110" s="0" t="n">
        <v>10221000</v>
      </c>
      <c r="AG110" s="32" t="s">
        <v>781</v>
      </c>
      <c r="AH110" s="0" t="s">
        <v>778</v>
      </c>
      <c r="AI110" s="2"/>
      <c r="AJ110" s="34" t="n">
        <v>15054000</v>
      </c>
      <c r="AK110" s="35" t="s">
        <v>183</v>
      </c>
      <c r="AL110" s="2"/>
      <c r="AM110" s="2"/>
      <c r="AN110" s="2"/>
      <c r="AO110" s="2"/>
      <c r="AP110" s="0" t="n">
        <v>100</v>
      </c>
      <c r="AQ110" s="2"/>
      <c r="AR110" s="2"/>
      <c r="AS110" s="0" t="n">
        <v>302</v>
      </c>
      <c r="AT110" s="36" t="str">
        <f aca="false">CONCATENATE(BI110," ",CK110," ",BE110," ",BO110," ",DK110,DL110,"/",DN110,DO110)</f>
        <v>BEL simvastatine Sandoz film-coated tablet 20mg/</v>
      </c>
      <c r="AU110" s="29"/>
      <c r="AW110" s="0" t="n">
        <v>302</v>
      </c>
      <c r="AX110" s="0" t="s">
        <v>1178</v>
      </c>
      <c r="AZ110" s="0" t="s">
        <v>1143</v>
      </c>
      <c r="BA110" s="4" t="s">
        <v>1144</v>
      </c>
      <c r="BB110" s="0" t="n">
        <v>10221000</v>
      </c>
      <c r="BC110" s="32" t="s">
        <v>781</v>
      </c>
      <c r="BD110" s="34" t="n">
        <v>1563</v>
      </c>
      <c r="BE110" s="0" t="s">
        <v>239</v>
      </c>
      <c r="BF110" s="2"/>
      <c r="BG110" s="0" t="s">
        <v>239</v>
      </c>
      <c r="BH110" s="0" t="n">
        <v>1563</v>
      </c>
      <c r="BI110" s="11" t="s">
        <v>189</v>
      </c>
      <c r="BJ110" s="0" t="str">
        <f aca="false">CONCATENATE(CK110," ",BO110," ",DK110,DL110,"/",DN110,DO110)</f>
        <v>simvastatine film-coated tablet 20mg/</v>
      </c>
      <c r="BK110" s="29"/>
      <c r="BL110" s="0" t="str">
        <f aca="false">CONCATENATE(CK110," ",BO110," ",DK110,DL110,"/",DN110,DO110)</f>
        <v>simvastatine film-coated tablet 20mg/</v>
      </c>
      <c r="BM110" s="0" t="s">
        <v>1147</v>
      </c>
      <c r="BN110" s="0" t="n">
        <v>10221000</v>
      </c>
      <c r="BO110" s="32" t="s">
        <v>781</v>
      </c>
      <c r="BP110" s="1" t="s">
        <v>781</v>
      </c>
      <c r="BQ110" s="1" t="s">
        <v>183</v>
      </c>
      <c r="BR110" s="0" t="n">
        <v>10221000</v>
      </c>
      <c r="BS110" s="0" t="s">
        <v>782</v>
      </c>
      <c r="BT110" s="0" t="n">
        <v>10221000</v>
      </c>
      <c r="BU110" s="0" t="s">
        <v>782</v>
      </c>
      <c r="BV110" s="34" t="n">
        <v>15054000</v>
      </c>
      <c r="BW110" s="35" t="s">
        <v>183</v>
      </c>
      <c r="BX110" s="2"/>
      <c r="BY110" s="4" t="s">
        <v>183</v>
      </c>
      <c r="BZ110" s="0" t="n">
        <v>20053000</v>
      </c>
      <c r="CA110" s="0" t="s">
        <v>191</v>
      </c>
      <c r="CB110" s="1" t="s">
        <v>191</v>
      </c>
      <c r="CC110" s="1" t="s">
        <v>191</v>
      </c>
      <c r="CD110" s="2"/>
      <c r="CE110" s="2"/>
      <c r="CF110" s="2"/>
      <c r="CG110" s="2"/>
      <c r="CH110" s="43" t="n">
        <v>100000091786</v>
      </c>
      <c r="CI110" s="43" t="s">
        <v>192</v>
      </c>
      <c r="CJ110" s="43" t="n">
        <v>100000091786</v>
      </c>
      <c r="CK110" s="0" t="s">
        <v>1148</v>
      </c>
      <c r="CL110" s="11" t="s">
        <v>194</v>
      </c>
      <c r="CM110" s="89" t="n">
        <v>100000091343</v>
      </c>
      <c r="CN110" s="0" t="s">
        <v>1148</v>
      </c>
      <c r="CO110" s="1" t="s">
        <v>1144</v>
      </c>
      <c r="CP110" s="4" t="s">
        <v>1149</v>
      </c>
      <c r="CQ110" s="0" t="s">
        <v>1148</v>
      </c>
      <c r="CR110" s="0" t="s">
        <v>1148</v>
      </c>
      <c r="CS110" s="90" t="s">
        <v>324</v>
      </c>
      <c r="CT110" s="2"/>
      <c r="CU110" s="2"/>
      <c r="CV110" s="2"/>
      <c r="CW110" s="2"/>
      <c r="CY110" s="2"/>
      <c r="DA110" s="1" t="s">
        <v>257</v>
      </c>
      <c r="DB110" s="1" t="s">
        <v>1144</v>
      </c>
      <c r="DC110" s="1" t="s">
        <v>1149</v>
      </c>
      <c r="DD110" s="1" t="s">
        <v>201</v>
      </c>
      <c r="DE110" s="0" t="n">
        <v>20</v>
      </c>
      <c r="DF110" s="0" t="s">
        <v>202</v>
      </c>
      <c r="DG110" s="11"/>
      <c r="DH110" s="46" t="n">
        <v>1</v>
      </c>
      <c r="DI110" s="35" t="s">
        <v>183</v>
      </c>
      <c r="DJ110" s="34" t="n">
        <v>15054000</v>
      </c>
      <c r="DK110" s="5" t="n">
        <v>20</v>
      </c>
      <c r="DL110" s="5" t="s">
        <v>202</v>
      </c>
      <c r="DS110" s="2"/>
      <c r="DT110" s="2"/>
      <c r="DU110" s="2"/>
      <c r="DV110" s="2"/>
      <c r="DW110" s="2"/>
      <c r="DX110" s="2"/>
      <c r="DY110" s="2"/>
      <c r="EB110" s="2"/>
      <c r="EE110" s="2"/>
      <c r="EH110" s="2"/>
      <c r="EI110" s="2"/>
      <c r="EJ110" s="2"/>
      <c r="EK110" s="2"/>
      <c r="EL110" s="33" t="n">
        <f aca="false">(100*20)/30</f>
        <v>66.6666666666667</v>
      </c>
      <c r="EM110" s="0" t="n">
        <v>30</v>
      </c>
      <c r="EN110" s="0" t="s">
        <v>202</v>
      </c>
      <c r="EO110" s="0" t="s">
        <v>203</v>
      </c>
      <c r="EP110" s="0" t="n">
        <v>100</v>
      </c>
      <c r="ER110" s="32" t="str">
        <f aca="false">CONCATENATE(CN110," ",FD110," ",DK110,DL110,"/",DN110,DO110)</f>
        <v>simvastatine oral 20mg/</v>
      </c>
      <c r="ET110" s="0" t="s">
        <v>1150</v>
      </c>
      <c r="EU110" s="33" t="s">
        <v>205</v>
      </c>
      <c r="EV110" s="33" t="s">
        <v>1148</v>
      </c>
      <c r="EW110" s="33" t="s">
        <v>205</v>
      </c>
      <c r="EX110" s="33" t="s">
        <v>1151</v>
      </c>
      <c r="EY110" s="33" t="s">
        <v>205</v>
      </c>
      <c r="EZ110" s="33" t="s">
        <v>1152</v>
      </c>
      <c r="FA110" s="33" t="s">
        <v>205</v>
      </c>
      <c r="FB110" s="33" t="s">
        <v>209</v>
      </c>
      <c r="FC110" s="33" t="s">
        <v>205</v>
      </c>
      <c r="FD110" s="33" t="s">
        <v>210</v>
      </c>
      <c r="FE110" s="32" t="str">
        <f aca="false">CONCATENATE(CN110," ",FD110," ",DK110,DL110,"/",DN110,DO110)</f>
        <v>simvastatine oral 20mg/</v>
      </c>
      <c r="FH110" s="0" t="s">
        <v>1153</v>
      </c>
      <c r="FI110" s="33" t="s">
        <v>1151</v>
      </c>
      <c r="FJ110" s="33" t="s">
        <v>205</v>
      </c>
      <c r="FK110" s="33" t="s">
        <v>1152</v>
      </c>
      <c r="FL110" s="0" t="n">
        <v>69</v>
      </c>
      <c r="FM110" s="0" t="s">
        <v>183</v>
      </c>
      <c r="FN110" s="0" t="n">
        <v>19</v>
      </c>
      <c r="FO110" s="0" t="s">
        <v>214</v>
      </c>
      <c r="FP110" s="0" t="n">
        <v>31</v>
      </c>
      <c r="FQ110" s="0" t="s">
        <v>210</v>
      </c>
      <c r="FR110" s="0" t="n">
        <v>47</v>
      </c>
      <c r="FS110" s="0" t="s">
        <v>215</v>
      </c>
      <c r="FU110" s="0" t="n">
        <v>69</v>
      </c>
      <c r="FV110" s="0" t="n">
        <v>19</v>
      </c>
      <c r="FW110" s="0" t="n">
        <v>31</v>
      </c>
      <c r="FX110" s="0" t="n">
        <v>47</v>
      </c>
      <c r="FZ110" s="0" t="s">
        <v>216</v>
      </c>
      <c r="GA110" s="0" t="s">
        <v>217</v>
      </c>
    </row>
    <row r="111" customFormat="false" ht="13.8" hidden="false" customHeight="false" outlineLevel="0" collapsed="false">
      <c r="A111" s="0" t="s">
        <v>1179</v>
      </c>
      <c r="B111" s="0" t="s">
        <v>1180</v>
      </c>
      <c r="C111" s="28" t="str">
        <f aca="false">HYPERLINK(D111)</f>
        <v>https://samviewer.digile.be/nl/sam/ampps/237237-07</v>
      </c>
      <c r="D111" s="1" t="s">
        <v>1181</v>
      </c>
      <c r="E111" s="1" t="s">
        <v>1175</v>
      </c>
      <c r="F111" s="1" t="s">
        <v>1182</v>
      </c>
      <c r="G111" s="0" t="n">
        <v>3267531</v>
      </c>
      <c r="H111" s="0" t="s">
        <v>1179</v>
      </c>
      <c r="I111" s="0" t="s">
        <v>1179</v>
      </c>
      <c r="J111" s="2" t="str">
        <f aca="false">CONCATENATE(BI111," ",CK111," ",BE111," ",BO111," ",R111,S111," x ",DK111,DL111,"/",DN111,DO111)</f>
        <v>BEL simvastatine Sandoz film-coated tablet 100 x 20mg/</v>
      </c>
      <c r="K111" s="2" t="str">
        <f aca="false">CONCATENATE(BI111," ",CK111," ",BE111," ",BO111," ",R111,S111," x ",DK111,DL111,"/",DN111,DO111)</f>
        <v>BEL simvastatine Sandoz film-coated tablet 100 x 20mg/</v>
      </c>
      <c r="L111" s="11"/>
      <c r="M111" s="11"/>
      <c r="N111" s="11"/>
      <c r="O111" s="11"/>
      <c r="P111" s="0" t="n">
        <v>100</v>
      </c>
      <c r="Q111" s="2"/>
      <c r="R111" s="0" t="n">
        <v>100</v>
      </c>
      <c r="S111" s="2"/>
      <c r="T111" s="30" t="s">
        <v>180</v>
      </c>
      <c r="W111" s="1" t="s">
        <v>181</v>
      </c>
      <c r="X111" s="0" t="n">
        <v>250</v>
      </c>
      <c r="Y111" s="0" t="s">
        <v>1183</v>
      </c>
      <c r="AA111" s="2"/>
      <c r="AB111" s="2"/>
      <c r="AC111" s="2"/>
      <c r="AD111" s="76" t="n">
        <v>1</v>
      </c>
      <c r="AE111" s="0" t="n">
        <v>100</v>
      </c>
      <c r="AF111" s="0" t="n">
        <v>10221000</v>
      </c>
      <c r="AG111" s="32" t="s">
        <v>781</v>
      </c>
      <c r="AH111" s="0" t="s">
        <v>778</v>
      </c>
      <c r="AI111" s="2"/>
      <c r="AJ111" s="34" t="n">
        <v>15054000</v>
      </c>
      <c r="AK111" s="35" t="s">
        <v>183</v>
      </c>
      <c r="AL111" s="2"/>
      <c r="AM111" s="2"/>
      <c r="AN111" s="2"/>
      <c r="AO111" s="2"/>
      <c r="AP111" s="0" t="n">
        <v>100</v>
      </c>
      <c r="AQ111" s="2"/>
      <c r="AR111" s="2"/>
      <c r="AS111" s="0" t="n">
        <v>302</v>
      </c>
      <c r="AT111" s="36" t="str">
        <f aca="false">CONCATENATE(BI111," ",CK111," ",BE111," ",BO111," ",DK111,DL111,"/",DN111,DO111)</f>
        <v>BEL simvastatine Sandoz film-coated tablet 20mg/</v>
      </c>
      <c r="AU111" s="29"/>
      <c r="AW111" s="0" t="n">
        <v>302</v>
      </c>
      <c r="AX111" s="0" t="s">
        <v>1178</v>
      </c>
      <c r="AZ111" s="0" t="s">
        <v>1143</v>
      </c>
      <c r="BA111" s="4" t="s">
        <v>1144</v>
      </c>
      <c r="BB111" s="0" t="n">
        <v>10221000</v>
      </c>
      <c r="BC111" s="32" t="s">
        <v>781</v>
      </c>
      <c r="BD111" s="34" t="n">
        <v>1563</v>
      </c>
      <c r="BE111" s="0" t="s">
        <v>239</v>
      </c>
      <c r="BF111" s="2"/>
      <c r="BG111" s="0" t="s">
        <v>239</v>
      </c>
      <c r="BH111" s="0" t="n">
        <v>1563</v>
      </c>
      <c r="BI111" s="11" t="s">
        <v>189</v>
      </c>
      <c r="BJ111" s="0" t="str">
        <f aca="false">CONCATENATE(CK111," ",BO111," ",DK111,DL111,"/",DN111,DO111)</f>
        <v>simvastatine film-coated tablet 20mg/</v>
      </c>
      <c r="BK111" s="29"/>
      <c r="BL111" s="0" t="str">
        <f aca="false">CONCATENATE(CK111," ",BO111," ",DK111,DL111,"/",DN111,DO111)</f>
        <v>simvastatine film-coated tablet 20mg/</v>
      </c>
      <c r="BM111" s="0" t="s">
        <v>1147</v>
      </c>
      <c r="BN111" s="0" t="n">
        <v>10221000</v>
      </c>
      <c r="BO111" s="32" t="s">
        <v>781</v>
      </c>
      <c r="BP111" s="1" t="s">
        <v>781</v>
      </c>
      <c r="BQ111" s="1" t="s">
        <v>183</v>
      </c>
      <c r="BR111" s="0" t="n">
        <v>10221000</v>
      </c>
      <c r="BS111" s="0" t="s">
        <v>782</v>
      </c>
      <c r="BT111" s="0" t="n">
        <v>10221000</v>
      </c>
      <c r="BU111" s="0" t="s">
        <v>782</v>
      </c>
      <c r="BV111" s="34" t="n">
        <v>15054000</v>
      </c>
      <c r="BW111" s="35" t="s">
        <v>183</v>
      </c>
      <c r="BX111" s="2"/>
      <c r="BY111" s="4" t="s">
        <v>183</v>
      </c>
      <c r="BZ111" s="0" t="n">
        <v>20053000</v>
      </c>
      <c r="CA111" s="0" t="s">
        <v>191</v>
      </c>
      <c r="CB111" s="1" t="s">
        <v>191</v>
      </c>
      <c r="CC111" s="1" t="s">
        <v>191</v>
      </c>
      <c r="CD111" s="2"/>
      <c r="CE111" s="2"/>
      <c r="CF111" s="2"/>
      <c r="CG111" s="2"/>
      <c r="CH111" s="43" t="n">
        <v>100000091786</v>
      </c>
      <c r="CI111" s="43" t="s">
        <v>192</v>
      </c>
      <c r="CJ111" s="43" t="n">
        <v>100000091786</v>
      </c>
      <c r="CK111" s="0" t="s">
        <v>1148</v>
      </c>
      <c r="CL111" s="11" t="s">
        <v>194</v>
      </c>
      <c r="CM111" s="89" t="n">
        <v>100000091343</v>
      </c>
      <c r="CN111" s="0" t="s">
        <v>1148</v>
      </c>
      <c r="CO111" s="1" t="s">
        <v>1144</v>
      </c>
      <c r="CP111" s="4" t="s">
        <v>1149</v>
      </c>
      <c r="CQ111" s="0" t="s">
        <v>1148</v>
      </c>
      <c r="CR111" s="0" t="s">
        <v>1148</v>
      </c>
      <c r="CS111" s="90" t="s">
        <v>324</v>
      </c>
      <c r="CT111" s="2"/>
      <c r="CU111" s="2"/>
      <c r="CV111" s="2"/>
      <c r="CW111" s="2"/>
      <c r="CY111" s="2"/>
      <c r="DA111" s="1" t="s">
        <v>257</v>
      </c>
      <c r="DB111" s="1" t="s">
        <v>1144</v>
      </c>
      <c r="DC111" s="1" t="s">
        <v>1149</v>
      </c>
      <c r="DD111" s="1" t="s">
        <v>201</v>
      </c>
      <c r="DE111" s="0" t="n">
        <v>20</v>
      </c>
      <c r="DF111" s="0" t="s">
        <v>202</v>
      </c>
      <c r="DG111" s="11"/>
      <c r="DH111" s="46" t="n">
        <v>1</v>
      </c>
      <c r="DI111" s="35" t="s">
        <v>183</v>
      </c>
      <c r="DJ111" s="34" t="n">
        <v>15054000</v>
      </c>
      <c r="DK111" s="5" t="n">
        <v>20</v>
      </c>
      <c r="DL111" s="5" t="s">
        <v>202</v>
      </c>
      <c r="DS111" s="2"/>
      <c r="DT111" s="2"/>
      <c r="DU111" s="2"/>
      <c r="DV111" s="2"/>
      <c r="DW111" s="2"/>
      <c r="DX111" s="2"/>
      <c r="DY111" s="2"/>
      <c r="EB111" s="2"/>
      <c r="EE111" s="2"/>
      <c r="EH111" s="2"/>
      <c r="EI111" s="2"/>
      <c r="EJ111" s="2"/>
      <c r="EK111" s="2"/>
      <c r="EL111" s="33" t="n">
        <f aca="false">(100*20)/30</f>
        <v>66.6666666666667</v>
      </c>
      <c r="EM111" s="0" t="n">
        <v>30</v>
      </c>
      <c r="EN111" s="0" t="s">
        <v>202</v>
      </c>
      <c r="EO111" s="0" t="s">
        <v>203</v>
      </c>
      <c r="EP111" s="0" t="n">
        <v>100</v>
      </c>
      <c r="ER111" s="32" t="str">
        <f aca="false">CONCATENATE(CN111," ",FD111," ",DK111,DL111,"/",DN111,DO111)</f>
        <v>simvastatine oral 20mg/</v>
      </c>
      <c r="ET111" s="0" t="s">
        <v>1150</v>
      </c>
      <c r="EU111" s="33" t="s">
        <v>205</v>
      </c>
      <c r="EV111" s="33" t="s">
        <v>1148</v>
      </c>
      <c r="EW111" s="33" t="s">
        <v>205</v>
      </c>
      <c r="EX111" s="33" t="s">
        <v>1151</v>
      </c>
      <c r="EY111" s="33" t="s">
        <v>205</v>
      </c>
      <c r="EZ111" s="33" t="s">
        <v>1152</v>
      </c>
      <c r="FA111" s="33" t="s">
        <v>205</v>
      </c>
      <c r="FB111" s="33" t="s">
        <v>209</v>
      </c>
      <c r="FC111" s="33" t="s">
        <v>205</v>
      </c>
      <c r="FD111" s="33" t="s">
        <v>210</v>
      </c>
      <c r="FE111" s="32" t="str">
        <f aca="false">CONCATENATE(CN111," ",FD111," ",DK111,DL111,"/",DN111,DO111)</f>
        <v>simvastatine oral 20mg/</v>
      </c>
      <c r="FH111" s="0" t="s">
        <v>1153</v>
      </c>
      <c r="FI111" s="33" t="s">
        <v>1151</v>
      </c>
      <c r="FJ111" s="33" t="s">
        <v>205</v>
      </c>
      <c r="FK111" s="33" t="s">
        <v>1152</v>
      </c>
      <c r="FL111" s="0" t="n">
        <v>69</v>
      </c>
      <c r="FM111" s="0" t="s">
        <v>183</v>
      </c>
      <c r="FN111" s="0" t="n">
        <v>19</v>
      </c>
      <c r="FO111" s="0" t="s">
        <v>214</v>
      </c>
      <c r="FP111" s="0" t="n">
        <v>31</v>
      </c>
      <c r="FQ111" s="0" t="s">
        <v>210</v>
      </c>
      <c r="FR111" s="0" t="n">
        <v>47</v>
      </c>
      <c r="FS111" s="0" t="s">
        <v>215</v>
      </c>
      <c r="FU111" s="0" t="n">
        <v>69</v>
      </c>
      <c r="FV111" s="0" t="n">
        <v>19</v>
      </c>
      <c r="FW111" s="0" t="n">
        <v>31</v>
      </c>
      <c r="FX111" s="0" t="n">
        <v>47</v>
      </c>
      <c r="FZ111" s="0" t="s">
        <v>216</v>
      </c>
      <c r="GA111" s="0" t="s">
        <v>217</v>
      </c>
    </row>
    <row r="112" s="32" customFormat="true" ht="13.8" hidden="false" customHeight="false" outlineLevel="0" collapsed="false">
      <c r="A112" s="32" t="s">
        <v>1184</v>
      </c>
      <c r="B112" s="32" t="s">
        <v>1185</v>
      </c>
      <c r="C112" s="28" t="str">
        <f aca="false">HYPERLINK(D112)</f>
        <v>https://samviewer.digile.be/nl/sam/ampps/237246-07</v>
      </c>
      <c r="D112" s="1" t="s">
        <v>1186</v>
      </c>
      <c r="E112" s="1" t="s">
        <v>1187</v>
      </c>
      <c r="F112" s="1" t="s">
        <v>1188</v>
      </c>
      <c r="G112" s="32" t="n">
        <v>1766245</v>
      </c>
      <c r="H112" s="32" t="s">
        <v>1184</v>
      </c>
      <c r="I112" s="32" t="s">
        <v>1184</v>
      </c>
      <c r="J112" s="2" t="str">
        <f aca="false">CONCATENATE(BI112," ",CK112," ",BE112," ",BO112," ",R112,S112," x ",DK112,DL112,"/",DN112,DO112)</f>
        <v>BEL simvastatine Sandoz film-coated tablet 30 x 20mg/</v>
      </c>
      <c r="K112" s="2" t="str">
        <f aca="false">CONCATENATE(BI112," ",CK112," ",BE112," ",BO112," ",R112,S112," x ",DK112,DL112,"/",DN112,DO112)</f>
        <v>BEL simvastatine Sandoz film-coated tablet 30 x 20mg/</v>
      </c>
      <c r="L112" s="11"/>
      <c r="M112" s="11"/>
      <c r="N112" s="11"/>
      <c r="O112" s="11"/>
      <c r="P112" s="32" t="n">
        <v>30</v>
      </c>
      <c r="Q112" s="2"/>
      <c r="R112" s="32" t="n">
        <v>30</v>
      </c>
      <c r="S112" s="2"/>
      <c r="T112" s="30" t="s">
        <v>223</v>
      </c>
      <c r="U112" s="1"/>
      <c r="V112" s="1"/>
      <c r="W112" s="1" t="s">
        <v>224</v>
      </c>
      <c r="X112" s="32" t="n">
        <v>56</v>
      </c>
      <c r="Y112" s="32" t="s">
        <v>1177</v>
      </c>
      <c r="AA112" s="2"/>
      <c r="AB112" s="2"/>
      <c r="AC112" s="2"/>
      <c r="AD112" s="76" t="n">
        <v>1</v>
      </c>
      <c r="AE112" s="32" t="n">
        <v>30</v>
      </c>
      <c r="AF112" s="32" t="n">
        <v>10221000</v>
      </c>
      <c r="AG112" s="32" t="s">
        <v>781</v>
      </c>
      <c r="AH112" s="32" t="s">
        <v>778</v>
      </c>
      <c r="AI112" s="2"/>
      <c r="AJ112" s="34" t="n">
        <v>15054000</v>
      </c>
      <c r="AK112" s="35" t="s">
        <v>183</v>
      </c>
      <c r="AL112" s="2"/>
      <c r="AM112" s="2"/>
      <c r="AN112" s="2"/>
      <c r="AO112" s="2"/>
      <c r="AP112" s="32" t="n">
        <v>30</v>
      </c>
      <c r="AQ112" s="2"/>
      <c r="AR112" s="2"/>
      <c r="AS112" s="32" t="n">
        <v>302</v>
      </c>
      <c r="AT112" s="36" t="str">
        <f aca="false">CONCATENATE(BI112," ",CK112," ",BE112," ",BO112," ",DK112,DL112,"/",DN112,DO112)</f>
        <v>BEL simvastatine Sandoz film-coated tablet 20mg/</v>
      </c>
      <c r="AU112" s="29"/>
      <c r="AV112" s="3"/>
      <c r="AW112" s="32" t="n">
        <v>302</v>
      </c>
      <c r="AX112" s="32" t="s">
        <v>1178</v>
      </c>
      <c r="AZ112" s="32" t="s">
        <v>1143</v>
      </c>
      <c r="BA112" s="4" t="s">
        <v>1144</v>
      </c>
      <c r="BB112" s="32" t="n">
        <v>10221000</v>
      </c>
      <c r="BC112" s="32" t="s">
        <v>781</v>
      </c>
      <c r="BD112" s="34" t="n">
        <v>1563</v>
      </c>
      <c r="BE112" s="32" t="s">
        <v>239</v>
      </c>
      <c r="BF112" s="2"/>
      <c r="BG112" s="32" t="s">
        <v>239</v>
      </c>
      <c r="BH112" s="32" t="n">
        <v>1563</v>
      </c>
      <c r="BI112" s="11" t="s">
        <v>189</v>
      </c>
      <c r="BJ112" s="32" t="str">
        <f aca="false">CONCATENATE(CK112," ",BO112," ",DK112,DL112,"/",DN112,DO112)</f>
        <v>simvastatine film-coated tablet 20mg/</v>
      </c>
      <c r="BK112" s="29"/>
      <c r="BL112" s="32" t="str">
        <f aca="false">CONCATENATE(CK112," ",BO112," ",DK112,DL112,"/",DN112,DO112)</f>
        <v>simvastatine film-coated tablet 20mg/</v>
      </c>
      <c r="BM112" s="32" t="s">
        <v>1147</v>
      </c>
      <c r="BN112" s="32" t="n">
        <v>10221000</v>
      </c>
      <c r="BO112" s="32" t="s">
        <v>781</v>
      </c>
      <c r="BP112" s="1" t="s">
        <v>781</v>
      </c>
      <c r="BQ112" s="1" t="s">
        <v>183</v>
      </c>
      <c r="BR112" s="32" t="n">
        <v>10221000</v>
      </c>
      <c r="BS112" s="32" t="s">
        <v>782</v>
      </c>
      <c r="BT112" s="32" t="n">
        <v>10221000</v>
      </c>
      <c r="BU112" s="32" t="s">
        <v>782</v>
      </c>
      <c r="BV112" s="34" t="n">
        <v>15054000</v>
      </c>
      <c r="BW112" s="35" t="s">
        <v>183</v>
      </c>
      <c r="BX112" s="2"/>
      <c r="BY112" s="4" t="s">
        <v>183</v>
      </c>
      <c r="BZ112" s="32" t="n">
        <v>20053000</v>
      </c>
      <c r="CA112" s="32" t="s">
        <v>191</v>
      </c>
      <c r="CB112" s="1" t="s">
        <v>191</v>
      </c>
      <c r="CC112" s="1" t="s">
        <v>191</v>
      </c>
      <c r="CD112" s="2"/>
      <c r="CE112" s="2"/>
      <c r="CF112" s="2"/>
      <c r="CG112" s="2"/>
      <c r="CH112" s="43" t="n">
        <v>100000091786</v>
      </c>
      <c r="CI112" s="43" t="s">
        <v>192</v>
      </c>
      <c r="CJ112" s="43" t="n">
        <v>100000091786</v>
      </c>
      <c r="CK112" s="32" t="s">
        <v>1148</v>
      </c>
      <c r="CL112" s="11" t="s">
        <v>194</v>
      </c>
      <c r="CM112" s="89" t="n">
        <v>100000091343</v>
      </c>
      <c r="CN112" s="32" t="s">
        <v>1148</v>
      </c>
      <c r="CO112" s="1" t="s">
        <v>1144</v>
      </c>
      <c r="CP112" s="4" t="s">
        <v>1149</v>
      </c>
      <c r="CQ112" s="32" t="s">
        <v>1148</v>
      </c>
      <c r="CR112" s="32" t="s">
        <v>1148</v>
      </c>
      <c r="CS112" s="90" t="s">
        <v>324</v>
      </c>
      <c r="CT112" s="2"/>
      <c r="CU112" s="2"/>
      <c r="CV112" s="2"/>
      <c r="CW112" s="2"/>
      <c r="CY112" s="2"/>
      <c r="CZ112" s="1"/>
      <c r="DA112" s="1" t="s">
        <v>257</v>
      </c>
      <c r="DB112" s="1" t="s">
        <v>1144</v>
      </c>
      <c r="DC112" s="1" t="s">
        <v>1149</v>
      </c>
      <c r="DD112" s="1" t="s">
        <v>201</v>
      </c>
      <c r="DE112" s="32" t="n">
        <v>20</v>
      </c>
      <c r="DF112" s="32" t="s">
        <v>202</v>
      </c>
      <c r="DG112" s="11"/>
      <c r="DH112" s="46" t="n">
        <v>1</v>
      </c>
      <c r="DI112" s="35" t="s">
        <v>183</v>
      </c>
      <c r="DJ112" s="34" t="n">
        <v>15054000</v>
      </c>
      <c r="DK112" s="32" t="n">
        <v>20</v>
      </c>
      <c r="DL112" s="32" t="s">
        <v>202</v>
      </c>
      <c r="DM112" s="5"/>
      <c r="DN112" s="5"/>
      <c r="DO112" s="5"/>
      <c r="DP112" s="5"/>
      <c r="DQ112" s="5"/>
      <c r="DR112" s="5"/>
      <c r="DS112" s="2"/>
      <c r="DT112" s="2"/>
      <c r="DU112" s="2"/>
      <c r="DV112" s="2"/>
      <c r="DW112" s="2"/>
      <c r="DX112" s="2"/>
      <c r="DY112" s="2"/>
      <c r="EB112" s="2"/>
      <c r="EE112" s="2"/>
      <c r="EH112" s="2"/>
      <c r="EI112" s="2"/>
      <c r="EJ112" s="2"/>
      <c r="EK112" s="2"/>
      <c r="EL112" s="33" t="n">
        <f aca="false">(30*20)/30</f>
        <v>20</v>
      </c>
      <c r="EM112" s="32" t="n">
        <v>30</v>
      </c>
      <c r="EN112" s="32" t="s">
        <v>202</v>
      </c>
      <c r="EO112" s="32" t="s">
        <v>203</v>
      </c>
      <c r="EP112" s="32" t="n">
        <v>30</v>
      </c>
      <c r="ER112" s="32" t="str">
        <f aca="false">CONCATENATE(CN112," ",FD112," ",DK112,DL112,"/",DN112,DO112)</f>
        <v>simvastatine oral 20mg/</v>
      </c>
      <c r="ET112" s="32" t="s">
        <v>1150</v>
      </c>
      <c r="EU112" s="33" t="s">
        <v>205</v>
      </c>
      <c r="EV112" s="33" t="s">
        <v>1148</v>
      </c>
      <c r="EW112" s="33" t="s">
        <v>205</v>
      </c>
      <c r="EX112" s="33" t="s">
        <v>1151</v>
      </c>
      <c r="EY112" s="33" t="s">
        <v>205</v>
      </c>
      <c r="EZ112" s="33" t="s">
        <v>1152</v>
      </c>
      <c r="FA112" s="33" t="s">
        <v>205</v>
      </c>
      <c r="FB112" s="33" t="s">
        <v>209</v>
      </c>
      <c r="FC112" s="33" t="s">
        <v>205</v>
      </c>
      <c r="FD112" s="33" t="s">
        <v>210</v>
      </c>
      <c r="FE112" s="32" t="str">
        <f aca="false">CONCATENATE(CN112," ",FD112," ",DK112,DL112,"/",DN112,DO112)</f>
        <v>simvastatine oral 20mg/</v>
      </c>
      <c r="FH112" s="32" t="s">
        <v>1153</v>
      </c>
      <c r="FI112" s="33" t="s">
        <v>1151</v>
      </c>
      <c r="FJ112" s="33" t="s">
        <v>205</v>
      </c>
      <c r="FK112" s="33" t="s">
        <v>1152</v>
      </c>
      <c r="FL112" s="32" t="n">
        <v>69</v>
      </c>
      <c r="FM112" s="32" t="s">
        <v>183</v>
      </c>
      <c r="FN112" s="32" t="n">
        <v>19</v>
      </c>
      <c r="FO112" s="32" t="s">
        <v>214</v>
      </c>
      <c r="FP112" s="32" t="n">
        <v>31</v>
      </c>
      <c r="FQ112" s="32" t="s">
        <v>210</v>
      </c>
      <c r="FR112" s="32" t="n">
        <v>47</v>
      </c>
      <c r="FS112" s="32" t="s">
        <v>215</v>
      </c>
      <c r="FU112" s="32" t="n">
        <v>69</v>
      </c>
      <c r="FV112" s="32" t="n">
        <v>19</v>
      </c>
      <c r="FW112" s="32" t="n">
        <v>31</v>
      </c>
      <c r="FX112" s="32" t="n">
        <v>47</v>
      </c>
      <c r="FZ112" s="32" t="s">
        <v>216</v>
      </c>
      <c r="GA112" s="32" t="s">
        <v>217</v>
      </c>
    </row>
    <row r="113" customFormat="false" ht="13.8" hidden="false" customHeight="false" outlineLevel="0" collapsed="false">
      <c r="A113" s="0" t="s">
        <v>1189</v>
      </c>
      <c r="B113" s="0" t="s">
        <v>1190</v>
      </c>
      <c r="C113" s="28" t="str">
        <f aca="false">HYPERLINK(D113)</f>
        <v>https://samviewer.digile.be/nl/sam/ampps/254012-15</v>
      </c>
      <c r="D113" s="1" t="s">
        <v>1191</v>
      </c>
      <c r="E113" s="1" t="s">
        <v>1192</v>
      </c>
      <c r="F113" s="1" t="s">
        <v>1193</v>
      </c>
      <c r="G113" s="0" t="n">
        <v>3562345</v>
      </c>
      <c r="H113" s="0" t="s">
        <v>1189</v>
      </c>
      <c r="I113" s="0" t="s">
        <v>1189</v>
      </c>
      <c r="J113" s="2" t="str">
        <f aca="false">CONCATENATE(BI113," ",CK113," ",BE113," ",BO113," ",R113,S113," x ",DK113,DL113,"/",DN113,DO113)</f>
        <v>BEL simvastatine EG film-coated tablet 100 x 20mg/</v>
      </c>
      <c r="K113" s="2" t="str">
        <f aca="false">CONCATENATE(BI113," ",CK113," ",BE113," ",BO113," ",R113,S113," x ",DK113,DL113,"/",DN113,DO113)</f>
        <v>BEL simvastatine EG film-coated tablet 100 x 20mg/</v>
      </c>
      <c r="L113" s="11"/>
      <c r="M113" s="11"/>
      <c r="N113" s="11"/>
      <c r="O113" s="11"/>
      <c r="P113" s="0" t="n">
        <v>100</v>
      </c>
      <c r="Q113" s="2"/>
      <c r="R113" s="0" t="n">
        <v>100</v>
      </c>
      <c r="S113" s="2"/>
      <c r="T113" s="30" t="s">
        <v>180</v>
      </c>
      <c r="W113" s="1" t="s">
        <v>181</v>
      </c>
      <c r="X113" s="0" t="n">
        <v>98</v>
      </c>
      <c r="Y113" s="0" t="s">
        <v>1194</v>
      </c>
      <c r="AA113" s="2"/>
      <c r="AB113" s="2"/>
      <c r="AC113" s="2"/>
      <c r="AD113" s="76" t="n">
        <v>1</v>
      </c>
      <c r="AE113" s="0" t="n">
        <v>100</v>
      </c>
      <c r="AF113" s="0" t="n">
        <v>10221000</v>
      </c>
      <c r="AG113" s="32" t="s">
        <v>781</v>
      </c>
      <c r="AH113" s="0" t="s">
        <v>778</v>
      </c>
      <c r="AI113" s="2"/>
      <c r="AJ113" s="34" t="n">
        <v>15054000</v>
      </c>
      <c r="AK113" s="35" t="s">
        <v>183</v>
      </c>
      <c r="AL113" s="2"/>
      <c r="AM113" s="2"/>
      <c r="AN113" s="2"/>
      <c r="AO113" s="2"/>
      <c r="AP113" s="0" t="n">
        <v>100</v>
      </c>
      <c r="AQ113" s="2"/>
      <c r="AR113" s="2"/>
      <c r="AS113" s="0" t="n">
        <v>299</v>
      </c>
      <c r="AT113" s="36" t="str">
        <f aca="false">CONCATENATE(BI113," ",CK113," ",BE113," ",BO113," ",DK113,DL113,"/",DN113,DO113)</f>
        <v>BEL simvastatine EG film-coated tablet 20mg/</v>
      </c>
      <c r="AU113" s="29"/>
      <c r="AW113" s="0" t="n">
        <v>299</v>
      </c>
      <c r="AX113" s="0" t="s">
        <v>1195</v>
      </c>
      <c r="AZ113" s="0" t="s">
        <v>1143</v>
      </c>
      <c r="BA113" s="4" t="s">
        <v>1144</v>
      </c>
      <c r="BB113" s="0" t="n">
        <v>10221000</v>
      </c>
      <c r="BC113" s="32" t="s">
        <v>781</v>
      </c>
      <c r="BD113" s="34" t="n">
        <v>1560</v>
      </c>
      <c r="BE113" s="0" t="s">
        <v>265</v>
      </c>
      <c r="BF113" s="2"/>
      <c r="BG113" s="0" t="s">
        <v>265</v>
      </c>
      <c r="BH113" s="0" t="n">
        <v>1560</v>
      </c>
      <c r="BI113" s="11" t="s">
        <v>189</v>
      </c>
      <c r="BJ113" s="0" t="str">
        <f aca="false">CONCATENATE(CK113," ",BO113," ",DK113,DL113,"/",DN113,DO113)</f>
        <v>simvastatine film-coated tablet 20mg/</v>
      </c>
      <c r="BK113" s="29"/>
      <c r="BL113" s="0" t="str">
        <f aca="false">CONCATENATE(CK113," ",BO113," ",DK113,DL113,"/",DN113,DO113)</f>
        <v>simvastatine film-coated tablet 20mg/</v>
      </c>
      <c r="BM113" s="0" t="s">
        <v>1147</v>
      </c>
      <c r="BN113" s="0" t="n">
        <v>10221000</v>
      </c>
      <c r="BO113" s="32" t="s">
        <v>781</v>
      </c>
      <c r="BP113" s="1" t="s">
        <v>781</v>
      </c>
      <c r="BQ113" s="1" t="s">
        <v>183</v>
      </c>
      <c r="BR113" s="0" t="n">
        <v>10221000</v>
      </c>
      <c r="BS113" s="0" t="s">
        <v>782</v>
      </c>
      <c r="BT113" s="0" t="n">
        <v>10221000</v>
      </c>
      <c r="BU113" s="0" t="s">
        <v>782</v>
      </c>
      <c r="BV113" s="34" t="n">
        <v>15054000</v>
      </c>
      <c r="BW113" s="35" t="s">
        <v>183</v>
      </c>
      <c r="BX113" s="2"/>
      <c r="BY113" s="4" t="s">
        <v>183</v>
      </c>
      <c r="BZ113" s="0" t="n">
        <v>20053000</v>
      </c>
      <c r="CA113" s="0" t="s">
        <v>191</v>
      </c>
      <c r="CB113" s="1" t="s">
        <v>191</v>
      </c>
      <c r="CC113" s="1" t="s">
        <v>191</v>
      </c>
      <c r="CD113" s="2"/>
      <c r="CE113" s="2"/>
      <c r="CF113" s="2"/>
      <c r="CG113" s="2"/>
      <c r="CH113" s="43" t="n">
        <v>100000091786</v>
      </c>
      <c r="CI113" s="43" t="s">
        <v>192</v>
      </c>
      <c r="CJ113" s="43" t="n">
        <v>100000091786</v>
      </c>
      <c r="CK113" s="0" t="s">
        <v>1148</v>
      </c>
      <c r="CL113" s="11" t="s">
        <v>194</v>
      </c>
      <c r="CM113" s="89" t="n">
        <v>100000091343</v>
      </c>
      <c r="CN113" s="0" t="s">
        <v>1148</v>
      </c>
      <c r="CO113" s="1" t="s">
        <v>1144</v>
      </c>
      <c r="CP113" s="4" t="s">
        <v>1149</v>
      </c>
      <c r="CQ113" s="0" t="s">
        <v>1148</v>
      </c>
      <c r="CR113" s="0" t="s">
        <v>1148</v>
      </c>
      <c r="CS113" s="90" t="s">
        <v>324</v>
      </c>
      <c r="CT113" s="2"/>
      <c r="CU113" s="2"/>
      <c r="CV113" s="2"/>
      <c r="CW113" s="2"/>
      <c r="CY113" s="2"/>
      <c r="DA113" s="1" t="s">
        <v>257</v>
      </c>
      <c r="DB113" s="1" t="s">
        <v>1144</v>
      </c>
      <c r="DC113" s="1" t="s">
        <v>1149</v>
      </c>
      <c r="DD113" s="1" t="s">
        <v>201</v>
      </c>
      <c r="DE113" s="0" t="n">
        <v>20</v>
      </c>
      <c r="DF113" s="0" t="s">
        <v>202</v>
      </c>
      <c r="DG113" s="11"/>
      <c r="DH113" s="46" t="n">
        <v>1</v>
      </c>
      <c r="DI113" s="35" t="s">
        <v>183</v>
      </c>
      <c r="DJ113" s="34" t="n">
        <v>15054000</v>
      </c>
      <c r="DK113" s="5" t="n">
        <v>20</v>
      </c>
      <c r="DL113" s="5" t="s">
        <v>202</v>
      </c>
      <c r="DS113" s="2"/>
      <c r="DT113" s="2"/>
      <c r="DU113" s="2"/>
      <c r="DV113" s="2"/>
      <c r="DW113" s="2"/>
      <c r="DX113" s="2"/>
      <c r="DY113" s="2"/>
      <c r="EB113" s="2"/>
      <c r="EE113" s="2"/>
      <c r="EH113" s="2"/>
      <c r="EI113" s="2"/>
      <c r="EJ113" s="2"/>
      <c r="EK113" s="2"/>
      <c r="EL113" s="33" t="n">
        <f aca="false">(100*20)/30</f>
        <v>66.6666666666667</v>
      </c>
      <c r="EM113" s="0" t="n">
        <v>30</v>
      </c>
      <c r="EN113" s="0" t="s">
        <v>202</v>
      </c>
      <c r="EO113" s="0" t="s">
        <v>203</v>
      </c>
      <c r="EP113" s="0" t="n">
        <v>100</v>
      </c>
      <c r="ER113" s="32" t="str">
        <f aca="false">CONCATENATE(CN113," ",FD113," ",DK113,DL113,"/",DN113,DO113)</f>
        <v>simvastatine oral 20mg/</v>
      </c>
      <c r="ET113" s="0" t="s">
        <v>1150</v>
      </c>
      <c r="EU113" s="33" t="s">
        <v>205</v>
      </c>
      <c r="EV113" s="33" t="s">
        <v>1148</v>
      </c>
      <c r="EW113" s="33" t="s">
        <v>205</v>
      </c>
      <c r="EX113" s="33" t="s">
        <v>1151</v>
      </c>
      <c r="EY113" s="33" t="s">
        <v>205</v>
      </c>
      <c r="EZ113" s="33" t="s">
        <v>1152</v>
      </c>
      <c r="FA113" s="33" t="s">
        <v>205</v>
      </c>
      <c r="FB113" s="33" t="s">
        <v>209</v>
      </c>
      <c r="FC113" s="33" t="s">
        <v>205</v>
      </c>
      <c r="FD113" s="33" t="s">
        <v>210</v>
      </c>
      <c r="FE113" s="32" t="str">
        <f aca="false">CONCATENATE(CN113," ",FD113," ",DK113,DL113,"/",DN113,DO113)</f>
        <v>simvastatine oral 20mg/</v>
      </c>
      <c r="FH113" s="0" t="s">
        <v>1153</v>
      </c>
      <c r="FI113" s="33" t="s">
        <v>1151</v>
      </c>
      <c r="FJ113" s="33" t="s">
        <v>205</v>
      </c>
      <c r="FK113" s="33" t="s">
        <v>1152</v>
      </c>
      <c r="FL113" s="0" t="n">
        <v>69</v>
      </c>
      <c r="FM113" s="0" t="s">
        <v>183</v>
      </c>
      <c r="FN113" s="0" t="n">
        <v>19</v>
      </c>
      <c r="FO113" s="0" t="s">
        <v>214</v>
      </c>
      <c r="FP113" s="0" t="n">
        <v>31</v>
      </c>
      <c r="FQ113" s="0" t="s">
        <v>210</v>
      </c>
      <c r="FR113" s="0" t="n">
        <v>47</v>
      </c>
      <c r="FS113" s="0" t="s">
        <v>215</v>
      </c>
      <c r="FU113" s="0" t="n">
        <v>69</v>
      </c>
      <c r="FV113" s="0" t="n">
        <v>19</v>
      </c>
      <c r="FW113" s="0" t="n">
        <v>31</v>
      </c>
      <c r="FX113" s="0" t="n">
        <v>47</v>
      </c>
      <c r="FZ113" s="0" t="s">
        <v>216</v>
      </c>
      <c r="GA113" s="0" t="s">
        <v>217</v>
      </c>
    </row>
    <row r="114" customFormat="false" ht="13.8" hidden="false" customHeight="false" outlineLevel="0" collapsed="false">
      <c r="A114" s="0" t="s">
        <v>1196</v>
      </c>
      <c r="B114" s="0" t="s">
        <v>1197</v>
      </c>
      <c r="C114" s="28" t="str">
        <f aca="false">HYPERLINK(D114)</f>
        <v>https://samviewer.digile.be/nl/sam/ampps/254021-01</v>
      </c>
      <c r="D114" s="1" t="s">
        <v>1198</v>
      </c>
      <c r="E114" s="1" t="s">
        <v>1192</v>
      </c>
      <c r="F114" s="1" t="s">
        <v>1199</v>
      </c>
      <c r="G114" s="0" t="n">
        <v>3491404</v>
      </c>
      <c r="H114" s="0" t="s">
        <v>1196</v>
      </c>
      <c r="I114" s="0" t="s">
        <v>1196</v>
      </c>
      <c r="J114" s="2" t="str">
        <f aca="false">CONCATENATE(BI114," ",CK114," ",BE114," ",BO114," ",R114,S114," x ",DK114,DL114,"/",DN114,DO114)</f>
        <v>BEL simvastatine EG film-coated tablet 100 x 20mg/</v>
      </c>
      <c r="K114" s="2" t="str">
        <f aca="false">CONCATENATE(BI114," ",CK114," ",BE114," ",BO114," ",R114,S114," x ",DK114,DL114,"/",DN114,DO114)</f>
        <v>BEL simvastatine EG film-coated tablet 100 x 20mg/</v>
      </c>
      <c r="L114" s="11"/>
      <c r="M114" s="11"/>
      <c r="N114" s="11"/>
      <c r="O114" s="11"/>
      <c r="P114" s="0" t="n">
        <v>100</v>
      </c>
      <c r="Q114" s="2"/>
      <c r="R114" s="0" t="n">
        <v>100</v>
      </c>
      <c r="S114" s="2"/>
      <c r="T114" s="30" t="s">
        <v>180</v>
      </c>
      <c r="W114" s="1" t="s">
        <v>181</v>
      </c>
      <c r="X114" s="0" t="n">
        <v>100</v>
      </c>
      <c r="Y114" s="0" t="s">
        <v>1200</v>
      </c>
      <c r="AA114" s="2"/>
      <c r="AB114" s="2"/>
      <c r="AC114" s="2"/>
      <c r="AD114" s="76" t="n">
        <v>1</v>
      </c>
      <c r="AE114" s="0" t="n">
        <v>100</v>
      </c>
      <c r="AF114" s="0" t="n">
        <v>10221000</v>
      </c>
      <c r="AG114" s="32" t="s">
        <v>781</v>
      </c>
      <c r="AH114" s="0" t="s">
        <v>778</v>
      </c>
      <c r="AI114" s="2"/>
      <c r="AJ114" s="34" t="n">
        <v>15054000</v>
      </c>
      <c r="AK114" s="35" t="s">
        <v>183</v>
      </c>
      <c r="AL114" s="2"/>
      <c r="AM114" s="2"/>
      <c r="AN114" s="2"/>
      <c r="AO114" s="2"/>
      <c r="AP114" s="0" t="n">
        <v>100</v>
      </c>
      <c r="AQ114" s="2"/>
      <c r="AR114" s="2"/>
      <c r="AS114" s="0" t="n">
        <v>299</v>
      </c>
      <c r="AT114" s="36" t="str">
        <f aca="false">CONCATENATE(BI114," ",CK114," ",BE114," ",BO114," ",DK114,DL114,"/",DN114,DO114)</f>
        <v>BEL simvastatine EG film-coated tablet 20mg/</v>
      </c>
      <c r="AU114" s="29"/>
      <c r="AW114" s="0" t="n">
        <v>299</v>
      </c>
      <c r="AX114" s="0" t="s">
        <v>1195</v>
      </c>
      <c r="AZ114" s="0" t="s">
        <v>1143</v>
      </c>
      <c r="BA114" s="4" t="s">
        <v>1144</v>
      </c>
      <c r="BB114" s="0" t="n">
        <v>10221000</v>
      </c>
      <c r="BC114" s="32" t="s">
        <v>781</v>
      </c>
      <c r="BD114" s="34" t="n">
        <v>1560</v>
      </c>
      <c r="BE114" s="0" t="s">
        <v>265</v>
      </c>
      <c r="BF114" s="2"/>
      <c r="BG114" s="0" t="s">
        <v>265</v>
      </c>
      <c r="BH114" s="0" t="n">
        <v>1560</v>
      </c>
      <c r="BI114" s="11" t="s">
        <v>189</v>
      </c>
      <c r="BJ114" s="0" t="str">
        <f aca="false">CONCATENATE(CK114," ",BO114," ",DK114,DL114,"/",DN114,DO114)</f>
        <v>simvastatine film-coated tablet 20mg/</v>
      </c>
      <c r="BK114" s="29"/>
      <c r="BL114" s="0" t="str">
        <f aca="false">CONCATENATE(CK114," ",BO114," ",DK114,DL114,"/",DN114,DO114)</f>
        <v>simvastatine film-coated tablet 20mg/</v>
      </c>
      <c r="BM114" s="0" t="s">
        <v>1147</v>
      </c>
      <c r="BN114" s="0" t="n">
        <v>10221000</v>
      </c>
      <c r="BO114" s="32" t="s">
        <v>781</v>
      </c>
      <c r="BP114" s="1" t="s">
        <v>781</v>
      </c>
      <c r="BQ114" s="1" t="s">
        <v>183</v>
      </c>
      <c r="BR114" s="0" t="n">
        <v>10221000</v>
      </c>
      <c r="BS114" s="0" t="s">
        <v>782</v>
      </c>
      <c r="BT114" s="0" t="n">
        <v>10221000</v>
      </c>
      <c r="BU114" s="0" t="s">
        <v>782</v>
      </c>
      <c r="BV114" s="34" t="n">
        <v>15054000</v>
      </c>
      <c r="BW114" s="35" t="s">
        <v>183</v>
      </c>
      <c r="BX114" s="2"/>
      <c r="BY114" s="4" t="s">
        <v>183</v>
      </c>
      <c r="BZ114" s="0" t="n">
        <v>20053000</v>
      </c>
      <c r="CA114" s="0" t="s">
        <v>191</v>
      </c>
      <c r="CB114" s="1" t="s">
        <v>191</v>
      </c>
      <c r="CC114" s="1" t="s">
        <v>191</v>
      </c>
      <c r="CD114" s="2"/>
      <c r="CE114" s="2"/>
      <c r="CF114" s="2"/>
      <c r="CG114" s="2"/>
      <c r="CH114" s="43" t="n">
        <v>100000091786</v>
      </c>
      <c r="CI114" s="43" t="s">
        <v>192</v>
      </c>
      <c r="CJ114" s="43" t="n">
        <v>100000091786</v>
      </c>
      <c r="CK114" s="0" t="s">
        <v>1148</v>
      </c>
      <c r="CL114" s="11" t="s">
        <v>194</v>
      </c>
      <c r="CM114" s="43" t="n">
        <v>100000091343</v>
      </c>
      <c r="CN114" s="0" t="s">
        <v>1148</v>
      </c>
      <c r="CO114" s="1" t="s">
        <v>1144</v>
      </c>
      <c r="CP114" s="4" t="s">
        <v>1149</v>
      </c>
      <c r="CQ114" s="0" t="s">
        <v>1148</v>
      </c>
      <c r="CR114" s="0" t="s">
        <v>1148</v>
      </c>
      <c r="CS114" s="2" t="s">
        <v>324</v>
      </c>
      <c r="CT114" s="2"/>
      <c r="CU114" s="2"/>
      <c r="CV114" s="2"/>
      <c r="CW114" s="2"/>
      <c r="CY114" s="2"/>
      <c r="DA114" s="1" t="s">
        <v>257</v>
      </c>
      <c r="DB114" s="1" t="s">
        <v>1144</v>
      </c>
      <c r="DC114" s="1" t="s">
        <v>1149</v>
      </c>
      <c r="DD114" s="1" t="s">
        <v>201</v>
      </c>
      <c r="DE114" s="0" t="n">
        <v>20</v>
      </c>
      <c r="DF114" s="0" t="s">
        <v>202</v>
      </c>
      <c r="DG114" s="11"/>
      <c r="DH114" s="46" t="n">
        <v>1</v>
      </c>
      <c r="DI114" s="35" t="s">
        <v>183</v>
      </c>
      <c r="DJ114" s="34" t="n">
        <v>15054000</v>
      </c>
      <c r="DK114" s="5" t="n">
        <v>20</v>
      </c>
      <c r="DL114" s="5" t="s">
        <v>202</v>
      </c>
      <c r="DS114" s="2"/>
      <c r="DT114" s="2"/>
      <c r="DU114" s="2"/>
      <c r="DV114" s="2"/>
      <c r="DW114" s="2"/>
      <c r="DX114" s="2"/>
      <c r="DY114" s="2"/>
      <c r="EB114" s="2"/>
      <c r="EE114" s="2"/>
      <c r="EH114" s="2"/>
      <c r="EI114" s="2"/>
      <c r="EJ114" s="2"/>
      <c r="EK114" s="2"/>
      <c r="EL114" s="33" t="n">
        <f aca="false">(100*20)/30</f>
        <v>66.6666666666667</v>
      </c>
      <c r="EM114" s="0" t="n">
        <v>30</v>
      </c>
      <c r="EN114" s="0" t="s">
        <v>202</v>
      </c>
      <c r="EO114" s="0" t="s">
        <v>203</v>
      </c>
      <c r="EP114" s="0" t="n">
        <v>100</v>
      </c>
      <c r="ER114" s="32" t="str">
        <f aca="false">CONCATENATE(CN114," ",FD114," ",DK114,DL114,"/",DN114,DO114)</f>
        <v>simvastatine oral 20mg/</v>
      </c>
      <c r="ET114" s="0" t="s">
        <v>1150</v>
      </c>
      <c r="EU114" s="33" t="s">
        <v>205</v>
      </c>
      <c r="EV114" s="33" t="s">
        <v>1148</v>
      </c>
      <c r="EW114" s="33" t="s">
        <v>205</v>
      </c>
      <c r="EX114" s="33" t="s">
        <v>1151</v>
      </c>
      <c r="EY114" s="33" t="s">
        <v>205</v>
      </c>
      <c r="EZ114" s="33" t="s">
        <v>1152</v>
      </c>
      <c r="FA114" s="33" t="s">
        <v>205</v>
      </c>
      <c r="FB114" s="33" t="s">
        <v>209</v>
      </c>
      <c r="FC114" s="33" t="s">
        <v>205</v>
      </c>
      <c r="FD114" s="33" t="s">
        <v>210</v>
      </c>
      <c r="FE114" s="32" t="str">
        <f aca="false">CONCATENATE(CN114," ",FD114," ",DK114,DL114,"/",DN114,DO114)</f>
        <v>simvastatine oral 20mg/</v>
      </c>
      <c r="FH114" s="0" t="s">
        <v>1153</v>
      </c>
      <c r="FI114" s="33" t="s">
        <v>1151</v>
      </c>
      <c r="FJ114" s="33" t="s">
        <v>205</v>
      </c>
      <c r="FK114" s="33" t="s">
        <v>1152</v>
      </c>
      <c r="FL114" s="0" t="n">
        <v>69</v>
      </c>
      <c r="FM114" s="0" t="s">
        <v>183</v>
      </c>
      <c r="FN114" s="0" t="n">
        <v>19</v>
      </c>
      <c r="FO114" s="0" t="s">
        <v>214</v>
      </c>
      <c r="FP114" s="0" t="n">
        <v>31</v>
      </c>
      <c r="FQ114" s="0" t="s">
        <v>210</v>
      </c>
      <c r="FR114" s="0" t="n">
        <v>47</v>
      </c>
      <c r="FS114" s="0" t="s">
        <v>215</v>
      </c>
      <c r="FU114" s="0" t="n">
        <v>69</v>
      </c>
      <c r="FV114" s="0" t="n">
        <v>19</v>
      </c>
      <c r="FW114" s="0" t="n">
        <v>31</v>
      </c>
      <c r="FX114" s="0" t="n">
        <v>47</v>
      </c>
      <c r="FZ114" s="0" t="s">
        <v>216</v>
      </c>
      <c r="GA114" s="0" t="s">
        <v>217</v>
      </c>
    </row>
    <row r="115" customFormat="false" ht="13.8" hidden="false" customHeight="false" outlineLevel="0" collapsed="false">
      <c r="A115" s="0" t="s">
        <v>1201</v>
      </c>
      <c r="B115" s="0" t="s">
        <v>1202</v>
      </c>
      <c r="C115" s="28" t="str">
        <f aca="false">HYPERLINK(D115)</f>
        <v>https://samviewer.digile.be/nl/sam/ampps/254012-05</v>
      </c>
      <c r="D115" s="1" t="s">
        <v>1203</v>
      </c>
      <c r="E115" s="1" t="s">
        <v>1204</v>
      </c>
      <c r="F115" s="1" t="s">
        <v>1205</v>
      </c>
      <c r="G115" s="0" t="n">
        <v>3562337</v>
      </c>
      <c r="H115" s="0" t="s">
        <v>1201</v>
      </c>
      <c r="I115" s="0" t="s">
        <v>1201</v>
      </c>
      <c r="J115" s="2" t="str">
        <f aca="false">CONCATENATE(BI115," ",CK115," ",BE115," ",BO115," ",R115,S115," x ",DK115,DL115,"/",DN115,DO115)</f>
        <v>BEL simvastatine EG film-coated tablet 30 x 20mg/</v>
      </c>
      <c r="K115" s="2" t="str">
        <f aca="false">CONCATENATE(BI115," ",CK115," ",BE115," ",BO115," ",R115,S115," x ",DK115,DL115,"/",DN115,DO115)</f>
        <v>BEL simvastatine EG film-coated tablet 30 x 20mg/</v>
      </c>
      <c r="L115" s="11"/>
      <c r="M115" s="11"/>
      <c r="N115" s="11"/>
      <c r="O115" s="11"/>
      <c r="P115" s="0" t="n">
        <v>30</v>
      </c>
      <c r="Q115" s="2"/>
      <c r="R115" s="0" t="n">
        <v>30</v>
      </c>
      <c r="S115" s="2"/>
      <c r="T115" s="30" t="s">
        <v>223</v>
      </c>
      <c r="W115" s="1" t="s">
        <v>224</v>
      </c>
      <c r="X115" s="0" t="n">
        <v>30</v>
      </c>
      <c r="Y115" s="0" t="s">
        <v>1194</v>
      </c>
      <c r="AA115" s="2"/>
      <c r="AB115" s="2"/>
      <c r="AC115" s="2"/>
      <c r="AD115" s="76" t="n">
        <v>1</v>
      </c>
      <c r="AE115" s="0" t="n">
        <v>30</v>
      </c>
      <c r="AF115" s="0" t="n">
        <v>10221000</v>
      </c>
      <c r="AG115" s="32" t="s">
        <v>781</v>
      </c>
      <c r="AH115" s="0" t="s">
        <v>778</v>
      </c>
      <c r="AI115" s="2"/>
      <c r="AJ115" s="34" t="n">
        <v>15054000</v>
      </c>
      <c r="AK115" s="35" t="s">
        <v>183</v>
      </c>
      <c r="AL115" s="2"/>
      <c r="AM115" s="2"/>
      <c r="AN115" s="2"/>
      <c r="AO115" s="2"/>
      <c r="AP115" s="0" t="n">
        <v>30</v>
      </c>
      <c r="AQ115" s="2"/>
      <c r="AR115" s="2"/>
      <c r="AS115" s="0" t="n">
        <v>299</v>
      </c>
      <c r="AT115" s="36" t="str">
        <f aca="false">CONCATENATE(BI115," ",CK115," ",BE115," ",BO115," ",DK115,DL115,"/",DN115,DO115)</f>
        <v>BEL simvastatine EG film-coated tablet 20mg/</v>
      </c>
      <c r="AU115" s="29"/>
      <c r="AW115" s="0" t="n">
        <v>299</v>
      </c>
      <c r="AX115" s="0" t="s">
        <v>1195</v>
      </c>
      <c r="AZ115" s="0" t="s">
        <v>1143</v>
      </c>
      <c r="BA115" s="4" t="s">
        <v>1144</v>
      </c>
      <c r="BB115" s="0" t="n">
        <v>10221000</v>
      </c>
      <c r="BC115" s="32" t="s">
        <v>781</v>
      </c>
      <c r="BD115" s="0" t="n">
        <v>1560</v>
      </c>
      <c r="BE115" s="0" t="s">
        <v>265</v>
      </c>
      <c r="BF115" s="2"/>
      <c r="BG115" s="0" t="s">
        <v>265</v>
      </c>
      <c r="BH115" s="0" t="s">
        <v>1206</v>
      </c>
      <c r="BI115" s="11" t="s">
        <v>189</v>
      </c>
      <c r="BJ115" s="0" t="str">
        <f aca="false">CONCATENATE(CK115," ",BO115," ",DK115,DL115,"/",DN115,DO115)</f>
        <v>simvastatine film-coated tablet 20mg/</v>
      </c>
      <c r="BK115" s="29"/>
      <c r="BL115" s="0" t="str">
        <f aca="false">CONCATENATE(CK115," ",BO115," ",DK115,DL115,"/",DN115,DO115)</f>
        <v>simvastatine film-coated tablet 20mg/</v>
      </c>
      <c r="BM115" s="0" t="s">
        <v>1147</v>
      </c>
      <c r="BN115" s="0" t="n">
        <v>10221000</v>
      </c>
      <c r="BO115" s="32" t="s">
        <v>781</v>
      </c>
      <c r="BP115" s="1" t="s">
        <v>781</v>
      </c>
      <c r="BQ115" s="1" t="s">
        <v>183</v>
      </c>
      <c r="BR115" s="0" t="n">
        <v>10221000</v>
      </c>
      <c r="BS115" s="0" t="s">
        <v>782</v>
      </c>
      <c r="BT115" s="0" t="n">
        <v>10221000</v>
      </c>
      <c r="BU115" s="0" t="s">
        <v>782</v>
      </c>
      <c r="BV115" s="34" t="n">
        <v>15054000</v>
      </c>
      <c r="BW115" s="35" t="s">
        <v>183</v>
      </c>
      <c r="BX115" s="2"/>
      <c r="BY115" s="4" t="s">
        <v>183</v>
      </c>
      <c r="BZ115" s="0" t="n">
        <v>20053000</v>
      </c>
      <c r="CA115" s="0" t="s">
        <v>191</v>
      </c>
      <c r="CB115" s="1" t="s">
        <v>191</v>
      </c>
      <c r="CC115" s="1" t="s">
        <v>191</v>
      </c>
      <c r="CD115" s="2"/>
      <c r="CE115" s="2"/>
      <c r="CF115" s="2"/>
      <c r="CG115" s="2"/>
      <c r="CH115" s="43" t="n">
        <v>100000091786</v>
      </c>
      <c r="CI115" s="43" t="s">
        <v>192</v>
      </c>
      <c r="CJ115" s="43" t="n">
        <v>100000091786</v>
      </c>
      <c r="CK115" s="0" t="s">
        <v>1148</v>
      </c>
      <c r="CL115" s="11" t="s">
        <v>194</v>
      </c>
      <c r="CM115" s="43" t="n">
        <v>100000091343</v>
      </c>
      <c r="CN115" s="0" t="s">
        <v>1148</v>
      </c>
      <c r="CO115" s="1" t="s">
        <v>1144</v>
      </c>
      <c r="CP115" s="4" t="s">
        <v>1149</v>
      </c>
      <c r="CQ115" s="0" t="s">
        <v>1148</v>
      </c>
      <c r="CR115" s="0" t="s">
        <v>1148</v>
      </c>
      <c r="CS115" s="2" t="s">
        <v>324</v>
      </c>
      <c r="CT115" s="2"/>
      <c r="CU115" s="2"/>
      <c r="CV115" s="2"/>
      <c r="CW115" s="2"/>
      <c r="CY115" s="2"/>
      <c r="DA115" s="1" t="s">
        <v>257</v>
      </c>
      <c r="DB115" s="1" t="s">
        <v>1144</v>
      </c>
      <c r="DC115" s="1" t="s">
        <v>1149</v>
      </c>
      <c r="DD115" s="1" t="s">
        <v>201</v>
      </c>
      <c r="DE115" s="0" t="n">
        <v>20</v>
      </c>
      <c r="DF115" s="0" t="s">
        <v>202</v>
      </c>
      <c r="DG115" s="11"/>
      <c r="DH115" s="46" t="n">
        <v>1</v>
      </c>
      <c r="DI115" s="35" t="s">
        <v>183</v>
      </c>
      <c r="DJ115" s="34" t="n">
        <v>15054000</v>
      </c>
      <c r="DK115" s="5" t="n">
        <v>20</v>
      </c>
      <c r="DL115" s="5" t="s">
        <v>202</v>
      </c>
      <c r="DS115" s="2"/>
      <c r="DT115" s="2"/>
      <c r="DU115" s="2"/>
      <c r="DV115" s="2"/>
      <c r="DW115" s="2"/>
      <c r="DX115" s="2"/>
      <c r="DY115" s="2"/>
      <c r="EB115" s="2"/>
      <c r="EE115" s="2"/>
      <c r="EH115" s="2"/>
      <c r="EI115" s="2"/>
      <c r="EJ115" s="2"/>
      <c r="EK115" s="2"/>
      <c r="EL115" s="33" t="n">
        <f aca="false">(30*20)/30</f>
        <v>20</v>
      </c>
      <c r="EM115" s="0" t="n">
        <v>30</v>
      </c>
      <c r="EN115" s="0" t="s">
        <v>202</v>
      </c>
      <c r="EO115" s="0" t="s">
        <v>203</v>
      </c>
      <c r="EP115" s="0" t="n">
        <v>30</v>
      </c>
      <c r="ER115" s="32" t="str">
        <f aca="false">CONCATENATE(CN115," ",FD115," ",DK115,DL115,"/",DN115,DO115)</f>
        <v>simvastatine oral 20mg/</v>
      </c>
      <c r="ET115" s="0" t="s">
        <v>1150</v>
      </c>
      <c r="EU115" s="33" t="s">
        <v>205</v>
      </c>
      <c r="EV115" s="33" t="s">
        <v>1148</v>
      </c>
      <c r="EW115" s="33" t="s">
        <v>205</v>
      </c>
      <c r="EX115" s="33" t="s">
        <v>1151</v>
      </c>
      <c r="EY115" s="33" t="s">
        <v>205</v>
      </c>
      <c r="EZ115" s="33" t="s">
        <v>1152</v>
      </c>
      <c r="FA115" s="33" t="s">
        <v>205</v>
      </c>
      <c r="FB115" s="33" t="s">
        <v>209</v>
      </c>
      <c r="FC115" s="33" t="s">
        <v>205</v>
      </c>
      <c r="FD115" s="33" t="s">
        <v>210</v>
      </c>
      <c r="FE115" s="32" t="str">
        <f aca="false">CONCATENATE(CN115," ",FD115," ",DK115,DL115,"/",DN115,DO115)</f>
        <v>simvastatine oral 20mg/</v>
      </c>
      <c r="FH115" s="0" t="s">
        <v>1153</v>
      </c>
      <c r="FI115" s="33" t="s">
        <v>1151</v>
      </c>
      <c r="FJ115" s="33" t="s">
        <v>205</v>
      </c>
      <c r="FK115" s="33" t="s">
        <v>1152</v>
      </c>
      <c r="FL115" s="0" t="n">
        <v>69</v>
      </c>
      <c r="FM115" s="0" t="s">
        <v>183</v>
      </c>
      <c r="FN115" s="0" t="n">
        <v>19</v>
      </c>
      <c r="FO115" s="0" t="s">
        <v>214</v>
      </c>
      <c r="FP115" s="0" t="n">
        <v>31</v>
      </c>
      <c r="FQ115" s="0" t="s">
        <v>210</v>
      </c>
      <c r="FR115" s="0" t="n">
        <v>47</v>
      </c>
      <c r="FS115" s="0" t="s">
        <v>215</v>
      </c>
      <c r="FU115" s="0" t="n">
        <v>69</v>
      </c>
      <c r="FV115" s="0" t="n">
        <v>19</v>
      </c>
      <c r="FW115" s="0" t="n">
        <v>31</v>
      </c>
      <c r="FX115" s="0" t="n">
        <v>47</v>
      </c>
      <c r="FZ115" s="0" t="s">
        <v>216</v>
      </c>
      <c r="GA115" s="0" t="s">
        <v>217</v>
      </c>
    </row>
    <row r="116" customFormat="false" ht="13.8" hidden="false" customHeight="false" outlineLevel="0" collapsed="false">
      <c r="A116" s="0" t="s">
        <v>1207</v>
      </c>
      <c r="B116" s="0" t="s">
        <v>1208</v>
      </c>
      <c r="C116" s="28" t="str">
        <f aca="false">HYPERLINK(D116)</f>
        <v>https://samviewer.digile.be/nl/sam/ampps/548026-13</v>
      </c>
      <c r="D116" s="1" t="s">
        <v>1209</v>
      </c>
      <c r="E116" s="1" t="s">
        <v>1210</v>
      </c>
      <c r="F116" s="1" t="s">
        <v>1211</v>
      </c>
      <c r="G116" s="0" t="n">
        <v>4218442</v>
      </c>
      <c r="H116" s="0" t="s">
        <v>1207</v>
      </c>
      <c r="I116" s="0" t="s">
        <v>1207</v>
      </c>
      <c r="J116" s="2" t="str">
        <f aca="false">CONCATENATE(BI116," ",CK116," ",BE116," ",BO116," ",R116,S116," x ",DK116,DL116,"/",DN116,DO116)</f>
        <v>BEL simvastatine Mylan film-coated tablet 250 x 20mg/</v>
      </c>
      <c r="K116" s="2" t="str">
        <f aca="false">CONCATENATE(BI116," ",CK116," ",BE116," ",BO116," ",R116,S116," x ",DK116,DL116,"/",DN116,DO116)</f>
        <v>BEL simvastatine Mylan film-coated tablet 250 x 20mg/</v>
      </c>
      <c r="L116" s="11"/>
      <c r="M116" s="11"/>
      <c r="N116" s="11"/>
      <c r="O116" s="11"/>
      <c r="P116" s="0" t="n">
        <v>250</v>
      </c>
      <c r="Q116" s="2"/>
      <c r="R116" s="0" t="n">
        <v>250</v>
      </c>
      <c r="S116" s="2"/>
      <c r="T116" s="30" t="s">
        <v>1212</v>
      </c>
      <c r="W116" s="1" t="s">
        <v>1213</v>
      </c>
      <c r="X116" s="0" t="n">
        <v>98</v>
      </c>
      <c r="Y116" s="0" t="s">
        <v>1214</v>
      </c>
      <c r="AA116" s="2"/>
      <c r="AB116" s="2"/>
      <c r="AC116" s="2"/>
      <c r="AD116" s="76" t="n">
        <v>1</v>
      </c>
      <c r="AE116" s="0" t="n">
        <v>250</v>
      </c>
      <c r="AF116" s="0" t="n">
        <v>10221000</v>
      </c>
      <c r="AG116" s="32" t="s">
        <v>781</v>
      </c>
      <c r="AH116" s="0" t="s">
        <v>778</v>
      </c>
      <c r="AI116" s="2"/>
      <c r="AJ116" s="34" t="n">
        <v>15054000</v>
      </c>
      <c r="AK116" s="35" t="s">
        <v>183</v>
      </c>
      <c r="AL116" s="2"/>
      <c r="AM116" s="2"/>
      <c r="AN116" s="2"/>
      <c r="AO116" s="2"/>
      <c r="AP116" s="0" t="n">
        <v>250</v>
      </c>
      <c r="AQ116" s="2"/>
      <c r="AR116" s="2"/>
      <c r="AS116" s="0" t="n">
        <v>300</v>
      </c>
      <c r="AT116" s="36" t="str">
        <f aca="false">CONCATENATE(BI116," ",CK116," ",BE116," ",BO116," ",DK116,DL116,"/",DN116,DO116)</f>
        <v>BEL simvastatine Mylan film-coated tablet 20mg/</v>
      </c>
      <c r="AU116" s="29"/>
      <c r="AW116" s="0" t="n">
        <v>300</v>
      </c>
      <c r="AX116" s="0" t="s">
        <v>1215</v>
      </c>
      <c r="AZ116" s="0" t="s">
        <v>1143</v>
      </c>
      <c r="BA116" s="4" t="s">
        <v>1144</v>
      </c>
      <c r="BB116" s="0" t="n">
        <v>10221000</v>
      </c>
      <c r="BC116" s="32" t="s">
        <v>781</v>
      </c>
      <c r="BD116" s="0" t="n">
        <v>1561</v>
      </c>
      <c r="BE116" s="0" t="s">
        <v>278</v>
      </c>
      <c r="BF116" s="2"/>
      <c r="BG116" s="0" t="s">
        <v>278</v>
      </c>
      <c r="BH116" s="0" t="s">
        <v>1216</v>
      </c>
      <c r="BI116" s="11" t="s">
        <v>189</v>
      </c>
      <c r="BJ116" s="0" t="str">
        <f aca="false">CONCATENATE(CK116," ",BO116," ",DK116,DL116,"/",DN116,DO116)</f>
        <v>simvastatine film-coated tablet 20mg/</v>
      </c>
      <c r="BK116" s="29"/>
      <c r="BL116" s="0" t="str">
        <f aca="false">CONCATENATE(CK116," ",BO116," ",DK116,DL116,"/",DN116,DO116)</f>
        <v>simvastatine film-coated tablet 20mg/</v>
      </c>
      <c r="BM116" s="0" t="s">
        <v>1147</v>
      </c>
      <c r="BN116" s="0" t="n">
        <v>10221000</v>
      </c>
      <c r="BO116" s="32" t="s">
        <v>781</v>
      </c>
      <c r="BP116" s="1" t="s">
        <v>781</v>
      </c>
      <c r="BQ116" s="1" t="s">
        <v>183</v>
      </c>
      <c r="BR116" s="0" t="n">
        <v>10221000</v>
      </c>
      <c r="BS116" s="0" t="s">
        <v>782</v>
      </c>
      <c r="BT116" s="0" t="n">
        <v>10221000</v>
      </c>
      <c r="BU116" s="0" t="s">
        <v>782</v>
      </c>
      <c r="BV116" s="34" t="n">
        <v>15054000</v>
      </c>
      <c r="BW116" s="35" t="s">
        <v>183</v>
      </c>
      <c r="BX116" s="2"/>
      <c r="BY116" s="4" t="s">
        <v>183</v>
      </c>
      <c r="BZ116" s="0" t="n">
        <v>20053000</v>
      </c>
      <c r="CA116" s="0" t="s">
        <v>191</v>
      </c>
      <c r="CB116" s="1" t="s">
        <v>191</v>
      </c>
      <c r="CC116" s="1" t="s">
        <v>191</v>
      </c>
      <c r="CD116" s="2"/>
      <c r="CE116" s="2"/>
      <c r="CF116" s="2"/>
      <c r="CG116" s="2"/>
      <c r="CH116" s="43" t="n">
        <v>100000091786</v>
      </c>
      <c r="CI116" s="43" t="s">
        <v>192</v>
      </c>
      <c r="CJ116" s="43" t="n">
        <v>100000091786</v>
      </c>
      <c r="CK116" s="0" t="s">
        <v>1148</v>
      </c>
      <c r="CL116" s="11" t="s">
        <v>194</v>
      </c>
      <c r="CM116" s="43" t="n">
        <v>100000091343</v>
      </c>
      <c r="CN116" s="0" t="s">
        <v>1148</v>
      </c>
      <c r="CO116" s="1" t="s">
        <v>1144</v>
      </c>
      <c r="CP116" s="4" t="s">
        <v>1149</v>
      </c>
      <c r="CQ116" s="0" t="s">
        <v>1148</v>
      </c>
      <c r="CR116" s="0" t="s">
        <v>1148</v>
      </c>
      <c r="CS116" s="2" t="s">
        <v>324</v>
      </c>
      <c r="CT116" s="2"/>
      <c r="CU116" s="2"/>
      <c r="CV116" s="2"/>
      <c r="CW116" s="2"/>
      <c r="CY116" s="2"/>
      <c r="DA116" s="1" t="s">
        <v>257</v>
      </c>
      <c r="DB116" s="1" t="s">
        <v>1144</v>
      </c>
      <c r="DC116" s="1" t="s">
        <v>1149</v>
      </c>
      <c r="DD116" s="1" t="s">
        <v>201</v>
      </c>
      <c r="DE116" s="0" t="n">
        <v>20</v>
      </c>
      <c r="DF116" s="0" t="s">
        <v>202</v>
      </c>
      <c r="DG116" s="11"/>
      <c r="DH116" s="46" t="n">
        <v>1</v>
      </c>
      <c r="DI116" s="35" t="s">
        <v>183</v>
      </c>
      <c r="DJ116" s="34" t="n">
        <v>15054000</v>
      </c>
      <c r="DK116" s="5" t="n">
        <v>20</v>
      </c>
      <c r="DL116" s="5" t="s">
        <v>202</v>
      </c>
      <c r="DS116" s="2"/>
      <c r="DT116" s="2"/>
      <c r="DU116" s="2"/>
      <c r="DV116" s="2"/>
      <c r="DW116" s="2"/>
      <c r="DX116" s="2"/>
      <c r="DY116" s="2"/>
      <c r="EB116" s="2"/>
      <c r="EE116" s="2"/>
      <c r="EH116" s="2"/>
      <c r="EI116" s="2"/>
      <c r="EJ116" s="2"/>
      <c r="EK116" s="2"/>
      <c r="EL116" s="33" t="n">
        <f aca="false">(250*20)/30</f>
        <v>166.666666666667</v>
      </c>
      <c r="EM116" s="0" t="n">
        <v>30</v>
      </c>
      <c r="EN116" s="0" t="s">
        <v>202</v>
      </c>
      <c r="EO116" s="0" t="s">
        <v>203</v>
      </c>
      <c r="EP116" s="0" t="n">
        <v>250</v>
      </c>
      <c r="ER116" s="32" t="str">
        <f aca="false">CONCATENATE(CN116," ",FD116," ",DK116,DL116,"/",DN116,DO116)</f>
        <v>simvastatine oral 20mg/</v>
      </c>
      <c r="ET116" s="0" t="s">
        <v>1150</v>
      </c>
      <c r="EU116" s="33" t="s">
        <v>205</v>
      </c>
      <c r="EV116" s="33" t="s">
        <v>1148</v>
      </c>
      <c r="EW116" s="33" t="s">
        <v>205</v>
      </c>
      <c r="EX116" s="33" t="s">
        <v>1151</v>
      </c>
      <c r="EY116" s="33" t="s">
        <v>205</v>
      </c>
      <c r="EZ116" s="33" t="s">
        <v>1152</v>
      </c>
      <c r="FA116" s="33" t="s">
        <v>205</v>
      </c>
      <c r="FB116" s="33" t="s">
        <v>209</v>
      </c>
      <c r="FC116" s="33" t="s">
        <v>205</v>
      </c>
      <c r="FD116" s="33" t="s">
        <v>210</v>
      </c>
      <c r="FE116" s="32" t="str">
        <f aca="false">CONCATENATE(CN116," ",FD116," ",DK116,DL116,"/",DN116,DO116)</f>
        <v>simvastatine oral 20mg/</v>
      </c>
      <c r="FH116" s="0" t="s">
        <v>1153</v>
      </c>
      <c r="FI116" s="33" t="s">
        <v>1151</v>
      </c>
      <c r="FJ116" s="33" t="s">
        <v>205</v>
      </c>
      <c r="FK116" s="33" t="s">
        <v>1152</v>
      </c>
      <c r="FL116" s="0" t="n">
        <v>69</v>
      </c>
      <c r="FM116" s="0" t="s">
        <v>183</v>
      </c>
      <c r="FN116" s="0" t="n">
        <v>19</v>
      </c>
      <c r="FO116" s="0" t="s">
        <v>214</v>
      </c>
      <c r="FP116" s="0" t="n">
        <v>31</v>
      </c>
      <c r="FQ116" s="0" t="s">
        <v>210</v>
      </c>
      <c r="FR116" s="0" t="n">
        <v>47</v>
      </c>
      <c r="FS116" s="0" t="s">
        <v>215</v>
      </c>
      <c r="FU116" s="0" t="n">
        <v>69</v>
      </c>
      <c r="FV116" s="0" t="n">
        <v>19</v>
      </c>
      <c r="FW116" s="0" t="n">
        <v>31</v>
      </c>
      <c r="FX116" s="0" t="n">
        <v>47</v>
      </c>
      <c r="FZ116" s="0" t="s">
        <v>216</v>
      </c>
      <c r="GA116" s="0" t="s">
        <v>217</v>
      </c>
    </row>
    <row r="117" customFormat="false" ht="13.8" hidden="false" customHeight="false" outlineLevel="0" collapsed="false">
      <c r="A117" s="0" t="s">
        <v>1217</v>
      </c>
      <c r="B117" s="0" t="s">
        <v>1218</v>
      </c>
      <c r="C117" s="28" t="str">
        <f aca="false">HYPERLINK(D117)</f>
        <v>https://samviewer.digile.be/nl/sam/ampps/262552-03</v>
      </c>
      <c r="D117" s="1" t="s">
        <v>1219</v>
      </c>
      <c r="E117" s="1" t="s">
        <v>1220</v>
      </c>
      <c r="F117" s="1" t="s">
        <v>1221</v>
      </c>
      <c r="G117" s="0" t="n">
        <v>1777093</v>
      </c>
      <c r="H117" s="0" t="s">
        <v>1217</v>
      </c>
      <c r="I117" s="0" t="s">
        <v>1217</v>
      </c>
      <c r="J117" s="2" t="str">
        <f aca="false">CONCATENATE(BI117," ",CK117," ",BE117," ",BO117," ",R117,S117," x ",DK117,DL117,"/",DN117,DO117)</f>
        <v>BEL simvastatine Mylan film-coated tablet 28 x 20mg/</v>
      </c>
      <c r="K117" s="2" t="str">
        <f aca="false">CONCATENATE(BI117," ",CK117," ",BE117," ",BO117," ",R117,S117," x ",DK117,DL117,"/",DN117,DO117)</f>
        <v>BEL simvastatine Mylan film-coated tablet 28 x 20mg/</v>
      </c>
      <c r="L117" s="11"/>
      <c r="M117" s="11"/>
      <c r="N117" s="11"/>
      <c r="O117" s="11"/>
      <c r="P117" s="0" t="n">
        <v>28</v>
      </c>
      <c r="Q117" s="2"/>
      <c r="R117" s="0" t="n">
        <v>28</v>
      </c>
      <c r="S117" s="2"/>
      <c r="T117" s="30" t="s">
        <v>322</v>
      </c>
      <c r="W117" s="1" t="s">
        <v>323</v>
      </c>
      <c r="X117" s="0" t="n">
        <v>100</v>
      </c>
      <c r="Y117" s="0" t="s">
        <v>1222</v>
      </c>
      <c r="AA117" s="2"/>
      <c r="AB117" s="2"/>
      <c r="AC117" s="2"/>
      <c r="AD117" s="76" t="n">
        <v>1</v>
      </c>
      <c r="AE117" s="0" t="n">
        <v>28</v>
      </c>
      <c r="AF117" s="0" t="n">
        <v>10221000</v>
      </c>
      <c r="AG117" s="32" t="s">
        <v>781</v>
      </c>
      <c r="AH117" s="0" t="s">
        <v>778</v>
      </c>
      <c r="AI117" s="2"/>
      <c r="AJ117" s="34" t="n">
        <v>15054000</v>
      </c>
      <c r="AK117" s="35" t="s">
        <v>183</v>
      </c>
      <c r="AL117" s="2"/>
      <c r="AM117" s="2"/>
      <c r="AN117" s="2"/>
      <c r="AO117" s="2"/>
      <c r="AP117" s="0" t="n">
        <v>28</v>
      </c>
      <c r="AQ117" s="2"/>
      <c r="AR117" s="2"/>
      <c r="AS117" s="0" t="n">
        <v>300</v>
      </c>
      <c r="AT117" s="36" t="str">
        <f aca="false">CONCATENATE(BI117," ",CK117," ",BE117," ",BO117," ",DK117,DL117,"/",DN117,DO117)</f>
        <v>BEL simvastatine Mylan film-coated tablet 20mg/</v>
      </c>
      <c r="AU117" s="29"/>
      <c r="AW117" s="0" t="n">
        <v>300</v>
      </c>
      <c r="AX117" s="0" t="s">
        <v>1215</v>
      </c>
      <c r="AZ117" s="0" t="s">
        <v>1143</v>
      </c>
      <c r="BA117" s="4" t="s">
        <v>1144</v>
      </c>
      <c r="BB117" s="0" t="n">
        <v>10221000</v>
      </c>
      <c r="BC117" s="32" t="s">
        <v>781</v>
      </c>
      <c r="BD117" s="0" t="n">
        <v>1561</v>
      </c>
      <c r="BE117" s="0" t="s">
        <v>278</v>
      </c>
      <c r="BF117" s="2"/>
      <c r="BG117" s="0" t="s">
        <v>278</v>
      </c>
      <c r="BH117" s="0" t="s">
        <v>1216</v>
      </c>
      <c r="BI117" s="11" t="s">
        <v>189</v>
      </c>
      <c r="BJ117" s="0" t="str">
        <f aca="false">CONCATENATE(CK117," ",BO117," ",DK117,DL117,"/",DN117,DO117)</f>
        <v>simvastatine film-coated tablet 20mg/</v>
      </c>
      <c r="BK117" s="29"/>
      <c r="BL117" s="0" t="str">
        <f aca="false">CONCATENATE(CK117," ",BO117," ",DK117,DL117,"/",DN117,DO117)</f>
        <v>simvastatine film-coated tablet 20mg/</v>
      </c>
      <c r="BM117" s="0" t="s">
        <v>1147</v>
      </c>
      <c r="BN117" s="0" t="n">
        <v>10221000</v>
      </c>
      <c r="BO117" s="32" t="s">
        <v>781</v>
      </c>
      <c r="BP117" s="1" t="s">
        <v>781</v>
      </c>
      <c r="BQ117" s="1" t="s">
        <v>183</v>
      </c>
      <c r="BR117" s="0" t="n">
        <v>10221000</v>
      </c>
      <c r="BS117" s="0" t="s">
        <v>782</v>
      </c>
      <c r="BT117" s="0" t="n">
        <v>10221000</v>
      </c>
      <c r="BU117" s="0" t="s">
        <v>782</v>
      </c>
      <c r="BV117" s="34" t="n">
        <v>15054000</v>
      </c>
      <c r="BW117" s="35" t="s">
        <v>183</v>
      </c>
      <c r="BX117" s="2"/>
      <c r="BY117" s="4" t="s">
        <v>183</v>
      </c>
      <c r="BZ117" s="0" t="n">
        <v>20053000</v>
      </c>
      <c r="CA117" s="0" t="s">
        <v>191</v>
      </c>
      <c r="CB117" s="1" t="s">
        <v>191</v>
      </c>
      <c r="CC117" s="1" t="s">
        <v>191</v>
      </c>
      <c r="CD117" s="2"/>
      <c r="CE117" s="2"/>
      <c r="CF117" s="2"/>
      <c r="CG117" s="2"/>
      <c r="CH117" s="43" t="n">
        <v>100000091786</v>
      </c>
      <c r="CI117" s="43" t="s">
        <v>192</v>
      </c>
      <c r="CJ117" s="43" t="n">
        <v>100000091786</v>
      </c>
      <c r="CK117" s="0" t="s">
        <v>1148</v>
      </c>
      <c r="CL117" s="11" t="s">
        <v>194</v>
      </c>
      <c r="CM117" s="43" t="n">
        <v>100000091343</v>
      </c>
      <c r="CN117" s="0" t="s">
        <v>1148</v>
      </c>
      <c r="CO117" s="1" t="s">
        <v>1144</v>
      </c>
      <c r="CP117" s="4" t="s">
        <v>1149</v>
      </c>
      <c r="CQ117" s="0" t="s">
        <v>1148</v>
      </c>
      <c r="CR117" s="0" t="s">
        <v>1148</v>
      </c>
      <c r="CS117" s="2" t="s">
        <v>324</v>
      </c>
      <c r="CT117" s="2"/>
      <c r="CU117" s="2"/>
      <c r="CV117" s="2"/>
      <c r="CW117" s="2"/>
      <c r="CY117" s="2"/>
      <c r="DA117" s="1" t="s">
        <v>257</v>
      </c>
      <c r="DB117" s="1" t="s">
        <v>1144</v>
      </c>
      <c r="DC117" s="1" t="s">
        <v>1149</v>
      </c>
      <c r="DD117" s="1" t="s">
        <v>201</v>
      </c>
      <c r="DE117" s="0" t="n">
        <v>20</v>
      </c>
      <c r="DF117" s="0" t="s">
        <v>202</v>
      </c>
      <c r="DG117" s="11"/>
      <c r="DH117" s="46" t="n">
        <v>1</v>
      </c>
      <c r="DI117" s="35" t="s">
        <v>183</v>
      </c>
      <c r="DJ117" s="34" t="n">
        <v>15054000</v>
      </c>
      <c r="DK117" s="5" t="n">
        <v>20</v>
      </c>
      <c r="DL117" s="5" t="s">
        <v>202</v>
      </c>
      <c r="DS117" s="2"/>
      <c r="DT117" s="2"/>
      <c r="DU117" s="2"/>
      <c r="DV117" s="2"/>
      <c r="DW117" s="2"/>
      <c r="DX117" s="2"/>
      <c r="DY117" s="2"/>
      <c r="EB117" s="2"/>
      <c r="EE117" s="2"/>
      <c r="EH117" s="2"/>
      <c r="EI117" s="2"/>
      <c r="EJ117" s="2"/>
      <c r="EK117" s="2"/>
      <c r="EL117" s="33" t="n">
        <f aca="false">(28*20)/30</f>
        <v>18.6666666666667</v>
      </c>
      <c r="EM117" s="0" t="n">
        <v>30</v>
      </c>
      <c r="EN117" s="0" t="s">
        <v>202</v>
      </c>
      <c r="EO117" s="0" t="s">
        <v>203</v>
      </c>
      <c r="EP117" s="0" t="n">
        <v>28</v>
      </c>
      <c r="ER117" s="32" t="str">
        <f aca="false">CONCATENATE(CN117," ",FD117," ",DK117,DL117,"/",DN117,DO117)</f>
        <v>simvastatine oral 20mg/</v>
      </c>
      <c r="ET117" s="0" t="s">
        <v>1150</v>
      </c>
      <c r="EU117" s="33" t="s">
        <v>205</v>
      </c>
      <c r="EV117" s="33" t="s">
        <v>1148</v>
      </c>
      <c r="EW117" s="33" t="s">
        <v>205</v>
      </c>
      <c r="EX117" s="33" t="s">
        <v>1151</v>
      </c>
      <c r="EY117" s="33" t="s">
        <v>205</v>
      </c>
      <c r="EZ117" s="33" t="s">
        <v>1152</v>
      </c>
      <c r="FA117" s="33" t="s">
        <v>205</v>
      </c>
      <c r="FB117" s="33" t="s">
        <v>209</v>
      </c>
      <c r="FC117" s="33" t="s">
        <v>205</v>
      </c>
      <c r="FD117" s="33" t="s">
        <v>210</v>
      </c>
      <c r="FE117" s="32" t="str">
        <f aca="false">CONCATENATE(CN117," ",FD117," ",DK117,DL117,"/",DN117,DO117)</f>
        <v>simvastatine oral 20mg/</v>
      </c>
      <c r="FH117" s="0" t="s">
        <v>1153</v>
      </c>
      <c r="FI117" s="33" t="s">
        <v>1151</v>
      </c>
      <c r="FJ117" s="33" t="s">
        <v>205</v>
      </c>
      <c r="FK117" s="33" t="s">
        <v>1152</v>
      </c>
      <c r="FL117" s="0" t="n">
        <v>69</v>
      </c>
      <c r="FM117" s="0" t="s">
        <v>183</v>
      </c>
      <c r="FN117" s="0" t="n">
        <v>19</v>
      </c>
      <c r="FO117" s="0" t="s">
        <v>214</v>
      </c>
      <c r="FP117" s="0" t="n">
        <v>31</v>
      </c>
      <c r="FQ117" s="0" t="s">
        <v>210</v>
      </c>
      <c r="FR117" s="0" t="n">
        <v>47</v>
      </c>
      <c r="FS117" s="0" t="s">
        <v>215</v>
      </c>
      <c r="FU117" s="0" t="n">
        <v>69</v>
      </c>
      <c r="FV117" s="0" t="n">
        <v>19</v>
      </c>
      <c r="FW117" s="0" t="n">
        <v>31</v>
      </c>
      <c r="FX117" s="0" t="n">
        <v>47</v>
      </c>
      <c r="FZ117" s="0" t="s">
        <v>216</v>
      </c>
      <c r="GA117" s="0" t="s">
        <v>217</v>
      </c>
    </row>
    <row r="118" customFormat="false" ht="13.8" hidden="false" customHeight="false" outlineLevel="0" collapsed="false">
      <c r="A118" s="0" t="s">
        <v>1223</v>
      </c>
      <c r="B118" s="0" t="s">
        <v>1224</v>
      </c>
      <c r="C118" s="28" t="str">
        <f aca="false">HYPERLINK(D118)</f>
        <v>https://samviewer.digile.be/nl/sam/ampps/262552-09</v>
      </c>
      <c r="D118" s="1" t="s">
        <v>1225</v>
      </c>
      <c r="E118" s="1" t="s">
        <v>1226</v>
      </c>
      <c r="F118" s="1" t="s">
        <v>1227</v>
      </c>
      <c r="G118" s="0" t="n">
        <v>1777127</v>
      </c>
      <c r="H118" s="0" t="s">
        <v>1223</v>
      </c>
      <c r="I118" s="0" t="s">
        <v>1223</v>
      </c>
      <c r="J118" s="2" t="str">
        <f aca="false">CONCATENATE(BI118," ",CK118," ",BE118," ",BO118," ",R118,S118," x ",DK118,DL118,"/",DN118,DO118)</f>
        <v>BEL simvastatine Mylan film-coated tablet 84 x 20mg/</v>
      </c>
      <c r="K118" s="2" t="str">
        <f aca="false">CONCATENATE(BI118," ",CK118," ",BE118," ",BO118," ",R118,S118," x ",DK118,DL118,"/",DN118,DO118)</f>
        <v>BEL simvastatine Mylan film-coated tablet 84 x 20mg/</v>
      </c>
      <c r="L118" s="11"/>
      <c r="M118" s="11"/>
      <c r="N118" s="11"/>
      <c r="O118" s="11"/>
      <c r="P118" s="0" t="n">
        <v>84</v>
      </c>
      <c r="Q118" s="2"/>
      <c r="R118" s="0" t="n">
        <v>84</v>
      </c>
      <c r="S118" s="2"/>
      <c r="T118" s="30" t="s">
        <v>1139</v>
      </c>
      <c r="W118" s="1" t="s">
        <v>1140</v>
      </c>
      <c r="X118" s="0" t="n">
        <v>100</v>
      </c>
      <c r="Y118" s="0" t="s">
        <v>1222</v>
      </c>
      <c r="AA118" s="2"/>
      <c r="AB118" s="2"/>
      <c r="AC118" s="2"/>
      <c r="AD118" s="76" t="n">
        <v>1</v>
      </c>
      <c r="AE118" s="0" t="n">
        <v>84</v>
      </c>
      <c r="AF118" s="0" t="n">
        <v>10221000</v>
      </c>
      <c r="AG118" s="32" t="s">
        <v>781</v>
      </c>
      <c r="AH118" s="0" t="s">
        <v>778</v>
      </c>
      <c r="AI118" s="2"/>
      <c r="AJ118" s="34" t="n">
        <v>15054000</v>
      </c>
      <c r="AK118" s="35" t="s">
        <v>183</v>
      </c>
      <c r="AL118" s="2"/>
      <c r="AM118" s="2"/>
      <c r="AN118" s="2"/>
      <c r="AO118" s="2"/>
      <c r="AP118" s="0" t="n">
        <v>84</v>
      </c>
      <c r="AQ118" s="2"/>
      <c r="AR118" s="2"/>
      <c r="AS118" s="0" t="n">
        <v>300</v>
      </c>
      <c r="AT118" s="36" t="str">
        <f aca="false">CONCATENATE(BI118," ",CK118," ",BE118," ",BO118," ",DK118,DL118,"/",DN118,DO118)</f>
        <v>BEL simvastatine Mylan film-coated tablet 20mg/</v>
      </c>
      <c r="AU118" s="29"/>
      <c r="AW118" s="0" t="n">
        <v>300</v>
      </c>
      <c r="AX118" s="0" t="s">
        <v>1215</v>
      </c>
      <c r="AZ118" s="0" t="s">
        <v>1143</v>
      </c>
      <c r="BA118" s="4" t="s">
        <v>1144</v>
      </c>
      <c r="BB118" s="0" t="n">
        <v>10221000</v>
      </c>
      <c r="BC118" s="32" t="s">
        <v>781</v>
      </c>
      <c r="BD118" s="0" t="n">
        <v>1561</v>
      </c>
      <c r="BE118" s="0" t="s">
        <v>278</v>
      </c>
      <c r="BF118" s="2"/>
      <c r="BG118" s="0" t="s">
        <v>278</v>
      </c>
      <c r="BH118" s="0" t="s">
        <v>1216</v>
      </c>
      <c r="BI118" s="11" t="s">
        <v>189</v>
      </c>
      <c r="BJ118" s="0" t="str">
        <f aca="false">CONCATENATE(CK118," ",BO118," ",DK118,DL118,"/",DN118,DO118)</f>
        <v>simvastatine film-coated tablet 20mg/</v>
      </c>
      <c r="BK118" s="29"/>
      <c r="BL118" s="0" t="str">
        <f aca="false">CONCATENATE(CK118," ",BO118," ",DK118,DL118,"/",DN118,DO118)</f>
        <v>simvastatine film-coated tablet 20mg/</v>
      </c>
      <c r="BM118" s="0" t="s">
        <v>1147</v>
      </c>
      <c r="BN118" s="0" t="n">
        <v>10221000</v>
      </c>
      <c r="BO118" s="32" t="s">
        <v>781</v>
      </c>
      <c r="BP118" s="1" t="s">
        <v>781</v>
      </c>
      <c r="BQ118" s="1" t="s">
        <v>183</v>
      </c>
      <c r="BR118" s="0" t="n">
        <v>10221000</v>
      </c>
      <c r="BS118" s="0" t="s">
        <v>782</v>
      </c>
      <c r="BT118" s="0" t="n">
        <v>10221000</v>
      </c>
      <c r="BU118" s="0" t="s">
        <v>782</v>
      </c>
      <c r="BV118" s="34" t="n">
        <v>15054000</v>
      </c>
      <c r="BW118" s="35" t="s">
        <v>183</v>
      </c>
      <c r="BX118" s="2"/>
      <c r="BY118" s="4" t="s">
        <v>183</v>
      </c>
      <c r="BZ118" s="0" t="n">
        <v>20053000</v>
      </c>
      <c r="CA118" s="0" t="s">
        <v>191</v>
      </c>
      <c r="CB118" s="1" t="s">
        <v>191</v>
      </c>
      <c r="CC118" s="1" t="s">
        <v>191</v>
      </c>
      <c r="CD118" s="2"/>
      <c r="CE118" s="2"/>
      <c r="CF118" s="2"/>
      <c r="CG118" s="2"/>
      <c r="CH118" s="43" t="n">
        <v>100000091786</v>
      </c>
      <c r="CI118" s="43" t="s">
        <v>192</v>
      </c>
      <c r="CJ118" s="43" t="n">
        <v>100000091786</v>
      </c>
      <c r="CK118" s="0" t="s">
        <v>1148</v>
      </c>
      <c r="CL118" s="11" t="s">
        <v>194</v>
      </c>
      <c r="CM118" s="43" t="n">
        <v>100000091343</v>
      </c>
      <c r="CN118" s="0" t="s">
        <v>1148</v>
      </c>
      <c r="CO118" s="1" t="s">
        <v>1144</v>
      </c>
      <c r="CP118" s="4" t="s">
        <v>1149</v>
      </c>
      <c r="CQ118" s="0" t="s">
        <v>1148</v>
      </c>
      <c r="CR118" s="0" t="s">
        <v>1148</v>
      </c>
      <c r="CS118" s="2" t="s">
        <v>324</v>
      </c>
      <c r="CT118" s="2"/>
      <c r="CU118" s="2"/>
      <c r="CV118" s="2"/>
      <c r="CW118" s="2"/>
      <c r="CY118" s="2"/>
      <c r="DA118" s="1" t="s">
        <v>257</v>
      </c>
      <c r="DB118" s="1" t="s">
        <v>1144</v>
      </c>
      <c r="DC118" s="1" t="s">
        <v>1149</v>
      </c>
      <c r="DD118" s="1" t="s">
        <v>201</v>
      </c>
      <c r="DE118" s="0" t="n">
        <v>20</v>
      </c>
      <c r="DF118" s="0" t="s">
        <v>202</v>
      </c>
      <c r="DG118" s="11"/>
      <c r="DH118" s="46" t="n">
        <v>1</v>
      </c>
      <c r="DI118" s="35" t="s">
        <v>183</v>
      </c>
      <c r="DJ118" s="34" t="n">
        <v>15054000</v>
      </c>
      <c r="DK118" s="5" t="n">
        <v>20</v>
      </c>
      <c r="DL118" s="5" t="s">
        <v>202</v>
      </c>
      <c r="DS118" s="2"/>
      <c r="DT118" s="2"/>
      <c r="DU118" s="2"/>
      <c r="DV118" s="2"/>
      <c r="DW118" s="2"/>
      <c r="DX118" s="2"/>
      <c r="DY118" s="2"/>
      <c r="EB118" s="2"/>
      <c r="EE118" s="2"/>
      <c r="EH118" s="2"/>
      <c r="EI118" s="2"/>
      <c r="EJ118" s="2"/>
      <c r="EK118" s="2"/>
      <c r="EL118" s="0" t="n">
        <f aca="false">(84*20)/30</f>
        <v>56</v>
      </c>
      <c r="EM118" s="0" t="n">
        <v>30</v>
      </c>
      <c r="EN118" s="0" t="s">
        <v>202</v>
      </c>
      <c r="EO118" s="0" t="s">
        <v>203</v>
      </c>
      <c r="EP118" s="0" t="n">
        <v>84</v>
      </c>
      <c r="ER118" s="32" t="str">
        <f aca="false">CONCATENATE(CN118," ",FD118," ",DK118,DL118,"/",DN118,DO118)</f>
        <v>simvastatine oral 20mg/</v>
      </c>
      <c r="ET118" s="0" t="s">
        <v>1150</v>
      </c>
      <c r="EU118" s="33" t="s">
        <v>205</v>
      </c>
      <c r="EV118" s="33" t="s">
        <v>1148</v>
      </c>
      <c r="EW118" s="33" t="s">
        <v>205</v>
      </c>
      <c r="EX118" s="33" t="s">
        <v>1151</v>
      </c>
      <c r="EY118" s="33" t="s">
        <v>205</v>
      </c>
      <c r="EZ118" s="33" t="s">
        <v>1152</v>
      </c>
      <c r="FA118" s="33" t="s">
        <v>205</v>
      </c>
      <c r="FB118" s="33" t="s">
        <v>209</v>
      </c>
      <c r="FC118" s="33" t="s">
        <v>205</v>
      </c>
      <c r="FD118" s="33" t="s">
        <v>210</v>
      </c>
      <c r="FE118" s="32" t="str">
        <f aca="false">CONCATENATE(CN118," ",FD118," ",DK118,DL118,"/",DN118,DO118)</f>
        <v>simvastatine oral 20mg/</v>
      </c>
      <c r="FH118" s="0" t="s">
        <v>1153</v>
      </c>
      <c r="FI118" s="33" t="s">
        <v>1151</v>
      </c>
      <c r="FJ118" s="33" t="s">
        <v>205</v>
      </c>
      <c r="FK118" s="33" t="s">
        <v>1152</v>
      </c>
      <c r="FL118" s="0" t="n">
        <v>69</v>
      </c>
      <c r="FM118" s="0" t="s">
        <v>183</v>
      </c>
      <c r="FN118" s="0" t="n">
        <v>19</v>
      </c>
      <c r="FO118" s="0" t="s">
        <v>214</v>
      </c>
      <c r="FP118" s="0" t="n">
        <v>31</v>
      </c>
      <c r="FQ118" s="0" t="s">
        <v>210</v>
      </c>
      <c r="FR118" s="0" t="n">
        <v>47</v>
      </c>
      <c r="FS118" s="0" t="s">
        <v>215</v>
      </c>
      <c r="FU118" s="0" t="n">
        <v>69</v>
      </c>
      <c r="FV118" s="0" t="n">
        <v>19</v>
      </c>
      <c r="FW118" s="0" t="n">
        <v>31</v>
      </c>
      <c r="FX118" s="0" t="n">
        <v>47</v>
      </c>
      <c r="FZ118" s="0" t="s">
        <v>216</v>
      </c>
      <c r="GA118" s="0" t="s">
        <v>217</v>
      </c>
    </row>
    <row r="119" customFormat="false" ht="13.8" hidden="false" customHeight="false" outlineLevel="0" collapsed="false">
      <c r="A119" s="0" t="s">
        <v>1228</v>
      </c>
      <c r="B119" s="0" t="s">
        <v>1229</v>
      </c>
      <c r="C119" s="28" t="str">
        <f aca="false">HYPERLINK(D119)</f>
        <v>https://samviewer.digile.be/nl/sam/ampps/310861-10</v>
      </c>
      <c r="D119" s="1" t="s">
        <v>1230</v>
      </c>
      <c r="E119" s="1" t="s">
        <v>1231</v>
      </c>
      <c r="F119" s="1" t="s">
        <v>1232</v>
      </c>
      <c r="G119" s="0" t="n">
        <v>2062032</v>
      </c>
      <c r="H119" s="0" t="s">
        <v>1228</v>
      </c>
      <c r="I119" s="0" t="s">
        <v>1228</v>
      </c>
      <c r="J119" s="2" t="str">
        <f aca="false">CONCATENATE(BI119," ",CK119," ",BE119," ",BO119," ",R119,S119," x ",DK119,DL119,"/",DN119,DO119)</f>
        <v>BEL simvastatine Teva film-coated tablet 100 x 20mg/</v>
      </c>
      <c r="K119" s="2" t="str">
        <f aca="false">CONCATENATE(BI119," ",CK119," ",BE119," ",BO119," ",R119,S119," x ",DK119,DL119,"/",DN119,DO119)</f>
        <v>BEL simvastatine Teva film-coated tablet 100 x 20mg/</v>
      </c>
      <c r="L119" s="11"/>
      <c r="M119" s="11"/>
      <c r="N119" s="11"/>
      <c r="O119" s="11"/>
      <c r="P119" s="0" t="n">
        <v>100</v>
      </c>
      <c r="Q119" s="2"/>
      <c r="R119" s="0" t="n">
        <v>100</v>
      </c>
      <c r="S119" s="2"/>
      <c r="T119" s="30" t="s">
        <v>180</v>
      </c>
      <c r="W119" s="1" t="s">
        <v>181</v>
      </c>
      <c r="X119" s="2"/>
      <c r="Y119" s="0" t="s">
        <v>1233</v>
      </c>
      <c r="AA119" s="2"/>
      <c r="AB119" s="2"/>
      <c r="AC119" s="2"/>
      <c r="AD119" s="76" t="n">
        <v>1</v>
      </c>
      <c r="AE119" s="0" t="n">
        <v>100</v>
      </c>
      <c r="AF119" s="0" t="n">
        <v>10221000</v>
      </c>
      <c r="AG119" s="32" t="s">
        <v>781</v>
      </c>
      <c r="AH119" s="0" t="s">
        <v>778</v>
      </c>
      <c r="AI119" s="2"/>
      <c r="AJ119" s="34" t="n">
        <v>15054000</v>
      </c>
      <c r="AK119" s="35" t="s">
        <v>183</v>
      </c>
      <c r="AL119" s="2"/>
      <c r="AM119" s="2"/>
      <c r="AN119" s="2"/>
      <c r="AO119" s="2"/>
      <c r="AP119" s="0" t="n">
        <v>100</v>
      </c>
      <c r="AQ119" s="2"/>
      <c r="AR119" s="2"/>
      <c r="AS119" s="0" t="n">
        <v>301</v>
      </c>
      <c r="AT119" s="36" t="str">
        <f aca="false">CONCATENATE(BI119," ",CK119," ",BE119," ",BO119," ",DK119,DL119,"/",DN119,DO119)</f>
        <v>BEL simvastatine Teva film-coated tablet 20mg/</v>
      </c>
      <c r="AU119" s="29"/>
      <c r="AW119" s="0" t="n">
        <v>301</v>
      </c>
      <c r="AX119" s="0" t="s">
        <v>1234</v>
      </c>
      <c r="AZ119" s="0" t="s">
        <v>1143</v>
      </c>
      <c r="BA119" s="4" t="s">
        <v>1144</v>
      </c>
      <c r="BB119" s="0" t="n">
        <v>10221000</v>
      </c>
      <c r="BC119" s="32" t="s">
        <v>781</v>
      </c>
      <c r="BD119" s="0" t="n">
        <v>1562</v>
      </c>
      <c r="BE119" s="0" t="s">
        <v>286</v>
      </c>
      <c r="BF119" s="2"/>
      <c r="BG119" s="0" t="s">
        <v>286</v>
      </c>
      <c r="BH119" s="0" t="s">
        <v>1235</v>
      </c>
      <c r="BI119" s="11" t="s">
        <v>189</v>
      </c>
      <c r="BJ119" s="0" t="str">
        <f aca="false">CONCATENATE(CK119," ",BO119," ",DK119,DL119,"/",DN119,DO119)</f>
        <v>simvastatine film-coated tablet 20mg/</v>
      </c>
      <c r="BK119" s="29"/>
      <c r="BL119" s="0" t="str">
        <f aca="false">CONCATENATE(CK119," ",BO119," ",DK119,DL119,"/",DN119,DO119)</f>
        <v>simvastatine film-coated tablet 20mg/</v>
      </c>
      <c r="BM119" s="0" t="s">
        <v>1147</v>
      </c>
      <c r="BN119" s="0" t="n">
        <v>10221000</v>
      </c>
      <c r="BO119" s="32" t="s">
        <v>781</v>
      </c>
      <c r="BP119" s="1" t="s">
        <v>781</v>
      </c>
      <c r="BQ119" s="1" t="s">
        <v>183</v>
      </c>
      <c r="BR119" s="0" t="n">
        <v>10221000</v>
      </c>
      <c r="BS119" s="0" t="s">
        <v>782</v>
      </c>
      <c r="BT119" s="0" t="n">
        <v>10221000</v>
      </c>
      <c r="BU119" s="0" t="s">
        <v>782</v>
      </c>
      <c r="BV119" s="34" t="n">
        <v>15054000</v>
      </c>
      <c r="BW119" s="35" t="s">
        <v>183</v>
      </c>
      <c r="BX119" s="2"/>
      <c r="BY119" s="4" t="s">
        <v>183</v>
      </c>
      <c r="BZ119" s="0" t="n">
        <v>20053000</v>
      </c>
      <c r="CA119" s="0" t="s">
        <v>191</v>
      </c>
      <c r="CB119" s="1" t="s">
        <v>191</v>
      </c>
      <c r="CC119" s="1" t="s">
        <v>191</v>
      </c>
      <c r="CD119" s="2"/>
      <c r="CE119" s="2"/>
      <c r="CF119" s="2"/>
      <c r="CG119" s="2"/>
      <c r="CH119" s="43" t="n">
        <v>100000091786</v>
      </c>
      <c r="CI119" s="43" t="s">
        <v>192</v>
      </c>
      <c r="CJ119" s="43" t="n">
        <v>100000091786</v>
      </c>
      <c r="CK119" s="0" t="s">
        <v>1148</v>
      </c>
      <c r="CL119" s="11" t="s">
        <v>194</v>
      </c>
      <c r="CM119" s="43" t="n">
        <v>100000091343</v>
      </c>
      <c r="CN119" s="0" t="s">
        <v>1148</v>
      </c>
      <c r="CO119" s="1" t="s">
        <v>1144</v>
      </c>
      <c r="CP119" s="4" t="s">
        <v>1149</v>
      </c>
      <c r="CQ119" s="0" t="s">
        <v>1148</v>
      </c>
      <c r="CR119" s="0" t="s">
        <v>1148</v>
      </c>
      <c r="CS119" s="2" t="s">
        <v>324</v>
      </c>
      <c r="CT119" s="2"/>
      <c r="CU119" s="2"/>
      <c r="CV119" s="2"/>
      <c r="CW119" s="2"/>
      <c r="CY119" s="2"/>
      <c r="DA119" s="1" t="s">
        <v>257</v>
      </c>
      <c r="DB119" s="1" t="s">
        <v>1144</v>
      </c>
      <c r="DC119" s="1" t="s">
        <v>1149</v>
      </c>
      <c r="DD119" s="1" t="s">
        <v>201</v>
      </c>
      <c r="DE119" s="0" t="n">
        <v>20</v>
      </c>
      <c r="DF119" s="0" t="s">
        <v>202</v>
      </c>
      <c r="DG119" s="11"/>
      <c r="DH119" s="46" t="n">
        <v>1</v>
      </c>
      <c r="DI119" s="35" t="s">
        <v>183</v>
      </c>
      <c r="DJ119" s="34" t="n">
        <v>15054000</v>
      </c>
      <c r="DK119" s="5" t="n">
        <v>20</v>
      </c>
      <c r="DL119" s="5" t="s">
        <v>202</v>
      </c>
      <c r="DS119" s="2"/>
      <c r="DT119" s="2"/>
      <c r="DU119" s="2"/>
      <c r="DV119" s="2"/>
      <c r="DW119" s="2"/>
      <c r="DX119" s="2"/>
      <c r="DY119" s="2"/>
      <c r="EB119" s="2"/>
      <c r="EE119" s="2"/>
      <c r="EH119" s="2"/>
      <c r="EI119" s="2"/>
      <c r="EJ119" s="2"/>
      <c r="EK119" s="2"/>
      <c r="EL119" s="33" t="n">
        <f aca="false">(100*20)/30</f>
        <v>66.6666666666667</v>
      </c>
      <c r="EM119" s="0" t="n">
        <v>30</v>
      </c>
      <c r="EN119" s="0" t="s">
        <v>202</v>
      </c>
      <c r="EO119" s="0" t="s">
        <v>203</v>
      </c>
      <c r="EP119" s="0" t="n">
        <v>100</v>
      </c>
      <c r="ER119" s="32" t="str">
        <f aca="false">CONCATENATE(CN119," ",FD119," ",DK119,DL119,"/",DN119,DO119)</f>
        <v>simvastatine oral 20mg/</v>
      </c>
      <c r="ET119" s="0" t="s">
        <v>1150</v>
      </c>
      <c r="EU119" s="33" t="s">
        <v>205</v>
      </c>
      <c r="EV119" s="33" t="s">
        <v>1148</v>
      </c>
      <c r="EW119" s="33" t="s">
        <v>205</v>
      </c>
      <c r="EX119" s="33" t="s">
        <v>1151</v>
      </c>
      <c r="EY119" s="33" t="s">
        <v>205</v>
      </c>
      <c r="EZ119" s="33" t="s">
        <v>1152</v>
      </c>
      <c r="FA119" s="33" t="s">
        <v>205</v>
      </c>
      <c r="FB119" s="33" t="s">
        <v>209</v>
      </c>
      <c r="FC119" s="33" t="s">
        <v>205</v>
      </c>
      <c r="FD119" s="33" t="s">
        <v>210</v>
      </c>
      <c r="FE119" s="32" t="str">
        <f aca="false">CONCATENATE(CN119," ",FD119," ",DK119,DL119,"/",DN119,DO119)</f>
        <v>simvastatine oral 20mg/</v>
      </c>
      <c r="FH119" s="0" t="s">
        <v>1153</v>
      </c>
      <c r="FI119" s="33" t="s">
        <v>1151</v>
      </c>
      <c r="FJ119" s="33" t="s">
        <v>205</v>
      </c>
      <c r="FK119" s="33" t="s">
        <v>1152</v>
      </c>
      <c r="FL119" s="0" t="n">
        <v>69</v>
      </c>
      <c r="FM119" s="0" t="s">
        <v>183</v>
      </c>
      <c r="FN119" s="0" t="n">
        <v>19</v>
      </c>
      <c r="FO119" s="0" t="s">
        <v>214</v>
      </c>
      <c r="FP119" s="0" t="n">
        <v>31</v>
      </c>
      <c r="FQ119" s="0" t="s">
        <v>210</v>
      </c>
      <c r="FR119" s="0" t="n">
        <v>47</v>
      </c>
      <c r="FS119" s="0" t="s">
        <v>215</v>
      </c>
      <c r="FU119" s="0" t="n">
        <v>69</v>
      </c>
      <c r="FV119" s="0" t="n">
        <v>19</v>
      </c>
      <c r="FW119" s="0" t="n">
        <v>31</v>
      </c>
      <c r="FX119" s="0" t="n">
        <v>47</v>
      </c>
      <c r="FZ119" s="0" t="s">
        <v>216</v>
      </c>
      <c r="GA119" s="0" t="s">
        <v>217</v>
      </c>
    </row>
    <row r="120" s="52" customFormat="true" ht="13.8" hidden="false" customHeight="false" outlineLevel="0" collapsed="false">
      <c r="A120" s="52" t="s">
        <v>1236</v>
      </c>
      <c r="B120" s="52" t="s">
        <v>1237</v>
      </c>
      <c r="C120" s="28" t="str">
        <f aca="false">HYPERLINK(D120)</f>
        <v>https://samviewer.digile.be/nl/sam/ampps/310861-04</v>
      </c>
      <c r="D120" s="1" t="s">
        <v>1238</v>
      </c>
      <c r="E120" s="1" t="s">
        <v>1239</v>
      </c>
      <c r="F120" s="1" t="s">
        <v>1240</v>
      </c>
      <c r="G120" s="52" t="n">
        <v>2062024</v>
      </c>
      <c r="H120" s="52" t="s">
        <v>1236</v>
      </c>
      <c r="I120" s="52" t="s">
        <v>1236</v>
      </c>
      <c r="J120" s="2" t="str">
        <f aca="false">CONCATENATE(BI120," ",CK120," ",BE120," ",BO120," ",R120,S120," x ",DK120,DL120,"/",DN120,DO120)</f>
        <v>BEL simvastatine Teva film-coated tablet 30 x 20mg/</v>
      </c>
      <c r="K120" s="2" t="str">
        <f aca="false">CONCATENATE(BI120," ",CK120," ",BE120," ",BO120," ",R120,S120," x ",DK120,DL120,"/",DN120,DO120)</f>
        <v>BEL simvastatine Teva film-coated tablet 30 x 20mg/</v>
      </c>
      <c r="L120" s="11"/>
      <c r="M120" s="11"/>
      <c r="N120" s="11"/>
      <c r="O120" s="11"/>
      <c r="P120" s="52" t="n">
        <v>30</v>
      </c>
      <c r="Q120" s="2"/>
      <c r="R120" s="52" t="n">
        <v>30</v>
      </c>
      <c r="S120" s="2"/>
      <c r="T120" s="30" t="s">
        <v>223</v>
      </c>
      <c r="U120" s="1"/>
      <c r="V120" s="1"/>
      <c r="W120" s="1" t="s">
        <v>224</v>
      </c>
      <c r="X120" s="2"/>
      <c r="Y120" s="52" t="s">
        <v>1233</v>
      </c>
      <c r="AA120" s="2"/>
      <c r="AB120" s="2"/>
      <c r="AC120" s="2"/>
      <c r="AD120" s="76" t="n">
        <v>1</v>
      </c>
      <c r="AE120" s="52" t="n">
        <v>30</v>
      </c>
      <c r="AF120" s="52" t="n">
        <v>10221000</v>
      </c>
      <c r="AG120" s="32" t="s">
        <v>781</v>
      </c>
      <c r="AH120" s="52" t="s">
        <v>778</v>
      </c>
      <c r="AI120" s="2"/>
      <c r="AJ120" s="34" t="n">
        <v>15054000</v>
      </c>
      <c r="AK120" s="35" t="s">
        <v>183</v>
      </c>
      <c r="AL120" s="2"/>
      <c r="AM120" s="2"/>
      <c r="AN120" s="2"/>
      <c r="AO120" s="2"/>
      <c r="AP120" s="52" t="n">
        <v>30</v>
      </c>
      <c r="AQ120" s="2"/>
      <c r="AR120" s="2"/>
      <c r="AS120" s="52" t="n">
        <v>301</v>
      </c>
      <c r="AT120" s="36" t="str">
        <f aca="false">CONCATENATE(BI120," ",CK120," ",BE120," ",BO120," ",DK120,DL120,"/",DN120,DO120)</f>
        <v>BEL simvastatine Teva film-coated tablet 20mg/</v>
      </c>
      <c r="AU120" s="29"/>
      <c r="AV120" s="3"/>
      <c r="AW120" s="52" t="n">
        <v>301</v>
      </c>
      <c r="AX120" s="52" t="s">
        <v>1234</v>
      </c>
      <c r="AZ120" s="52" t="s">
        <v>1143</v>
      </c>
      <c r="BA120" s="4" t="s">
        <v>1144</v>
      </c>
      <c r="BB120" s="52" t="n">
        <v>10221000</v>
      </c>
      <c r="BC120" s="32" t="s">
        <v>781</v>
      </c>
      <c r="BD120" s="52" t="n">
        <v>1562</v>
      </c>
      <c r="BE120" s="52" t="s">
        <v>286</v>
      </c>
      <c r="BF120" s="2"/>
      <c r="BG120" s="52" t="s">
        <v>286</v>
      </c>
      <c r="BH120" s="52" t="s">
        <v>1235</v>
      </c>
      <c r="BI120" s="11" t="s">
        <v>189</v>
      </c>
      <c r="BJ120" s="52" t="str">
        <f aca="false">CONCATENATE(CK120," ",BO120," ",DK120,DL120,"/",DN120,DO120)</f>
        <v>simvastatine film-coated tablet 20mg/</v>
      </c>
      <c r="BK120" s="29"/>
      <c r="BL120" s="52" t="str">
        <f aca="false">CONCATENATE(CK120," ",BO120," ",DK120,DL120,"/",DN120,DO120)</f>
        <v>simvastatine film-coated tablet 20mg/</v>
      </c>
      <c r="BM120" s="52" t="s">
        <v>1147</v>
      </c>
      <c r="BN120" s="52" t="n">
        <v>10221000</v>
      </c>
      <c r="BO120" s="32" t="s">
        <v>781</v>
      </c>
      <c r="BP120" s="1" t="s">
        <v>781</v>
      </c>
      <c r="BQ120" s="1" t="s">
        <v>183</v>
      </c>
      <c r="BR120" s="52" t="n">
        <v>10221000</v>
      </c>
      <c r="BS120" s="52" t="s">
        <v>782</v>
      </c>
      <c r="BT120" s="52" t="n">
        <v>10221000</v>
      </c>
      <c r="BU120" s="52" t="s">
        <v>782</v>
      </c>
      <c r="BV120" s="34" t="n">
        <v>15054000</v>
      </c>
      <c r="BW120" s="35" t="s">
        <v>183</v>
      </c>
      <c r="BX120" s="2"/>
      <c r="BY120" s="4" t="s">
        <v>183</v>
      </c>
      <c r="BZ120" s="52" t="n">
        <v>20053000</v>
      </c>
      <c r="CA120" s="52" t="s">
        <v>191</v>
      </c>
      <c r="CB120" s="1" t="s">
        <v>191</v>
      </c>
      <c r="CC120" s="1" t="s">
        <v>191</v>
      </c>
      <c r="CD120" s="2"/>
      <c r="CE120" s="2"/>
      <c r="CF120" s="2"/>
      <c r="CG120" s="2"/>
      <c r="CH120" s="43" t="n">
        <v>100000091786</v>
      </c>
      <c r="CI120" s="43" t="s">
        <v>192</v>
      </c>
      <c r="CJ120" s="43" t="n">
        <v>100000091786</v>
      </c>
      <c r="CK120" s="52" t="s">
        <v>1148</v>
      </c>
      <c r="CL120" s="11" t="s">
        <v>194</v>
      </c>
      <c r="CM120" s="43" t="n">
        <v>100000091343</v>
      </c>
      <c r="CN120" s="52" t="s">
        <v>1148</v>
      </c>
      <c r="CO120" s="1" t="s">
        <v>1144</v>
      </c>
      <c r="CP120" s="4" t="s">
        <v>1149</v>
      </c>
      <c r="CQ120" s="52" t="s">
        <v>1148</v>
      </c>
      <c r="CR120" s="52" t="s">
        <v>1148</v>
      </c>
      <c r="CS120" s="2" t="s">
        <v>324</v>
      </c>
      <c r="CT120" s="2"/>
      <c r="CU120" s="2"/>
      <c r="CV120" s="2"/>
      <c r="CW120" s="2"/>
      <c r="CY120" s="2"/>
      <c r="CZ120" s="1"/>
      <c r="DA120" s="1" t="s">
        <v>257</v>
      </c>
      <c r="DB120" s="1" t="s">
        <v>1144</v>
      </c>
      <c r="DC120" s="1" t="s">
        <v>1149</v>
      </c>
      <c r="DD120" s="1" t="s">
        <v>201</v>
      </c>
      <c r="DE120" s="52" t="n">
        <v>20</v>
      </c>
      <c r="DF120" s="52" t="s">
        <v>202</v>
      </c>
      <c r="DG120" s="11"/>
      <c r="DH120" s="46" t="n">
        <v>1</v>
      </c>
      <c r="DI120" s="35" t="s">
        <v>183</v>
      </c>
      <c r="DJ120" s="34" t="n">
        <v>15054000</v>
      </c>
      <c r="DK120" s="52" t="n">
        <v>20</v>
      </c>
      <c r="DL120" s="52" t="s">
        <v>202</v>
      </c>
      <c r="DM120" s="5"/>
      <c r="DN120" s="5"/>
      <c r="DO120" s="5"/>
      <c r="DP120" s="5"/>
      <c r="DQ120" s="5"/>
      <c r="DR120" s="5"/>
      <c r="DS120" s="2"/>
      <c r="DT120" s="2"/>
      <c r="DU120" s="2"/>
      <c r="DV120" s="2"/>
      <c r="DW120" s="2"/>
      <c r="DX120" s="2"/>
      <c r="DY120" s="2"/>
      <c r="EB120" s="2"/>
      <c r="EE120" s="2"/>
      <c r="EH120" s="2"/>
      <c r="EI120" s="2"/>
      <c r="EJ120" s="2"/>
      <c r="EK120" s="2"/>
      <c r="EL120" s="33" t="n">
        <f aca="false">(30*20)/30</f>
        <v>20</v>
      </c>
      <c r="EM120" s="52" t="n">
        <v>30</v>
      </c>
      <c r="EN120" s="52" t="s">
        <v>202</v>
      </c>
      <c r="EO120" s="52" t="s">
        <v>203</v>
      </c>
      <c r="EP120" s="52" t="n">
        <v>30</v>
      </c>
      <c r="ER120" s="32" t="str">
        <f aca="false">CONCATENATE(CN120," ",FD120," ",DK120,DL120,"/",DN120,DO120)</f>
        <v>simvastatine oral 20mg/</v>
      </c>
      <c r="ET120" s="52" t="s">
        <v>1150</v>
      </c>
      <c r="EU120" s="33" t="s">
        <v>205</v>
      </c>
      <c r="EV120" s="33" t="s">
        <v>1148</v>
      </c>
      <c r="EW120" s="33" t="s">
        <v>205</v>
      </c>
      <c r="EX120" s="33" t="s">
        <v>1151</v>
      </c>
      <c r="EY120" s="33" t="s">
        <v>205</v>
      </c>
      <c r="EZ120" s="33" t="s">
        <v>1152</v>
      </c>
      <c r="FA120" s="33" t="s">
        <v>205</v>
      </c>
      <c r="FB120" s="33" t="s">
        <v>209</v>
      </c>
      <c r="FC120" s="33" t="s">
        <v>205</v>
      </c>
      <c r="FD120" s="33" t="s">
        <v>210</v>
      </c>
      <c r="FE120" s="32" t="str">
        <f aca="false">CONCATENATE(CN120," ",FD120," ",DK120,DL120,"/",DN120,DO120)</f>
        <v>simvastatine oral 20mg/</v>
      </c>
      <c r="FH120" s="52" t="s">
        <v>1153</v>
      </c>
      <c r="FI120" s="33" t="s">
        <v>1151</v>
      </c>
      <c r="FJ120" s="33" t="s">
        <v>205</v>
      </c>
      <c r="FK120" s="33" t="s">
        <v>1152</v>
      </c>
      <c r="FL120" s="52" t="n">
        <v>69</v>
      </c>
      <c r="FM120" s="52" t="s">
        <v>183</v>
      </c>
      <c r="FN120" s="52" t="n">
        <v>19</v>
      </c>
      <c r="FO120" s="52" t="s">
        <v>214</v>
      </c>
      <c r="FP120" s="52" t="n">
        <v>31</v>
      </c>
      <c r="FQ120" s="52" t="s">
        <v>210</v>
      </c>
      <c r="FR120" s="52" t="n">
        <v>47</v>
      </c>
      <c r="FS120" s="52" t="s">
        <v>215</v>
      </c>
      <c r="FU120" s="52" t="n">
        <v>69</v>
      </c>
      <c r="FV120" s="52" t="n">
        <v>19</v>
      </c>
      <c r="FW120" s="52" t="n">
        <v>31</v>
      </c>
      <c r="FX120" s="52" t="n">
        <v>47</v>
      </c>
      <c r="FZ120" s="52" t="s">
        <v>216</v>
      </c>
      <c r="GA120" s="52" t="s">
        <v>217</v>
      </c>
    </row>
    <row r="121" customFormat="false" ht="13.8" hidden="false" customHeight="false" outlineLevel="0" collapsed="false">
      <c r="A121" s="0" t="s">
        <v>1241</v>
      </c>
      <c r="B121" s="0" t="s">
        <v>1242</v>
      </c>
      <c r="C121" s="28" t="str">
        <f aca="false">HYPERLINK(D121)</f>
        <v>https://samviewer.digile.be/nl/sam/ampps/147235-14</v>
      </c>
      <c r="D121" s="1" t="s">
        <v>1243</v>
      </c>
      <c r="E121" s="1" t="s">
        <v>1244</v>
      </c>
      <c r="F121" s="1" t="s">
        <v>1245</v>
      </c>
      <c r="G121" s="0" t="n">
        <v>1391077</v>
      </c>
      <c r="H121" s="0" t="s">
        <v>1241</v>
      </c>
      <c r="I121" s="0" t="s">
        <v>1241</v>
      </c>
      <c r="J121" s="2" t="str">
        <f aca="false">CONCATENATE(BI121," ",CK121," ",BE121," ",BO121," ",R121,S121," x ",DK121,DL121,"/",DN121,DO121)</f>
        <v>BEL simvastatine Organon film-coated tablet 84 x 20mg/</v>
      </c>
      <c r="K121" s="2" t="str">
        <f aca="false">CONCATENATE(BI121," ",CK121," ",BE121," ",BO121," ",R121,S121," x ",DK121,DL121,"/",DN121,DO121)</f>
        <v>BEL simvastatine Organon film-coated tablet 84 x 20mg/</v>
      </c>
      <c r="L121" s="11"/>
      <c r="M121" s="11"/>
      <c r="N121" s="11"/>
      <c r="O121" s="11"/>
      <c r="P121" s="0" t="n">
        <v>84</v>
      </c>
      <c r="Q121" s="2"/>
      <c r="R121" s="0" t="n">
        <v>84</v>
      </c>
      <c r="S121" s="2"/>
      <c r="T121" s="30" t="s">
        <v>1139</v>
      </c>
      <c r="W121" s="1" t="s">
        <v>1140</v>
      </c>
      <c r="X121" s="2"/>
      <c r="Y121" s="0" t="s">
        <v>1246</v>
      </c>
      <c r="AA121" s="2"/>
      <c r="AB121" s="2"/>
      <c r="AC121" s="2"/>
      <c r="AD121" s="76" t="n">
        <v>1</v>
      </c>
      <c r="AE121" s="0" t="n">
        <v>84</v>
      </c>
      <c r="AF121" s="0" t="n">
        <v>10221000</v>
      </c>
      <c r="AG121" s="32" t="s">
        <v>781</v>
      </c>
      <c r="AH121" s="0" t="s">
        <v>778</v>
      </c>
      <c r="AI121" s="2"/>
      <c r="AJ121" s="34" t="n">
        <v>15054000</v>
      </c>
      <c r="AK121" s="35" t="s">
        <v>183</v>
      </c>
      <c r="AL121" s="2"/>
      <c r="AM121" s="2"/>
      <c r="AN121" s="2"/>
      <c r="AO121" s="2"/>
      <c r="AP121" s="0" t="n">
        <v>84</v>
      </c>
      <c r="AQ121" s="2"/>
      <c r="AR121" s="2"/>
      <c r="AS121" s="0" t="n">
        <v>304</v>
      </c>
      <c r="AT121" s="36" t="str">
        <f aca="false">CONCATENATE(BI121," ",CK121," ",BE121," ",BO121," ",DK121,DL121,"/",DN121,DO121)</f>
        <v>BEL simvastatine Organon film-coated tablet 20mg/</v>
      </c>
      <c r="AU121" s="29"/>
      <c r="AW121" s="0" t="n">
        <v>304</v>
      </c>
      <c r="AX121" s="0" t="s">
        <v>1247</v>
      </c>
      <c r="AZ121" s="0" t="s">
        <v>1143</v>
      </c>
      <c r="BA121" s="4" t="s">
        <v>1144</v>
      </c>
      <c r="BB121" s="0" t="n">
        <v>10221000</v>
      </c>
      <c r="BC121" s="32" t="s">
        <v>781</v>
      </c>
      <c r="BD121" s="0" t="n">
        <v>1565</v>
      </c>
      <c r="BE121" s="0" t="s">
        <v>1248</v>
      </c>
      <c r="BF121" s="2"/>
      <c r="BG121" s="0" t="s">
        <v>1248</v>
      </c>
      <c r="BH121" s="0" t="s">
        <v>1249</v>
      </c>
      <c r="BI121" s="11" t="s">
        <v>189</v>
      </c>
      <c r="BJ121" s="0" t="str">
        <f aca="false">CONCATENATE(CK121," ",BO121," ",DK121,DL121,"/",DN121,DO121)</f>
        <v>simvastatine film-coated tablet 20mg/</v>
      </c>
      <c r="BK121" s="29"/>
      <c r="BL121" s="0" t="str">
        <f aca="false">CONCATENATE(CK121," ",BO121," ",DK121,DL121,"/",DN121,DO121)</f>
        <v>simvastatine film-coated tablet 20mg/</v>
      </c>
      <c r="BM121" s="0" t="s">
        <v>1147</v>
      </c>
      <c r="BN121" s="0" t="n">
        <v>10221000</v>
      </c>
      <c r="BO121" s="32" t="s">
        <v>781</v>
      </c>
      <c r="BP121" s="1" t="s">
        <v>183</v>
      </c>
      <c r="BQ121" s="1" t="s">
        <v>183</v>
      </c>
      <c r="BR121" s="0" t="n">
        <v>10221000</v>
      </c>
      <c r="BS121" s="0" t="s">
        <v>782</v>
      </c>
      <c r="BT121" s="0" t="n">
        <v>10221000</v>
      </c>
      <c r="BU121" s="0" t="s">
        <v>782</v>
      </c>
      <c r="BV121" s="34" t="n">
        <v>15054000</v>
      </c>
      <c r="BW121" s="35" t="s">
        <v>183</v>
      </c>
      <c r="BX121" s="2"/>
      <c r="BY121" s="4" t="s">
        <v>183</v>
      </c>
      <c r="BZ121" s="0" t="n">
        <v>20053000</v>
      </c>
      <c r="CA121" s="0" t="s">
        <v>191</v>
      </c>
      <c r="CB121" s="1" t="s">
        <v>191</v>
      </c>
      <c r="CC121" s="1" t="s">
        <v>191</v>
      </c>
      <c r="CD121" s="2"/>
      <c r="CE121" s="2"/>
      <c r="CF121" s="2"/>
      <c r="CG121" s="2"/>
      <c r="CH121" s="43" t="n">
        <v>100000091786</v>
      </c>
      <c r="CI121" s="43" t="s">
        <v>192</v>
      </c>
      <c r="CJ121" s="43" t="n">
        <v>100000091786</v>
      </c>
      <c r="CK121" s="0" t="s">
        <v>1148</v>
      </c>
      <c r="CL121" s="11" t="s">
        <v>194</v>
      </c>
      <c r="CM121" s="43" t="n">
        <v>100000091343</v>
      </c>
      <c r="CN121" s="0" t="s">
        <v>1148</v>
      </c>
      <c r="CO121" s="1" t="s">
        <v>1144</v>
      </c>
      <c r="CP121" s="4" t="s">
        <v>1149</v>
      </c>
      <c r="CQ121" s="0" t="s">
        <v>1148</v>
      </c>
      <c r="CR121" s="0" t="s">
        <v>1148</v>
      </c>
      <c r="CS121" s="2" t="s">
        <v>324</v>
      </c>
      <c r="CT121" s="2"/>
      <c r="CU121" s="2"/>
      <c r="CV121" s="2"/>
      <c r="CW121" s="2"/>
      <c r="CY121" s="2"/>
      <c r="DA121" s="1" t="s">
        <v>257</v>
      </c>
      <c r="DB121" s="1" t="s">
        <v>1144</v>
      </c>
      <c r="DC121" s="1" t="s">
        <v>1149</v>
      </c>
      <c r="DD121" s="1" t="s">
        <v>201</v>
      </c>
      <c r="DE121" s="0" t="n">
        <v>20</v>
      </c>
      <c r="DF121" s="0" t="s">
        <v>202</v>
      </c>
      <c r="DG121" s="11"/>
      <c r="DH121" s="46" t="n">
        <v>1</v>
      </c>
      <c r="DI121" s="35" t="s">
        <v>183</v>
      </c>
      <c r="DJ121" s="34" t="n">
        <v>15054000</v>
      </c>
      <c r="DK121" s="5" t="n">
        <v>20</v>
      </c>
      <c r="DL121" s="5" t="s">
        <v>202</v>
      </c>
      <c r="DS121" s="2"/>
      <c r="DT121" s="2"/>
      <c r="DU121" s="2"/>
      <c r="DV121" s="2"/>
      <c r="DW121" s="2"/>
      <c r="DX121" s="2"/>
      <c r="DY121" s="2"/>
      <c r="EB121" s="2"/>
      <c r="EE121" s="2"/>
      <c r="EH121" s="2"/>
      <c r="EI121" s="2"/>
      <c r="EJ121" s="2"/>
      <c r="EK121" s="2"/>
      <c r="EL121" s="0" t="n">
        <f aca="false">(84*20)/30</f>
        <v>56</v>
      </c>
      <c r="EM121" s="0" t="n">
        <v>30</v>
      </c>
      <c r="EN121" s="0" t="s">
        <v>202</v>
      </c>
      <c r="EO121" s="0" t="s">
        <v>203</v>
      </c>
      <c r="EP121" s="0" t="n">
        <v>84</v>
      </c>
      <c r="ER121" s="32" t="str">
        <f aca="false">CONCATENATE(CN121," ",FD121," ",DK121,DL121,"/",DN121,DO121)</f>
        <v>simvastatine oral 20mg/</v>
      </c>
      <c r="ET121" s="0" t="s">
        <v>1150</v>
      </c>
      <c r="EU121" s="33" t="s">
        <v>205</v>
      </c>
      <c r="EV121" s="33" t="s">
        <v>1148</v>
      </c>
      <c r="EW121" s="33" t="s">
        <v>205</v>
      </c>
      <c r="EX121" s="33" t="s">
        <v>1151</v>
      </c>
      <c r="EY121" s="33" t="s">
        <v>205</v>
      </c>
      <c r="EZ121" s="33" t="s">
        <v>1152</v>
      </c>
      <c r="FA121" s="33" t="s">
        <v>205</v>
      </c>
      <c r="FB121" s="33" t="s">
        <v>209</v>
      </c>
      <c r="FC121" s="33" t="s">
        <v>205</v>
      </c>
      <c r="FD121" s="33" t="s">
        <v>210</v>
      </c>
      <c r="FE121" s="32" t="str">
        <f aca="false">CONCATENATE(CN121," ",FD121," ",DK121,DL121,"/",DN121,DO121)</f>
        <v>simvastatine oral 20mg/</v>
      </c>
      <c r="FH121" s="0" t="s">
        <v>1153</v>
      </c>
      <c r="FI121" s="33" t="s">
        <v>1151</v>
      </c>
      <c r="FJ121" s="33" t="s">
        <v>205</v>
      </c>
      <c r="FK121" s="33" t="s">
        <v>1152</v>
      </c>
      <c r="FL121" s="0" t="n">
        <v>69</v>
      </c>
      <c r="FM121" s="0" t="s">
        <v>183</v>
      </c>
      <c r="FN121" s="0" t="n">
        <v>19</v>
      </c>
      <c r="FO121" s="0" t="s">
        <v>214</v>
      </c>
      <c r="FP121" s="0" t="n">
        <v>31</v>
      </c>
      <c r="FQ121" s="0" t="s">
        <v>210</v>
      </c>
      <c r="FR121" s="0" t="n">
        <v>47</v>
      </c>
      <c r="FS121" s="0" t="s">
        <v>215</v>
      </c>
      <c r="FU121" s="0" t="n">
        <v>69</v>
      </c>
      <c r="FV121" s="0" t="n">
        <v>19</v>
      </c>
      <c r="FW121" s="0" t="n">
        <v>31</v>
      </c>
      <c r="FX121" s="0" t="n">
        <v>47</v>
      </c>
      <c r="FZ121" s="0" t="s">
        <v>216</v>
      </c>
      <c r="GA121" s="0" t="s">
        <v>217</v>
      </c>
    </row>
    <row r="122" customFormat="false" ht="13.8" hidden="false" customHeight="false" outlineLevel="0" collapsed="false">
      <c r="A122" s="0" t="s">
        <v>1250</v>
      </c>
      <c r="B122" s="0" t="s">
        <v>1251</v>
      </c>
      <c r="C122" s="28" t="str">
        <f aca="false">HYPERLINK(D122)</f>
        <v>https://samviewer.digile.be/nl/sam/ampps/258246-03</v>
      </c>
      <c r="D122" s="1" t="s">
        <v>1252</v>
      </c>
      <c r="E122" s="1" t="s">
        <v>1253</v>
      </c>
      <c r="F122" s="1" t="s">
        <v>1254</v>
      </c>
      <c r="G122" s="0" t="n">
        <v>2118339</v>
      </c>
      <c r="H122" s="0" t="s">
        <v>1250</v>
      </c>
      <c r="I122" s="0" t="s">
        <v>1250</v>
      </c>
      <c r="J122" s="2" t="str">
        <f aca="false">CONCATENATE(BI122," ",CK122," ",BE122," ",BO122," ",R122,S122," x ",DK122,DL122,"/",DN122,DO122)</f>
        <v>BEL simvastatine Amophar film-coated tablet 98 x 40mg/</v>
      </c>
      <c r="K122" s="2" t="str">
        <f aca="false">CONCATENATE(BI122," ",CK122," ",BE122," ",BO122," ",R122,S122," x ",DK122,DL122,"/",DN122,DO122)</f>
        <v>BEL simvastatine Amophar film-coated tablet 98 x 40mg/</v>
      </c>
      <c r="L122" s="11"/>
      <c r="M122" s="11"/>
      <c r="N122" s="11"/>
      <c r="O122" s="11"/>
      <c r="P122" s="0" t="n">
        <v>98</v>
      </c>
      <c r="Q122" s="2"/>
      <c r="R122" s="0" t="n">
        <v>98</v>
      </c>
      <c r="S122" s="2"/>
      <c r="T122" s="30" t="s">
        <v>335</v>
      </c>
      <c r="W122" s="1" t="s">
        <v>336</v>
      </c>
      <c r="X122" s="2"/>
      <c r="Y122" s="0" t="s">
        <v>1255</v>
      </c>
      <c r="AA122" s="2"/>
      <c r="AB122" s="2"/>
      <c r="AC122" s="2"/>
      <c r="AD122" s="76" t="n">
        <v>1</v>
      </c>
      <c r="AE122" s="0" t="n">
        <v>98</v>
      </c>
      <c r="AF122" s="0" t="n">
        <v>10221000</v>
      </c>
      <c r="AG122" s="32" t="s">
        <v>781</v>
      </c>
      <c r="AH122" s="0" t="s">
        <v>778</v>
      </c>
      <c r="AI122" s="2"/>
      <c r="AJ122" s="34" t="n">
        <v>15054000</v>
      </c>
      <c r="AK122" s="35" t="s">
        <v>183</v>
      </c>
      <c r="AL122" s="2"/>
      <c r="AM122" s="2"/>
      <c r="AN122" s="2"/>
      <c r="AO122" s="2"/>
      <c r="AP122" s="0" t="n">
        <v>98</v>
      </c>
      <c r="AQ122" s="2"/>
      <c r="AR122" s="2"/>
      <c r="AS122" s="0" t="n">
        <v>305</v>
      </c>
      <c r="AT122" s="36" t="str">
        <f aca="false">CONCATENATE(BI122," ",CK122," ",BE122," ",BO122," ",DK122,DL122,"/",DN122,DO122)</f>
        <v>BEL simvastatine Amophar film-coated tablet 40mg/</v>
      </c>
      <c r="AU122" s="29"/>
      <c r="AW122" s="0" t="n">
        <v>305</v>
      </c>
      <c r="AX122" s="0" t="s">
        <v>1256</v>
      </c>
      <c r="AZ122" s="0" t="s">
        <v>1143</v>
      </c>
      <c r="BA122" s="4" t="s">
        <v>1144</v>
      </c>
      <c r="BB122" s="0" t="n">
        <v>10221000</v>
      </c>
      <c r="BC122" s="32" t="s">
        <v>781</v>
      </c>
      <c r="BD122" s="0" t="n">
        <v>1566</v>
      </c>
      <c r="BE122" s="0" t="s">
        <v>1145</v>
      </c>
      <c r="BF122" s="2"/>
      <c r="BG122" s="0" t="s">
        <v>1145</v>
      </c>
      <c r="BH122" s="0" t="s">
        <v>1257</v>
      </c>
      <c r="BI122" s="11" t="s">
        <v>189</v>
      </c>
      <c r="BJ122" s="0" t="str">
        <f aca="false">CONCATENATE(CK122," ",BO122," ",DK122,DL122,"/",DN122,DO122)</f>
        <v>simvastatine film-coated tablet 40mg/</v>
      </c>
      <c r="BK122" s="29"/>
      <c r="BL122" s="0" t="str">
        <f aca="false">CONCATENATE(CK122," ",BO122," ",DK122,DL122,"/",DN122,DO122)</f>
        <v>simvastatine film-coated tablet 40mg/</v>
      </c>
      <c r="BM122" s="0" t="s">
        <v>1258</v>
      </c>
      <c r="BN122" s="0" t="n">
        <v>10221000</v>
      </c>
      <c r="BO122" s="32" t="s">
        <v>781</v>
      </c>
      <c r="BP122" s="1" t="s">
        <v>781</v>
      </c>
      <c r="BQ122" s="1" t="s">
        <v>183</v>
      </c>
      <c r="BR122" s="0" t="n">
        <v>10221000</v>
      </c>
      <c r="BS122" s="0" t="s">
        <v>782</v>
      </c>
      <c r="BT122" s="0" t="n">
        <v>10221000</v>
      </c>
      <c r="BU122" s="0" t="s">
        <v>782</v>
      </c>
      <c r="BV122" s="34" t="n">
        <v>15054000</v>
      </c>
      <c r="BW122" s="35" t="s">
        <v>183</v>
      </c>
      <c r="BX122" s="2"/>
      <c r="BY122" s="4" t="s">
        <v>183</v>
      </c>
      <c r="BZ122" s="0" t="n">
        <v>20053000</v>
      </c>
      <c r="CA122" s="0" t="s">
        <v>191</v>
      </c>
      <c r="CB122" s="1" t="s">
        <v>191</v>
      </c>
      <c r="CC122" s="1" t="s">
        <v>191</v>
      </c>
      <c r="CD122" s="2"/>
      <c r="CE122" s="2"/>
      <c r="CF122" s="2"/>
      <c r="CG122" s="2"/>
      <c r="CH122" s="43" t="n">
        <v>100000091786</v>
      </c>
      <c r="CI122" s="43" t="s">
        <v>192</v>
      </c>
      <c r="CJ122" s="43" t="n">
        <v>100000091786</v>
      </c>
      <c r="CK122" s="0" t="s">
        <v>1148</v>
      </c>
      <c r="CL122" s="11" t="s">
        <v>194</v>
      </c>
      <c r="CM122" s="43" t="n">
        <v>100000091343</v>
      </c>
      <c r="CN122" s="0" t="s">
        <v>1148</v>
      </c>
      <c r="CO122" s="1" t="s">
        <v>1144</v>
      </c>
      <c r="CP122" s="4" t="s">
        <v>843</v>
      </c>
      <c r="CQ122" s="0" t="s">
        <v>1148</v>
      </c>
      <c r="CR122" s="0" t="s">
        <v>1148</v>
      </c>
      <c r="CS122" s="2" t="s">
        <v>324</v>
      </c>
      <c r="CT122" s="2"/>
      <c r="CU122" s="2"/>
      <c r="CV122" s="2"/>
      <c r="CW122" s="2"/>
      <c r="CY122" s="2"/>
      <c r="DA122" s="1" t="s">
        <v>257</v>
      </c>
      <c r="DB122" s="1" t="s">
        <v>1144</v>
      </c>
      <c r="DC122" s="1" t="s">
        <v>843</v>
      </c>
      <c r="DD122" s="1" t="s">
        <v>201</v>
      </c>
      <c r="DE122" s="0" t="n">
        <v>40</v>
      </c>
      <c r="DF122" s="0" t="s">
        <v>202</v>
      </c>
      <c r="DG122" s="11"/>
      <c r="DH122" s="46" t="n">
        <v>1</v>
      </c>
      <c r="DI122" s="35" t="s">
        <v>183</v>
      </c>
      <c r="DJ122" s="34" t="n">
        <v>15054000</v>
      </c>
      <c r="DK122" s="5" t="n">
        <v>40</v>
      </c>
      <c r="DL122" s="5" t="s">
        <v>202</v>
      </c>
      <c r="DS122" s="2"/>
      <c r="DT122" s="2"/>
      <c r="DU122" s="2"/>
      <c r="DV122" s="2"/>
      <c r="DW122" s="2"/>
      <c r="DX122" s="2"/>
      <c r="DY122" s="2"/>
      <c r="EB122" s="2"/>
      <c r="EE122" s="2"/>
      <c r="EH122" s="2"/>
      <c r="EI122" s="2"/>
      <c r="EJ122" s="2"/>
      <c r="EK122" s="2"/>
      <c r="EL122" s="0" t="n">
        <f aca="false">(98*40)/30</f>
        <v>130.666666666667</v>
      </c>
      <c r="EM122" s="0" t="n">
        <v>30</v>
      </c>
      <c r="EN122" s="0" t="s">
        <v>202</v>
      </c>
      <c r="EO122" s="0" t="s">
        <v>203</v>
      </c>
      <c r="EP122" s="0" t="n">
        <v>98</v>
      </c>
      <c r="ER122" s="32" t="str">
        <f aca="false">CONCATENATE(CN122," ",FD122," ",DK122,DL122,"/",DN122,DO122)</f>
        <v>simvastatine oral 40mg/</v>
      </c>
      <c r="ET122" s="0" t="s">
        <v>1259</v>
      </c>
      <c r="EU122" s="33" t="s">
        <v>205</v>
      </c>
      <c r="EV122" s="33" t="s">
        <v>1148</v>
      </c>
      <c r="EW122" s="33" t="s">
        <v>205</v>
      </c>
      <c r="EX122" s="33" t="s">
        <v>1151</v>
      </c>
      <c r="EY122" s="33" t="s">
        <v>205</v>
      </c>
      <c r="EZ122" s="33" t="s">
        <v>1152</v>
      </c>
      <c r="FA122" s="33" t="s">
        <v>205</v>
      </c>
      <c r="FB122" s="33" t="s">
        <v>209</v>
      </c>
      <c r="FC122" s="33" t="s">
        <v>205</v>
      </c>
      <c r="FD122" s="33" t="s">
        <v>210</v>
      </c>
      <c r="FE122" s="32" t="str">
        <f aca="false">CONCATENATE(CN122," ",FD122," ",DK122,DL122,"/",DN122,DO122)</f>
        <v>simvastatine oral 40mg/</v>
      </c>
      <c r="FH122" s="0" t="s">
        <v>1153</v>
      </c>
      <c r="FI122" s="33" t="s">
        <v>1151</v>
      </c>
      <c r="FJ122" s="33" t="s">
        <v>205</v>
      </c>
      <c r="FK122" s="33" t="s">
        <v>1152</v>
      </c>
      <c r="FL122" s="0" t="n">
        <v>69</v>
      </c>
      <c r="FM122" s="0" t="s">
        <v>183</v>
      </c>
      <c r="FN122" s="0" t="n">
        <v>19</v>
      </c>
      <c r="FO122" s="0" t="s">
        <v>214</v>
      </c>
      <c r="FP122" s="0" t="n">
        <v>31</v>
      </c>
      <c r="FQ122" s="0" t="s">
        <v>210</v>
      </c>
      <c r="FR122" s="0" t="n">
        <v>47</v>
      </c>
      <c r="FS122" s="0" t="s">
        <v>215</v>
      </c>
      <c r="FU122" s="0" t="n">
        <v>69</v>
      </c>
      <c r="FV122" s="0" t="n">
        <v>19</v>
      </c>
      <c r="FW122" s="0" t="n">
        <v>31</v>
      </c>
      <c r="FX122" s="0" t="n">
        <v>47</v>
      </c>
      <c r="FZ122" s="0" t="s">
        <v>216</v>
      </c>
      <c r="GA122" s="0" t="s">
        <v>217</v>
      </c>
    </row>
    <row r="123" customFormat="false" ht="13.8" hidden="false" customHeight="false" outlineLevel="0" collapsed="false">
      <c r="A123" s="0" t="s">
        <v>1260</v>
      </c>
      <c r="B123" s="0" t="s">
        <v>1261</v>
      </c>
      <c r="C123" s="28" t="str">
        <f aca="false">HYPERLINK(D123)</f>
        <v>https://samviewer.digile.be/nl/sam/ampps/577191-05</v>
      </c>
      <c r="D123" s="1" t="s">
        <v>1262</v>
      </c>
      <c r="E123" s="1" t="s">
        <v>1263</v>
      </c>
      <c r="F123" s="1" t="s">
        <v>1264</v>
      </c>
      <c r="G123" s="0" t="n">
        <v>4314373</v>
      </c>
      <c r="H123" s="0" t="s">
        <v>1260</v>
      </c>
      <c r="I123" s="0" t="s">
        <v>1260</v>
      </c>
      <c r="J123" s="2" t="str">
        <f aca="false">CONCATENATE(BI123," ",CK123," ",BE123," ",BO123," ",R123,S123," x ",DK123,DL123,"/",DN123,DO123)</f>
        <v>BEL simvastatine Aurobindo film-coated tablet 100 x 40mg/</v>
      </c>
      <c r="K123" s="2" t="str">
        <f aca="false">CONCATENATE(BI123," ",CK123," ",BE123," ",BO123," ",R123,S123," x ",DK123,DL123,"/",DN123,DO123)</f>
        <v>BEL simvastatine Aurobindo film-coated tablet 100 x 40mg/</v>
      </c>
      <c r="L123" s="11"/>
      <c r="M123" s="11"/>
      <c r="N123" s="11"/>
      <c r="O123" s="11"/>
      <c r="P123" s="0" t="n">
        <v>100</v>
      </c>
      <c r="Q123" s="2"/>
      <c r="R123" s="0" t="n">
        <v>100</v>
      </c>
      <c r="S123" s="2"/>
      <c r="T123" s="30" t="s">
        <v>180</v>
      </c>
      <c r="W123" s="1" t="s">
        <v>181</v>
      </c>
      <c r="X123" s="2"/>
      <c r="Y123" s="0" t="s">
        <v>1265</v>
      </c>
      <c r="AA123" s="2"/>
      <c r="AB123" s="2"/>
      <c r="AC123" s="2"/>
      <c r="AD123" s="76" t="n">
        <v>1</v>
      </c>
      <c r="AE123" s="0" t="n">
        <v>100</v>
      </c>
      <c r="AF123" s="0" t="n">
        <v>10221000</v>
      </c>
      <c r="AG123" s="32" t="s">
        <v>781</v>
      </c>
      <c r="AH123" s="0" t="s">
        <v>778</v>
      </c>
      <c r="AI123" s="2"/>
      <c r="AJ123" s="34" t="n">
        <v>15054000</v>
      </c>
      <c r="AK123" s="35" t="s">
        <v>183</v>
      </c>
      <c r="AL123" s="2"/>
      <c r="AM123" s="2"/>
      <c r="AN123" s="2"/>
      <c r="AO123" s="2"/>
      <c r="AP123" s="0" t="n">
        <v>100</v>
      </c>
      <c r="AQ123" s="2"/>
      <c r="AR123" s="2"/>
      <c r="AS123" s="0" t="n">
        <v>306</v>
      </c>
      <c r="AT123" s="36" t="str">
        <f aca="false">CONCATENATE(BI123," ",CK123," ",BE123," ",BO123," ",DK123,DL123,"/",DN123,DO123)</f>
        <v>BEL simvastatine Aurobindo film-coated tablet 40mg/</v>
      </c>
      <c r="AU123" s="29"/>
      <c r="AW123" s="0" t="n">
        <v>306</v>
      </c>
      <c r="AX123" s="0" t="s">
        <v>1266</v>
      </c>
      <c r="AZ123" s="0" t="s">
        <v>1143</v>
      </c>
      <c r="BA123" s="4" t="s">
        <v>1144</v>
      </c>
      <c r="BB123" s="0" t="n">
        <v>10221000</v>
      </c>
      <c r="BC123" s="32" t="s">
        <v>781</v>
      </c>
      <c r="BD123" s="0" t="n">
        <v>1567</v>
      </c>
      <c r="BE123" s="0" t="s">
        <v>188</v>
      </c>
      <c r="BF123" s="2"/>
      <c r="BG123" s="0" t="s">
        <v>188</v>
      </c>
      <c r="BH123" s="0" t="s">
        <v>1267</v>
      </c>
      <c r="BI123" s="11" t="s">
        <v>189</v>
      </c>
      <c r="BJ123" s="0" t="str">
        <f aca="false">CONCATENATE(CK123," ",BO123," ",DK123,DL123,"/",DN123,DO123)</f>
        <v>simvastatine film-coated tablet 40mg/</v>
      </c>
      <c r="BK123" s="29"/>
      <c r="BL123" s="0" t="str">
        <f aca="false">CONCATENATE(CK123," ",BO123," ",DK123,DL123,"/",DN123,DO123)</f>
        <v>simvastatine film-coated tablet 40mg/</v>
      </c>
      <c r="BM123" s="0" t="s">
        <v>1258</v>
      </c>
      <c r="BN123" s="0" t="n">
        <v>10221000</v>
      </c>
      <c r="BO123" s="32" t="s">
        <v>781</v>
      </c>
      <c r="BP123" s="1" t="s">
        <v>781</v>
      </c>
      <c r="BQ123" s="1" t="s">
        <v>183</v>
      </c>
      <c r="BR123" s="0" t="n">
        <v>10221000</v>
      </c>
      <c r="BS123" s="0" t="s">
        <v>782</v>
      </c>
      <c r="BT123" s="0" t="n">
        <v>10221000</v>
      </c>
      <c r="BU123" s="0" t="s">
        <v>782</v>
      </c>
      <c r="BV123" s="34" t="n">
        <v>15054000</v>
      </c>
      <c r="BW123" s="35" t="s">
        <v>183</v>
      </c>
      <c r="BX123" s="2"/>
      <c r="BY123" s="4" t="s">
        <v>183</v>
      </c>
      <c r="BZ123" s="0" t="n">
        <v>20053000</v>
      </c>
      <c r="CA123" s="0" t="s">
        <v>191</v>
      </c>
      <c r="CB123" s="1" t="s">
        <v>191</v>
      </c>
      <c r="CC123" s="1" t="s">
        <v>191</v>
      </c>
      <c r="CD123" s="2"/>
      <c r="CE123" s="2"/>
      <c r="CF123" s="2"/>
      <c r="CG123" s="2"/>
      <c r="CH123" s="43" t="n">
        <v>100000091786</v>
      </c>
      <c r="CI123" s="43" t="s">
        <v>192</v>
      </c>
      <c r="CJ123" s="43" t="n">
        <v>100000091786</v>
      </c>
      <c r="CK123" s="0" t="s">
        <v>1148</v>
      </c>
      <c r="CL123" s="11" t="s">
        <v>194</v>
      </c>
      <c r="CM123" s="43" t="n">
        <v>100000091343</v>
      </c>
      <c r="CN123" s="0" t="s">
        <v>1148</v>
      </c>
      <c r="CO123" s="1" t="s">
        <v>1144</v>
      </c>
      <c r="CP123" s="4" t="s">
        <v>843</v>
      </c>
      <c r="CQ123" s="0" t="s">
        <v>1148</v>
      </c>
      <c r="CR123" s="0" t="s">
        <v>1148</v>
      </c>
      <c r="CS123" s="2" t="s">
        <v>324</v>
      </c>
      <c r="CT123" s="2"/>
      <c r="CU123" s="2"/>
      <c r="CV123" s="2"/>
      <c r="CW123" s="2"/>
      <c r="CY123" s="2"/>
      <c r="DA123" s="1" t="s">
        <v>257</v>
      </c>
      <c r="DB123" s="1" t="s">
        <v>1144</v>
      </c>
      <c r="DC123" s="1" t="s">
        <v>843</v>
      </c>
      <c r="DD123" s="1" t="s">
        <v>201</v>
      </c>
      <c r="DE123" s="0" t="n">
        <v>40</v>
      </c>
      <c r="DF123" s="0" t="s">
        <v>202</v>
      </c>
      <c r="DG123" s="11"/>
      <c r="DH123" s="46" t="n">
        <v>1</v>
      </c>
      <c r="DI123" s="35" t="s">
        <v>183</v>
      </c>
      <c r="DJ123" s="34" t="n">
        <v>15054000</v>
      </c>
      <c r="DK123" s="5" t="n">
        <v>40</v>
      </c>
      <c r="DL123" s="5" t="s">
        <v>202</v>
      </c>
      <c r="DS123" s="2"/>
      <c r="DT123" s="2"/>
      <c r="DU123" s="2"/>
      <c r="DV123" s="2"/>
      <c r="DW123" s="2"/>
      <c r="DX123" s="2"/>
      <c r="DY123" s="2"/>
      <c r="EB123" s="2"/>
      <c r="EE123" s="2"/>
      <c r="EH123" s="2"/>
      <c r="EI123" s="2"/>
      <c r="EJ123" s="2"/>
      <c r="EK123" s="2"/>
      <c r="EL123" s="0" t="n">
        <f aca="false">(100*40)/30</f>
        <v>133.333333333333</v>
      </c>
      <c r="EM123" s="0" t="n">
        <v>30</v>
      </c>
      <c r="EN123" s="0" t="s">
        <v>202</v>
      </c>
      <c r="EO123" s="0" t="s">
        <v>203</v>
      </c>
      <c r="EP123" s="0" t="n">
        <v>100</v>
      </c>
      <c r="ER123" s="32" t="str">
        <f aca="false">CONCATENATE(CN123," ",FD123," ",DK123,DL123,"/",DN123,DO123)</f>
        <v>simvastatine oral 40mg/</v>
      </c>
      <c r="ET123" s="0" t="s">
        <v>1259</v>
      </c>
      <c r="EU123" s="33" t="s">
        <v>205</v>
      </c>
      <c r="EV123" s="33" t="s">
        <v>1148</v>
      </c>
      <c r="EW123" s="33" t="s">
        <v>205</v>
      </c>
      <c r="EX123" s="33" t="s">
        <v>1151</v>
      </c>
      <c r="EY123" s="33" t="s">
        <v>205</v>
      </c>
      <c r="EZ123" s="33" t="s">
        <v>1152</v>
      </c>
      <c r="FA123" s="33" t="s">
        <v>205</v>
      </c>
      <c r="FB123" s="33" t="s">
        <v>209</v>
      </c>
      <c r="FC123" s="33" t="s">
        <v>205</v>
      </c>
      <c r="FD123" s="33" t="s">
        <v>210</v>
      </c>
      <c r="FE123" s="32" t="str">
        <f aca="false">CONCATENATE(CN123," ",FD123," ",DK123,DL123,"/",DN123,DO123)</f>
        <v>simvastatine oral 40mg/</v>
      </c>
      <c r="FH123" s="0" t="s">
        <v>1153</v>
      </c>
      <c r="FI123" s="33" t="s">
        <v>1151</v>
      </c>
      <c r="FJ123" s="33" t="s">
        <v>205</v>
      </c>
      <c r="FK123" s="33" t="s">
        <v>1152</v>
      </c>
      <c r="FL123" s="0" t="n">
        <v>69</v>
      </c>
      <c r="FM123" s="0" t="s">
        <v>183</v>
      </c>
      <c r="FN123" s="0" t="n">
        <v>19</v>
      </c>
      <c r="FO123" s="0" t="s">
        <v>214</v>
      </c>
      <c r="FP123" s="0" t="n">
        <v>31</v>
      </c>
      <c r="FQ123" s="0" t="s">
        <v>210</v>
      </c>
      <c r="FR123" s="0" t="n">
        <v>47</v>
      </c>
      <c r="FS123" s="0" t="s">
        <v>215</v>
      </c>
      <c r="FU123" s="0" t="n">
        <v>69</v>
      </c>
      <c r="FV123" s="0" t="n">
        <v>19</v>
      </c>
      <c r="FW123" s="0" t="n">
        <v>31</v>
      </c>
      <c r="FX123" s="0" t="n">
        <v>47</v>
      </c>
      <c r="FZ123" s="0" t="s">
        <v>216</v>
      </c>
      <c r="GA123" s="0" t="s">
        <v>217</v>
      </c>
    </row>
    <row r="124" customFormat="false" ht="13.8" hidden="false" customHeight="false" outlineLevel="0" collapsed="false">
      <c r="A124" s="0" t="s">
        <v>1268</v>
      </c>
      <c r="B124" s="0" t="s">
        <v>1269</v>
      </c>
      <c r="C124" s="28" t="str">
        <f aca="false">HYPERLINK(D124)</f>
        <v>https://samviewer.digile.be/nl/sam/ampps/577191-02</v>
      </c>
      <c r="D124" s="1" t="s">
        <v>1270</v>
      </c>
      <c r="E124" s="1" t="s">
        <v>1271</v>
      </c>
      <c r="F124" s="1" t="s">
        <v>1272</v>
      </c>
      <c r="G124" s="0" t="n">
        <v>4314381</v>
      </c>
      <c r="H124" s="0" t="s">
        <v>1268</v>
      </c>
      <c r="I124" s="0" t="s">
        <v>1268</v>
      </c>
      <c r="J124" s="2" t="str">
        <f aca="false">CONCATENATE(BI124," ",CK124," ",BE124," ",BO124," ",R124,S124," x ",DK124,DL124,"/",DN124,DO124)</f>
        <v>BEL simvastatine Aurobindo film-coated tablet 30 x 40mg/</v>
      </c>
      <c r="K124" s="2" t="str">
        <f aca="false">CONCATENATE(BI124," ",CK124," ",BE124," ",BO124," ",R124,S124," x ",DK124,DL124,"/",DN124,DO124)</f>
        <v>BEL simvastatine Aurobindo film-coated tablet 30 x 40mg/</v>
      </c>
      <c r="L124" s="11"/>
      <c r="M124" s="11"/>
      <c r="N124" s="11"/>
      <c r="O124" s="11"/>
      <c r="P124" s="0" t="n">
        <v>30</v>
      </c>
      <c r="Q124" s="2"/>
      <c r="R124" s="0" t="n">
        <v>30</v>
      </c>
      <c r="S124" s="2"/>
      <c r="T124" s="30" t="s">
        <v>223</v>
      </c>
      <c r="W124" s="1" t="s">
        <v>224</v>
      </c>
      <c r="X124" s="2"/>
      <c r="Y124" s="0" t="s">
        <v>1265</v>
      </c>
      <c r="AA124" s="2"/>
      <c r="AB124" s="2"/>
      <c r="AC124" s="2"/>
      <c r="AD124" s="76" t="n">
        <v>1</v>
      </c>
      <c r="AE124" s="0" t="n">
        <v>30</v>
      </c>
      <c r="AF124" s="0" t="n">
        <v>10221000</v>
      </c>
      <c r="AG124" s="32" t="s">
        <v>781</v>
      </c>
      <c r="AH124" s="0" t="s">
        <v>778</v>
      </c>
      <c r="AI124" s="2"/>
      <c r="AJ124" s="34" t="n">
        <v>15054000</v>
      </c>
      <c r="AK124" s="35" t="s">
        <v>183</v>
      </c>
      <c r="AL124" s="2"/>
      <c r="AM124" s="2"/>
      <c r="AN124" s="2"/>
      <c r="AO124" s="2"/>
      <c r="AP124" s="0" t="n">
        <v>30</v>
      </c>
      <c r="AQ124" s="2"/>
      <c r="AR124" s="2"/>
      <c r="AS124" s="0" t="n">
        <v>306</v>
      </c>
      <c r="AT124" s="36" t="str">
        <f aca="false">CONCATENATE(BI124," ",CK124," ",BE124," ",BO124," ",DK124,DL124,"/",DN124,DO124)</f>
        <v>BEL simvastatine Aurobindo film-coated tablet 40mg/</v>
      </c>
      <c r="AU124" s="29"/>
      <c r="AW124" s="0" t="n">
        <v>306</v>
      </c>
      <c r="AX124" s="0" t="s">
        <v>1266</v>
      </c>
      <c r="AZ124" s="0" t="s">
        <v>1143</v>
      </c>
      <c r="BA124" s="4" t="s">
        <v>1144</v>
      </c>
      <c r="BB124" s="0" t="n">
        <v>10221000</v>
      </c>
      <c r="BC124" s="32" t="s">
        <v>781</v>
      </c>
      <c r="BD124" s="0" t="n">
        <v>1567</v>
      </c>
      <c r="BE124" s="0" t="s">
        <v>188</v>
      </c>
      <c r="BF124" s="2"/>
      <c r="BG124" s="0" t="s">
        <v>188</v>
      </c>
      <c r="BH124" s="0" t="s">
        <v>1267</v>
      </c>
      <c r="BI124" s="11" t="s">
        <v>189</v>
      </c>
      <c r="BJ124" s="0" t="str">
        <f aca="false">CONCATENATE(CK124," ",BO124," ",DK124,DL124,"/",DN124,DO124)</f>
        <v>simvastatine film-coated tablet 40mg/</v>
      </c>
      <c r="BK124" s="29"/>
      <c r="BL124" s="0" t="str">
        <f aca="false">CONCATENATE(CK124," ",BO124," ",DK124,DL124,"/",DN124,DO124)</f>
        <v>simvastatine film-coated tablet 40mg/</v>
      </c>
      <c r="BM124" s="0" t="s">
        <v>1258</v>
      </c>
      <c r="BN124" s="0" t="n">
        <v>10221000</v>
      </c>
      <c r="BO124" s="32" t="s">
        <v>781</v>
      </c>
      <c r="BP124" s="1" t="s">
        <v>781</v>
      </c>
      <c r="BQ124" s="1" t="s">
        <v>183</v>
      </c>
      <c r="BR124" s="0" t="n">
        <v>10221000</v>
      </c>
      <c r="BS124" s="0" t="s">
        <v>782</v>
      </c>
      <c r="BT124" s="0" t="n">
        <v>10221000</v>
      </c>
      <c r="BU124" s="0" t="s">
        <v>782</v>
      </c>
      <c r="BV124" s="34" t="n">
        <v>15054000</v>
      </c>
      <c r="BW124" s="35" t="s">
        <v>183</v>
      </c>
      <c r="BX124" s="2"/>
      <c r="BY124" s="4" t="s">
        <v>183</v>
      </c>
      <c r="BZ124" s="0" t="n">
        <v>20053000</v>
      </c>
      <c r="CA124" s="0" t="s">
        <v>191</v>
      </c>
      <c r="CB124" s="1" t="s">
        <v>191</v>
      </c>
      <c r="CC124" s="1" t="s">
        <v>191</v>
      </c>
      <c r="CD124" s="2"/>
      <c r="CE124" s="2"/>
      <c r="CF124" s="2"/>
      <c r="CG124" s="2"/>
      <c r="CH124" s="43" t="n">
        <v>100000091786</v>
      </c>
      <c r="CI124" s="43" t="s">
        <v>192</v>
      </c>
      <c r="CJ124" s="43" t="n">
        <v>100000091786</v>
      </c>
      <c r="CK124" s="0" t="s">
        <v>1148</v>
      </c>
      <c r="CL124" s="11" t="s">
        <v>194</v>
      </c>
      <c r="CM124" s="43" t="n">
        <v>100000091343</v>
      </c>
      <c r="CN124" s="0" t="s">
        <v>1148</v>
      </c>
      <c r="CO124" s="1" t="s">
        <v>1144</v>
      </c>
      <c r="CP124" s="4" t="s">
        <v>843</v>
      </c>
      <c r="CQ124" s="0" t="s">
        <v>1148</v>
      </c>
      <c r="CR124" s="0" t="s">
        <v>1148</v>
      </c>
      <c r="CS124" s="2" t="s">
        <v>324</v>
      </c>
      <c r="CT124" s="2"/>
      <c r="CU124" s="2"/>
      <c r="CV124" s="2"/>
      <c r="CW124" s="2"/>
      <c r="CY124" s="2"/>
      <c r="DA124" s="1" t="s">
        <v>257</v>
      </c>
      <c r="DB124" s="1" t="s">
        <v>1144</v>
      </c>
      <c r="DC124" s="1" t="s">
        <v>843</v>
      </c>
      <c r="DD124" s="1" t="s">
        <v>201</v>
      </c>
      <c r="DE124" s="0" t="n">
        <v>40</v>
      </c>
      <c r="DF124" s="0" t="s">
        <v>202</v>
      </c>
      <c r="DG124" s="11"/>
      <c r="DH124" s="46" t="n">
        <v>1</v>
      </c>
      <c r="DI124" s="35" t="s">
        <v>183</v>
      </c>
      <c r="DJ124" s="34" t="n">
        <v>15054000</v>
      </c>
      <c r="DK124" s="5" t="n">
        <v>40</v>
      </c>
      <c r="DL124" s="5" t="s">
        <v>202</v>
      </c>
      <c r="DS124" s="2"/>
      <c r="DT124" s="2"/>
      <c r="DU124" s="2"/>
      <c r="DV124" s="2"/>
      <c r="DW124" s="2"/>
      <c r="DX124" s="2"/>
      <c r="DY124" s="2"/>
      <c r="EB124" s="2"/>
      <c r="EE124" s="2"/>
      <c r="EH124" s="2"/>
      <c r="EI124" s="2"/>
      <c r="EJ124" s="2"/>
      <c r="EK124" s="2"/>
      <c r="EL124" s="0" t="n">
        <f aca="false">(30*40)/30</f>
        <v>40</v>
      </c>
      <c r="EM124" s="0" t="n">
        <v>30</v>
      </c>
      <c r="EN124" s="0" t="s">
        <v>202</v>
      </c>
      <c r="EO124" s="0" t="s">
        <v>203</v>
      </c>
      <c r="EP124" s="0" t="n">
        <v>30</v>
      </c>
      <c r="ER124" s="32" t="str">
        <f aca="false">CONCATENATE(CN124," ",FD124," ",DK124,DL124,"/",DN124,DO124)</f>
        <v>simvastatine oral 40mg/</v>
      </c>
      <c r="ET124" s="0" t="s">
        <v>1259</v>
      </c>
      <c r="EU124" s="33" t="s">
        <v>205</v>
      </c>
      <c r="EV124" s="33" t="s">
        <v>1148</v>
      </c>
      <c r="EW124" s="33" t="s">
        <v>205</v>
      </c>
      <c r="EX124" s="33" t="s">
        <v>1151</v>
      </c>
      <c r="EY124" s="33" t="s">
        <v>205</v>
      </c>
      <c r="EZ124" s="33" t="s">
        <v>1152</v>
      </c>
      <c r="FA124" s="33" t="s">
        <v>205</v>
      </c>
      <c r="FB124" s="33" t="s">
        <v>209</v>
      </c>
      <c r="FC124" s="33" t="s">
        <v>205</v>
      </c>
      <c r="FD124" s="33" t="s">
        <v>210</v>
      </c>
      <c r="FE124" s="32" t="str">
        <f aca="false">CONCATENATE(CN124," ",FD124," ",DK124,DL124,"/",DN124,DO124)</f>
        <v>simvastatine oral 40mg/</v>
      </c>
      <c r="FH124" s="0" t="s">
        <v>1153</v>
      </c>
      <c r="FI124" s="33" t="s">
        <v>1151</v>
      </c>
      <c r="FJ124" s="33" t="s">
        <v>205</v>
      </c>
      <c r="FK124" s="33" t="s">
        <v>1152</v>
      </c>
      <c r="FL124" s="0" t="n">
        <v>69</v>
      </c>
      <c r="FM124" s="0" t="s">
        <v>183</v>
      </c>
      <c r="FN124" s="0" t="n">
        <v>19</v>
      </c>
      <c r="FO124" s="0" t="s">
        <v>214</v>
      </c>
      <c r="FP124" s="0" t="n">
        <v>31</v>
      </c>
      <c r="FQ124" s="0" t="s">
        <v>210</v>
      </c>
      <c r="FR124" s="0" t="n">
        <v>47</v>
      </c>
      <c r="FS124" s="0" t="s">
        <v>215</v>
      </c>
      <c r="FU124" s="0" t="n">
        <v>69</v>
      </c>
      <c r="FV124" s="0" t="n">
        <v>19</v>
      </c>
      <c r="FW124" s="0" t="n">
        <v>31</v>
      </c>
      <c r="FX124" s="0" t="n">
        <v>47</v>
      </c>
      <c r="FZ124" s="0" t="s">
        <v>216</v>
      </c>
      <c r="GA124" s="0" t="s">
        <v>217</v>
      </c>
    </row>
    <row r="125" customFormat="false" ht="13.8" hidden="false" customHeight="false" outlineLevel="0" collapsed="false">
      <c r="A125" s="0" t="s">
        <v>1273</v>
      </c>
      <c r="B125" s="0" t="s">
        <v>1274</v>
      </c>
      <c r="C125" s="28" t="str">
        <f aca="false">HYPERLINK(D125)</f>
        <v>https://samviewer.digile.be/nl/sam/ampps/472933-21</v>
      </c>
      <c r="D125" s="1" t="s">
        <v>1275</v>
      </c>
      <c r="E125" s="1" t="s">
        <v>1276</v>
      </c>
      <c r="F125" s="1" t="s">
        <v>1277</v>
      </c>
      <c r="G125" s="0" t="n">
        <v>3364080</v>
      </c>
      <c r="H125" s="0" t="s">
        <v>1273</v>
      </c>
      <c r="I125" s="0" t="s">
        <v>1273</v>
      </c>
      <c r="J125" s="2" t="str">
        <f aca="false">CONCATENATE(BI125," ",CK125," ",BE125," ",BO125," ",R125,S125," x ",DK125,DL125,"/",DN125,DO125)</f>
        <v>BEL simvastatine Impexeco film-coated tablet 100 x 40mg/</v>
      </c>
      <c r="K125" s="2" t="str">
        <f aca="false">CONCATENATE(BI125," ",CK125," ",BE125," ",BO125," ",R125,S125," x ",DK125,DL125,"/",DN125,DO125)</f>
        <v>BEL simvastatine Impexeco film-coated tablet 100 x 40mg/</v>
      </c>
      <c r="L125" s="11"/>
      <c r="M125" s="11"/>
      <c r="N125" s="11"/>
      <c r="O125" s="11"/>
      <c r="P125" s="0" t="n">
        <v>100</v>
      </c>
      <c r="Q125" s="2"/>
      <c r="R125" s="0" t="n">
        <v>100</v>
      </c>
      <c r="S125" s="2"/>
      <c r="T125" s="30" t="s">
        <v>180</v>
      </c>
      <c r="W125" s="1" t="s">
        <v>181</v>
      </c>
      <c r="X125" s="2"/>
      <c r="Y125" s="0" t="s">
        <v>1278</v>
      </c>
      <c r="AA125" s="2"/>
      <c r="AB125" s="2"/>
      <c r="AC125" s="2"/>
      <c r="AD125" s="76" t="n">
        <v>1</v>
      </c>
      <c r="AE125" s="0" t="n">
        <v>100</v>
      </c>
      <c r="AF125" s="0" t="n">
        <v>10221000</v>
      </c>
      <c r="AG125" s="32" t="s">
        <v>781</v>
      </c>
      <c r="AH125" s="0" t="s">
        <v>778</v>
      </c>
      <c r="AI125" s="2"/>
      <c r="AJ125" s="34" t="n">
        <v>15054000</v>
      </c>
      <c r="AK125" s="35" t="s">
        <v>183</v>
      </c>
      <c r="AL125" s="2"/>
      <c r="AM125" s="2"/>
      <c r="AN125" s="2"/>
      <c r="AO125" s="2"/>
      <c r="AP125" s="0" t="n">
        <v>100</v>
      </c>
      <c r="AQ125" s="2"/>
      <c r="AR125" s="2"/>
      <c r="AS125" s="0" t="n">
        <v>312</v>
      </c>
      <c r="AT125" s="36" t="str">
        <f aca="false">CONCATENATE(BI125," ",CK125," ",BE125," ",BO125," ",DK125,DL125,"/",DN125,DO125)</f>
        <v>BEL simvastatine Impexeco film-coated tablet 40mg/</v>
      </c>
      <c r="AU125" s="29"/>
      <c r="AW125" s="0" t="n">
        <v>312</v>
      </c>
      <c r="AX125" s="0" t="s">
        <v>1279</v>
      </c>
      <c r="AZ125" s="0" t="s">
        <v>1143</v>
      </c>
      <c r="BA125" s="4" t="s">
        <v>1144</v>
      </c>
      <c r="BB125" s="0" t="n">
        <v>10221000</v>
      </c>
      <c r="BC125" s="32" t="s">
        <v>781</v>
      </c>
      <c r="BD125" s="0" t="n">
        <v>1573</v>
      </c>
      <c r="BE125" s="0" t="s">
        <v>231</v>
      </c>
      <c r="BF125" s="2"/>
      <c r="BG125" s="0" t="s">
        <v>231</v>
      </c>
      <c r="BH125" s="0" t="s">
        <v>1280</v>
      </c>
      <c r="BI125" s="11" t="s">
        <v>189</v>
      </c>
      <c r="BJ125" s="0" t="str">
        <f aca="false">CONCATENATE(CK125," ",BO125," ",DK125,DL125,"/",DN125,DO125)</f>
        <v>simvastatine film-coated tablet 40mg/</v>
      </c>
      <c r="BK125" s="29"/>
      <c r="BL125" s="0" t="str">
        <f aca="false">CONCATENATE(CK125," ",BO125," ",DK125,DL125,"/",DN125,DO125)</f>
        <v>simvastatine film-coated tablet 40mg/</v>
      </c>
      <c r="BM125" s="0" t="s">
        <v>1258</v>
      </c>
      <c r="BN125" s="0" t="n">
        <v>10221000</v>
      </c>
      <c r="BO125" s="32" t="s">
        <v>781</v>
      </c>
      <c r="BP125" s="1" t="s">
        <v>781</v>
      </c>
      <c r="BQ125" s="1" t="s">
        <v>183</v>
      </c>
      <c r="BR125" s="0" t="n">
        <v>10221000</v>
      </c>
      <c r="BS125" s="0" t="s">
        <v>782</v>
      </c>
      <c r="BT125" s="0" t="n">
        <v>10221000</v>
      </c>
      <c r="BU125" s="0" t="s">
        <v>782</v>
      </c>
      <c r="BV125" s="34" t="n">
        <v>15054000</v>
      </c>
      <c r="BW125" s="35" t="s">
        <v>183</v>
      </c>
      <c r="BX125" s="2"/>
      <c r="BY125" s="4" t="s">
        <v>183</v>
      </c>
      <c r="BZ125" s="0" t="n">
        <v>20053000</v>
      </c>
      <c r="CA125" s="0" t="s">
        <v>191</v>
      </c>
      <c r="CB125" s="1" t="s">
        <v>191</v>
      </c>
      <c r="CC125" s="1" t="s">
        <v>191</v>
      </c>
      <c r="CD125" s="2"/>
      <c r="CE125" s="2"/>
      <c r="CF125" s="2"/>
      <c r="CG125" s="2"/>
      <c r="CH125" s="43" t="n">
        <v>100000091786</v>
      </c>
      <c r="CI125" s="43" t="s">
        <v>192</v>
      </c>
      <c r="CJ125" s="43" t="n">
        <v>100000091786</v>
      </c>
      <c r="CK125" s="0" t="s">
        <v>1148</v>
      </c>
      <c r="CL125" s="11" t="s">
        <v>194</v>
      </c>
      <c r="CM125" s="43" t="n">
        <v>100000091343</v>
      </c>
      <c r="CN125" s="0" t="s">
        <v>1148</v>
      </c>
      <c r="CO125" s="1" t="s">
        <v>1144</v>
      </c>
      <c r="CP125" s="4" t="s">
        <v>843</v>
      </c>
      <c r="CQ125" s="0" t="s">
        <v>1148</v>
      </c>
      <c r="CR125" s="0" t="s">
        <v>1148</v>
      </c>
      <c r="CS125" s="2" t="s">
        <v>324</v>
      </c>
      <c r="CT125" s="2"/>
      <c r="CU125" s="2"/>
      <c r="CV125" s="2"/>
      <c r="CW125" s="2"/>
      <c r="CY125" s="2"/>
      <c r="DA125" s="1" t="s">
        <v>257</v>
      </c>
      <c r="DB125" s="1" t="s">
        <v>1144</v>
      </c>
      <c r="DC125" s="1" t="s">
        <v>843</v>
      </c>
      <c r="DD125" s="1" t="s">
        <v>201</v>
      </c>
      <c r="DE125" s="0" t="n">
        <v>40</v>
      </c>
      <c r="DF125" s="0" t="s">
        <v>202</v>
      </c>
      <c r="DG125" s="11"/>
      <c r="DH125" s="46" t="n">
        <v>1</v>
      </c>
      <c r="DI125" s="35" t="s">
        <v>183</v>
      </c>
      <c r="DJ125" s="34" t="n">
        <v>15054000</v>
      </c>
      <c r="DK125" s="5" t="n">
        <v>40</v>
      </c>
      <c r="DL125" s="5" t="s">
        <v>202</v>
      </c>
      <c r="DS125" s="2"/>
      <c r="DT125" s="2"/>
      <c r="DU125" s="2"/>
      <c r="DV125" s="2"/>
      <c r="DW125" s="2"/>
      <c r="DX125" s="2"/>
      <c r="DY125" s="2"/>
      <c r="EB125" s="2"/>
      <c r="EE125" s="2"/>
      <c r="EH125" s="2"/>
      <c r="EI125" s="2"/>
      <c r="EJ125" s="2"/>
      <c r="EK125" s="2"/>
      <c r="EL125" s="0" t="n">
        <f aca="false">(100*40)/30</f>
        <v>133.333333333333</v>
      </c>
      <c r="EM125" s="0" t="n">
        <v>30</v>
      </c>
      <c r="EN125" s="0" t="s">
        <v>202</v>
      </c>
      <c r="EO125" s="0" t="s">
        <v>203</v>
      </c>
      <c r="EP125" s="0" t="n">
        <v>100</v>
      </c>
      <c r="ER125" s="32" t="str">
        <f aca="false">CONCATENATE(CN125," ",FD125," ",DK125,DL125,"/",DN125,DO125)</f>
        <v>simvastatine oral 40mg/</v>
      </c>
      <c r="ET125" s="0" t="s">
        <v>1259</v>
      </c>
      <c r="EU125" s="33" t="s">
        <v>205</v>
      </c>
      <c r="EV125" s="33" t="s">
        <v>1148</v>
      </c>
      <c r="EW125" s="33" t="s">
        <v>205</v>
      </c>
      <c r="EX125" s="33" t="s">
        <v>1151</v>
      </c>
      <c r="EY125" s="33" t="s">
        <v>205</v>
      </c>
      <c r="EZ125" s="33" t="s">
        <v>1152</v>
      </c>
      <c r="FA125" s="33" t="s">
        <v>205</v>
      </c>
      <c r="FB125" s="33" t="s">
        <v>209</v>
      </c>
      <c r="FC125" s="33" t="s">
        <v>205</v>
      </c>
      <c r="FD125" s="33" t="s">
        <v>210</v>
      </c>
      <c r="FE125" s="32" t="str">
        <f aca="false">CONCATENATE(CN125," ",FD125," ",DK125,DL125,"/",DN125,DO125)</f>
        <v>simvastatine oral 40mg/</v>
      </c>
      <c r="FH125" s="0" t="s">
        <v>1153</v>
      </c>
      <c r="FI125" s="33" t="s">
        <v>1151</v>
      </c>
      <c r="FJ125" s="33" t="s">
        <v>205</v>
      </c>
      <c r="FK125" s="33" t="s">
        <v>1152</v>
      </c>
      <c r="FL125" s="0" t="n">
        <v>69</v>
      </c>
      <c r="FM125" s="0" t="s">
        <v>183</v>
      </c>
      <c r="FN125" s="0" t="n">
        <v>19</v>
      </c>
      <c r="FO125" s="0" t="s">
        <v>214</v>
      </c>
      <c r="FP125" s="0" t="n">
        <v>31</v>
      </c>
      <c r="FQ125" s="0" t="s">
        <v>210</v>
      </c>
      <c r="FR125" s="0" t="n">
        <v>47</v>
      </c>
      <c r="FS125" s="0" t="s">
        <v>215</v>
      </c>
      <c r="FU125" s="0" t="n">
        <v>69</v>
      </c>
      <c r="FV125" s="0" t="n">
        <v>19</v>
      </c>
      <c r="FW125" s="0" t="n">
        <v>31</v>
      </c>
      <c r="FX125" s="0" t="n">
        <v>47</v>
      </c>
      <c r="FZ125" s="0" t="s">
        <v>216</v>
      </c>
      <c r="GA125" s="0" t="s">
        <v>217</v>
      </c>
    </row>
    <row r="126" customFormat="false" ht="13.8" hidden="false" customHeight="false" outlineLevel="0" collapsed="false">
      <c r="A126" s="0" t="s">
        <v>1281</v>
      </c>
      <c r="B126" s="0" t="s">
        <v>1282</v>
      </c>
      <c r="C126" s="28" t="str">
        <f aca="false">HYPERLINK(D126)</f>
        <v>https://samviewer.digile.be/nl/sam/ampps/237282-21</v>
      </c>
      <c r="D126" s="1" t="s">
        <v>1283</v>
      </c>
      <c r="E126" s="1" t="s">
        <v>1284</v>
      </c>
      <c r="F126" s="1" t="s">
        <v>1285</v>
      </c>
      <c r="G126" s="0" t="n">
        <v>1766278</v>
      </c>
      <c r="H126" s="0" t="s">
        <v>1281</v>
      </c>
      <c r="I126" s="0" t="s">
        <v>1281</v>
      </c>
      <c r="J126" s="2" t="str">
        <f aca="false">CONCATENATE(BI126," ",CK126," ",BE126," ",BO126," ",R126,S126," x ",DK126,DL126,"/",DN126,DO126)</f>
        <v>BEL simvastatine Sandoz film-coated tablet 100 x 40mg/</v>
      </c>
      <c r="K126" s="2" t="str">
        <f aca="false">CONCATENATE(BI126," ",CK126," ",BE126," ",BO126," ",R126,S126," x ",DK126,DL126,"/",DN126,DO126)</f>
        <v>BEL simvastatine Sandoz film-coated tablet 100 x 40mg/</v>
      </c>
      <c r="L126" s="11"/>
      <c r="M126" s="11"/>
      <c r="N126" s="11"/>
      <c r="O126" s="11"/>
      <c r="P126" s="0" t="n">
        <v>100</v>
      </c>
      <c r="Q126" s="2"/>
      <c r="R126" s="0" t="n">
        <v>100</v>
      </c>
      <c r="S126" s="2"/>
      <c r="T126" s="30" t="s">
        <v>180</v>
      </c>
      <c r="W126" s="1" t="s">
        <v>181</v>
      </c>
      <c r="X126" s="2"/>
      <c r="Y126" s="0" t="s">
        <v>1278</v>
      </c>
      <c r="AA126" s="2"/>
      <c r="AB126" s="2"/>
      <c r="AC126" s="2"/>
      <c r="AD126" s="76" t="n">
        <v>1</v>
      </c>
      <c r="AE126" s="0" t="n">
        <v>100</v>
      </c>
      <c r="AF126" s="0" t="n">
        <v>10221000</v>
      </c>
      <c r="AG126" s="32" t="s">
        <v>781</v>
      </c>
      <c r="AH126" s="0" t="s">
        <v>778</v>
      </c>
      <c r="AI126" s="2"/>
      <c r="AJ126" s="34" t="n">
        <v>15054000</v>
      </c>
      <c r="AK126" s="35" t="s">
        <v>183</v>
      </c>
      <c r="AL126" s="2"/>
      <c r="AM126" s="2"/>
      <c r="AN126" s="2"/>
      <c r="AO126" s="2"/>
      <c r="AP126" s="0" t="n">
        <v>100</v>
      </c>
      <c r="AQ126" s="2"/>
      <c r="AR126" s="2"/>
      <c r="AS126" s="0" t="n">
        <v>311</v>
      </c>
      <c r="AT126" s="36" t="str">
        <f aca="false">CONCATENATE(BI126," ",CK126," ",BE126," ",BO126," ",DK126,DL126,"/",DN126,DO126)</f>
        <v>BEL simvastatine Sandoz film-coated tablet 40mg/</v>
      </c>
      <c r="AU126" s="29"/>
      <c r="AW126" s="0" t="n">
        <v>311</v>
      </c>
      <c r="AX126" s="0" t="s">
        <v>1286</v>
      </c>
      <c r="AZ126" s="0" t="s">
        <v>1143</v>
      </c>
      <c r="BA126" s="4" t="s">
        <v>1144</v>
      </c>
      <c r="BB126" s="0" t="n">
        <v>10221000</v>
      </c>
      <c r="BC126" s="32" t="s">
        <v>781</v>
      </c>
      <c r="BD126" s="0" t="n">
        <v>1572</v>
      </c>
      <c r="BE126" s="0" t="s">
        <v>239</v>
      </c>
      <c r="BF126" s="2"/>
      <c r="BG126" s="0" t="s">
        <v>239</v>
      </c>
      <c r="BH126" s="0" t="s">
        <v>1287</v>
      </c>
      <c r="BI126" s="11" t="s">
        <v>189</v>
      </c>
      <c r="BJ126" s="0" t="str">
        <f aca="false">CONCATENATE(CK126," ",BO126," ",DK126,DL126,"/",DN126,DO126)</f>
        <v>simvastatine film-coated tablet 40mg/</v>
      </c>
      <c r="BK126" s="29"/>
      <c r="BL126" s="0" t="str">
        <f aca="false">CONCATENATE(CK126," ",BO126," ",DK126,DL126,"/",DN126,DO126)</f>
        <v>simvastatine film-coated tablet 40mg/</v>
      </c>
      <c r="BM126" s="0" t="s">
        <v>1258</v>
      </c>
      <c r="BN126" s="0" t="n">
        <v>10221000</v>
      </c>
      <c r="BO126" s="32" t="s">
        <v>781</v>
      </c>
      <c r="BP126" s="1" t="s">
        <v>781</v>
      </c>
      <c r="BQ126" s="1" t="s">
        <v>183</v>
      </c>
      <c r="BR126" s="0" t="n">
        <v>10221000</v>
      </c>
      <c r="BS126" s="0" t="s">
        <v>782</v>
      </c>
      <c r="BT126" s="0" t="n">
        <v>10221000</v>
      </c>
      <c r="BU126" s="0" t="s">
        <v>782</v>
      </c>
      <c r="BV126" s="34" t="n">
        <v>15054000</v>
      </c>
      <c r="BW126" s="35" t="s">
        <v>183</v>
      </c>
      <c r="BX126" s="2"/>
      <c r="BY126" s="4" t="s">
        <v>183</v>
      </c>
      <c r="BZ126" s="0" t="n">
        <v>20053000</v>
      </c>
      <c r="CA126" s="0" t="s">
        <v>191</v>
      </c>
      <c r="CB126" s="1" t="s">
        <v>191</v>
      </c>
      <c r="CC126" s="1" t="s">
        <v>191</v>
      </c>
      <c r="CD126" s="2"/>
      <c r="CE126" s="2"/>
      <c r="CF126" s="2"/>
      <c r="CG126" s="2"/>
      <c r="CH126" s="43" t="n">
        <v>100000091786</v>
      </c>
      <c r="CI126" s="43" t="s">
        <v>192</v>
      </c>
      <c r="CJ126" s="43" t="n">
        <v>100000091786</v>
      </c>
      <c r="CK126" s="0" t="s">
        <v>1148</v>
      </c>
      <c r="CL126" s="11" t="s">
        <v>194</v>
      </c>
      <c r="CM126" s="43" t="n">
        <v>100000091343</v>
      </c>
      <c r="CN126" s="0" t="s">
        <v>1148</v>
      </c>
      <c r="CO126" s="1" t="s">
        <v>1144</v>
      </c>
      <c r="CP126" s="4" t="s">
        <v>843</v>
      </c>
      <c r="CQ126" s="0" t="s">
        <v>1148</v>
      </c>
      <c r="CR126" s="0" t="s">
        <v>1148</v>
      </c>
      <c r="CS126" s="2" t="s">
        <v>324</v>
      </c>
      <c r="CT126" s="2"/>
      <c r="CU126" s="2"/>
      <c r="CV126" s="2"/>
      <c r="CW126" s="2"/>
      <c r="CY126" s="2"/>
      <c r="DA126" s="1" t="s">
        <v>257</v>
      </c>
      <c r="DB126" s="1" t="s">
        <v>1144</v>
      </c>
      <c r="DC126" s="1" t="s">
        <v>843</v>
      </c>
      <c r="DD126" s="1" t="s">
        <v>201</v>
      </c>
      <c r="DE126" s="0" t="n">
        <v>40</v>
      </c>
      <c r="DF126" s="0" t="s">
        <v>202</v>
      </c>
      <c r="DG126" s="11"/>
      <c r="DH126" s="46" t="n">
        <v>1</v>
      </c>
      <c r="DI126" s="35" t="s">
        <v>183</v>
      </c>
      <c r="DJ126" s="34" t="n">
        <v>15054000</v>
      </c>
      <c r="DK126" s="5" t="n">
        <v>40</v>
      </c>
      <c r="DL126" s="5" t="s">
        <v>202</v>
      </c>
      <c r="DS126" s="2"/>
      <c r="DT126" s="2"/>
      <c r="DU126" s="2"/>
      <c r="DV126" s="2"/>
      <c r="DW126" s="2"/>
      <c r="DX126" s="2"/>
      <c r="DY126" s="2"/>
      <c r="EB126" s="2"/>
      <c r="EE126" s="2"/>
      <c r="EH126" s="2"/>
      <c r="EI126" s="2"/>
      <c r="EJ126" s="2"/>
      <c r="EK126" s="2"/>
      <c r="EL126" s="0" t="n">
        <f aca="false">(100*40)/30</f>
        <v>133.333333333333</v>
      </c>
      <c r="EM126" s="0" t="n">
        <v>30</v>
      </c>
      <c r="EN126" s="0" t="s">
        <v>202</v>
      </c>
      <c r="EO126" s="0" t="s">
        <v>203</v>
      </c>
      <c r="EP126" s="0" t="n">
        <v>100</v>
      </c>
      <c r="ER126" s="32" t="str">
        <f aca="false">CONCATENATE(CN126," ",FD126," ",DK126,DL126,"/",DN126,DO126)</f>
        <v>simvastatine oral 40mg/</v>
      </c>
      <c r="ET126" s="0" t="s">
        <v>1259</v>
      </c>
      <c r="EU126" s="33" t="s">
        <v>205</v>
      </c>
      <c r="EV126" s="33" t="s">
        <v>1148</v>
      </c>
      <c r="EW126" s="33" t="s">
        <v>205</v>
      </c>
      <c r="EX126" s="33" t="s">
        <v>1151</v>
      </c>
      <c r="EY126" s="33" t="s">
        <v>205</v>
      </c>
      <c r="EZ126" s="33" t="s">
        <v>1152</v>
      </c>
      <c r="FA126" s="33" t="s">
        <v>205</v>
      </c>
      <c r="FB126" s="33" t="s">
        <v>209</v>
      </c>
      <c r="FC126" s="33" t="s">
        <v>205</v>
      </c>
      <c r="FD126" s="33" t="s">
        <v>210</v>
      </c>
      <c r="FE126" s="32" t="str">
        <f aca="false">CONCATENATE(CN126," ",FD126," ",DK126,DL126,"/",DN126,DO126)</f>
        <v>simvastatine oral 40mg/</v>
      </c>
      <c r="FH126" s="0" t="s">
        <v>1153</v>
      </c>
      <c r="FI126" s="33" t="s">
        <v>1151</v>
      </c>
      <c r="FJ126" s="33" t="s">
        <v>205</v>
      </c>
      <c r="FK126" s="33" t="s">
        <v>1152</v>
      </c>
      <c r="FL126" s="0" t="n">
        <v>69</v>
      </c>
      <c r="FM126" s="0" t="s">
        <v>183</v>
      </c>
      <c r="FN126" s="0" t="n">
        <v>19</v>
      </c>
      <c r="FO126" s="0" t="s">
        <v>214</v>
      </c>
      <c r="FP126" s="0" t="n">
        <v>31</v>
      </c>
      <c r="FQ126" s="0" t="s">
        <v>210</v>
      </c>
      <c r="FR126" s="0" t="n">
        <v>47</v>
      </c>
      <c r="FS126" s="0" t="s">
        <v>215</v>
      </c>
      <c r="FU126" s="0" t="n">
        <v>69</v>
      </c>
      <c r="FV126" s="0" t="n">
        <v>19</v>
      </c>
      <c r="FW126" s="0" t="n">
        <v>31</v>
      </c>
      <c r="FX126" s="0" t="n">
        <v>47</v>
      </c>
      <c r="FZ126" s="0" t="s">
        <v>216</v>
      </c>
      <c r="GA126" s="0" t="s">
        <v>217</v>
      </c>
    </row>
    <row r="127" customFormat="false" ht="13.8" hidden="false" customHeight="false" outlineLevel="0" collapsed="false">
      <c r="A127" s="0" t="s">
        <v>1288</v>
      </c>
      <c r="B127" s="0" t="s">
        <v>1289</v>
      </c>
      <c r="C127" s="28" t="str">
        <f aca="false">HYPERLINK(D127)</f>
        <v>https://samviewer.digile.be/nl/sam/ampps/237273-07</v>
      </c>
      <c r="D127" s="1" t="s">
        <v>1290</v>
      </c>
      <c r="E127" s="1" t="s">
        <v>1284</v>
      </c>
      <c r="F127" s="1" t="s">
        <v>1291</v>
      </c>
      <c r="G127" s="0" t="n">
        <v>3267549</v>
      </c>
      <c r="H127" s="0" t="s">
        <v>1288</v>
      </c>
      <c r="I127" s="0" t="s">
        <v>1288</v>
      </c>
      <c r="J127" s="2" t="str">
        <f aca="false">CONCATENATE(BI127," ",CK127," ",BE127," ",BO127," ",R127,S127," x ",DK127,DL127,"/",DN127,DO127)</f>
        <v>BEL simvastatine Sandoz film-coated tablet 100 x 40mg/</v>
      </c>
      <c r="K127" s="2" t="str">
        <f aca="false">CONCATENATE(BI127," ",CK127," ",BE127," ",BO127," ",R127,S127," x ",DK127,DL127,"/",DN127,DO127)</f>
        <v>BEL simvastatine Sandoz film-coated tablet 100 x 40mg/</v>
      </c>
      <c r="L127" s="11"/>
      <c r="M127" s="11"/>
      <c r="N127" s="11"/>
      <c r="O127" s="11"/>
      <c r="P127" s="0" t="n">
        <v>100</v>
      </c>
      <c r="Q127" s="2"/>
      <c r="R127" s="0" t="n">
        <v>100</v>
      </c>
      <c r="S127" s="2"/>
      <c r="T127" s="30" t="s">
        <v>180</v>
      </c>
      <c r="W127" s="1" t="s">
        <v>181</v>
      </c>
      <c r="X127" s="2"/>
      <c r="Y127" s="0" t="s">
        <v>1292</v>
      </c>
      <c r="AA127" s="2"/>
      <c r="AB127" s="2"/>
      <c r="AC127" s="2"/>
      <c r="AD127" s="76" t="n">
        <v>1</v>
      </c>
      <c r="AE127" s="0" t="n">
        <v>100</v>
      </c>
      <c r="AF127" s="0" t="n">
        <v>10221000</v>
      </c>
      <c r="AG127" s="32" t="s">
        <v>781</v>
      </c>
      <c r="AH127" s="0" t="s">
        <v>778</v>
      </c>
      <c r="AI127" s="2"/>
      <c r="AJ127" s="34" t="n">
        <v>15054000</v>
      </c>
      <c r="AK127" s="35" t="s">
        <v>183</v>
      </c>
      <c r="AL127" s="2"/>
      <c r="AM127" s="2"/>
      <c r="AN127" s="2"/>
      <c r="AO127" s="2"/>
      <c r="AP127" s="0" t="n">
        <v>100</v>
      </c>
      <c r="AQ127" s="2"/>
      <c r="AR127" s="2"/>
      <c r="AS127" s="0" t="n">
        <v>311</v>
      </c>
      <c r="AT127" s="36" t="str">
        <f aca="false">CONCATENATE(BI127," ",CK127," ",BE127," ",BO127," ",DK127,DL127,"/",DN127,DO127)</f>
        <v>BEL simvastatine Sandoz film-coated tablet 40mg/</v>
      </c>
      <c r="AU127" s="29"/>
      <c r="AW127" s="0" t="n">
        <v>311</v>
      </c>
      <c r="AX127" s="0" t="s">
        <v>1286</v>
      </c>
      <c r="AZ127" s="0" t="s">
        <v>1143</v>
      </c>
      <c r="BA127" s="4" t="s">
        <v>1144</v>
      </c>
      <c r="BB127" s="0" t="n">
        <v>10221000</v>
      </c>
      <c r="BC127" s="32" t="s">
        <v>781</v>
      </c>
      <c r="BD127" s="34" t="n">
        <v>1572</v>
      </c>
      <c r="BE127" s="0" t="s">
        <v>239</v>
      </c>
      <c r="BF127" s="2"/>
      <c r="BG127" s="0" t="s">
        <v>239</v>
      </c>
      <c r="BH127" s="0" t="n">
        <v>1572</v>
      </c>
      <c r="BI127" s="11" t="s">
        <v>189</v>
      </c>
      <c r="BJ127" s="0" t="str">
        <f aca="false">CONCATENATE(CK127," ",BO127," ",DK127,DL127,"/",DN127,DO127)</f>
        <v>simvastatine film-coated tablet 40mg/</v>
      </c>
      <c r="BK127" s="29"/>
      <c r="BL127" s="0" t="str">
        <f aca="false">CONCATENATE(CK127," ",BO127," ",DK127,DL127,"/",DN127,DO127)</f>
        <v>simvastatine film-coated tablet 40mg/</v>
      </c>
      <c r="BM127" s="0" t="s">
        <v>1258</v>
      </c>
      <c r="BN127" s="0" t="n">
        <v>10221000</v>
      </c>
      <c r="BO127" s="32" t="s">
        <v>781</v>
      </c>
      <c r="BP127" s="1" t="s">
        <v>781</v>
      </c>
      <c r="BQ127" s="1" t="s">
        <v>183</v>
      </c>
      <c r="BR127" s="0" t="n">
        <v>10221000</v>
      </c>
      <c r="BS127" s="0" t="s">
        <v>782</v>
      </c>
      <c r="BT127" s="0" t="n">
        <v>10221000</v>
      </c>
      <c r="BU127" s="0" t="s">
        <v>782</v>
      </c>
      <c r="BV127" s="34" t="n">
        <v>15054000</v>
      </c>
      <c r="BW127" s="35" t="s">
        <v>183</v>
      </c>
      <c r="BX127" s="2"/>
      <c r="BY127" s="4" t="s">
        <v>183</v>
      </c>
      <c r="BZ127" s="0" t="n">
        <v>20053000</v>
      </c>
      <c r="CA127" s="0" t="s">
        <v>191</v>
      </c>
      <c r="CB127" s="1" t="s">
        <v>191</v>
      </c>
      <c r="CC127" s="1" t="s">
        <v>191</v>
      </c>
      <c r="CD127" s="2"/>
      <c r="CE127" s="2"/>
      <c r="CF127" s="2"/>
      <c r="CG127" s="2"/>
      <c r="CH127" s="43" t="n">
        <v>100000091786</v>
      </c>
      <c r="CI127" s="43" t="s">
        <v>192</v>
      </c>
      <c r="CJ127" s="43" t="n">
        <v>100000091786</v>
      </c>
      <c r="CK127" s="0" t="s">
        <v>1148</v>
      </c>
      <c r="CL127" s="11" t="s">
        <v>194</v>
      </c>
      <c r="CM127" s="43" t="n">
        <v>100000091343</v>
      </c>
      <c r="CN127" s="0" t="s">
        <v>1148</v>
      </c>
      <c r="CO127" s="1" t="s">
        <v>1144</v>
      </c>
      <c r="CP127" s="4" t="s">
        <v>843</v>
      </c>
      <c r="CQ127" s="0" t="s">
        <v>1148</v>
      </c>
      <c r="CR127" s="0" t="s">
        <v>1148</v>
      </c>
      <c r="CS127" s="2" t="s">
        <v>324</v>
      </c>
      <c r="CT127" s="2"/>
      <c r="CU127" s="2"/>
      <c r="CV127" s="2"/>
      <c r="CW127" s="2"/>
      <c r="CY127" s="2"/>
      <c r="DA127" s="1" t="s">
        <v>257</v>
      </c>
      <c r="DB127" s="1" t="s">
        <v>1144</v>
      </c>
      <c r="DC127" s="1" t="s">
        <v>843</v>
      </c>
      <c r="DD127" s="1" t="s">
        <v>201</v>
      </c>
      <c r="DE127" s="0" t="n">
        <v>40</v>
      </c>
      <c r="DF127" s="0" t="s">
        <v>202</v>
      </c>
      <c r="DG127" s="11"/>
      <c r="DH127" s="46" t="n">
        <v>1</v>
      </c>
      <c r="DI127" s="35" t="s">
        <v>183</v>
      </c>
      <c r="DJ127" s="34" t="n">
        <v>15054000</v>
      </c>
      <c r="DK127" s="5" t="n">
        <v>40</v>
      </c>
      <c r="DL127" s="5" t="s">
        <v>202</v>
      </c>
      <c r="DS127" s="2"/>
      <c r="DT127" s="2"/>
      <c r="DU127" s="2"/>
      <c r="DV127" s="2"/>
      <c r="DW127" s="2"/>
      <c r="DX127" s="2"/>
      <c r="DY127" s="2"/>
      <c r="EB127" s="2"/>
      <c r="EE127" s="2"/>
      <c r="EH127" s="2"/>
      <c r="EI127" s="2"/>
      <c r="EJ127" s="2"/>
      <c r="EK127" s="2"/>
      <c r="EL127" s="0" t="n">
        <f aca="false">(100*40)/30</f>
        <v>133.333333333333</v>
      </c>
      <c r="EM127" s="0" t="n">
        <v>30</v>
      </c>
      <c r="EN127" s="0" t="s">
        <v>202</v>
      </c>
      <c r="EO127" s="0" t="s">
        <v>203</v>
      </c>
      <c r="EP127" s="0" t="n">
        <v>100</v>
      </c>
      <c r="ER127" s="32" t="str">
        <f aca="false">CONCATENATE(CN127," ",FD127," ",DK127,DL127,"/",DN127,DO127)</f>
        <v>simvastatine oral 40mg/</v>
      </c>
      <c r="ET127" s="0" t="s">
        <v>1259</v>
      </c>
      <c r="EU127" s="33" t="s">
        <v>205</v>
      </c>
      <c r="EV127" s="33" t="s">
        <v>1148</v>
      </c>
      <c r="EW127" s="33" t="s">
        <v>205</v>
      </c>
      <c r="EX127" s="33" t="s">
        <v>1151</v>
      </c>
      <c r="EY127" s="33" t="s">
        <v>205</v>
      </c>
      <c r="EZ127" s="33" t="s">
        <v>1152</v>
      </c>
      <c r="FA127" s="33" t="s">
        <v>205</v>
      </c>
      <c r="FB127" s="33" t="s">
        <v>209</v>
      </c>
      <c r="FC127" s="33" t="s">
        <v>205</v>
      </c>
      <c r="FD127" s="33" t="s">
        <v>210</v>
      </c>
      <c r="FE127" s="32" t="str">
        <f aca="false">CONCATENATE(CN127," ",FD127," ",DK127,DL127,"/",DN127,DO127)</f>
        <v>simvastatine oral 40mg/</v>
      </c>
      <c r="FH127" s="0" t="s">
        <v>1153</v>
      </c>
      <c r="FI127" s="33" t="s">
        <v>1151</v>
      </c>
      <c r="FJ127" s="33" t="s">
        <v>205</v>
      </c>
      <c r="FK127" s="33" t="s">
        <v>1152</v>
      </c>
      <c r="FL127" s="0" t="n">
        <v>69</v>
      </c>
      <c r="FM127" s="0" t="s">
        <v>183</v>
      </c>
      <c r="FN127" s="0" t="n">
        <v>19</v>
      </c>
      <c r="FO127" s="0" t="s">
        <v>214</v>
      </c>
      <c r="FP127" s="0" t="n">
        <v>31</v>
      </c>
      <c r="FQ127" s="0" t="s">
        <v>210</v>
      </c>
      <c r="FR127" s="0" t="n">
        <v>47</v>
      </c>
      <c r="FS127" s="0" t="s">
        <v>215</v>
      </c>
      <c r="FU127" s="0" t="n">
        <v>69</v>
      </c>
      <c r="FV127" s="0" t="n">
        <v>19</v>
      </c>
      <c r="FW127" s="0" t="n">
        <v>31</v>
      </c>
      <c r="FX127" s="0" t="n">
        <v>47</v>
      </c>
      <c r="FZ127" s="0" t="s">
        <v>216</v>
      </c>
      <c r="GA127" s="0" t="s">
        <v>217</v>
      </c>
    </row>
    <row r="128" customFormat="false" ht="13.8" hidden="false" customHeight="false" outlineLevel="0" collapsed="false">
      <c r="A128" s="0" t="s">
        <v>1293</v>
      </c>
      <c r="B128" s="0" t="s">
        <v>1294</v>
      </c>
      <c r="C128" s="28" t="str">
        <f aca="false">HYPERLINK(D128)</f>
        <v>https://samviewer.digile.be/nl/sam/ampps/237282-07</v>
      </c>
      <c r="D128" s="1" t="s">
        <v>1295</v>
      </c>
      <c r="E128" s="1" t="s">
        <v>1296</v>
      </c>
      <c r="F128" s="1" t="s">
        <v>1297</v>
      </c>
      <c r="G128" s="0" t="n">
        <v>1766260</v>
      </c>
      <c r="H128" s="0" t="s">
        <v>1293</v>
      </c>
      <c r="I128" s="0" t="s">
        <v>1293</v>
      </c>
      <c r="J128" s="2" t="str">
        <f aca="false">CONCATENATE(BI128," ",CK128," ",BE128," ",BO128," ",R128,S128," x ",DK128,DL128,"/",DN128,DO128)</f>
        <v>BEL simvastatine Sandoz film-coated tablet 30 x 40mg/</v>
      </c>
      <c r="K128" s="2" t="str">
        <f aca="false">CONCATENATE(BI128," ",CK128," ",BE128," ",BO128," ",R128,S128," x ",DK128,DL128,"/",DN128,DO128)</f>
        <v>BEL simvastatine Sandoz film-coated tablet 30 x 40mg/</v>
      </c>
      <c r="L128" s="11"/>
      <c r="M128" s="11"/>
      <c r="N128" s="11"/>
      <c r="O128" s="11"/>
      <c r="P128" s="0" t="n">
        <v>30</v>
      </c>
      <c r="Q128" s="2"/>
      <c r="R128" s="0" t="n">
        <v>30</v>
      </c>
      <c r="S128" s="2"/>
      <c r="T128" s="30" t="s">
        <v>223</v>
      </c>
      <c r="W128" s="1" t="s">
        <v>224</v>
      </c>
      <c r="X128" s="2"/>
      <c r="Y128" s="0" t="s">
        <v>1278</v>
      </c>
      <c r="AA128" s="2"/>
      <c r="AB128" s="2"/>
      <c r="AC128" s="2"/>
      <c r="AD128" s="76" t="n">
        <v>1</v>
      </c>
      <c r="AE128" s="0" t="n">
        <v>30</v>
      </c>
      <c r="AF128" s="0" t="n">
        <v>10221000</v>
      </c>
      <c r="AG128" s="32" t="s">
        <v>781</v>
      </c>
      <c r="AH128" s="0" t="s">
        <v>778</v>
      </c>
      <c r="AI128" s="2"/>
      <c r="AJ128" s="34" t="n">
        <v>15054000</v>
      </c>
      <c r="AK128" s="35" t="s">
        <v>183</v>
      </c>
      <c r="AL128" s="2"/>
      <c r="AM128" s="2"/>
      <c r="AN128" s="2"/>
      <c r="AO128" s="2"/>
      <c r="AP128" s="0" t="n">
        <v>30</v>
      </c>
      <c r="AQ128" s="2"/>
      <c r="AR128" s="2"/>
      <c r="AS128" s="0" t="n">
        <v>311</v>
      </c>
      <c r="AT128" s="36" t="str">
        <f aca="false">CONCATENATE(BI128," ",CK128," ",BE128," ",BO128," ",DK128,DL128,"/",DN128,DO128)</f>
        <v>BEL simvastatine Sandoz film-coated tablet 40mg/</v>
      </c>
      <c r="AU128" s="29"/>
      <c r="AW128" s="0" t="n">
        <v>311</v>
      </c>
      <c r="AX128" s="0" t="s">
        <v>1286</v>
      </c>
      <c r="AZ128" s="0" t="s">
        <v>1143</v>
      </c>
      <c r="BA128" s="4" t="s">
        <v>1144</v>
      </c>
      <c r="BB128" s="0" t="n">
        <v>10221000</v>
      </c>
      <c r="BC128" s="32" t="s">
        <v>781</v>
      </c>
      <c r="BD128" s="34" t="n">
        <v>1572</v>
      </c>
      <c r="BE128" s="0" t="s">
        <v>239</v>
      </c>
      <c r="BF128" s="2"/>
      <c r="BG128" s="0" t="s">
        <v>239</v>
      </c>
      <c r="BH128" s="0" t="n">
        <v>1572</v>
      </c>
      <c r="BI128" s="11" t="s">
        <v>189</v>
      </c>
      <c r="BJ128" s="0" t="str">
        <f aca="false">CONCATENATE(CK128," ",BO128," ",DK128,DL128,"/",DN128,DO128)</f>
        <v>simvastatine film-coated tablet 40mg/</v>
      </c>
      <c r="BK128" s="29"/>
      <c r="BL128" s="0" t="str">
        <f aca="false">CONCATENATE(CK128," ",BO128," ",DK128,DL128,"/",DN128,DO128)</f>
        <v>simvastatine film-coated tablet 40mg/</v>
      </c>
      <c r="BM128" s="0" t="s">
        <v>1258</v>
      </c>
      <c r="BN128" s="0" t="n">
        <v>10221000</v>
      </c>
      <c r="BO128" s="32" t="s">
        <v>781</v>
      </c>
      <c r="BP128" s="1" t="s">
        <v>781</v>
      </c>
      <c r="BQ128" s="1" t="s">
        <v>183</v>
      </c>
      <c r="BR128" s="0" t="n">
        <v>10221000</v>
      </c>
      <c r="BS128" s="0" t="s">
        <v>782</v>
      </c>
      <c r="BT128" s="0" t="n">
        <v>10221000</v>
      </c>
      <c r="BU128" s="0" t="s">
        <v>782</v>
      </c>
      <c r="BV128" s="34" t="n">
        <v>15054000</v>
      </c>
      <c r="BW128" s="35" t="s">
        <v>183</v>
      </c>
      <c r="BX128" s="2"/>
      <c r="BY128" s="4" t="s">
        <v>183</v>
      </c>
      <c r="BZ128" s="0" t="n">
        <v>20053000</v>
      </c>
      <c r="CA128" s="0" t="s">
        <v>191</v>
      </c>
      <c r="CB128" s="1" t="s">
        <v>191</v>
      </c>
      <c r="CC128" s="1" t="s">
        <v>191</v>
      </c>
      <c r="CD128" s="2"/>
      <c r="CE128" s="2"/>
      <c r="CF128" s="2"/>
      <c r="CG128" s="2"/>
      <c r="CH128" s="43" t="n">
        <v>100000091786</v>
      </c>
      <c r="CI128" s="43" t="s">
        <v>192</v>
      </c>
      <c r="CJ128" s="43" t="n">
        <v>100000091786</v>
      </c>
      <c r="CK128" s="0" t="s">
        <v>1148</v>
      </c>
      <c r="CL128" s="11" t="s">
        <v>194</v>
      </c>
      <c r="CM128" s="43" t="n">
        <v>100000091343</v>
      </c>
      <c r="CN128" s="0" t="s">
        <v>1148</v>
      </c>
      <c r="CO128" s="1" t="s">
        <v>1144</v>
      </c>
      <c r="CP128" s="4" t="s">
        <v>843</v>
      </c>
      <c r="CQ128" s="0" t="s">
        <v>1148</v>
      </c>
      <c r="CR128" s="0" t="s">
        <v>1148</v>
      </c>
      <c r="CS128" s="2" t="s">
        <v>324</v>
      </c>
      <c r="CT128" s="2"/>
      <c r="CU128" s="2"/>
      <c r="CV128" s="2"/>
      <c r="CW128" s="2"/>
      <c r="CY128" s="2"/>
      <c r="DA128" s="1" t="s">
        <v>257</v>
      </c>
      <c r="DB128" s="1" t="s">
        <v>1144</v>
      </c>
      <c r="DC128" s="1" t="s">
        <v>843</v>
      </c>
      <c r="DD128" s="1" t="s">
        <v>201</v>
      </c>
      <c r="DE128" s="0" t="n">
        <v>40</v>
      </c>
      <c r="DF128" s="0" t="s">
        <v>202</v>
      </c>
      <c r="DG128" s="11"/>
      <c r="DH128" s="46" t="n">
        <v>1</v>
      </c>
      <c r="DI128" s="35" t="s">
        <v>183</v>
      </c>
      <c r="DJ128" s="34" t="n">
        <v>15054000</v>
      </c>
      <c r="DK128" s="5" t="n">
        <v>40</v>
      </c>
      <c r="DL128" s="5" t="s">
        <v>202</v>
      </c>
      <c r="DS128" s="2"/>
      <c r="DT128" s="2"/>
      <c r="DU128" s="2"/>
      <c r="DV128" s="2"/>
      <c r="DW128" s="2"/>
      <c r="DX128" s="2"/>
      <c r="DY128" s="2"/>
      <c r="EB128" s="2"/>
      <c r="EE128" s="2"/>
      <c r="EH128" s="2"/>
      <c r="EI128" s="2"/>
      <c r="EJ128" s="2"/>
      <c r="EK128" s="2"/>
      <c r="EL128" s="0" t="n">
        <f aca="false">(30*40)/30</f>
        <v>40</v>
      </c>
      <c r="EM128" s="0" t="n">
        <v>30</v>
      </c>
      <c r="EN128" s="0" t="s">
        <v>202</v>
      </c>
      <c r="EO128" s="0" t="s">
        <v>203</v>
      </c>
      <c r="EP128" s="0" t="n">
        <v>30</v>
      </c>
      <c r="ER128" s="32" t="str">
        <f aca="false">CONCATENATE(CN128," ",FD128," ",DK128,DL128,"/",DN128,DO128)</f>
        <v>simvastatine oral 40mg/</v>
      </c>
      <c r="ET128" s="0" t="s">
        <v>1259</v>
      </c>
      <c r="EU128" s="33" t="s">
        <v>205</v>
      </c>
      <c r="EV128" s="33" t="s">
        <v>1148</v>
      </c>
      <c r="EW128" s="33" t="s">
        <v>205</v>
      </c>
      <c r="EX128" s="33" t="s">
        <v>1151</v>
      </c>
      <c r="EY128" s="33" t="s">
        <v>205</v>
      </c>
      <c r="EZ128" s="33" t="s">
        <v>1152</v>
      </c>
      <c r="FA128" s="33" t="s">
        <v>205</v>
      </c>
      <c r="FB128" s="33" t="s">
        <v>209</v>
      </c>
      <c r="FC128" s="33" t="s">
        <v>205</v>
      </c>
      <c r="FD128" s="33" t="s">
        <v>210</v>
      </c>
      <c r="FE128" s="32" t="str">
        <f aca="false">CONCATENATE(CN128," ",FD128," ",DK128,DL128,"/",DN128,DO128)</f>
        <v>simvastatine oral 40mg/</v>
      </c>
      <c r="FH128" s="0" t="s">
        <v>1153</v>
      </c>
      <c r="FI128" s="33" t="s">
        <v>1151</v>
      </c>
      <c r="FJ128" s="33" t="s">
        <v>205</v>
      </c>
      <c r="FK128" s="33" t="s">
        <v>1152</v>
      </c>
      <c r="FL128" s="0" t="n">
        <v>69</v>
      </c>
      <c r="FM128" s="0" t="s">
        <v>183</v>
      </c>
      <c r="FN128" s="0" t="n">
        <v>19</v>
      </c>
      <c r="FO128" s="0" t="s">
        <v>214</v>
      </c>
      <c r="FP128" s="0" t="n">
        <v>31</v>
      </c>
      <c r="FQ128" s="0" t="s">
        <v>210</v>
      </c>
      <c r="FR128" s="0" t="n">
        <v>47</v>
      </c>
      <c r="FS128" s="0" t="s">
        <v>215</v>
      </c>
      <c r="FU128" s="0" t="n">
        <v>69</v>
      </c>
      <c r="FV128" s="0" t="n">
        <v>19</v>
      </c>
      <c r="FW128" s="0" t="n">
        <v>31</v>
      </c>
      <c r="FX128" s="0" t="n">
        <v>47</v>
      </c>
      <c r="FZ128" s="0" t="s">
        <v>216</v>
      </c>
      <c r="GA128" s="0" t="s">
        <v>217</v>
      </c>
    </row>
    <row r="129" customFormat="false" ht="13.8" hidden="false" customHeight="false" outlineLevel="0" collapsed="false">
      <c r="A129" s="0" t="s">
        <v>1298</v>
      </c>
      <c r="B129" s="0" t="s">
        <v>1299</v>
      </c>
      <c r="C129" s="28" t="str">
        <f aca="false">HYPERLINK(D129)</f>
        <v>https://samviewer.digile.be/nl/sam/ampps/499146-14</v>
      </c>
      <c r="D129" s="1" t="s">
        <v>1300</v>
      </c>
      <c r="E129" s="1" t="s">
        <v>1301</v>
      </c>
      <c r="F129" s="1" t="s">
        <v>1302</v>
      </c>
      <c r="G129" s="0" t="n">
        <v>2612950</v>
      </c>
      <c r="H129" s="0" t="s">
        <v>1298</v>
      </c>
      <c r="I129" s="0" t="s">
        <v>1298</v>
      </c>
      <c r="J129" s="2" t="str">
        <f aca="false">CONCATENATE(BI129," ",CK129," ",BE129," ",BO129," ",R129,S129," x ",DK129,DL129,"/",DN129,DO129)</f>
        <v>BEL simvastatine PI-Pharma film-coated tablet 98 x 40mg/</v>
      </c>
      <c r="K129" s="2" t="str">
        <f aca="false">CONCATENATE(BI129," ",CK129," ",BE129," ",BO129," ",R129,S129," x ",DK129,DL129,"/",DN129,DO129)</f>
        <v>BEL simvastatine PI-Pharma film-coated tablet 98 x 40mg/</v>
      </c>
      <c r="L129" s="11"/>
      <c r="M129" s="11"/>
      <c r="N129" s="11"/>
      <c r="O129" s="11"/>
      <c r="P129" s="0" t="n">
        <v>98</v>
      </c>
      <c r="Q129" s="2"/>
      <c r="R129" s="0" t="n">
        <v>98</v>
      </c>
      <c r="S129" s="2"/>
      <c r="T129" s="30" t="s">
        <v>335</v>
      </c>
      <c r="W129" s="1" t="s">
        <v>336</v>
      </c>
      <c r="X129" s="2"/>
      <c r="Y129" s="0" t="s">
        <v>1127</v>
      </c>
      <c r="AA129" s="2"/>
      <c r="AB129" s="2"/>
      <c r="AC129" s="2"/>
      <c r="AD129" s="76" t="n">
        <v>1</v>
      </c>
      <c r="AE129" s="0" t="n">
        <v>98</v>
      </c>
      <c r="AF129" s="0" t="n">
        <v>10221000</v>
      </c>
      <c r="AG129" s="32" t="s">
        <v>781</v>
      </c>
      <c r="AH129" s="0" t="s">
        <v>778</v>
      </c>
      <c r="AI129" s="2"/>
      <c r="AJ129" s="34" t="n">
        <v>15054000</v>
      </c>
      <c r="AK129" s="35" t="s">
        <v>183</v>
      </c>
      <c r="AL129" s="2"/>
      <c r="AM129" s="2"/>
      <c r="AN129" s="2"/>
      <c r="AO129" s="2"/>
      <c r="AP129" s="0" t="n">
        <v>98</v>
      </c>
      <c r="AQ129" s="2"/>
      <c r="AR129" s="2"/>
      <c r="AS129" s="0" t="n">
        <v>308</v>
      </c>
      <c r="AT129" s="36" t="str">
        <f aca="false">CONCATENATE(BI129," ",CK129," ",BE129," ",BO129," ",DK129,DL129,"/",DN129,DO129)</f>
        <v>BEL simvastatine PI-Pharma film-coated tablet 40mg/</v>
      </c>
      <c r="AU129" s="29"/>
      <c r="AW129" s="0" t="n">
        <v>308</v>
      </c>
      <c r="AX129" s="0" t="s">
        <v>1303</v>
      </c>
      <c r="AZ129" s="0" t="s">
        <v>1143</v>
      </c>
      <c r="BA129" s="4" t="s">
        <v>1144</v>
      </c>
      <c r="BB129" s="0" t="n">
        <v>10221000</v>
      </c>
      <c r="BC129" s="32" t="s">
        <v>781</v>
      </c>
      <c r="BD129" s="34" t="n">
        <v>1569</v>
      </c>
      <c r="BE129" s="0" t="s">
        <v>255</v>
      </c>
      <c r="BF129" s="2"/>
      <c r="BG129" s="0" t="s">
        <v>255</v>
      </c>
      <c r="BH129" s="0" t="n">
        <v>1569</v>
      </c>
      <c r="BI129" s="11" t="s">
        <v>189</v>
      </c>
      <c r="BJ129" s="0" t="str">
        <f aca="false">CONCATENATE(CK129," ",BO129," ",DK129,DL129,"/",DN129,DO129)</f>
        <v>simvastatine film-coated tablet 40mg/</v>
      </c>
      <c r="BK129" s="29"/>
      <c r="BL129" s="0" t="str">
        <f aca="false">CONCATENATE(CK129," ",BO129," ",DK129,DL129,"/",DN129,DO129)</f>
        <v>simvastatine film-coated tablet 40mg/</v>
      </c>
      <c r="BM129" s="0" t="s">
        <v>1258</v>
      </c>
      <c r="BN129" s="0" t="n">
        <v>10221000</v>
      </c>
      <c r="BO129" s="32" t="s">
        <v>781</v>
      </c>
      <c r="BP129" s="1" t="s">
        <v>781</v>
      </c>
      <c r="BR129" s="0" t="n">
        <v>10221000</v>
      </c>
      <c r="BS129" s="0" t="s">
        <v>782</v>
      </c>
      <c r="BT129" s="0" t="n">
        <v>10221000</v>
      </c>
      <c r="BU129" s="0" t="s">
        <v>782</v>
      </c>
      <c r="BV129" s="34" t="n">
        <v>15054000</v>
      </c>
      <c r="BW129" s="35" t="s">
        <v>183</v>
      </c>
      <c r="BX129" s="2"/>
      <c r="BY129" s="4" t="s">
        <v>183</v>
      </c>
      <c r="BZ129" s="0" t="n">
        <v>20053000</v>
      </c>
      <c r="CA129" s="0" t="s">
        <v>191</v>
      </c>
      <c r="CB129" s="1" t="s">
        <v>191</v>
      </c>
      <c r="CD129" s="2"/>
      <c r="CE129" s="2"/>
      <c r="CF129" s="2"/>
      <c r="CG129" s="2"/>
      <c r="CH129" s="43" t="n">
        <v>100000091786</v>
      </c>
      <c r="CI129" s="43" t="s">
        <v>192</v>
      </c>
      <c r="CJ129" s="43" t="n">
        <v>100000091786</v>
      </c>
      <c r="CK129" s="0" t="s">
        <v>1148</v>
      </c>
      <c r="CL129" s="11" t="s">
        <v>194</v>
      </c>
      <c r="CM129" s="43" t="n">
        <v>100000091343</v>
      </c>
      <c r="CN129" s="0" t="s">
        <v>1148</v>
      </c>
      <c r="CO129" s="1" t="s">
        <v>1144</v>
      </c>
      <c r="CP129" s="4" t="s">
        <v>843</v>
      </c>
      <c r="CQ129" s="0" t="s">
        <v>1148</v>
      </c>
      <c r="CR129" s="0" t="s">
        <v>1148</v>
      </c>
      <c r="CS129" s="2" t="s">
        <v>324</v>
      </c>
      <c r="CT129" s="2"/>
      <c r="CU129" s="2"/>
      <c r="CV129" s="2"/>
      <c r="CW129" s="2"/>
      <c r="CY129" s="2"/>
      <c r="DA129" s="1" t="s">
        <v>257</v>
      </c>
      <c r="DC129" s="1" t="s">
        <v>257</v>
      </c>
      <c r="DD129" s="1" t="s">
        <v>257</v>
      </c>
      <c r="DE129" s="0" t="n">
        <v>40</v>
      </c>
      <c r="DF129" s="0" t="s">
        <v>202</v>
      </c>
      <c r="DG129" s="11"/>
      <c r="DH129" s="46" t="n">
        <v>1</v>
      </c>
      <c r="DI129" s="35" t="s">
        <v>183</v>
      </c>
      <c r="DJ129" s="34" t="n">
        <v>15054000</v>
      </c>
      <c r="DK129" s="5" t="n">
        <v>40</v>
      </c>
      <c r="DL129" s="5" t="s">
        <v>202</v>
      </c>
      <c r="DS129" s="2"/>
      <c r="DT129" s="2"/>
      <c r="DU129" s="2"/>
      <c r="DV129" s="2"/>
      <c r="DW129" s="2"/>
      <c r="DX129" s="2"/>
      <c r="DY129" s="2"/>
      <c r="EB129" s="2"/>
      <c r="EE129" s="2"/>
      <c r="EH129" s="2"/>
      <c r="EI129" s="2"/>
      <c r="EJ129" s="2"/>
      <c r="EK129" s="2"/>
      <c r="EL129" s="0" t="n">
        <f aca="false">(98*40)/30</f>
        <v>130.666666666667</v>
      </c>
      <c r="EM129" s="0" t="n">
        <v>30</v>
      </c>
      <c r="EN129" s="0" t="s">
        <v>202</v>
      </c>
      <c r="EO129" s="0" t="s">
        <v>203</v>
      </c>
      <c r="EP129" s="0" t="n">
        <v>98</v>
      </c>
      <c r="ER129" s="32" t="str">
        <f aca="false">CONCATENATE(CN129," ",FD129," ",DK129,DL129,"/",DN129,DO129)</f>
        <v>simvastatine oral 40mg/</v>
      </c>
      <c r="ET129" s="0" t="s">
        <v>1259</v>
      </c>
      <c r="EU129" s="33" t="s">
        <v>205</v>
      </c>
      <c r="EV129" s="33" t="s">
        <v>1148</v>
      </c>
      <c r="EW129" s="33" t="s">
        <v>205</v>
      </c>
      <c r="EX129" s="33" t="s">
        <v>1151</v>
      </c>
      <c r="EY129" s="33" t="s">
        <v>205</v>
      </c>
      <c r="EZ129" s="33" t="s">
        <v>1152</v>
      </c>
      <c r="FA129" s="33" t="s">
        <v>205</v>
      </c>
      <c r="FB129" s="33" t="s">
        <v>209</v>
      </c>
      <c r="FC129" s="33" t="s">
        <v>205</v>
      </c>
      <c r="FD129" s="33" t="s">
        <v>210</v>
      </c>
      <c r="FE129" s="32" t="str">
        <f aca="false">CONCATENATE(CN129," ",FD129," ",DK129,DL129,"/",DN129,DO129)</f>
        <v>simvastatine oral 40mg/</v>
      </c>
      <c r="FH129" s="0" t="s">
        <v>1153</v>
      </c>
      <c r="FI129" s="33" t="s">
        <v>1151</v>
      </c>
      <c r="FJ129" s="33" t="s">
        <v>205</v>
      </c>
      <c r="FK129" s="33" t="s">
        <v>1152</v>
      </c>
      <c r="FL129" s="0" t="n">
        <v>69</v>
      </c>
      <c r="FM129" s="0" t="s">
        <v>183</v>
      </c>
      <c r="FN129" s="0" t="n">
        <v>19</v>
      </c>
      <c r="FO129" s="0" t="s">
        <v>214</v>
      </c>
      <c r="FP129" s="0" t="n">
        <v>31</v>
      </c>
      <c r="FQ129" s="0" t="s">
        <v>210</v>
      </c>
      <c r="FR129" s="0" t="n">
        <v>47</v>
      </c>
      <c r="FS129" s="0" t="s">
        <v>215</v>
      </c>
      <c r="FU129" s="0" t="n">
        <v>69</v>
      </c>
      <c r="FV129" s="0" t="n">
        <v>19</v>
      </c>
      <c r="FW129" s="0" t="n">
        <v>31</v>
      </c>
      <c r="FX129" s="0" t="n">
        <v>47</v>
      </c>
      <c r="FZ129" s="0" t="s">
        <v>216</v>
      </c>
      <c r="GA129" s="0" t="s">
        <v>217</v>
      </c>
    </row>
    <row r="130" customFormat="false" ht="13.8" hidden="false" customHeight="false" outlineLevel="0" collapsed="false">
      <c r="A130" s="0" t="s">
        <v>1304</v>
      </c>
      <c r="B130" s="0" t="s">
        <v>1305</v>
      </c>
      <c r="C130" s="28" t="str">
        <f aca="false">HYPERLINK(D130)</f>
        <v>https://samviewer.digile.be/nl/sam/ampps/254046-15</v>
      </c>
      <c r="D130" s="1" t="s">
        <v>1306</v>
      </c>
      <c r="E130" s="1" t="s">
        <v>1307</v>
      </c>
      <c r="F130" s="1" t="s">
        <v>1308</v>
      </c>
      <c r="G130" s="0" t="n">
        <v>3562360</v>
      </c>
      <c r="H130" s="0" t="s">
        <v>1304</v>
      </c>
      <c r="I130" s="0" t="s">
        <v>1304</v>
      </c>
      <c r="J130" s="2" t="str">
        <f aca="false">CONCATENATE(BI130," ",CK130," ",BE130," ",BO130," ",R130,S130," x ",DK130,DL130,"/",DN130,DO130)</f>
        <v>BEL simvastatine EG film-coated tablet 100 x 40mg/</v>
      </c>
      <c r="K130" s="2" t="str">
        <f aca="false">CONCATENATE(BI130," ",CK130," ",BE130," ",BO130," ",R130,S130," x ",DK130,DL130,"/",DN130,DO130)</f>
        <v>BEL simvastatine EG film-coated tablet 100 x 40mg/</v>
      </c>
      <c r="L130" s="11"/>
      <c r="M130" s="11"/>
      <c r="N130" s="11"/>
      <c r="O130" s="11"/>
      <c r="P130" s="0" t="n">
        <v>100</v>
      </c>
      <c r="Q130" s="2"/>
      <c r="R130" s="0" t="n">
        <v>100</v>
      </c>
      <c r="S130" s="2"/>
      <c r="T130" s="30" t="s">
        <v>180</v>
      </c>
      <c r="W130" s="1" t="s">
        <v>181</v>
      </c>
      <c r="X130" s="2"/>
      <c r="Y130" s="0" t="s">
        <v>1127</v>
      </c>
      <c r="AA130" s="2"/>
      <c r="AB130" s="2"/>
      <c r="AC130" s="2"/>
      <c r="AD130" s="76" t="n">
        <v>1</v>
      </c>
      <c r="AE130" s="0" t="n">
        <v>100</v>
      </c>
      <c r="AF130" s="0" t="n">
        <v>10221000</v>
      </c>
      <c r="AG130" s="32" t="s">
        <v>781</v>
      </c>
      <c r="AH130" s="0" t="s">
        <v>778</v>
      </c>
      <c r="AI130" s="2"/>
      <c r="AJ130" s="34" t="n">
        <v>15054000</v>
      </c>
      <c r="AK130" s="35" t="s">
        <v>183</v>
      </c>
      <c r="AL130" s="2"/>
      <c r="AM130" s="2"/>
      <c r="AN130" s="2"/>
      <c r="AO130" s="2"/>
      <c r="AP130" s="0" t="n">
        <v>100</v>
      </c>
      <c r="AQ130" s="2"/>
      <c r="AR130" s="2"/>
      <c r="AS130" s="0" t="n">
        <v>307</v>
      </c>
      <c r="AT130" s="36" t="str">
        <f aca="false">CONCATENATE(BI130," ",CK130," ",BE130," ",BO130," ",DK130,DL130,"/",DN130,DO130)</f>
        <v>BEL simvastatine EG film-coated tablet 40mg/</v>
      </c>
      <c r="AU130" s="29"/>
      <c r="AW130" s="0" t="n">
        <v>307</v>
      </c>
      <c r="AX130" s="0" t="s">
        <v>1309</v>
      </c>
      <c r="AZ130" s="0" t="s">
        <v>1143</v>
      </c>
      <c r="BA130" s="4" t="s">
        <v>1144</v>
      </c>
      <c r="BB130" s="0" t="n">
        <v>10221000</v>
      </c>
      <c r="BC130" s="32" t="s">
        <v>781</v>
      </c>
      <c r="BD130" s="34" t="n">
        <v>1568</v>
      </c>
      <c r="BE130" s="0" t="s">
        <v>265</v>
      </c>
      <c r="BF130" s="2"/>
      <c r="BG130" s="0" t="s">
        <v>265</v>
      </c>
      <c r="BH130" s="0" t="n">
        <v>1568</v>
      </c>
      <c r="BI130" s="11" t="s">
        <v>189</v>
      </c>
      <c r="BJ130" s="0" t="str">
        <f aca="false">CONCATENATE(CK130," ",BO130," ",DK130,DL130,"/",DN130,DO130)</f>
        <v>simvastatine film-coated tablet 40mg/</v>
      </c>
      <c r="BK130" s="29"/>
      <c r="BL130" s="0" t="str">
        <f aca="false">CONCATENATE(CK130," ",BO130," ",DK130,DL130,"/",DN130,DO130)</f>
        <v>simvastatine film-coated tablet 40mg/</v>
      </c>
      <c r="BM130" s="0" t="s">
        <v>1258</v>
      </c>
      <c r="BN130" s="0" t="n">
        <v>10221000</v>
      </c>
      <c r="BO130" s="32" t="s">
        <v>781</v>
      </c>
      <c r="BP130" s="1" t="s">
        <v>781</v>
      </c>
      <c r="BQ130" s="1" t="s">
        <v>183</v>
      </c>
      <c r="BR130" s="0" t="n">
        <v>10221000</v>
      </c>
      <c r="BS130" s="0" t="s">
        <v>782</v>
      </c>
      <c r="BT130" s="0" t="n">
        <v>10221000</v>
      </c>
      <c r="BU130" s="0" t="s">
        <v>782</v>
      </c>
      <c r="BV130" s="34" t="n">
        <v>15054000</v>
      </c>
      <c r="BW130" s="35" t="s">
        <v>183</v>
      </c>
      <c r="BX130" s="2"/>
      <c r="BY130" s="4" t="s">
        <v>183</v>
      </c>
      <c r="BZ130" s="0" t="n">
        <v>20053000</v>
      </c>
      <c r="CA130" s="0" t="s">
        <v>191</v>
      </c>
      <c r="CB130" s="1" t="s">
        <v>191</v>
      </c>
      <c r="CC130" s="1" t="s">
        <v>191</v>
      </c>
      <c r="CD130" s="2"/>
      <c r="CE130" s="2"/>
      <c r="CF130" s="2"/>
      <c r="CG130" s="2"/>
      <c r="CH130" s="43" t="n">
        <v>100000091786</v>
      </c>
      <c r="CI130" s="43" t="s">
        <v>192</v>
      </c>
      <c r="CJ130" s="43" t="n">
        <v>100000091786</v>
      </c>
      <c r="CK130" s="0" t="s">
        <v>1148</v>
      </c>
      <c r="CL130" s="11" t="s">
        <v>194</v>
      </c>
      <c r="CM130" s="43" t="n">
        <v>100000091343</v>
      </c>
      <c r="CN130" s="0" t="s">
        <v>1148</v>
      </c>
      <c r="CO130" s="1" t="s">
        <v>1144</v>
      </c>
      <c r="CP130" s="4" t="s">
        <v>843</v>
      </c>
      <c r="CQ130" s="0" t="s">
        <v>1148</v>
      </c>
      <c r="CR130" s="0" t="s">
        <v>1148</v>
      </c>
      <c r="CS130" s="2" t="s">
        <v>324</v>
      </c>
      <c r="CT130" s="2"/>
      <c r="CU130" s="2"/>
      <c r="CV130" s="2"/>
      <c r="CW130" s="2"/>
      <c r="CY130" s="2"/>
      <c r="DA130" s="1" t="s">
        <v>257</v>
      </c>
      <c r="DB130" s="1" t="s">
        <v>1144</v>
      </c>
      <c r="DC130" s="1" t="s">
        <v>843</v>
      </c>
      <c r="DD130" s="1" t="s">
        <v>201</v>
      </c>
      <c r="DE130" s="0" t="n">
        <v>40</v>
      </c>
      <c r="DF130" s="0" t="s">
        <v>202</v>
      </c>
      <c r="DG130" s="11"/>
      <c r="DH130" s="46" t="n">
        <v>1</v>
      </c>
      <c r="DI130" s="35" t="s">
        <v>183</v>
      </c>
      <c r="DJ130" s="34" t="n">
        <v>15054000</v>
      </c>
      <c r="DK130" s="5" t="n">
        <v>40</v>
      </c>
      <c r="DL130" s="5" t="s">
        <v>202</v>
      </c>
      <c r="DS130" s="2"/>
      <c r="DT130" s="2"/>
      <c r="DU130" s="2"/>
      <c r="DV130" s="2"/>
      <c r="DW130" s="2"/>
      <c r="DX130" s="2"/>
      <c r="DY130" s="2"/>
      <c r="EB130" s="2"/>
      <c r="EE130" s="2"/>
      <c r="EH130" s="2"/>
      <c r="EI130" s="2"/>
      <c r="EJ130" s="2"/>
      <c r="EK130" s="2"/>
      <c r="EL130" s="0" t="n">
        <f aca="false">(100*40)/30</f>
        <v>133.333333333333</v>
      </c>
      <c r="EM130" s="0" t="n">
        <v>30</v>
      </c>
      <c r="EN130" s="0" t="s">
        <v>202</v>
      </c>
      <c r="EO130" s="0" t="s">
        <v>203</v>
      </c>
      <c r="EP130" s="0" t="n">
        <v>100</v>
      </c>
      <c r="ER130" s="32" t="str">
        <f aca="false">CONCATENATE(CN130," ",FD130," ",DK130,DL130,"/",DN130,DO130)</f>
        <v>simvastatine oral 40mg/</v>
      </c>
      <c r="ET130" s="0" t="s">
        <v>1259</v>
      </c>
      <c r="EU130" s="33" t="s">
        <v>205</v>
      </c>
      <c r="EV130" s="33" t="s">
        <v>1148</v>
      </c>
      <c r="EW130" s="33" t="s">
        <v>205</v>
      </c>
      <c r="EX130" s="33" t="s">
        <v>1151</v>
      </c>
      <c r="EY130" s="33" t="s">
        <v>205</v>
      </c>
      <c r="EZ130" s="33" t="s">
        <v>1152</v>
      </c>
      <c r="FA130" s="33" t="s">
        <v>205</v>
      </c>
      <c r="FB130" s="33" t="s">
        <v>209</v>
      </c>
      <c r="FC130" s="33" t="s">
        <v>205</v>
      </c>
      <c r="FD130" s="33" t="s">
        <v>210</v>
      </c>
      <c r="FE130" s="32" t="str">
        <f aca="false">CONCATENATE(CN130," ",FD130," ",DK130,DL130,"/",DN130,DO130)</f>
        <v>simvastatine oral 40mg/</v>
      </c>
      <c r="FH130" s="0" t="s">
        <v>1153</v>
      </c>
      <c r="FI130" s="33" t="s">
        <v>1151</v>
      </c>
      <c r="FJ130" s="33" t="s">
        <v>205</v>
      </c>
      <c r="FK130" s="33" t="s">
        <v>1152</v>
      </c>
      <c r="FL130" s="0" t="n">
        <v>69</v>
      </c>
      <c r="FM130" s="0" t="s">
        <v>183</v>
      </c>
      <c r="FN130" s="0" t="n">
        <v>19</v>
      </c>
      <c r="FO130" s="0" t="s">
        <v>214</v>
      </c>
      <c r="FP130" s="0" t="n">
        <v>31</v>
      </c>
      <c r="FQ130" s="0" t="s">
        <v>210</v>
      </c>
      <c r="FR130" s="0" t="n">
        <v>47</v>
      </c>
      <c r="FS130" s="0" t="s">
        <v>215</v>
      </c>
      <c r="FU130" s="0" t="n">
        <v>69</v>
      </c>
      <c r="FV130" s="0" t="n">
        <v>19</v>
      </c>
      <c r="FW130" s="0" t="n">
        <v>31</v>
      </c>
      <c r="FX130" s="0" t="n">
        <v>47</v>
      </c>
      <c r="FZ130" s="0" t="s">
        <v>216</v>
      </c>
      <c r="GA130" s="0" t="s">
        <v>217</v>
      </c>
    </row>
    <row r="131" customFormat="false" ht="13.8" hidden="false" customHeight="false" outlineLevel="0" collapsed="false">
      <c r="A131" s="0" t="s">
        <v>1310</v>
      </c>
      <c r="B131" s="0" t="s">
        <v>1311</v>
      </c>
      <c r="C131" s="28" t="str">
        <f aca="false">HYPERLINK(D131)</f>
        <v>https://samviewer.digile.be/nl/sam/ampps/254055-01</v>
      </c>
      <c r="D131" s="1" t="s">
        <v>1312</v>
      </c>
      <c r="E131" s="1" t="s">
        <v>1307</v>
      </c>
      <c r="F131" s="1" t="s">
        <v>1313</v>
      </c>
      <c r="G131" s="0" t="n">
        <v>3491446</v>
      </c>
      <c r="H131" s="0" t="s">
        <v>1310</v>
      </c>
      <c r="I131" s="0" t="s">
        <v>1310</v>
      </c>
      <c r="J131" s="2" t="str">
        <f aca="false">CONCATENATE(BI131," ",CK131," ",BE131," ",BO131," ",R131,S131," x ",DK131,DL131,"/",DN131,DO131)</f>
        <v>BEL simvastatine EG film-coated tablet 100 x 40mg/</v>
      </c>
      <c r="K131" s="2" t="str">
        <f aca="false">CONCATENATE(BI131," ",CK131," ",BE131," ",BO131," ",R131,S131," x ",DK131,DL131,"/",DN131,DO131)</f>
        <v>BEL simvastatine EG film-coated tablet 100 x 40mg/</v>
      </c>
      <c r="L131" s="11"/>
      <c r="M131" s="11"/>
      <c r="N131" s="11"/>
      <c r="O131" s="11"/>
      <c r="P131" s="0" t="n">
        <v>100</v>
      </c>
      <c r="Q131" s="2"/>
      <c r="R131" s="0" t="n">
        <v>100</v>
      </c>
      <c r="S131" s="2"/>
      <c r="T131" s="30" t="s">
        <v>180</v>
      </c>
      <c r="W131" s="1" t="s">
        <v>181</v>
      </c>
      <c r="X131" s="2"/>
      <c r="Y131" s="0" t="s">
        <v>1314</v>
      </c>
      <c r="AA131" s="2"/>
      <c r="AB131" s="2"/>
      <c r="AC131" s="2"/>
      <c r="AD131" s="76" t="n">
        <v>1</v>
      </c>
      <c r="AE131" s="0" t="n">
        <v>100</v>
      </c>
      <c r="AF131" s="0" t="n">
        <v>10221000</v>
      </c>
      <c r="AG131" s="32" t="s">
        <v>781</v>
      </c>
      <c r="AH131" s="0" t="s">
        <v>778</v>
      </c>
      <c r="AI131" s="2"/>
      <c r="AJ131" s="34" t="n">
        <v>15054000</v>
      </c>
      <c r="AK131" s="35" t="s">
        <v>183</v>
      </c>
      <c r="AL131" s="2"/>
      <c r="AM131" s="2"/>
      <c r="AN131" s="2"/>
      <c r="AO131" s="2"/>
      <c r="AP131" s="0" t="n">
        <v>100</v>
      </c>
      <c r="AQ131" s="2"/>
      <c r="AR131" s="2"/>
      <c r="AS131" s="0" t="n">
        <v>307</v>
      </c>
      <c r="AT131" s="36" t="str">
        <f aca="false">CONCATENATE(BI131," ",CK131," ",BE131," ",BO131," ",DK131,DL131,"/",DN131,DO131)</f>
        <v>BEL simvastatine EG film-coated tablet 40mg/</v>
      </c>
      <c r="AU131" s="29"/>
      <c r="AW131" s="0" t="n">
        <v>307</v>
      </c>
      <c r="AX131" s="0" t="s">
        <v>1309</v>
      </c>
      <c r="AZ131" s="0" t="s">
        <v>1143</v>
      </c>
      <c r="BA131" s="4" t="s">
        <v>1144</v>
      </c>
      <c r="BB131" s="0" t="n">
        <v>10221000</v>
      </c>
      <c r="BC131" s="32" t="s">
        <v>781</v>
      </c>
      <c r="BD131" s="0" t="n">
        <v>1568</v>
      </c>
      <c r="BE131" s="0" t="s">
        <v>265</v>
      </c>
      <c r="BF131" s="2"/>
      <c r="BG131" s="0" t="s">
        <v>265</v>
      </c>
      <c r="BH131" s="0" t="s">
        <v>1315</v>
      </c>
      <c r="BI131" s="11" t="s">
        <v>189</v>
      </c>
      <c r="BJ131" s="0" t="str">
        <f aca="false">CONCATENATE(CK131," ",BO131," ",DK131,DL131,"/",DN131,DO131)</f>
        <v>simvastatine film-coated tablet 40mg/</v>
      </c>
      <c r="BK131" s="29"/>
      <c r="BL131" s="0" t="str">
        <f aca="false">CONCATENATE(CK131," ",BO131," ",DK131,DL131,"/",DN131,DO131)</f>
        <v>simvastatine film-coated tablet 40mg/</v>
      </c>
      <c r="BM131" s="0" t="s">
        <v>1258</v>
      </c>
      <c r="BN131" s="0" t="n">
        <v>10221000</v>
      </c>
      <c r="BO131" s="32" t="s">
        <v>781</v>
      </c>
      <c r="BP131" s="1" t="s">
        <v>781</v>
      </c>
      <c r="BQ131" s="1" t="s">
        <v>183</v>
      </c>
      <c r="BR131" s="0" t="n">
        <v>10221000</v>
      </c>
      <c r="BS131" s="0" t="s">
        <v>782</v>
      </c>
      <c r="BT131" s="0" t="n">
        <v>10221000</v>
      </c>
      <c r="BU131" s="0" t="s">
        <v>782</v>
      </c>
      <c r="BV131" s="34" t="n">
        <v>15054000</v>
      </c>
      <c r="BW131" s="35" t="s">
        <v>183</v>
      </c>
      <c r="BX131" s="2"/>
      <c r="BY131" s="4" t="s">
        <v>183</v>
      </c>
      <c r="BZ131" s="0" t="n">
        <v>20053000</v>
      </c>
      <c r="CA131" s="0" t="s">
        <v>191</v>
      </c>
      <c r="CB131" s="1" t="s">
        <v>191</v>
      </c>
      <c r="CC131" s="1" t="s">
        <v>191</v>
      </c>
      <c r="CD131" s="2"/>
      <c r="CE131" s="2"/>
      <c r="CF131" s="2"/>
      <c r="CG131" s="2"/>
      <c r="CH131" s="43" t="n">
        <v>100000091786</v>
      </c>
      <c r="CI131" s="43" t="s">
        <v>192</v>
      </c>
      <c r="CJ131" s="43" t="n">
        <v>100000091786</v>
      </c>
      <c r="CK131" s="0" t="s">
        <v>1148</v>
      </c>
      <c r="CL131" s="11" t="s">
        <v>194</v>
      </c>
      <c r="CM131" s="43" t="n">
        <v>100000091343</v>
      </c>
      <c r="CN131" s="0" t="s">
        <v>1148</v>
      </c>
      <c r="CO131" s="1" t="s">
        <v>1144</v>
      </c>
      <c r="CP131" s="4" t="s">
        <v>843</v>
      </c>
      <c r="CQ131" s="0" t="s">
        <v>1148</v>
      </c>
      <c r="CR131" s="0" t="s">
        <v>1148</v>
      </c>
      <c r="CS131" s="2" t="s">
        <v>324</v>
      </c>
      <c r="CT131" s="2"/>
      <c r="CU131" s="2"/>
      <c r="CV131" s="2"/>
      <c r="CW131" s="2"/>
      <c r="CY131" s="2"/>
      <c r="DA131" s="1" t="s">
        <v>257</v>
      </c>
      <c r="DB131" s="1" t="s">
        <v>1144</v>
      </c>
      <c r="DC131" s="1" t="s">
        <v>843</v>
      </c>
      <c r="DD131" s="1" t="s">
        <v>201</v>
      </c>
      <c r="DE131" s="0" t="n">
        <v>40</v>
      </c>
      <c r="DF131" s="0" t="s">
        <v>202</v>
      </c>
      <c r="DG131" s="11"/>
      <c r="DH131" s="46" t="n">
        <v>1</v>
      </c>
      <c r="DI131" s="35" t="s">
        <v>183</v>
      </c>
      <c r="DJ131" s="34" t="n">
        <v>15054000</v>
      </c>
      <c r="DK131" s="5" t="n">
        <v>40</v>
      </c>
      <c r="DL131" s="5" t="s">
        <v>202</v>
      </c>
      <c r="DS131" s="2"/>
      <c r="DT131" s="2"/>
      <c r="DU131" s="2"/>
      <c r="DV131" s="2"/>
      <c r="DW131" s="2"/>
      <c r="DX131" s="2"/>
      <c r="DY131" s="2"/>
      <c r="EB131" s="2"/>
      <c r="EE131" s="2"/>
      <c r="EH131" s="2"/>
      <c r="EI131" s="2"/>
      <c r="EJ131" s="2"/>
      <c r="EK131" s="2"/>
      <c r="EL131" s="0" t="n">
        <f aca="false">(100*40)/30</f>
        <v>133.333333333333</v>
      </c>
      <c r="EM131" s="0" t="n">
        <v>30</v>
      </c>
      <c r="EN131" s="0" t="s">
        <v>202</v>
      </c>
      <c r="EO131" s="0" t="s">
        <v>203</v>
      </c>
      <c r="EP131" s="0" t="n">
        <v>100</v>
      </c>
      <c r="ER131" s="32" t="str">
        <f aca="false">CONCATENATE(CN131," ",FD131," ",DK131,DL131,"/",DN131,DO131)</f>
        <v>simvastatine oral 40mg/</v>
      </c>
      <c r="ET131" s="0" t="s">
        <v>1259</v>
      </c>
      <c r="EU131" s="33" t="s">
        <v>205</v>
      </c>
      <c r="EV131" s="33" t="s">
        <v>1148</v>
      </c>
      <c r="EW131" s="33" t="s">
        <v>205</v>
      </c>
      <c r="EX131" s="33" t="s">
        <v>1151</v>
      </c>
      <c r="EY131" s="33" t="s">
        <v>205</v>
      </c>
      <c r="EZ131" s="33" t="s">
        <v>1152</v>
      </c>
      <c r="FA131" s="33" t="s">
        <v>205</v>
      </c>
      <c r="FB131" s="33" t="s">
        <v>209</v>
      </c>
      <c r="FC131" s="33" t="s">
        <v>205</v>
      </c>
      <c r="FD131" s="33" t="s">
        <v>210</v>
      </c>
      <c r="FE131" s="32" t="str">
        <f aca="false">CONCATENATE(CN131," ",FD131," ",DK131,DL131,"/",DN131,DO131)</f>
        <v>simvastatine oral 40mg/</v>
      </c>
      <c r="FH131" s="0" t="s">
        <v>1153</v>
      </c>
      <c r="FI131" s="33" t="s">
        <v>1151</v>
      </c>
      <c r="FJ131" s="33" t="s">
        <v>205</v>
      </c>
      <c r="FK131" s="33" t="s">
        <v>1152</v>
      </c>
      <c r="FL131" s="0" t="n">
        <v>69</v>
      </c>
      <c r="FM131" s="0" t="s">
        <v>183</v>
      </c>
      <c r="FN131" s="0" t="n">
        <v>19</v>
      </c>
      <c r="FO131" s="0" t="s">
        <v>214</v>
      </c>
      <c r="FP131" s="0" t="n">
        <v>31</v>
      </c>
      <c r="FQ131" s="0" t="s">
        <v>210</v>
      </c>
      <c r="FR131" s="0" t="n">
        <v>47</v>
      </c>
      <c r="FS131" s="0" t="s">
        <v>215</v>
      </c>
      <c r="FU131" s="0" t="n">
        <v>69</v>
      </c>
      <c r="FV131" s="0" t="n">
        <v>19</v>
      </c>
      <c r="FW131" s="0" t="n">
        <v>31</v>
      </c>
      <c r="FX131" s="0" t="n">
        <v>47</v>
      </c>
      <c r="FZ131" s="0" t="s">
        <v>216</v>
      </c>
      <c r="GA131" s="0" t="s">
        <v>217</v>
      </c>
    </row>
    <row r="132" customFormat="false" ht="13.8" hidden="false" customHeight="false" outlineLevel="0" collapsed="false">
      <c r="A132" s="0" t="s">
        <v>1316</v>
      </c>
      <c r="B132" s="0" t="s">
        <v>1317</v>
      </c>
      <c r="C132" s="28" t="str">
        <f aca="false">HYPERLINK(D132)</f>
        <v>https://samviewer.digile.be/nl/sam/ampps/254046-05</v>
      </c>
      <c r="D132" s="1" t="s">
        <v>1318</v>
      </c>
      <c r="E132" s="1" t="s">
        <v>1319</v>
      </c>
      <c r="F132" s="1" t="s">
        <v>1320</v>
      </c>
      <c r="G132" s="0" t="n">
        <v>3562352</v>
      </c>
      <c r="H132" s="0" t="s">
        <v>1316</v>
      </c>
      <c r="I132" s="0" t="s">
        <v>1316</v>
      </c>
      <c r="J132" s="2" t="str">
        <f aca="false">CONCATENATE(BI132," ",CK132," ",BE132," ",BO132," ",R132,S132," x ",DK132,DL132,"/",DN132,DO132)</f>
        <v>BEL simvastatine EG film-coated tablet 30 x 40mg/</v>
      </c>
      <c r="K132" s="2" t="str">
        <f aca="false">CONCATENATE(BI132," ",CK132," ",BE132," ",BO132," ",R132,S132," x ",DK132,DL132,"/",DN132,DO132)</f>
        <v>BEL simvastatine EG film-coated tablet 30 x 40mg/</v>
      </c>
      <c r="L132" s="11"/>
      <c r="M132" s="11"/>
      <c r="N132" s="11"/>
      <c r="O132" s="11"/>
      <c r="P132" s="0" t="n">
        <v>30</v>
      </c>
      <c r="Q132" s="2"/>
      <c r="R132" s="0" t="n">
        <v>30</v>
      </c>
      <c r="S132" s="2"/>
      <c r="T132" s="30" t="s">
        <v>223</v>
      </c>
      <c r="W132" s="1" t="s">
        <v>224</v>
      </c>
      <c r="X132" s="2"/>
      <c r="Y132" s="0" t="s">
        <v>1127</v>
      </c>
      <c r="AA132" s="2"/>
      <c r="AB132" s="2"/>
      <c r="AC132" s="2"/>
      <c r="AD132" s="76" t="n">
        <v>1</v>
      </c>
      <c r="AE132" s="0" t="n">
        <v>30</v>
      </c>
      <c r="AF132" s="0" t="n">
        <v>10221000</v>
      </c>
      <c r="AG132" s="32" t="s">
        <v>781</v>
      </c>
      <c r="AH132" s="0" t="s">
        <v>778</v>
      </c>
      <c r="AI132" s="2"/>
      <c r="AJ132" s="34" t="n">
        <v>15054000</v>
      </c>
      <c r="AK132" s="35" t="s">
        <v>183</v>
      </c>
      <c r="AL132" s="2"/>
      <c r="AM132" s="2"/>
      <c r="AN132" s="2"/>
      <c r="AO132" s="2"/>
      <c r="AP132" s="0" t="n">
        <v>30</v>
      </c>
      <c r="AQ132" s="2"/>
      <c r="AR132" s="2"/>
      <c r="AS132" s="0" t="n">
        <v>307</v>
      </c>
      <c r="AT132" s="36" t="str">
        <f aca="false">CONCATENATE(BI132," ",CK132," ",BE132," ",BO132," ",DK132,DL132,"/",DN132,DO132)</f>
        <v>BEL simvastatine EG film-coated tablet 40mg/</v>
      </c>
      <c r="AU132" s="29"/>
      <c r="AW132" s="0" t="n">
        <v>307</v>
      </c>
      <c r="AX132" s="0" t="s">
        <v>1309</v>
      </c>
      <c r="AZ132" s="0" t="s">
        <v>1143</v>
      </c>
      <c r="BA132" s="4" t="s">
        <v>1144</v>
      </c>
      <c r="BB132" s="0" t="n">
        <v>10221000</v>
      </c>
      <c r="BC132" s="32" t="s">
        <v>781</v>
      </c>
      <c r="BD132" s="0" t="n">
        <v>1568</v>
      </c>
      <c r="BE132" s="0" t="s">
        <v>265</v>
      </c>
      <c r="BF132" s="2"/>
      <c r="BG132" s="0" t="s">
        <v>265</v>
      </c>
      <c r="BH132" s="0" t="s">
        <v>1315</v>
      </c>
      <c r="BI132" s="11" t="s">
        <v>189</v>
      </c>
      <c r="BJ132" s="0" t="str">
        <f aca="false">CONCATENATE(CK132," ",BO132," ",DK132,DL132,"/",DN132,DO132)</f>
        <v>simvastatine film-coated tablet 40mg/</v>
      </c>
      <c r="BK132" s="29"/>
      <c r="BL132" s="0" t="str">
        <f aca="false">CONCATENATE(CK132," ",BO132," ",DK132,DL132,"/",DN132,DO132)</f>
        <v>simvastatine film-coated tablet 40mg/</v>
      </c>
      <c r="BM132" s="0" t="s">
        <v>1258</v>
      </c>
      <c r="BN132" s="0" t="n">
        <v>10221000</v>
      </c>
      <c r="BO132" s="32" t="s">
        <v>781</v>
      </c>
      <c r="BP132" s="1" t="s">
        <v>781</v>
      </c>
      <c r="BQ132" s="1" t="s">
        <v>183</v>
      </c>
      <c r="BR132" s="0" t="n">
        <v>10221000</v>
      </c>
      <c r="BS132" s="0" t="s">
        <v>782</v>
      </c>
      <c r="BT132" s="0" t="n">
        <v>10221000</v>
      </c>
      <c r="BU132" s="0" t="s">
        <v>782</v>
      </c>
      <c r="BV132" s="34" t="n">
        <v>15054000</v>
      </c>
      <c r="BW132" s="35" t="s">
        <v>183</v>
      </c>
      <c r="BX132" s="2"/>
      <c r="BY132" s="4" t="s">
        <v>183</v>
      </c>
      <c r="BZ132" s="0" t="n">
        <v>20053000</v>
      </c>
      <c r="CA132" s="0" t="s">
        <v>191</v>
      </c>
      <c r="CB132" s="1" t="s">
        <v>191</v>
      </c>
      <c r="CC132" s="1" t="s">
        <v>191</v>
      </c>
      <c r="CD132" s="2"/>
      <c r="CE132" s="2"/>
      <c r="CF132" s="2"/>
      <c r="CG132" s="2"/>
      <c r="CH132" s="43" t="n">
        <v>100000091786</v>
      </c>
      <c r="CI132" s="43" t="s">
        <v>192</v>
      </c>
      <c r="CJ132" s="43" t="n">
        <v>100000091786</v>
      </c>
      <c r="CK132" s="0" t="s">
        <v>1148</v>
      </c>
      <c r="CL132" s="11" t="s">
        <v>194</v>
      </c>
      <c r="CM132" s="43" t="n">
        <v>100000091343</v>
      </c>
      <c r="CN132" s="0" t="s">
        <v>1148</v>
      </c>
      <c r="CO132" s="1" t="s">
        <v>1144</v>
      </c>
      <c r="CP132" s="4" t="s">
        <v>843</v>
      </c>
      <c r="CQ132" s="0" t="s">
        <v>1148</v>
      </c>
      <c r="CR132" s="0" t="s">
        <v>1148</v>
      </c>
      <c r="CS132" s="2" t="s">
        <v>324</v>
      </c>
      <c r="CT132" s="2"/>
      <c r="CU132" s="2"/>
      <c r="CV132" s="2"/>
      <c r="CW132" s="2"/>
      <c r="CY132" s="2"/>
      <c r="DA132" s="1" t="s">
        <v>257</v>
      </c>
      <c r="DB132" s="1" t="s">
        <v>1144</v>
      </c>
      <c r="DC132" s="1" t="s">
        <v>843</v>
      </c>
      <c r="DD132" s="1" t="s">
        <v>201</v>
      </c>
      <c r="DE132" s="0" t="n">
        <v>40</v>
      </c>
      <c r="DF132" s="0" t="s">
        <v>202</v>
      </c>
      <c r="DG132" s="11"/>
      <c r="DH132" s="46" t="n">
        <v>1</v>
      </c>
      <c r="DI132" s="35" t="s">
        <v>183</v>
      </c>
      <c r="DJ132" s="34" t="n">
        <v>15054000</v>
      </c>
      <c r="DK132" s="5" t="n">
        <v>40</v>
      </c>
      <c r="DL132" s="5" t="s">
        <v>202</v>
      </c>
      <c r="DS132" s="2"/>
      <c r="DT132" s="2"/>
      <c r="DU132" s="2"/>
      <c r="DV132" s="2"/>
      <c r="DW132" s="2"/>
      <c r="DX132" s="2"/>
      <c r="DY132" s="2"/>
      <c r="EB132" s="2"/>
      <c r="EE132" s="2"/>
      <c r="EH132" s="2"/>
      <c r="EI132" s="2"/>
      <c r="EJ132" s="2"/>
      <c r="EK132" s="2"/>
      <c r="EL132" s="0" t="n">
        <f aca="false">(30*40)/30</f>
        <v>40</v>
      </c>
      <c r="EM132" s="0" t="n">
        <v>30</v>
      </c>
      <c r="EN132" s="0" t="s">
        <v>202</v>
      </c>
      <c r="EO132" s="0" t="s">
        <v>203</v>
      </c>
      <c r="EP132" s="0" t="n">
        <v>30</v>
      </c>
      <c r="ER132" s="32" t="str">
        <f aca="false">CONCATENATE(CN132," ",FD132," ",DK132,DL132,"/",DN132,DO132)</f>
        <v>simvastatine oral 40mg/</v>
      </c>
      <c r="ET132" s="0" t="s">
        <v>1259</v>
      </c>
      <c r="EU132" s="33" t="s">
        <v>205</v>
      </c>
      <c r="EV132" s="33" t="s">
        <v>1148</v>
      </c>
      <c r="EW132" s="33" t="s">
        <v>205</v>
      </c>
      <c r="EX132" s="33" t="s">
        <v>1151</v>
      </c>
      <c r="EY132" s="33" t="s">
        <v>205</v>
      </c>
      <c r="EZ132" s="33" t="s">
        <v>1152</v>
      </c>
      <c r="FA132" s="33" t="s">
        <v>205</v>
      </c>
      <c r="FB132" s="33" t="s">
        <v>209</v>
      </c>
      <c r="FC132" s="33" t="s">
        <v>205</v>
      </c>
      <c r="FD132" s="33" t="s">
        <v>210</v>
      </c>
      <c r="FE132" s="32" t="str">
        <f aca="false">CONCATENATE(CN132," ",FD132," ",DK132,DL132,"/",DN132,DO132)</f>
        <v>simvastatine oral 40mg/</v>
      </c>
      <c r="FH132" s="0" t="s">
        <v>1153</v>
      </c>
      <c r="FI132" s="33" t="s">
        <v>1151</v>
      </c>
      <c r="FJ132" s="33" t="s">
        <v>205</v>
      </c>
      <c r="FK132" s="33" t="s">
        <v>1152</v>
      </c>
      <c r="FL132" s="0" t="n">
        <v>69</v>
      </c>
      <c r="FM132" s="0" t="s">
        <v>183</v>
      </c>
      <c r="FN132" s="0" t="n">
        <v>19</v>
      </c>
      <c r="FO132" s="0" t="s">
        <v>214</v>
      </c>
      <c r="FP132" s="0" t="n">
        <v>31</v>
      </c>
      <c r="FQ132" s="0" t="s">
        <v>210</v>
      </c>
      <c r="FR132" s="0" t="n">
        <v>47</v>
      </c>
      <c r="FS132" s="0" t="s">
        <v>215</v>
      </c>
      <c r="FU132" s="0" t="n">
        <v>69</v>
      </c>
      <c r="FV132" s="0" t="n">
        <v>19</v>
      </c>
      <c r="FW132" s="0" t="n">
        <v>31</v>
      </c>
      <c r="FX132" s="0" t="n">
        <v>47</v>
      </c>
      <c r="FZ132" s="0" t="s">
        <v>216</v>
      </c>
      <c r="GA132" s="0" t="s">
        <v>217</v>
      </c>
    </row>
    <row r="133" customFormat="false" ht="13.8" hidden="false" customHeight="false" outlineLevel="0" collapsed="false">
      <c r="A133" s="0" t="s">
        <v>1321</v>
      </c>
      <c r="B133" s="0" t="s">
        <v>1322</v>
      </c>
      <c r="C133" s="28" t="str">
        <f aca="false">HYPERLINK(D133)</f>
        <v>https://samviewer.digile.be/nl/sam/ampps/548035-13</v>
      </c>
      <c r="D133" s="1" t="s">
        <v>1323</v>
      </c>
      <c r="E133" s="1" t="s">
        <v>1324</v>
      </c>
      <c r="F133" s="1" t="s">
        <v>1325</v>
      </c>
      <c r="G133" s="0" t="n">
        <v>4218459</v>
      </c>
      <c r="H133" s="0" t="s">
        <v>1321</v>
      </c>
      <c r="I133" s="0" t="s">
        <v>1321</v>
      </c>
      <c r="J133" s="2" t="str">
        <f aca="false">CONCATENATE(BI133," ",CK133," ",BE133," ",BO133," ",R133,S133," x ",DK133,DL133,"/",DN133,DO133)</f>
        <v>BEL simvastatine Mylan film-coated tablet 250 x 40mg/</v>
      </c>
      <c r="K133" s="2" t="str">
        <f aca="false">CONCATENATE(BI133," ",CK133," ",BE133," ",BO133," ",R133,S133," x ",DK133,DL133,"/",DN133,DO133)</f>
        <v>BEL simvastatine Mylan film-coated tablet 250 x 40mg/</v>
      </c>
      <c r="L133" s="11"/>
      <c r="M133" s="11"/>
      <c r="N133" s="11"/>
      <c r="O133" s="11"/>
      <c r="P133" s="0" t="n">
        <v>250</v>
      </c>
      <c r="Q133" s="2"/>
      <c r="R133" s="0" t="n">
        <v>250</v>
      </c>
      <c r="S133" s="2"/>
      <c r="T133" s="30" t="s">
        <v>1212</v>
      </c>
      <c r="W133" s="1" t="s">
        <v>1213</v>
      </c>
      <c r="X133" s="2"/>
      <c r="Y133" s="0" t="s">
        <v>1326</v>
      </c>
      <c r="AA133" s="2"/>
      <c r="AB133" s="2"/>
      <c r="AC133" s="2"/>
      <c r="AD133" s="76" t="n">
        <v>1</v>
      </c>
      <c r="AE133" s="0" t="n">
        <v>250</v>
      </c>
      <c r="AF133" s="0" t="n">
        <v>10221000</v>
      </c>
      <c r="AG133" s="32" t="s">
        <v>781</v>
      </c>
      <c r="AH133" s="0" t="s">
        <v>778</v>
      </c>
      <c r="AI133" s="2"/>
      <c r="AJ133" s="34" t="n">
        <v>15054000</v>
      </c>
      <c r="AK133" s="35" t="s">
        <v>183</v>
      </c>
      <c r="AL133" s="2"/>
      <c r="AM133" s="2"/>
      <c r="AN133" s="2"/>
      <c r="AO133" s="2"/>
      <c r="AP133" s="0" t="n">
        <v>250</v>
      </c>
      <c r="AQ133" s="2"/>
      <c r="AR133" s="2"/>
      <c r="AS133" s="0" t="n">
        <v>309</v>
      </c>
      <c r="AT133" s="36" t="str">
        <f aca="false">CONCATENATE(BI133," ",CK133," ",BE133," ",BO133," ",DK133,DL133,"/",DN133,DO133)</f>
        <v>BEL simvastatine Mylan film-coated tablet 40mg/</v>
      </c>
      <c r="AU133" s="29"/>
      <c r="AW133" s="0" t="n">
        <v>309</v>
      </c>
      <c r="AX133" s="0" t="s">
        <v>1327</v>
      </c>
      <c r="AZ133" s="0" t="s">
        <v>1143</v>
      </c>
      <c r="BA133" s="4" t="s">
        <v>1144</v>
      </c>
      <c r="BB133" s="0" t="n">
        <v>10221000</v>
      </c>
      <c r="BC133" s="32" t="s">
        <v>781</v>
      </c>
      <c r="BD133" s="0" t="n">
        <v>1570</v>
      </c>
      <c r="BE133" s="0" t="s">
        <v>278</v>
      </c>
      <c r="BF133" s="2"/>
      <c r="BG133" s="0" t="s">
        <v>278</v>
      </c>
      <c r="BH133" s="0" t="s">
        <v>1328</v>
      </c>
      <c r="BI133" s="11" t="s">
        <v>189</v>
      </c>
      <c r="BJ133" s="0" t="str">
        <f aca="false">CONCATENATE(CK133," ",BO133," ",DK133,DL133,"/",DN133,DO133)</f>
        <v>simvastatine film-coated tablet 40mg/</v>
      </c>
      <c r="BK133" s="29"/>
      <c r="BL133" s="0" t="str">
        <f aca="false">CONCATENATE(CK133," ",BO133," ",DK133,DL133,"/",DN133,DO133)</f>
        <v>simvastatine film-coated tablet 40mg/</v>
      </c>
      <c r="BM133" s="0" t="s">
        <v>1258</v>
      </c>
      <c r="BN133" s="0" t="n">
        <v>10221000</v>
      </c>
      <c r="BO133" s="32" t="s">
        <v>781</v>
      </c>
      <c r="BP133" s="1" t="s">
        <v>781</v>
      </c>
      <c r="BQ133" s="1" t="s">
        <v>183</v>
      </c>
      <c r="BR133" s="0" t="n">
        <v>10221000</v>
      </c>
      <c r="BS133" s="0" t="s">
        <v>782</v>
      </c>
      <c r="BT133" s="0" t="n">
        <v>10221000</v>
      </c>
      <c r="BU133" s="0" t="s">
        <v>782</v>
      </c>
      <c r="BV133" s="34" t="n">
        <v>15054000</v>
      </c>
      <c r="BW133" s="35" t="s">
        <v>183</v>
      </c>
      <c r="BX133" s="2"/>
      <c r="BY133" s="4" t="s">
        <v>183</v>
      </c>
      <c r="BZ133" s="0" t="n">
        <v>20053000</v>
      </c>
      <c r="CA133" s="0" t="s">
        <v>191</v>
      </c>
      <c r="CB133" s="1" t="s">
        <v>191</v>
      </c>
      <c r="CC133" s="1" t="s">
        <v>191</v>
      </c>
      <c r="CD133" s="2"/>
      <c r="CE133" s="2"/>
      <c r="CF133" s="2"/>
      <c r="CG133" s="2"/>
      <c r="CH133" s="43" t="n">
        <v>100000091786</v>
      </c>
      <c r="CI133" s="43" t="s">
        <v>192</v>
      </c>
      <c r="CJ133" s="43" t="n">
        <v>100000091786</v>
      </c>
      <c r="CK133" s="0" t="s">
        <v>1148</v>
      </c>
      <c r="CL133" s="11" t="s">
        <v>194</v>
      </c>
      <c r="CM133" s="43" t="n">
        <v>100000091343</v>
      </c>
      <c r="CN133" s="0" t="s">
        <v>1148</v>
      </c>
      <c r="CO133" s="1" t="s">
        <v>1144</v>
      </c>
      <c r="CP133" s="4" t="s">
        <v>843</v>
      </c>
      <c r="CQ133" s="0" t="s">
        <v>1148</v>
      </c>
      <c r="CR133" s="0" t="s">
        <v>1148</v>
      </c>
      <c r="CS133" s="2" t="s">
        <v>324</v>
      </c>
      <c r="CT133" s="2"/>
      <c r="CU133" s="2"/>
      <c r="CV133" s="2"/>
      <c r="CW133" s="2"/>
      <c r="CY133" s="2"/>
      <c r="DA133" s="1" t="s">
        <v>257</v>
      </c>
      <c r="DB133" s="1" t="s">
        <v>1144</v>
      </c>
      <c r="DC133" s="1" t="s">
        <v>843</v>
      </c>
      <c r="DD133" s="1" t="s">
        <v>201</v>
      </c>
      <c r="DE133" s="0" t="n">
        <v>40</v>
      </c>
      <c r="DF133" s="0" t="s">
        <v>202</v>
      </c>
      <c r="DG133" s="11"/>
      <c r="DH133" s="46" t="n">
        <v>1</v>
      </c>
      <c r="DI133" s="35" t="s">
        <v>183</v>
      </c>
      <c r="DJ133" s="34" t="n">
        <v>15054000</v>
      </c>
      <c r="DK133" s="5" t="n">
        <v>40</v>
      </c>
      <c r="DL133" s="5" t="s">
        <v>202</v>
      </c>
      <c r="DS133" s="2"/>
      <c r="DT133" s="2"/>
      <c r="DU133" s="2"/>
      <c r="DV133" s="2"/>
      <c r="DW133" s="2"/>
      <c r="DX133" s="2"/>
      <c r="DY133" s="2"/>
      <c r="EB133" s="2"/>
      <c r="EE133" s="2"/>
      <c r="EH133" s="2"/>
      <c r="EI133" s="2"/>
      <c r="EJ133" s="2"/>
      <c r="EK133" s="2"/>
      <c r="EL133" s="0" t="n">
        <f aca="false">(250*40)/30</f>
        <v>333.333333333333</v>
      </c>
      <c r="EM133" s="0" t="n">
        <v>30</v>
      </c>
      <c r="EN133" s="0" t="s">
        <v>202</v>
      </c>
      <c r="EO133" s="0" t="s">
        <v>203</v>
      </c>
      <c r="EP133" s="0" t="n">
        <v>250</v>
      </c>
      <c r="ER133" s="32" t="str">
        <f aca="false">CONCATENATE(CN133," ",FD133," ",DK133,DL133,"/",DN133,DO133)</f>
        <v>simvastatine oral 40mg/</v>
      </c>
      <c r="ET133" s="0" t="s">
        <v>1259</v>
      </c>
      <c r="EU133" s="33" t="s">
        <v>205</v>
      </c>
      <c r="EV133" s="33" t="s">
        <v>1148</v>
      </c>
      <c r="EW133" s="33" t="s">
        <v>205</v>
      </c>
      <c r="EX133" s="33" t="s">
        <v>1151</v>
      </c>
      <c r="EY133" s="33" t="s">
        <v>205</v>
      </c>
      <c r="EZ133" s="33" t="s">
        <v>1152</v>
      </c>
      <c r="FA133" s="33" t="s">
        <v>205</v>
      </c>
      <c r="FB133" s="33" t="s">
        <v>209</v>
      </c>
      <c r="FC133" s="33" t="s">
        <v>205</v>
      </c>
      <c r="FD133" s="33" t="s">
        <v>210</v>
      </c>
      <c r="FE133" s="32" t="str">
        <f aca="false">CONCATENATE(CN133," ",FD133," ",DK133,DL133,"/",DN133,DO133)</f>
        <v>simvastatine oral 40mg/</v>
      </c>
      <c r="FH133" s="0" t="s">
        <v>1153</v>
      </c>
      <c r="FI133" s="33" t="s">
        <v>1151</v>
      </c>
      <c r="FJ133" s="33" t="s">
        <v>205</v>
      </c>
      <c r="FK133" s="33" t="s">
        <v>1152</v>
      </c>
      <c r="FL133" s="0" t="n">
        <v>69</v>
      </c>
      <c r="FM133" s="0" t="s">
        <v>183</v>
      </c>
      <c r="FN133" s="0" t="n">
        <v>19</v>
      </c>
      <c r="FO133" s="0" t="s">
        <v>214</v>
      </c>
      <c r="FP133" s="0" t="n">
        <v>31</v>
      </c>
      <c r="FQ133" s="0" t="s">
        <v>210</v>
      </c>
      <c r="FR133" s="0" t="n">
        <v>47</v>
      </c>
      <c r="FS133" s="0" t="s">
        <v>215</v>
      </c>
      <c r="FU133" s="0" t="n">
        <v>69</v>
      </c>
      <c r="FV133" s="0" t="n">
        <v>19</v>
      </c>
      <c r="FW133" s="0" t="n">
        <v>31</v>
      </c>
      <c r="FX133" s="0" t="n">
        <v>47</v>
      </c>
      <c r="FZ133" s="0" t="s">
        <v>216</v>
      </c>
      <c r="GA133" s="0" t="s">
        <v>217</v>
      </c>
    </row>
    <row r="134" customFormat="false" ht="13.8" hidden="false" customHeight="false" outlineLevel="0" collapsed="false">
      <c r="A134" s="0" t="s">
        <v>1329</v>
      </c>
      <c r="B134" s="0" t="s">
        <v>1330</v>
      </c>
      <c r="C134" s="28" t="str">
        <f aca="false">HYPERLINK(D134)</f>
        <v>https://samviewer.digile.be/nl/sam/ampps/262525-07</v>
      </c>
      <c r="D134" s="1" t="s">
        <v>1331</v>
      </c>
      <c r="E134" s="1" t="s">
        <v>1332</v>
      </c>
      <c r="F134" s="1" t="s">
        <v>1333</v>
      </c>
      <c r="G134" s="0" t="n">
        <v>1777101</v>
      </c>
      <c r="H134" s="0" t="s">
        <v>1329</v>
      </c>
      <c r="I134" s="0" t="s">
        <v>1329</v>
      </c>
      <c r="J134" s="2" t="str">
        <f aca="false">CONCATENATE(BI134," ",CK134," ",BE134," ",BO134," ",R134,S134," x ",DK134,DL134,"/",DN134,DO134)</f>
        <v>BEL simvastatine Mylan film-coated tablet 56 x 40mg/</v>
      </c>
      <c r="K134" s="2" t="str">
        <f aca="false">CONCATENATE(BI134," ",CK134," ",BE134," ",BO134," ",R134,S134," x ",DK134,DL134,"/",DN134,DO134)</f>
        <v>BEL simvastatine Mylan film-coated tablet 56 x 40mg/</v>
      </c>
      <c r="L134" s="11"/>
      <c r="M134" s="11"/>
      <c r="N134" s="11"/>
      <c r="O134" s="11"/>
      <c r="P134" s="0" t="n">
        <v>56</v>
      </c>
      <c r="Q134" s="2"/>
      <c r="R134" s="0" t="n">
        <v>56</v>
      </c>
      <c r="S134" s="2"/>
      <c r="T134" s="30" t="s">
        <v>396</v>
      </c>
      <c r="W134" s="1" t="s">
        <v>397</v>
      </c>
      <c r="X134" s="2"/>
      <c r="Y134" s="0" t="s">
        <v>1334</v>
      </c>
      <c r="AA134" s="2"/>
      <c r="AB134" s="2"/>
      <c r="AC134" s="2"/>
      <c r="AD134" s="76" t="n">
        <v>1</v>
      </c>
      <c r="AE134" s="0" t="n">
        <v>56</v>
      </c>
      <c r="AF134" s="0" t="n">
        <v>10221000</v>
      </c>
      <c r="AG134" s="32" t="s">
        <v>781</v>
      </c>
      <c r="AH134" s="0" t="s">
        <v>778</v>
      </c>
      <c r="AI134" s="2"/>
      <c r="AJ134" s="34" t="n">
        <v>15054000</v>
      </c>
      <c r="AK134" s="35" t="s">
        <v>183</v>
      </c>
      <c r="AL134" s="2"/>
      <c r="AM134" s="2"/>
      <c r="AN134" s="2"/>
      <c r="AO134" s="2"/>
      <c r="AP134" s="0" t="n">
        <v>56</v>
      </c>
      <c r="AQ134" s="2"/>
      <c r="AR134" s="2"/>
      <c r="AS134" s="0" t="n">
        <v>309</v>
      </c>
      <c r="AT134" s="36" t="str">
        <f aca="false">CONCATENATE(BI134," ",CK134," ",BE134," ",BO134," ",DK134,DL134,"/",DN134,DO134)</f>
        <v>BEL simvastatine Mylan film-coated tablet 40mg/</v>
      </c>
      <c r="AU134" s="29"/>
      <c r="AW134" s="0" t="n">
        <v>309</v>
      </c>
      <c r="AX134" s="0" t="s">
        <v>1327</v>
      </c>
      <c r="AZ134" s="0" t="s">
        <v>1143</v>
      </c>
      <c r="BA134" s="4" t="s">
        <v>1144</v>
      </c>
      <c r="BB134" s="0" t="n">
        <v>10221000</v>
      </c>
      <c r="BC134" s="32" t="s">
        <v>781</v>
      </c>
      <c r="BD134" s="0" t="n">
        <v>1570</v>
      </c>
      <c r="BE134" s="0" t="s">
        <v>278</v>
      </c>
      <c r="BF134" s="2"/>
      <c r="BG134" s="0" t="s">
        <v>278</v>
      </c>
      <c r="BH134" s="0" t="s">
        <v>1328</v>
      </c>
      <c r="BI134" s="11" t="s">
        <v>189</v>
      </c>
      <c r="BJ134" s="0" t="str">
        <f aca="false">CONCATENATE(CK134," ",BO134," ",DK134,DL134,"/",DN134,DO134)</f>
        <v>simvastatine film-coated tablet 40mg/</v>
      </c>
      <c r="BK134" s="29"/>
      <c r="BL134" s="0" t="str">
        <f aca="false">CONCATENATE(CK134," ",BO134," ",DK134,DL134,"/",DN134,DO134)</f>
        <v>simvastatine film-coated tablet 40mg/</v>
      </c>
      <c r="BM134" s="0" t="s">
        <v>1258</v>
      </c>
      <c r="BN134" s="0" t="n">
        <v>10221000</v>
      </c>
      <c r="BO134" s="32" t="s">
        <v>781</v>
      </c>
      <c r="BP134" s="1" t="s">
        <v>781</v>
      </c>
      <c r="BQ134" s="1" t="s">
        <v>183</v>
      </c>
      <c r="BR134" s="0" t="n">
        <v>10221000</v>
      </c>
      <c r="BS134" s="0" t="s">
        <v>782</v>
      </c>
      <c r="BT134" s="0" t="n">
        <v>10221000</v>
      </c>
      <c r="BU134" s="0" t="s">
        <v>782</v>
      </c>
      <c r="BV134" s="34" t="n">
        <v>15054000</v>
      </c>
      <c r="BW134" s="35" t="s">
        <v>183</v>
      </c>
      <c r="BX134" s="2"/>
      <c r="BY134" s="4" t="s">
        <v>183</v>
      </c>
      <c r="BZ134" s="0" t="n">
        <v>20053000</v>
      </c>
      <c r="CA134" s="0" t="s">
        <v>191</v>
      </c>
      <c r="CB134" s="1" t="s">
        <v>191</v>
      </c>
      <c r="CC134" s="1" t="s">
        <v>191</v>
      </c>
      <c r="CD134" s="2"/>
      <c r="CE134" s="2"/>
      <c r="CF134" s="2"/>
      <c r="CG134" s="2"/>
      <c r="CH134" s="43" t="n">
        <v>100000091786</v>
      </c>
      <c r="CI134" s="43" t="s">
        <v>192</v>
      </c>
      <c r="CJ134" s="43" t="n">
        <v>100000091786</v>
      </c>
      <c r="CK134" s="0" t="s">
        <v>1148</v>
      </c>
      <c r="CL134" s="11" t="s">
        <v>194</v>
      </c>
      <c r="CM134" s="43" t="n">
        <v>100000091343</v>
      </c>
      <c r="CN134" s="0" t="s">
        <v>1148</v>
      </c>
      <c r="CO134" s="1" t="s">
        <v>1144</v>
      </c>
      <c r="CP134" s="4" t="s">
        <v>843</v>
      </c>
      <c r="CQ134" s="0" t="s">
        <v>1148</v>
      </c>
      <c r="CR134" s="0" t="s">
        <v>1148</v>
      </c>
      <c r="CS134" s="2" t="s">
        <v>324</v>
      </c>
      <c r="CT134" s="2"/>
      <c r="CU134" s="2"/>
      <c r="CV134" s="2"/>
      <c r="CW134" s="2"/>
      <c r="CY134" s="2"/>
      <c r="DA134" s="1" t="s">
        <v>257</v>
      </c>
      <c r="DB134" s="1" t="s">
        <v>1144</v>
      </c>
      <c r="DC134" s="1" t="s">
        <v>843</v>
      </c>
      <c r="DD134" s="1" t="s">
        <v>201</v>
      </c>
      <c r="DE134" s="0" t="n">
        <v>40</v>
      </c>
      <c r="DF134" s="0" t="s">
        <v>202</v>
      </c>
      <c r="DG134" s="11"/>
      <c r="DH134" s="46" t="n">
        <v>1</v>
      </c>
      <c r="DI134" s="35" t="s">
        <v>183</v>
      </c>
      <c r="DJ134" s="34" t="n">
        <v>15054000</v>
      </c>
      <c r="DK134" s="5" t="n">
        <v>40</v>
      </c>
      <c r="DL134" s="5" t="s">
        <v>202</v>
      </c>
      <c r="DS134" s="2"/>
      <c r="DT134" s="2"/>
      <c r="DU134" s="2"/>
      <c r="DV134" s="2"/>
      <c r="DW134" s="2"/>
      <c r="DX134" s="2"/>
      <c r="DY134" s="2"/>
      <c r="EB134" s="2"/>
      <c r="EE134" s="2"/>
      <c r="EH134" s="2"/>
      <c r="EI134" s="2"/>
      <c r="EJ134" s="2"/>
      <c r="EK134" s="2"/>
      <c r="EL134" s="0" t="n">
        <f aca="false">(56*40)/30</f>
        <v>74.6666666666667</v>
      </c>
      <c r="EM134" s="0" t="n">
        <v>30</v>
      </c>
      <c r="EN134" s="0" t="s">
        <v>202</v>
      </c>
      <c r="EO134" s="0" t="s">
        <v>203</v>
      </c>
      <c r="EP134" s="0" t="n">
        <v>56</v>
      </c>
      <c r="ER134" s="32" t="str">
        <f aca="false">CONCATENATE(CN134," ",FD134," ",DK134,DL134,"/",DN134,DO134)</f>
        <v>simvastatine oral 40mg/</v>
      </c>
      <c r="ET134" s="0" t="s">
        <v>1259</v>
      </c>
      <c r="EU134" s="33" t="s">
        <v>205</v>
      </c>
      <c r="EV134" s="33" t="s">
        <v>1148</v>
      </c>
      <c r="EW134" s="33" t="s">
        <v>205</v>
      </c>
      <c r="EX134" s="33" t="s">
        <v>1151</v>
      </c>
      <c r="EY134" s="33" t="s">
        <v>205</v>
      </c>
      <c r="EZ134" s="33" t="s">
        <v>1152</v>
      </c>
      <c r="FA134" s="33" t="s">
        <v>205</v>
      </c>
      <c r="FB134" s="33" t="s">
        <v>209</v>
      </c>
      <c r="FC134" s="33" t="s">
        <v>205</v>
      </c>
      <c r="FD134" s="33" t="s">
        <v>210</v>
      </c>
      <c r="FE134" s="32" t="str">
        <f aca="false">CONCATENATE(CN134," ",FD134," ",DK134,DL134,"/",DN134,DO134)</f>
        <v>simvastatine oral 40mg/</v>
      </c>
      <c r="FH134" s="0" t="s">
        <v>1153</v>
      </c>
      <c r="FI134" s="33" t="s">
        <v>1151</v>
      </c>
      <c r="FJ134" s="33" t="s">
        <v>205</v>
      </c>
      <c r="FK134" s="33" t="s">
        <v>1152</v>
      </c>
      <c r="FL134" s="0" t="n">
        <v>69</v>
      </c>
      <c r="FM134" s="0" t="s">
        <v>183</v>
      </c>
      <c r="FN134" s="0" t="n">
        <v>19</v>
      </c>
      <c r="FO134" s="0" t="s">
        <v>214</v>
      </c>
      <c r="FP134" s="0" t="n">
        <v>31</v>
      </c>
      <c r="FQ134" s="0" t="s">
        <v>210</v>
      </c>
      <c r="FR134" s="0" t="n">
        <v>47</v>
      </c>
      <c r="FS134" s="0" t="s">
        <v>215</v>
      </c>
      <c r="FU134" s="0" t="n">
        <v>69</v>
      </c>
      <c r="FV134" s="0" t="n">
        <v>19</v>
      </c>
      <c r="FW134" s="0" t="n">
        <v>31</v>
      </c>
      <c r="FX134" s="0" t="n">
        <v>47</v>
      </c>
      <c r="FZ134" s="0" t="s">
        <v>216</v>
      </c>
      <c r="GA134" s="0" t="s">
        <v>217</v>
      </c>
    </row>
    <row r="135" customFormat="false" ht="13.8" hidden="false" customHeight="false" outlineLevel="0" collapsed="false">
      <c r="A135" s="0" t="s">
        <v>1335</v>
      </c>
      <c r="B135" s="0" t="s">
        <v>1336</v>
      </c>
      <c r="C135" s="28" t="str">
        <f aca="false">HYPERLINK(D135)</f>
        <v>https://samviewer.digile.be/nl/sam/ampps/262525-11</v>
      </c>
      <c r="D135" s="1" t="s">
        <v>1337</v>
      </c>
      <c r="E135" s="1" t="s">
        <v>1338</v>
      </c>
      <c r="F135" s="1" t="s">
        <v>1339</v>
      </c>
      <c r="G135" s="0" t="n">
        <v>1777119</v>
      </c>
      <c r="H135" s="0" t="s">
        <v>1335</v>
      </c>
      <c r="I135" s="0" t="s">
        <v>1335</v>
      </c>
      <c r="J135" s="2" t="str">
        <f aca="false">CONCATENATE(BI135," ",CK135," ",BE135," ",BO135," ",R135,S135," x ",DK135,DL135,"/",DN135,DO135)</f>
        <v>BEL simvastatine Mylan film-coated tablet 98 x 40mg/</v>
      </c>
      <c r="K135" s="2" t="str">
        <f aca="false">CONCATENATE(BI135," ",CK135," ",BE135," ",BO135," ",R135,S135," x ",DK135,DL135,"/",DN135,DO135)</f>
        <v>BEL simvastatine Mylan film-coated tablet 98 x 40mg/</v>
      </c>
      <c r="L135" s="11"/>
      <c r="M135" s="11"/>
      <c r="N135" s="11"/>
      <c r="O135" s="11"/>
      <c r="P135" s="0" t="n">
        <v>98</v>
      </c>
      <c r="Q135" s="2"/>
      <c r="R135" s="0" t="n">
        <v>98</v>
      </c>
      <c r="S135" s="2"/>
      <c r="T135" s="30" t="s">
        <v>335</v>
      </c>
      <c r="W135" s="1" t="s">
        <v>336</v>
      </c>
      <c r="X135" s="2"/>
      <c r="Y135" s="0" t="s">
        <v>1334</v>
      </c>
      <c r="AA135" s="2"/>
      <c r="AB135" s="2"/>
      <c r="AC135" s="2"/>
      <c r="AD135" s="76" t="n">
        <v>1</v>
      </c>
      <c r="AE135" s="0" t="n">
        <v>98</v>
      </c>
      <c r="AF135" s="0" t="n">
        <v>10221000</v>
      </c>
      <c r="AG135" s="32" t="s">
        <v>781</v>
      </c>
      <c r="AH135" s="0" t="s">
        <v>778</v>
      </c>
      <c r="AI135" s="2"/>
      <c r="AJ135" s="34" t="n">
        <v>15054000</v>
      </c>
      <c r="AK135" s="35" t="s">
        <v>183</v>
      </c>
      <c r="AL135" s="2"/>
      <c r="AM135" s="2"/>
      <c r="AN135" s="2"/>
      <c r="AO135" s="2"/>
      <c r="AP135" s="0" t="n">
        <v>98</v>
      </c>
      <c r="AQ135" s="2"/>
      <c r="AR135" s="2"/>
      <c r="AS135" s="0" t="n">
        <v>309</v>
      </c>
      <c r="AT135" s="36" t="str">
        <f aca="false">CONCATENATE(BI135," ",CK135," ",BE135," ",BO135," ",DK135,DL135,"/",DN135,DO135)</f>
        <v>BEL simvastatine Mylan film-coated tablet 40mg/</v>
      </c>
      <c r="AU135" s="29"/>
      <c r="AW135" s="0" t="n">
        <v>309</v>
      </c>
      <c r="AX135" s="0" t="s">
        <v>1327</v>
      </c>
      <c r="AZ135" s="0" t="s">
        <v>1143</v>
      </c>
      <c r="BA135" s="4" t="s">
        <v>1144</v>
      </c>
      <c r="BB135" s="0" t="n">
        <v>10221000</v>
      </c>
      <c r="BC135" s="32" t="s">
        <v>781</v>
      </c>
      <c r="BD135" s="34" t="n">
        <v>1570</v>
      </c>
      <c r="BE135" s="0" t="s">
        <v>278</v>
      </c>
      <c r="BF135" s="2"/>
      <c r="BG135" s="0" t="s">
        <v>278</v>
      </c>
      <c r="BH135" s="0" t="n">
        <v>1570</v>
      </c>
      <c r="BI135" s="11" t="s">
        <v>189</v>
      </c>
      <c r="BJ135" s="0" t="str">
        <f aca="false">CONCATENATE(CK135," ",BO135," ",DK135,DL135,"/",DN135,DO135)</f>
        <v>simvastatine film-coated tablet 40mg/</v>
      </c>
      <c r="BK135" s="29"/>
      <c r="BL135" s="0" t="str">
        <f aca="false">CONCATENATE(CK135," ",BO135," ",DK135,DL135,"/",DN135,DO135)</f>
        <v>simvastatine film-coated tablet 40mg/</v>
      </c>
      <c r="BM135" s="0" t="s">
        <v>1258</v>
      </c>
      <c r="BN135" s="0" t="n">
        <v>10221000</v>
      </c>
      <c r="BO135" s="32" t="s">
        <v>781</v>
      </c>
      <c r="BP135" s="1" t="s">
        <v>781</v>
      </c>
      <c r="BQ135" s="1" t="s">
        <v>183</v>
      </c>
      <c r="BR135" s="0" t="n">
        <v>10221000</v>
      </c>
      <c r="BS135" s="0" t="s">
        <v>782</v>
      </c>
      <c r="BT135" s="0" t="n">
        <v>10221000</v>
      </c>
      <c r="BU135" s="0" t="s">
        <v>782</v>
      </c>
      <c r="BV135" s="34" t="n">
        <v>15054000</v>
      </c>
      <c r="BW135" s="35" t="s">
        <v>183</v>
      </c>
      <c r="BX135" s="2"/>
      <c r="BY135" s="4" t="s">
        <v>183</v>
      </c>
      <c r="BZ135" s="0" t="n">
        <v>20053000</v>
      </c>
      <c r="CA135" s="0" t="s">
        <v>191</v>
      </c>
      <c r="CB135" s="1" t="s">
        <v>191</v>
      </c>
      <c r="CC135" s="1" t="s">
        <v>191</v>
      </c>
      <c r="CD135" s="2"/>
      <c r="CE135" s="2"/>
      <c r="CF135" s="2"/>
      <c r="CG135" s="2"/>
      <c r="CH135" s="43" t="n">
        <v>100000091786</v>
      </c>
      <c r="CI135" s="43" t="s">
        <v>192</v>
      </c>
      <c r="CJ135" s="43" t="n">
        <v>100000091786</v>
      </c>
      <c r="CK135" s="0" t="s">
        <v>1148</v>
      </c>
      <c r="CL135" s="11" t="s">
        <v>194</v>
      </c>
      <c r="CM135" s="43" t="n">
        <v>100000091343</v>
      </c>
      <c r="CN135" s="0" t="s">
        <v>1148</v>
      </c>
      <c r="CO135" s="1" t="s">
        <v>1144</v>
      </c>
      <c r="CP135" s="4" t="s">
        <v>843</v>
      </c>
      <c r="CQ135" s="0" t="s">
        <v>1148</v>
      </c>
      <c r="CR135" s="0" t="s">
        <v>1148</v>
      </c>
      <c r="CS135" s="2" t="s">
        <v>324</v>
      </c>
      <c r="CT135" s="2"/>
      <c r="CU135" s="2"/>
      <c r="CV135" s="2"/>
      <c r="CW135" s="2"/>
      <c r="CY135" s="2"/>
      <c r="DA135" s="1" t="s">
        <v>257</v>
      </c>
      <c r="DB135" s="1" t="s">
        <v>1144</v>
      </c>
      <c r="DC135" s="1" t="s">
        <v>843</v>
      </c>
      <c r="DD135" s="1" t="s">
        <v>201</v>
      </c>
      <c r="DE135" s="0" t="n">
        <v>40</v>
      </c>
      <c r="DF135" s="0" t="s">
        <v>202</v>
      </c>
      <c r="DG135" s="11"/>
      <c r="DH135" s="46" t="n">
        <v>1</v>
      </c>
      <c r="DI135" s="35" t="s">
        <v>183</v>
      </c>
      <c r="DJ135" s="34" t="n">
        <v>15054000</v>
      </c>
      <c r="DK135" s="5" t="n">
        <v>40</v>
      </c>
      <c r="DL135" s="5" t="s">
        <v>202</v>
      </c>
      <c r="DS135" s="2"/>
      <c r="DT135" s="2"/>
      <c r="DU135" s="2"/>
      <c r="DV135" s="2"/>
      <c r="DW135" s="2"/>
      <c r="DX135" s="2"/>
      <c r="DY135" s="2"/>
      <c r="EB135" s="2"/>
      <c r="EE135" s="2"/>
      <c r="EH135" s="2"/>
      <c r="EI135" s="2"/>
      <c r="EJ135" s="2"/>
      <c r="EK135" s="2"/>
      <c r="EL135" s="0" t="n">
        <f aca="false">(98*40)/30</f>
        <v>130.666666666667</v>
      </c>
      <c r="EM135" s="0" t="n">
        <v>30</v>
      </c>
      <c r="EN135" s="0" t="s">
        <v>202</v>
      </c>
      <c r="EO135" s="0" t="s">
        <v>203</v>
      </c>
      <c r="EP135" s="0" t="n">
        <v>98</v>
      </c>
      <c r="ER135" s="32" t="str">
        <f aca="false">CONCATENATE(CN135," ",FD135," ",DK135,DL135,"/",DN135,DO135)</f>
        <v>simvastatine oral 40mg/</v>
      </c>
      <c r="ET135" s="0" t="s">
        <v>1259</v>
      </c>
      <c r="EU135" s="33" t="s">
        <v>205</v>
      </c>
      <c r="EV135" s="33" t="s">
        <v>1148</v>
      </c>
      <c r="EW135" s="33" t="s">
        <v>205</v>
      </c>
      <c r="EX135" s="33" t="s">
        <v>1151</v>
      </c>
      <c r="EY135" s="33" t="s">
        <v>205</v>
      </c>
      <c r="EZ135" s="33" t="s">
        <v>1152</v>
      </c>
      <c r="FA135" s="33" t="s">
        <v>205</v>
      </c>
      <c r="FB135" s="33" t="s">
        <v>209</v>
      </c>
      <c r="FC135" s="33" t="s">
        <v>205</v>
      </c>
      <c r="FD135" s="33" t="s">
        <v>210</v>
      </c>
      <c r="FE135" s="32" t="str">
        <f aca="false">CONCATENATE(CN135," ",FD135," ",DK135,DL135,"/",DN135,DO135)</f>
        <v>simvastatine oral 40mg/</v>
      </c>
      <c r="FH135" s="0" t="s">
        <v>1153</v>
      </c>
      <c r="FI135" s="33" t="s">
        <v>1151</v>
      </c>
      <c r="FJ135" s="33" t="s">
        <v>205</v>
      </c>
      <c r="FK135" s="33" t="s">
        <v>1152</v>
      </c>
      <c r="FL135" s="0" t="n">
        <v>69</v>
      </c>
      <c r="FM135" s="0" t="s">
        <v>183</v>
      </c>
      <c r="FN135" s="0" t="n">
        <v>19</v>
      </c>
      <c r="FO135" s="0" t="s">
        <v>214</v>
      </c>
      <c r="FP135" s="0" t="n">
        <v>31</v>
      </c>
      <c r="FQ135" s="0" t="s">
        <v>210</v>
      </c>
      <c r="FR135" s="0" t="n">
        <v>47</v>
      </c>
      <c r="FS135" s="0" t="s">
        <v>215</v>
      </c>
      <c r="FU135" s="0" t="n">
        <v>69</v>
      </c>
      <c r="FV135" s="0" t="n">
        <v>19</v>
      </c>
      <c r="FW135" s="0" t="n">
        <v>31</v>
      </c>
      <c r="FX135" s="0" t="n">
        <v>47</v>
      </c>
      <c r="FZ135" s="0" t="s">
        <v>216</v>
      </c>
      <c r="GA135" s="0" t="s">
        <v>217</v>
      </c>
    </row>
    <row r="136" customFormat="false" ht="13.8" hidden="false" customHeight="false" outlineLevel="0" collapsed="false">
      <c r="A136" s="0" t="s">
        <v>1340</v>
      </c>
      <c r="B136" s="0" t="s">
        <v>1341</v>
      </c>
      <c r="C136" s="28" t="str">
        <f aca="false">HYPERLINK(D136)</f>
        <v>https://samviewer.digile.be/nl/sam/ampps/310877-10</v>
      </c>
      <c r="D136" s="1" t="s">
        <v>1342</v>
      </c>
      <c r="E136" s="1" t="s">
        <v>1343</v>
      </c>
      <c r="F136" s="1" t="s">
        <v>1344</v>
      </c>
      <c r="G136" s="0" t="n">
        <v>2062016</v>
      </c>
      <c r="H136" s="0" t="s">
        <v>1340</v>
      </c>
      <c r="I136" s="0" t="s">
        <v>1340</v>
      </c>
      <c r="J136" s="2" t="str">
        <f aca="false">CONCATENATE(BI136," ",CK136," ",BE136," ",BO136," ",R136,S136," x ",DK136,DL136,"/",DN136,DO136)</f>
        <v>BEL simvastatine Teva film-coated tablet 100 x 40mg/</v>
      </c>
      <c r="K136" s="2" t="str">
        <f aca="false">CONCATENATE(BI136," ",CK136," ",BE136," ",BO136," ",R136,S136," x ",DK136,DL136,"/",DN136,DO136)</f>
        <v>BEL simvastatine Teva film-coated tablet 100 x 40mg/</v>
      </c>
      <c r="L136" s="11"/>
      <c r="M136" s="11"/>
      <c r="N136" s="11"/>
      <c r="O136" s="11"/>
      <c r="P136" s="0" t="n">
        <v>100</v>
      </c>
      <c r="Q136" s="2"/>
      <c r="R136" s="0" t="n">
        <v>100</v>
      </c>
      <c r="S136" s="2"/>
      <c r="T136" s="30" t="s">
        <v>180</v>
      </c>
      <c r="W136" s="1" t="s">
        <v>181</v>
      </c>
      <c r="X136" s="2"/>
      <c r="Y136" s="0" t="s">
        <v>1345</v>
      </c>
      <c r="AA136" s="2"/>
      <c r="AB136" s="2"/>
      <c r="AC136" s="2"/>
      <c r="AD136" s="76" t="n">
        <v>1</v>
      </c>
      <c r="AE136" s="0" t="n">
        <v>100</v>
      </c>
      <c r="AF136" s="0" t="n">
        <v>10221000</v>
      </c>
      <c r="AG136" s="32" t="s">
        <v>781</v>
      </c>
      <c r="AH136" s="0" t="s">
        <v>778</v>
      </c>
      <c r="AI136" s="2"/>
      <c r="AJ136" s="34" t="n">
        <v>15054000</v>
      </c>
      <c r="AK136" s="35" t="s">
        <v>183</v>
      </c>
      <c r="AL136" s="2"/>
      <c r="AM136" s="2"/>
      <c r="AN136" s="2"/>
      <c r="AO136" s="2"/>
      <c r="AP136" s="0" t="n">
        <v>100</v>
      </c>
      <c r="AQ136" s="2"/>
      <c r="AR136" s="2"/>
      <c r="AS136" s="0" t="n">
        <v>310</v>
      </c>
      <c r="AT136" s="36" t="str">
        <f aca="false">CONCATENATE(BI136," ",CK136," ",BE136," ",BO136," ",DK136,DL136,"/",DN136,DO136)</f>
        <v>BEL simvastatine Teva film-coated tablet 40mg/</v>
      </c>
      <c r="AU136" s="29"/>
      <c r="AW136" s="0" t="n">
        <v>310</v>
      </c>
      <c r="AX136" s="0" t="s">
        <v>1346</v>
      </c>
      <c r="AZ136" s="0" t="s">
        <v>1143</v>
      </c>
      <c r="BA136" s="4" t="s">
        <v>1144</v>
      </c>
      <c r="BB136" s="0" t="n">
        <v>10221000</v>
      </c>
      <c r="BC136" s="32" t="s">
        <v>781</v>
      </c>
      <c r="BD136" s="34" t="n">
        <v>1571</v>
      </c>
      <c r="BE136" s="0" t="s">
        <v>286</v>
      </c>
      <c r="BF136" s="2"/>
      <c r="BG136" s="0" t="s">
        <v>286</v>
      </c>
      <c r="BH136" s="0" t="n">
        <v>1571</v>
      </c>
      <c r="BI136" s="11" t="s">
        <v>189</v>
      </c>
      <c r="BJ136" s="0" t="str">
        <f aca="false">CONCATENATE(CK136," ",BO136," ",DK136,DL136,"/",DN136,DO136)</f>
        <v>simvastatine film-coated tablet 40mg/</v>
      </c>
      <c r="BK136" s="29"/>
      <c r="BL136" s="0" t="str">
        <f aca="false">CONCATENATE(CK136," ",BO136," ",DK136,DL136,"/",DN136,DO136)</f>
        <v>simvastatine film-coated tablet 40mg/</v>
      </c>
      <c r="BM136" s="0" t="s">
        <v>1258</v>
      </c>
      <c r="BN136" s="0" t="n">
        <v>10221000</v>
      </c>
      <c r="BO136" s="32" t="s">
        <v>781</v>
      </c>
      <c r="BP136" s="1" t="s">
        <v>781</v>
      </c>
      <c r="BQ136" s="1" t="s">
        <v>183</v>
      </c>
      <c r="BR136" s="0" t="n">
        <v>10221000</v>
      </c>
      <c r="BS136" s="0" t="s">
        <v>782</v>
      </c>
      <c r="BT136" s="0" t="n">
        <v>10221000</v>
      </c>
      <c r="BU136" s="0" t="s">
        <v>782</v>
      </c>
      <c r="BV136" s="34" t="n">
        <v>15054000</v>
      </c>
      <c r="BW136" s="35" t="s">
        <v>183</v>
      </c>
      <c r="BX136" s="2"/>
      <c r="BY136" s="4" t="s">
        <v>183</v>
      </c>
      <c r="BZ136" s="0" t="n">
        <v>20053000</v>
      </c>
      <c r="CA136" s="0" t="s">
        <v>191</v>
      </c>
      <c r="CB136" s="1" t="s">
        <v>191</v>
      </c>
      <c r="CC136" s="1" t="s">
        <v>191</v>
      </c>
      <c r="CD136" s="2"/>
      <c r="CE136" s="2"/>
      <c r="CF136" s="2"/>
      <c r="CG136" s="2"/>
      <c r="CH136" s="43" t="n">
        <v>100000091786</v>
      </c>
      <c r="CI136" s="43" t="s">
        <v>192</v>
      </c>
      <c r="CJ136" s="43" t="n">
        <v>100000091786</v>
      </c>
      <c r="CK136" s="0" t="s">
        <v>1148</v>
      </c>
      <c r="CL136" s="11" t="s">
        <v>194</v>
      </c>
      <c r="CM136" s="43" t="n">
        <v>100000091343</v>
      </c>
      <c r="CN136" s="0" t="s">
        <v>1148</v>
      </c>
      <c r="CO136" s="1" t="s">
        <v>1144</v>
      </c>
      <c r="CP136" s="4" t="s">
        <v>843</v>
      </c>
      <c r="CQ136" s="0" t="s">
        <v>1148</v>
      </c>
      <c r="CR136" s="0" t="s">
        <v>1148</v>
      </c>
      <c r="CS136" s="2" t="s">
        <v>324</v>
      </c>
      <c r="CT136" s="2"/>
      <c r="CU136" s="2"/>
      <c r="CV136" s="2"/>
      <c r="CW136" s="2"/>
      <c r="CY136" s="2"/>
      <c r="DA136" s="1" t="s">
        <v>257</v>
      </c>
      <c r="DB136" s="1" t="s">
        <v>1144</v>
      </c>
      <c r="DC136" s="1" t="s">
        <v>843</v>
      </c>
      <c r="DD136" s="1" t="s">
        <v>201</v>
      </c>
      <c r="DE136" s="0" t="n">
        <v>40</v>
      </c>
      <c r="DF136" s="0" t="s">
        <v>202</v>
      </c>
      <c r="DG136" s="11"/>
      <c r="DH136" s="46" t="n">
        <v>1</v>
      </c>
      <c r="DI136" s="35" t="s">
        <v>183</v>
      </c>
      <c r="DJ136" s="34" t="n">
        <v>15054000</v>
      </c>
      <c r="DK136" s="5" t="n">
        <v>40</v>
      </c>
      <c r="DL136" s="5" t="s">
        <v>202</v>
      </c>
      <c r="DS136" s="2"/>
      <c r="DT136" s="2"/>
      <c r="DU136" s="2"/>
      <c r="DV136" s="2"/>
      <c r="DW136" s="2"/>
      <c r="DX136" s="2"/>
      <c r="DY136" s="2"/>
      <c r="EB136" s="2"/>
      <c r="EE136" s="2"/>
      <c r="EH136" s="2"/>
      <c r="EI136" s="2"/>
      <c r="EJ136" s="2"/>
      <c r="EK136" s="2"/>
      <c r="EL136" s="0" t="n">
        <f aca="false">(100*40)/30</f>
        <v>133.333333333333</v>
      </c>
      <c r="EM136" s="0" t="n">
        <v>30</v>
      </c>
      <c r="EN136" s="0" t="s">
        <v>202</v>
      </c>
      <c r="EO136" s="0" t="s">
        <v>203</v>
      </c>
      <c r="EP136" s="0" t="n">
        <v>100</v>
      </c>
      <c r="ER136" s="32" t="str">
        <f aca="false">CONCATENATE(CN136," ",FD136," ",DK136,DL136,"/",DN136,DO136)</f>
        <v>simvastatine oral 40mg/</v>
      </c>
      <c r="ET136" s="0" t="s">
        <v>1259</v>
      </c>
      <c r="EU136" s="33" t="s">
        <v>205</v>
      </c>
      <c r="EV136" s="33" t="s">
        <v>1148</v>
      </c>
      <c r="EW136" s="33" t="s">
        <v>205</v>
      </c>
      <c r="EX136" s="33" t="s">
        <v>1151</v>
      </c>
      <c r="EY136" s="33" t="s">
        <v>205</v>
      </c>
      <c r="EZ136" s="33" t="s">
        <v>1152</v>
      </c>
      <c r="FA136" s="33" t="s">
        <v>205</v>
      </c>
      <c r="FB136" s="33" t="s">
        <v>209</v>
      </c>
      <c r="FC136" s="33" t="s">
        <v>205</v>
      </c>
      <c r="FD136" s="33" t="s">
        <v>210</v>
      </c>
      <c r="FE136" s="32" t="str">
        <f aca="false">CONCATENATE(CN136," ",FD136," ",DK136,DL136,"/",DN136,DO136)</f>
        <v>simvastatine oral 40mg/</v>
      </c>
      <c r="FH136" s="0" t="s">
        <v>1153</v>
      </c>
      <c r="FI136" s="33" t="s">
        <v>1151</v>
      </c>
      <c r="FJ136" s="33" t="s">
        <v>205</v>
      </c>
      <c r="FK136" s="33" t="s">
        <v>1152</v>
      </c>
      <c r="FL136" s="0" t="n">
        <v>69</v>
      </c>
      <c r="FM136" s="0" t="s">
        <v>183</v>
      </c>
      <c r="FN136" s="0" t="n">
        <v>19</v>
      </c>
      <c r="FO136" s="0" t="s">
        <v>214</v>
      </c>
      <c r="FP136" s="0" t="n">
        <v>31</v>
      </c>
      <c r="FQ136" s="0" t="s">
        <v>210</v>
      </c>
      <c r="FR136" s="0" t="n">
        <v>47</v>
      </c>
      <c r="FS136" s="0" t="s">
        <v>215</v>
      </c>
      <c r="FU136" s="0" t="n">
        <v>69</v>
      </c>
      <c r="FV136" s="0" t="n">
        <v>19</v>
      </c>
      <c r="FW136" s="0" t="n">
        <v>31</v>
      </c>
      <c r="FX136" s="0" t="n">
        <v>47</v>
      </c>
      <c r="FZ136" s="0" t="s">
        <v>216</v>
      </c>
      <c r="GA136" s="0" t="s">
        <v>217</v>
      </c>
    </row>
    <row r="137" customFormat="false" ht="13.8" hidden="false" customHeight="false" outlineLevel="0" collapsed="false">
      <c r="A137" s="0" t="s">
        <v>1347</v>
      </c>
      <c r="B137" s="0" t="s">
        <v>1348</v>
      </c>
      <c r="C137" s="28" t="str">
        <f aca="false">HYPERLINK(D137)</f>
        <v>https://samviewer.digile.be/nl/sam/ampps/310877-04</v>
      </c>
      <c r="D137" s="1" t="s">
        <v>1349</v>
      </c>
      <c r="E137" s="1" t="s">
        <v>1350</v>
      </c>
      <c r="F137" s="1" t="s">
        <v>1351</v>
      </c>
      <c r="G137" s="0" t="n">
        <v>2062008</v>
      </c>
      <c r="H137" s="0" t="s">
        <v>1347</v>
      </c>
      <c r="I137" s="0" t="s">
        <v>1347</v>
      </c>
      <c r="J137" s="2" t="str">
        <f aca="false">CONCATENATE(BI137," ",CK137," ",BE137," ",BO137," ",R137,S137," x ",DK137,DL137,"/",DN137,DO137)</f>
        <v>BEL simvastatine Teva film-coated tablet 30 x 40mg/</v>
      </c>
      <c r="K137" s="2" t="str">
        <f aca="false">CONCATENATE(BI137," ",CK137," ",BE137," ",BO137," ",R137,S137," x ",DK137,DL137,"/",DN137,DO137)</f>
        <v>BEL simvastatine Teva film-coated tablet 30 x 40mg/</v>
      </c>
      <c r="L137" s="11"/>
      <c r="M137" s="11"/>
      <c r="N137" s="11"/>
      <c r="O137" s="11"/>
      <c r="P137" s="0" t="n">
        <v>30</v>
      </c>
      <c r="Q137" s="2"/>
      <c r="R137" s="0" t="n">
        <v>30</v>
      </c>
      <c r="S137" s="2"/>
      <c r="T137" s="30" t="s">
        <v>223</v>
      </c>
      <c r="W137" s="1" t="s">
        <v>224</v>
      </c>
      <c r="X137" s="2"/>
      <c r="Y137" s="0" t="s">
        <v>1345</v>
      </c>
      <c r="AA137" s="2"/>
      <c r="AB137" s="2"/>
      <c r="AC137" s="2"/>
      <c r="AD137" s="76" t="n">
        <v>1</v>
      </c>
      <c r="AE137" s="0" t="n">
        <v>30</v>
      </c>
      <c r="AF137" s="0" t="n">
        <v>10221000</v>
      </c>
      <c r="AG137" s="32" t="s">
        <v>781</v>
      </c>
      <c r="AH137" s="0" t="s">
        <v>778</v>
      </c>
      <c r="AI137" s="2"/>
      <c r="AJ137" s="34" t="n">
        <v>15054000</v>
      </c>
      <c r="AK137" s="35" t="s">
        <v>183</v>
      </c>
      <c r="AL137" s="2"/>
      <c r="AM137" s="2"/>
      <c r="AN137" s="2"/>
      <c r="AO137" s="2"/>
      <c r="AP137" s="0" t="n">
        <v>30</v>
      </c>
      <c r="AQ137" s="2"/>
      <c r="AR137" s="2"/>
      <c r="AS137" s="0" t="n">
        <v>310</v>
      </c>
      <c r="AT137" s="36" t="str">
        <f aca="false">CONCATENATE(BI137," ",CK137," ",BE137," ",BO137," ",DK137,DL137,"/",DN137,DO137)</f>
        <v>BEL simvastatine Teva film-coated tablet 40mg/</v>
      </c>
      <c r="AU137" s="29"/>
      <c r="AW137" s="0" t="n">
        <v>310</v>
      </c>
      <c r="AX137" s="0" t="s">
        <v>1346</v>
      </c>
      <c r="AZ137" s="0" t="s">
        <v>1143</v>
      </c>
      <c r="BA137" s="4" t="s">
        <v>1144</v>
      </c>
      <c r="BB137" s="0" t="n">
        <v>10221000</v>
      </c>
      <c r="BC137" s="32" t="s">
        <v>781</v>
      </c>
      <c r="BD137" s="0" t="n">
        <v>1571</v>
      </c>
      <c r="BE137" s="0" t="s">
        <v>286</v>
      </c>
      <c r="BF137" s="2"/>
      <c r="BG137" s="0" t="s">
        <v>286</v>
      </c>
      <c r="BH137" s="0" t="s">
        <v>1352</v>
      </c>
      <c r="BI137" s="11" t="s">
        <v>189</v>
      </c>
      <c r="BJ137" s="0" t="str">
        <f aca="false">CONCATENATE(CK137," ",BO137," ",DK137,DL137,"/",DN137,DO137)</f>
        <v>simvastatine film-coated tablet 40mg/</v>
      </c>
      <c r="BK137" s="29"/>
      <c r="BL137" s="0" t="str">
        <f aca="false">CONCATENATE(CK137," ",BO137," ",DK137,DL137,"/",DN137,DO137)</f>
        <v>simvastatine film-coated tablet 40mg/</v>
      </c>
      <c r="BM137" s="0" t="s">
        <v>1258</v>
      </c>
      <c r="BN137" s="0" t="n">
        <v>10221000</v>
      </c>
      <c r="BO137" s="32" t="s">
        <v>781</v>
      </c>
      <c r="BP137" s="1" t="s">
        <v>781</v>
      </c>
      <c r="BQ137" s="1" t="s">
        <v>183</v>
      </c>
      <c r="BR137" s="0" t="n">
        <v>10221000</v>
      </c>
      <c r="BS137" s="0" t="s">
        <v>782</v>
      </c>
      <c r="BT137" s="0" t="n">
        <v>10221000</v>
      </c>
      <c r="BU137" s="0" t="s">
        <v>782</v>
      </c>
      <c r="BV137" s="34" t="n">
        <v>15054000</v>
      </c>
      <c r="BW137" s="35" t="s">
        <v>183</v>
      </c>
      <c r="BX137" s="2"/>
      <c r="BY137" s="4" t="s">
        <v>183</v>
      </c>
      <c r="BZ137" s="0" t="n">
        <v>20053000</v>
      </c>
      <c r="CA137" s="0" t="s">
        <v>191</v>
      </c>
      <c r="CB137" s="1" t="s">
        <v>191</v>
      </c>
      <c r="CC137" s="1" t="s">
        <v>191</v>
      </c>
      <c r="CD137" s="2"/>
      <c r="CE137" s="2"/>
      <c r="CF137" s="2"/>
      <c r="CG137" s="2"/>
      <c r="CH137" s="43" t="n">
        <v>100000091786</v>
      </c>
      <c r="CI137" s="43" t="s">
        <v>192</v>
      </c>
      <c r="CJ137" s="43" t="n">
        <v>100000091786</v>
      </c>
      <c r="CK137" s="0" t="s">
        <v>1148</v>
      </c>
      <c r="CL137" s="11" t="s">
        <v>194</v>
      </c>
      <c r="CM137" s="43" t="n">
        <v>100000091343</v>
      </c>
      <c r="CN137" s="0" t="s">
        <v>1148</v>
      </c>
      <c r="CO137" s="1" t="s">
        <v>1144</v>
      </c>
      <c r="CP137" s="4" t="s">
        <v>843</v>
      </c>
      <c r="CQ137" s="0" t="s">
        <v>1148</v>
      </c>
      <c r="CR137" s="0" t="s">
        <v>1148</v>
      </c>
      <c r="CS137" s="2" t="s">
        <v>324</v>
      </c>
      <c r="CT137" s="2"/>
      <c r="CU137" s="2"/>
      <c r="CV137" s="2"/>
      <c r="CW137" s="2"/>
      <c r="CY137" s="2"/>
      <c r="DA137" s="1" t="s">
        <v>257</v>
      </c>
      <c r="DB137" s="1" t="s">
        <v>1144</v>
      </c>
      <c r="DC137" s="1" t="s">
        <v>843</v>
      </c>
      <c r="DD137" s="1" t="s">
        <v>201</v>
      </c>
      <c r="DE137" s="0" t="n">
        <v>40</v>
      </c>
      <c r="DF137" s="0" t="s">
        <v>202</v>
      </c>
      <c r="DG137" s="11"/>
      <c r="DH137" s="46" t="n">
        <v>1</v>
      </c>
      <c r="DI137" s="35" t="s">
        <v>183</v>
      </c>
      <c r="DJ137" s="34" t="n">
        <v>15054000</v>
      </c>
      <c r="DK137" s="5" t="n">
        <v>40</v>
      </c>
      <c r="DL137" s="5" t="s">
        <v>202</v>
      </c>
      <c r="DS137" s="2"/>
      <c r="DT137" s="2"/>
      <c r="DU137" s="2"/>
      <c r="DV137" s="2"/>
      <c r="DW137" s="2"/>
      <c r="DX137" s="2"/>
      <c r="DY137" s="2"/>
      <c r="EB137" s="2"/>
      <c r="EE137" s="2"/>
      <c r="EH137" s="2"/>
      <c r="EI137" s="2"/>
      <c r="EJ137" s="2"/>
      <c r="EK137" s="2"/>
      <c r="EL137" s="0" t="n">
        <f aca="false">(30*40)/30</f>
        <v>40</v>
      </c>
      <c r="EM137" s="0" t="n">
        <v>30</v>
      </c>
      <c r="EN137" s="0" t="s">
        <v>202</v>
      </c>
      <c r="EO137" s="0" t="s">
        <v>203</v>
      </c>
      <c r="EP137" s="0" t="n">
        <v>30</v>
      </c>
      <c r="ER137" s="32" t="str">
        <f aca="false">CONCATENATE(CN137," ",FD137," ",DK137,DL137,"/",DN137,DO137)</f>
        <v>simvastatine oral 40mg/</v>
      </c>
      <c r="ET137" s="0" t="s">
        <v>1259</v>
      </c>
      <c r="EU137" s="33" t="s">
        <v>205</v>
      </c>
      <c r="EV137" s="33" t="s">
        <v>1148</v>
      </c>
      <c r="EW137" s="33" t="s">
        <v>205</v>
      </c>
      <c r="EX137" s="33" t="s">
        <v>1151</v>
      </c>
      <c r="EY137" s="33" t="s">
        <v>205</v>
      </c>
      <c r="EZ137" s="33" t="s">
        <v>1152</v>
      </c>
      <c r="FA137" s="33" t="s">
        <v>205</v>
      </c>
      <c r="FB137" s="33" t="s">
        <v>209</v>
      </c>
      <c r="FC137" s="33" t="s">
        <v>205</v>
      </c>
      <c r="FD137" s="33" t="s">
        <v>210</v>
      </c>
      <c r="FE137" s="32" t="str">
        <f aca="false">CONCATENATE(CN137," ",FD137," ",DK137,DL137,"/",DN137,DO137)</f>
        <v>simvastatine oral 40mg/</v>
      </c>
      <c r="FH137" s="0" t="s">
        <v>1153</v>
      </c>
      <c r="FI137" s="33" t="s">
        <v>1151</v>
      </c>
      <c r="FJ137" s="33" t="s">
        <v>205</v>
      </c>
      <c r="FK137" s="33" t="s">
        <v>1152</v>
      </c>
      <c r="FL137" s="0" t="n">
        <v>69</v>
      </c>
      <c r="FM137" s="0" t="s">
        <v>183</v>
      </c>
      <c r="FN137" s="0" t="n">
        <v>19</v>
      </c>
      <c r="FO137" s="0" t="s">
        <v>214</v>
      </c>
      <c r="FP137" s="0" t="n">
        <v>31</v>
      </c>
      <c r="FQ137" s="0" t="s">
        <v>210</v>
      </c>
      <c r="FR137" s="0" t="n">
        <v>47</v>
      </c>
      <c r="FS137" s="0" t="s">
        <v>215</v>
      </c>
      <c r="FU137" s="0" t="n">
        <v>69</v>
      </c>
      <c r="FV137" s="0" t="n">
        <v>19</v>
      </c>
      <c r="FW137" s="0" t="n">
        <v>31</v>
      </c>
      <c r="FX137" s="0" t="n">
        <v>47</v>
      </c>
      <c r="FZ137" s="0" t="s">
        <v>216</v>
      </c>
      <c r="GA137" s="0" t="s">
        <v>217</v>
      </c>
    </row>
    <row r="138" customFormat="false" ht="13.8" hidden="false" customHeight="false" outlineLevel="0" collapsed="false">
      <c r="A138" s="0" t="s">
        <v>1353</v>
      </c>
      <c r="B138" s="0" t="s">
        <v>1354</v>
      </c>
      <c r="C138" s="28" t="str">
        <f aca="false">HYPERLINK(D138)</f>
        <v>https://samviewer.digile.be/nl/sam/ampps/190206-18</v>
      </c>
      <c r="D138" s="1" t="s">
        <v>1355</v>
      </c>
      <c r="E138" s="1" t="s">
        <v>1356</v>
      </c>
      <c r="F138" s="1" t="s">
        <v>1357</v>
      </c>
      <c r="G138" s="0" t="n">
        <v>1432855</v>
      </c>
      <c r="H138" s="0" t="s">
        <v>1353</v>
      </c>
      <c r="I138" s="0" t="s">
        <v>1353</v>
      </c>
      <c r="J138" s="2" t="str">
        <f aca="false">CONCATENATE(BI138," ",CK138," ",BE138," ",BO138," ",R138,S138," x ",DK138,DL138,"/",DN138,DO138)</f>
        <v>BEL simvastatine Organon film-coated tablet 98 x 40mg/</v>
      </c>
      <c r="K138" s="2" t="str">
        <f aca="false">CONCATENATE(BI138," ",CK138," ",BE138," ",BO138," ",R138,S138," x ",DK138,DL138,"/",DN138,DO138)</f>
        <v>BEL simvastatine Organon film-coated tablet 98 x 40mg/</v>
      </c>
      <c r="L138" s="11"/>
      <c r="M138" s="11"/>
      <c r="N138" s="11"/>
      <c r="O138" s="11"/>
      <c r="P138" s="0" t="n">
        <v>98</v>
      </c>
      <c r="Q138" s="2"/>
      <c r="R138" s="0" t="n">
        <v>98</v>
      </c>
      <c r="S138" s="2"/>
      <c r="T138" s="30" t="s">
        <v>335</v>
      </c>
      <c r="W138" s="1" t="s">
        <v>336</v>
      </c>
      <c r="X138" s="2"/>
      <c r="Y138" s="0" t="s">
        <v>1358</v>
      </c>
      <c r="AA138" s="2"/>
      <c r="AB138" s="2"/>
      <c r="AC138" s="2"/>
      <c r="AD138" s="76" t="n">
        <v>1</v>
      </c>
      <c r="AE138" s="0" t="n">
        <v>98</v>
      </c>
      <c r="AF138" s="0" t="n">
        <v>10221000</v>
      </c>
      <c r="AG138" s="32" t="s">
        <v>781</v>
      </c>
      <c r="AH138" s="0" t="s">
        <v>778</v>
      </c>
      <c r="AI138" s="2"/>
      <c r="AJ138" s="34" t="n">
        <v>15054000</v>
      </c>
      <c r="AK138" s="35" t="s">
        <v>183</v>
      </c>
      <c r="AL138" s="2"/>
      <c r="AM138" s="2"/>
      <c r="AN138" s="2"/>
      <c r="AO138" s="2"/>
      <c r="AP138" s="0" t="n">
        <v>98</v>
      </c>
      <c r="AQ138" s="2"/>
      <c r="AR138" s="2"/>
      <c r="AS138" s="0" t="n">
        <v>313</v>
      </c>
      <c r="AT138" s="36" t="str">
        <f aca="false">CONCATENATE(BI138," ",CK138," ",BE138," ",BO138," ",DK138,DL138,"/",DN138,DO138)</f>
        <v>BEL simvastatine Organon film-coated tablet 40mg/</v>
      </c>
      <c r="AU138" s="29"/>
      <c r="AW138" s="0" t="n">
        <v>313</v>
      </c>
      <c r="AX138" s="0" t="s">
        <v>1359</v>
      </c>
      <c r="AZ138" s="0" t="s">
        <v>1143</v>
      </c>
      <c r="BA138" s="4" t="s">
        <v>1144</v>
      </c>
      <c r="BB138" s="0" t="n">
        <v>10221000</v>
      </c>
      <c r="BC138" s="32" t="s">
        <v>781</v>
      </c>
      <c r="BD138" s="34" t="n">
        <v>1574</v>
      </c>
      <c r="BE138" s="0" t="s">
        <v>1248</v>
      </c>
      <c r="BF138" s="2"/>
      <c r="BG138" s="0" t="s">
        <v>1248</v>
      </c>
      <c r="BH138" s="0" t="n">
        <v>1574</v>
      </c>
      <c r="BI138" s="11" t="s">
        <v>189</v>
      </c>
      <c r="BJ138" s="0" t="str">
        <f aca="false">CONCATENATE(CK138," ",BO138," ",DK138,DL138,"/",DN138,DO138)</f>
        <v>simvastatine film-coated tablet 40mg/</v>
      </c>
      <c r="BK138" s="29"/>
      <c r="BL138" s="0" t="str">
        <f aca="false">CONCATENATE(CK138," ",BO138," ",DK138,DL138,"/",DN138,DO138)</f>
        <v>simvastatine film-coated tablet 40mg/</v>
      </c>
      <c r="BM138" s="0" t="s">
        <v>1258</v>
      </c>
      <c r="BN138" s="0" t="n">
        <v>10221000</v>
      </c>
      <c r="BO138" s="32" t="s">
        <v>781</v>
      </c>
      <c r="BP138" s="1" t="s">
        <v>183</v>
      </c>
      <c r="BQ138" s="1" t="s">
        <v>183</v>
      </c>
      <c r="BR138" s="0" t="n">
        <v>10221000</v>
      </c>
      <c r="BS138" s="0" t="s">
        <v>782</v>
      </c>
      <c r="BT138" s="0" t="n">
        <v>10221000</v>
      </c>
      <c r="BU138" s="0" t="s">
        <v>782</v>
      </c>
      <c r="BV138" s="34" t="n">
        <v>15054000</v>
      </c>
      <c r="BW138" s="35" t="s">
        <v>183</v>
      </c>
      <c r="BX138" s="2"/>
      <c r="BY138" s="4" t="s">
        <v>183</v>
      </c>
      <c r="BZ138" s="0" t="n">
        <v>20053000</v>
      </c>
      <c r="CA138" s="0" t="s">
        <v>191</v>
      </c>
      <c r="CB138" s="1" t="s">
        <v>191</v>
      </c>
      <c r="CC138" s="1" t="s">
        <v>191</v>
      </c>
      <c r="CD138" s="2"/>
      <c r="CE138" s="2"/>
      <c r="CF138" s="2"/>
      <c r="CG138" s="2"/>
      <c r="CH138" s="43" t="n">
        <v>100000091786</v>
      </c>
      <c r="CI138" s="43" t="s">
        <v>192</v>
      </c>
      <c r="CJ138" s="43" t="n">
        <v>100000091786</v>
      </c>
      <c r="CK138" s="0" t="s">
        <v>1148</v>
      </c>
      <c r="CL138" s="11" t="s">
        <v>194</v>
      </c>
      <c r="CM138" s="43" t="n">
        <v>100000091343</v>
      </c>
      <c r="CN138" s="0" t="s">
        <v>1148</v>
      </c>
      <c r="CO138" s="1" t="s">
        <v>1144</v>
      </c>
      <c r="CP138" s="4" t="s">
        <v>843</v>
      </c>
      <c r="CQ138" s="0" t="s">
        <v>1148</v>
      </c>
      <c r="CR138" s="0" t="s">
        <v>1148</v>
      </c>
      <c r="CS138" s="2" t="s">
        <v>324</v>
      </c>
      <c r="CT138" s="2"/>
      <c r="CU138" s="2"/>
      <c r="CV138" s="2"/>
      <c r="CW138" s="2"/>
      <c r="CY138" s="2"/>
      <c r="DA138" s="1" t="s">
        <v>257</v>
      </c>
      <c r="DB138" s="1" t="s">
        <v>1144</v>
      </c>
      <c r="DC138" s="1" t="s">
        <v>843</v>
      </c>
      <c r="DD138" s="1" t="s">
        <v>201</v>
      </c>
      <c r="DE138" s="0" t="n">
        <v>40</v>
      </c>
      <c r="DF138" s="0" t="s">
        <v>202</v>
      </c>
      <c r="DG138" s="11"/>
      <c r="DH138" s="46" t="n">
        <v>1</v>
      </c>
      <c r="DI138" s="35" t="s">
        <v>183</v>
      </c>
      <c r="DJ138" s="34" t="n">
        <v>15054000</v>
      </c>
      <c r="DK138" s="5" t="n">
        <v>40</v>
      </c>
      <c r="DL138" s="5" t="s">
        <v>202</v>
      </c>
      <c r="DS138" s="2"/>
      <c r="DT138" s="2"/>
      <c r="DU138" s="2"/>
      <c r="DV138" s="2"/>
      <c r="DW138" s="2"/>
      <c r="DX138" s="2"/>
      <c r="DY138" s="2"/>
      <c r="EB138" s="2"/>
      <c r="EE138" s="2"/>
      <c r="EH138" s="2"/>
      <c r="EI138" s="2"/>
      <c r="EJ138" s="2"/>
      <c r="EK138" s="2"/>
      <c r="EL138" s="0" t="n">
        <f aca="false">(98*40)/30</f>
        <v>130.666666666667</v>
      </c>
      <c r="EM138" s="0" t="n">
        <v>30</v>
      </c>
      <c r="EN138" s="0" t="s">
        <v>202</v>
      </c>
      <c r="EO138" s="0" t="s">
        <v>203</v>
      </c>
      <c r="EP138" s="0" t="n">
        <v>98</v>
      </c>
      <c r="ER138" s="32" t="str">
        <f aca="false">CONCATENATE(CN138," ",FD138," ",DK138,DL138,"/",DN138,DO138)</f>
        <v>simvastatine oral 40mg/</v>
      </c>
      <c r="ET138" s="0" t="s">
        <v>1259</v>
      </c>
      <c r="EU138" s="33" t="s">
        <v>205</v>
      </c>
      <c r="EV138" s="33" t="s">
        <v>1148</v>
      </c>
      <c r="EW138" s="33" t="s">
        <v>205</v>
      </c>
      <c r="EX138" s="33" t="s">
        <v>1151</v>
      </c>
      <c r="EY138" s="33" t="s">
        <v>205</v>
      </c>
      <c r="EZ138" s="33" t="s">
        <v>1152</v>
      </c>
      <c r="FA138" s="33" t="s">
        <v>205</v>
      </c>
      <c r="FB138" s="33" t="s">
        <v>209</v>
      </c>
      <c r="FC138" s="33" t="s">
        <v>205</v>
      </c>
      <c r="FD138" s="33" t="s">
        <v>210</v>
      </c>
      <c r="FE138" s="32" t="str">
        <f aca="false">CONCATENATE(CN138," ",FD138," ",DK138,DL138,"/",DN138,DO138)</f>
        <v>simvastatine oral 40mg/</v>
      </c>
      <c r="FH138" s="0" t="s">
        <v>1153</v>
      </c>
      <c r="FI138" s="33" t="s">
        <v>1151</v>
      </c>
      <c r="FJ138" s="33" t="s">
        <v>205</v>
      </c>
      <c r="FK138" s="33" t="s">
        <v>1152</v>
      </c>
      <c r="FL138" s="0" t="n">
        <v>69</v>
      </c>
      <c r="FM138" s="0" t="s">
        <v>183</v>
      </c>
      <c r="FN138" s="0" t="n">
        <v>19</v>
      </c>
      <c r="FO138" s="0" t="s">
        <v>214</v>
      </c>
      <c r="FP138" s="0" t="n">
        <v>31</v>
      </c>
      <c r="FQ138" s="0" t="s">
        <v>210</v>
      </c>
      <c r="FR138" s="0" t="n">
        <v>47</v>
      </c>
      <c r="FS138" s="0" t="s">
        <v>215</v>
      </c>
      <c r="FU138" s="0" t="n">
        <v>69</v>
      </c>
      <c r="FV138" s="0" t="n">
        <v>19</v>
      </c>
      <c r="FW138" s="0" t="n">
        <v>31</v>
      </c>
      <c r="FX138" s="0" t="n">
        <v>47</v>
      </c>
      <c r="FZ138" s="0" t="s">
        <v>216</v>
      </c>
      <c r="GA138" s="0" t="s">
        <v>217</v>
      </c>
    </row>
    <row r="139" customFormat="false" ht="13.8" hidden="false" customHeight="false" outlineLevel="0" collapsed="false">
      <c r="A139" s="0" t="s">
        <v>1360</v>
      </c>
      <c r="B139" s="0" t="s">
        <v>1361</v>
      </c>
      <c r="C139" s="28" t="str">
        <f aca="false">HYPERLINK(D139)</f>
        <v>https://samviewer.digile.be/nl/sam/ampps/270995-22</v>
      </c>
      <c r="D139" s="1" t="s">
        <v>1362</v>
      </c>
      <c r="E139" s="1" t="s">
        <v>1363</v>
      </c>
      <c r="F139" s="1" t="s">
        <v>1364</v>
      </c>
      <c r="G139" s="0" t="n">
        <v>2282481</v>
      </c>
      <c r="H139" s="0" t="s">
        <v>1360</v>
      </c>
      <c r="I139" s="0" t="s">
        <v>1360</v>
      </c>
      <c r="J139" s="2" t="str">
        <f aca="false">CONCATENATE(BI139," ",CK139," ",BE139," ",BO139," ",R139,S139," x ",DK139,DL139,"/",DN139,DO139)</f>
        <v>BEL simvastatine Sandoz film-coated tablet 100 x 80mg/</v>
      </c>
      <c r="K139" s="2" t="str">
        <f aca="false">CONCATENATE(BI139," ",CK139," ",BE139," ",BO139," ",R139,S139," x ",DK139,DL139,"/",DN139,DO139)</f>
        <v>BEL simvastatine Sandoz film-coated tablet 100 x 80mg/</v>
      </c>
      <c r="L139" s="11"/>
      <c r="M139" s="11"/>
      <c r="N139" s="11"/>
      <c r="O139" s="11"/>
      <c r="P139" s="0" t="n">
        <v>100</v>
      </c>
      <c r="Q139" s="2"/>
      <c r="R139" s="0" t="n">
        <v>100</v>
      </c>
      <c r="S139" s="2"/>
      <c r="T139" s="30" t="s">
        <v>180</v>
      </c>
      <c r="W139" s="1" t="s">
        <v>181</v>
      </c>
      <c r="X139" s="2"/>
      <c r="Y139" s="0" t="s">
        <v>1365</v>
      </c>
      <c r="AA139" s="2"/>
      <c r="AB139" s="2"/>
      <c r="AC139" s="2"/>
      <c r="AD139" s="76" t="n">
        <v>1</v>
      </c>
      <c r="AE139" s="0" t="n">
        <v>100</v>
      </c>
      <c r="AF139" s="0" t="n">
        <v>10221000</v>
      </c>
      <c r="AG139" s="32" t="s">
        <v>781</v>
      </c>
      <c r="AH139" s="0" t="s">
        <v>778</v>
      </c>
      <c r="AI139" s="2"/>
      <c r="AJ139" s="34" t="n">
        <v>15054000</v>
      </c>
      <c r="AK139" s="35" t="s">
        <v>183</v>
      </c>
      <c r="AL139" s="2"/>
      <c r="AM139" s="2"/>
      <c r="AN139" s="2"/>
      <c r="AO139" s="2"/>
      <c r="AP139" s="0" t="n">
        <v>100</v>
      </c>
      <c r="AQ139" s="2"/>
      <c r="AR139" s="2"/>
      <c r="AS139" s="0" t="n">
        <v>315</v>
      </c>
      <c r="AT139" s="36" t="str">
        <f aca="false">CONCATENATE(BI139," ",CK139," ",BE139," ",BO139," ",DK139,DL139,"/",DN139,DO139)</f>
        <v>BEL simvastatine Sandoz film-coated tablet 80mg/</v>
      </c>
      <c r="AU139" s="29"/>
      <c r="AW139" s="0" t="n">
        <v>315</v>
      </c>
      <c r="AX139" s="0" t="s">
        <v>1366</v>
      </c>
      <c r="AZ139" s="0" t="s">
        <v>1143</v>
      </c>
      <c r="BA139" s="4" t="s">
        <v>1144</v>
      </c>
      <c r="BB139" s="0" t="n">
        <v>10221000</v>
      </c>
      <c r="BC139" s="32" t="s">
        <v>781</v>
      </c>
      <c r="BD139" s="34" t="n">
        <v>1576</v>
      </c>
      <c r="BE139" s="0" t="s">
        <v>239</v>
      </c>
      <c r="BF139" s="2"/>
      <c r="BG139" s="0" t="s">
        <v>239</v>
      </c>
      <c r="BH139" s="0" t="n">
        <v>1576</v>
      </c>
      <c r="BI139" s="11" t="s">
        <v>189</v>
      </c>
      <c r="BJ139" s="0" t="str">
        <f aca="false">CONCATENATE(CK139," ",BO139," ",DK139,DL139,"/",DN139,DO139)</f>
        <v>simvastatine film-coated tablet 80mg/</v>
      </c>
      <c r="BK139" s="29"/>
      <c r="BL139" s="0" t="str">
        <f aca="false">CONCATENATE(CK139," ",BO139," ",DK139,DL139,"/",DN139,DO139)</f>
        <v>simvastatine film-coated tablet 80mg/</v>
      </c>
      <c r="BM139" s="0" t="s">
        <v>1367</v>
      </c>
      <c r="BN139" s="0" t="n">
        <v>10221000</v>
      </c>
      <c r="BO139" s="32" t="s">
        <v>781</v>
      </c>
      <c r="BP139" s="1" t="s">
        <v>781</v>
      </c>
      <c r="BQ139" s="1" t="s">
        <v>183</v>
      </c>
      <c r="BR139" s="0" t="n">
        <v>10221000</v>
      </c>
      <c r="BS139" s="0" t="s">
        <v>782</v>
      </c>
      <c r="BT139" s="0" t="n">
        <v>10221000</v>
      </c>
      <c r="BU139" s="0" t="s">
        <v>782</v>
      </c>
      <c r="BV139" s="34" t="n">
        <v>15054000</v>
      </c>
      <c r="BW139" s="35" t="s">
        <v>183</v>
      </c>
      <c r="BX139" s="2"/>
      <c r="BY139" s="4" t="s">
        <v>183</v>
      </c>
      <c r="BZ139" s="0" t="n">
        <v>20053000</v>
      </c>
      <c r="CA139" s="0" t="s">
        <v>191</v>
      </c>
      <c r="CB139" s="1" t="s">
        <v>191</v>
      </c>
      <c r="CC139" s="1" t="s">
        <v>191</v>
      </c>
      <c r="CD139" s="2"/>
      <c r="CE139" s="2"/>
      <c r="CF139" s="2"/>
      <c r="CG139" s="2"/>
      <c r="CH139" s="43" t="n">
        <v>100000091786</v>
      </c>
      <c r="CI139" s="43" t="s">
        <v>192</v>
      </c>
      <c r="CJ139" s="43" t="n">
        <v>100000091786</v>
      </c>
      <c r="CK139" s="0" t="s">
        <v>1148</v>
      </c>
      <c r="CL139" s="11" t="s">
        <v>194</v>
      </c>
      <c r="CM139" s="43" t="n">
        <v>100000091343</v>
      </c>
      <c r="CN139" s="0" t="s">
        <v>1148</v>
      </c>
      <c r="CO139" s="1" t="s">
        <v>1144</v>
      </c>
      <c r="CP139" s="4" t="s">
        <v>1368</v>
      </c>
      <c r="CQ139" s="0" t="s">
        <v>1148</v>
      </c>
      <c r="CR139" s="0" t="s">
        <v>1148</v>
      </c>
      <c r="CS139" s="2" t="s">
        <v>324</v>
      </c>
      <c r="CT139" s="2"/>
      <c r="CU139" s="2"/>
      <c r="CV139" s="2"/>
      <c r="CW139" s="2"/>
      <c r="CY139" s="2"/>
      <c r="DA139" s="1" t="s">
        <v>257</v>
      </c>
      <c r="DB139" s="1" t="s">
        <v>1144</v>
      </c>
      <c r="DC139" s="1" t="s">
        <v>1368</v>
      </c>
      <c r="DD139" s="1" t="s">
        <v>201</v>
      </c>
      <c r="DE139" s="0" t="n">
        <v>80</v>
      </c>
      <c r="DF139" s="0" t="s">
        <v>202</v>
      </c>
      <c r="DG139" s="11"/>
      <c r="DH139" s="46" t="n">
        <v>1</v>
      </c>
      <c r="DI139" s="35" t="s">
        <v>183</v>
      </c>
      <c r="DJ139" s="34" t="n">
        <v>15054000</v>
      </c>
      <c r="DK139" s="5" t="n">
        <v>80</v>
      </c>
      <c r="DL139" s="5" t="s">
        <v>202</v>
      </c>
      <c r="DS139" s="2"/>
      <c r="DT139" s="2"/>
      <c r="DU139" s="2"/>
      <c r="DV139" s="2"/>
      <c r="DW139" s="2"/>
      <c r="DX139" s="2"/>
      <c r="DY139" s="2"/>
      <c r="EB139" s="2"/>
      <c r="EE139" s="2"/>
      <c r="EH139" s="2"/>
      <c r="EI139" s="2"/>
      <c r="EJ139" s="2"/>
      <c r="EK139" s="2"/>
      <c r="EL139" s="0" t="n">
        <f aca="false">(100*80)/30</f>
        <v>266.666666666667</v>
      </c>
      <c r="EM139" s="0" t="n">
        <v>30</v>
      </c>
      <c r="EN139" s="0" t="s">
        <v>202</v>
      </c>
      <c r="EO139" s="0" t="s">
        <v>203</v>
      </c>
      <c r="EP139" s="0" t="n">
        <v>100</v>
      </c>
      <c r="ER139" s="32" t="str">
        <f aca="false">CONCATENATE(CN139," ",FD139," ",DK139,DL139,"/",DN139,DO139)</f>
        <v>simvastatine oral 80mg/</v>
      </c>
      <c r="ET139" s="0" t="s">
        <v>1369</v>
      </c>
      <c r="EU139" s="33" t="s">
        <v>205</v>
      </c>
      <c r="EV139" s="33" t="s">
        <v>1148</v>
      </c>
      <c r="EW139" s="33" t="s">
        <v>205</v>
      </c>
      <c r="EX139" s="33" t="s">
        <v>1151</v>
      </c>
      <c r="EY139" s="33" t="s">
        <v>205</v>
      </c>
      <c r="EZ139" s="33" t="s">
        <v>1152</v>
      </c>
      <c r="FA139" s="33" t="s">
        <v>205</v>
      </c>
      <c r="FB139" s="33" t="s">
        <v>209</v>
      </c>
      <c r="FC139" s="33" t="s">
        <v>205</v>
      </c>
      <c r="FD139" s="33" t="s">
        <v>210</v>
      </c>
      <c r="FE139" s="32" t="str">
        <f aca="false">CONCATENATE(CN139," ",FD139," ",DK139,DL139,"/",DN139,DO139)</f>
        <v>simvastatine oral 80mg/</v>
      </c>
      <c r="FH139" s="0" t="s">
        <v>1153</v>
      </c>
      <c r="FI139" s="33" t="s">
        <v>1151</v>
      </c>
      <c r="FJ139" s="33" t="s">
        <v>205</v>
      </c>
      <c r="FK139" s="33" t="s">
        <v>1152</v>
      </c>
      <c r="FL139" s="0" t="n">
        <v>69</v>
      </c>
      <c r="FM139" s="0" t="s">
        <v>183</v>
      </c>
      <c r="FN139" s="0" t="n">
        <v>19</v>
      </c>
      <c r="FO139" s="0" t="s">
        <v>214</v>
      </c>
      <c r="FP139" s="0" t="n">
        <v>31</v>
      </c>
      <c r="FQ139" s="0" t="s">
        <v>210</v>
      </c>
      <c r="FR139" s="0" t="n">
        <v>47</v>
      </c>
      <c r="FS139" s="0" t="s">
        <v>215</v>
      </c>
      <c r="FU139" s="0" t="n">
        <v>69</v>
      </c>
      <c r="FV139" s="0" t="n">
        <v>19</v>
      </c>
      <c r="FW139" s="0" t="n">
        <v>31</v>
      </c>
      <c r="FX139" s="0" t="n">
        <v>47</v>
      </c>
      <c r="FZ139" s="0" t="s">
        <v>216</v>
      </c>
      <c r="GA139" s="0" t="s">
        <v>217</v>
      </c>
    </row>
    <row r="140" customFormat="false" ht="13.8" hidden="false" customHeight="false" outlineLevel="0" collapsed="false">
      <c r="A140" s="0" t="s">
        <v>1370</v>
      </c>
      <c r="B140" s="33" t="s">
        <v>1371</v>
      </c>
      <c r="C140" s="28" t="str">
        <f aca="false">HYPERLINK(D140)</f>
        <v>https://samviewer.digile.be/nl/sam/ampps/310886-07</v>
      </c>
      <c r="D140" s="1" t="s">
        <v>1372</v>
      </c>
      <c r="E140" s="1" t="s">
        <v>1373</v>
      </c>
      <c r="F140" s="1" t="s">
        <v>1374</v>
      </c>
      <c r="G140" s="0" t="n">
        <v>2249464</v>
      </c>
      <c r="H140" s="0" t="s">
        <v>1370</v>
      </c>
      <c r="I140" s="0" t="s">
        <v>1370</v>
      </c>
      <c r="J140" s="2" t="str">
        <f aca="false">CONCATENATE(BI140," ",CK140," ",BE140," ",BO140," ",R140,S140," x ",DK140,DL140,"/",DN140,DO140)</f>
        <v>BEL simvastatine Teva film-coated tablet 100 x 80mg/</v>
      </c>
      <c r="K140" s="2" t="str">
        <f aca="false">CONCATENATE(BI140," ",CK140," ",BE140," ",BO140," ",R140,S140," x ",DK140,DL140,"/",DN140,DO140)</f>
        <v>BEL simvastatine Teva film-coated tablet 100 x 80mg/</v>
      </c>
      <c r="L140" s="11"/>
      <c r="M140" s="11"/>
      <c r="N140" s="11"/>
      <c r="O140" s="11"/>
      <c r="P140" s="0" t="n">
        <v>100</v>
      </c>
      <c r="Q140" s="2"/>
      <c r="R140" s="0" t="n">
        <v>100</v>
      </c>
      <c r="S140" s="2"/>
      <c r="T140" s="30" t="s">
        <v>180</v>
      </c>
      <c r="W140" s="1" t="s">
        <v>181</v>
      </c>
      <c r="X140" s="2"/>
      <c r="Y140" s="0" t="s">
        <v>1375</v>
      </c>
      <c r="AA140" s="2"/>
      <c r="AB140" s="2"/>
      <c r="AC140" s="2"/>
      <c r="AD140" s="76" t="n">
        <v>1</v>
      </c>
      <c r="AE140" s="0" t="n">
        <v>100</v>
      </c>
      <c r="AF140" s="0" t="n">
        <v>10221000</v>
      </c>
      <c r="AG140" s="32" t="s">
        <v>781</v>
      </c>
      <c r="AH140" s="0" t="s">
        <v>778</v>
      </c>
      <c r="AI140" s="2"/>
      <c r="AJ140" s="34" t="n">
        <v>15054000</v>
      </c>
      <c r="AK140" s="35" t="s">
        <v>183</v>
      </c>
      <c r="AL140" s="2"/>
      <c r="AM140" s="2"/>
      <c r="AN140" s="2"/>
      <c r="AO140" s="2"/>
      <c r="AP140" s="0" t="n">
        <v>100</v>
      </c>
      <c r="AQ140" s="2"/>
      <c r="AR140" s="2"/>
      <c r="AS140" s="0" t="n">
        <v>314</v>
      </c>
      <c r="AT140" s="36" t="str">
        <f aca="false">CONCATENATE(BI140," ",CK140," ",BE140," ",BO140," ",DK140,DL140,"/",DN140,DO140)</f>
        <v>BEL simvastatine Teva film-coated tablet 80mg/</v>
      </c>
      <c r="AU140" s="29"/>
      <c r="AW140" s="0" t="n">
        <v>314</v>
      </c>
      <c r="AX140" s="0" t="s">
        <v>1376</v>
      </c>
      <c r="AZ140" s="0" t="s">
        <v>1143</v>
      </c>
      <c r="BA140" s="4" t="s">
        <v>1144</v>
      </c>
      <c r="BB140" s="0" t="n">
        <v>10221000</v>
      </c>
      <c r="BC140" s="32" t="s">
        <v>781</v>
      </c>
      <c r="BD140" s="34" t="n">
        <v>1575</v>
      </c>
      <c r="BE140" s="0" t="s">
        <v>286</v>
      </c>
      <c r="BF140" s="2"/>
      <c r="BG140" s="0" t="s">
        <v>286</v>
      </c>
      <c r="BH140" s="0" t="n">
        <v>1575</v>
      </c>
      <c r="BI140" s="11" t="s">
        <v>189</v>
      </c>
      <c r="BJ140" s="0" t="str">
        <f aca="false">CONCATENATE(CK140," ",BO140," ",DK140,DL140,"/",DN140,DO140)</f>
        <v>simvastatine film-coated tablet 80mg/</v>
      </c>
      <c r="BK140" s="29"/>
      <c r="BL140" s="0" t="str">
        <f aca="false">CONCATENATE(CK140," ",BO140," ",DK140,DL140,"/",DN140,DO140)</f>
        <v>simvastatine film-coated tablet 80mg/</v>
      </c>
      <c r="BM140" s="0" t="s">
        <v>1367</v>
      </c>
      <c r="BN140" s="0" t="n">
        <v>10221000</v>
      </c>
      <c r="BO140" s="32" t="s">
        <v>781</v>
      </c>
      <c r="BP140" s="1" t="s">
        <v>781</v>
      </c>
      <c r="BQ140" s="1" t="s">
        <v>183</v>
      </c>
      <c r="BR140" s="0" t="n">
        <v>10221000</v>
      </c>
      <c r="BS140" s="0" t="s">
        <v>782</v>
      </c>
      <c r="BT140" s="0" t="n">
        <v>10221000</v>
      </c>
      <c r="BU140" s="0" t="s">
        <v>782</v>
      </c>
      <c r="BV140" s="34" t="n">
        <v>15054000</v>
      </c>
      <c r="BW140" s="35" t="s">
        <v>183</v>
      </c>
      <c r="BX140" s="2"/>
      <c r="BY140" s="4" t="s">
        <v>183</v>
      </c>
      <c r="BZ140" s="0" t="n">
        <v>20053000</v>
      </c>
      <c r="CA140" s="0" t="s">
        <v>191</v>
      </c>
      <c r="CB140" s="1" t="s">
        <v>191</v>
      </c>
      <c r="CC140" s="1" t="s">
        <v>191</v>
      </c>
      <c r="CD140" s="2"/>
      <c r="CE140" s="2"/>
      <c r="CF140" s="2"/>
      <c r="CG140" s="2"/>
      <c r="CH140" s="43" t="n">
        <v>100000091786</v>
      </c>
      <c r="CI140" s="43" t="s">
        <v>192</v>
      </c>
      <c r="CJ140" s="43" t="n">
        <v>100000091786</v>
      </c>
      <c r="CK140" s="0" t="s">
        <v>1148</v>
      </c>
      <c r="CL140" s="11" t="s">
        <v>194</v>
      </c>
      <c r="CM140" s="43" t="n">
        <v>100000091343</v>
      </c>
      <c r="CN140" s="0" t="s">
        <v>1148</v>
      </c>
      <c r="CO140" s="1" t="s">
        <v>1144</v>
      </c>
      <c r="CP140" s="4" t="s">
        <v>1368</v>
      </c>
      <c r="CQ140" s="0" t="s">
        <v>1148</v>
      </c>
      <c r="CR140" s="0" t="s">
        <v>1148</v>
      </c>
      <c r="CS140" s="2" t="s">
        <v>324</v>
      </c>
      <c r="DA140" s="1" t="s">
        <v>257</v>
      </c>
      <c r="DB140" s="1" t="s">
        <v>1144</v>
      </c>
      <c r="DC140" s="1" t="s">
        <v>1368</v>
      </c>
      <c r="DD140" s="1" t="s">
        <v>201</v>
      </c>
      <c r="DE140" s="0" t="n">
        <v>80</v>
      </c>
      <c r="DF140" s="0" t="s">
        <v>202</v>
      </c>
      <c r="DG140" s="11"/>
      <c r="DH140" s="46" t="n">
        <v>1</v>
      </c>
      <c r="DI140" s="35" t="s">
        <v>183</v>
      </c>
      <c r="DJ140" s="34" t="n">
        <v>15054000</v>
      </c>
      <c r="DK140" s="5" t="n">
        <v>80</v>
      </c>
      <c r="DL140" s="5" t="s">
        <v>202</v>
      </c>
      <c r="DT140" s="2"/>
      <c r="DU140" s="2"/>
      <c r="DV140" s="2"/>
      <c r="DW140" s="2"/>
      <c r="DX140" s="2"/>
      <c r="DY140" s="2"/>
      <c r="EB140" s="2"/>
      <c r="EE140" s="2"/>
      <c r="EH140" s="2"/>
      <c r="EI140" s="2"/>
      <c r="EJ140" s="2"/>
      <c r="EK140" s="2"/>
      <c r="EL140" s="0" t="n">
        <f aca="false">(60*80)/30</f>
        <v>160</v>
      </c>
      <c r="EM140" s="0" t="n">
        <v>30</v>
      </c>
      <c r="EN140" s="0" t="s">
        <v>202</v>
      </c>
      <c r="EO140" s="0" t="s">
        <v>203</v>
      </c>
      <c r="EP140" s="0" t="n">
        <v>100</v>
      </c>
      <c r="ER140" s="32" t="str">
        <f aca="false">CONCATENATE(CN140," ",FD140," ",DK140,DL140,"/",DN140,DO140)</f>
        <v>simvastatine oral 80mg/</v>
      </c>
      <c r="ET140" s="0" t="s">
        <v>1369</v>
      </c>
      <c r="EU140" s="33" t="s">
        <v>205</v>
      </c>
      <c r="EV140" s="33" t="s">
        <v>1148</v>
      </c>
      <c r="EW140" s="33" t="s">
        <v>205</v>
      </c>
      <c r="EX140" s="33" t="s">
        <v>1151</v>
      </c>
      <c r="EY140" s="33" t="s">
        <v>205</v>
      </c>
      <c r="EZ140" s="33" t="s">
        <v>1152</v>
      </c>
      <c r="FA140" s="33" t="s">
        <v>205</v>
      </c>
      <c r="FB140" s="33" t="s">
        <v>209</v>
      </c>
      <c r="FC140" s="33" t="s">
        <v>205</v>
      </c>
      <c r="FD140" s="33" t="s">
        <v>210</v>
      </c>
      <c r="FE140" s="32" t="str">
        <f aca="false">CONCATENATE(CN140," ",FD140," ",DK140,DL140,"/",DN140,DO140)</f>
        <v>simvastatine oral 80mg/</v>
      </c>
      <c r="FH140" s="0" t="s">
        <v>1153</v>
      </c>
      <c r="FI140" s="33" t="s">
        <v>1151</v>
      </c>
      <c r="FJ140" s="33" t="s">
        <v>205</v>
      </c>
      <c r="FK140" s="33" t="s">
        <v>1152</v>
      </c>
      <c r="FL140" s="0" t="n">
        <v>69</v>
      </c>
      <c r="FM140" s="0" t="s">
        <v>183</v>
      </c>
      <c r="FN140" s="0" t="n">
        <v>19</v>
      </c>
      <c r="FO140" s="0" t="s">
        <v>214</v>
      </c>
      <c r="FP140" s="0" t="n">
        <v>31</v>
      </c>
      <c r="FQ140" s="0" t="s">
        <v>210</v>
      </c>
      <c r="FR140" s="0" t="n">
        <v>47</v>
      </c>
      <c r="FS140" s="0" t="s">
        <v>215</v>
      </c>
      <c r="FU140" s="0" t="n">
        <v>69</v>
      </c>
      <c r="FV140" s="0" t="n">
        <v>19</v>
      </c>
      <c r="FW140" s="0" t="n">
        <v>31</v>
      </c>
      <c r="FX140" s="0" t="n">
        <v>47</v>
      </c>
      <c r="FZ140" s="0" t="s">
        <v>216</v>
      </c>
      <c r="GA140" s="0" t="s">
        <v>217</v>
      </c>
    </row>
    <row r="141" customFormat="false" ht="13.8" hidden="false" customHeight="false" outlineLevel="0" collapsed="false">
      <c r="A141" s="91" t="n">
        <v>5149</v>
      </c>
      <c r="B141" s="0" t="s">
        <v>1377</v>
      </c>
      <c r="C141" s="92"/>
      <c r="D141" s="92"/>
      <c r="E141" s="92"/>
      <c r="F141" s="92"/>
      <c r="G141" s="0" t="n">
        <v>5149</v>
      </c>
      <c r="H141" s="91" t="n">
        <v>267670102</v>
      </c>
      <c r="I141" s="91" t="n">
        <v>267670102</v>
      </c>
      <c r="J141" s="2" t="str">
        <f aca="false">CONCATENATE(BI141," ",CK141," ",BE141," ",BO141," ",R141,S141," x ",DK141,DL141,"/",DN141,DO141)</f>
        <v>GRC amlodipine besilate INNOVIS HEALTH A.E. capsule, hard 30 x 5mg/</v>
      </c>
      <c r="K141" s="2" t="str">
        <f aca="false">CONCATENATE(BI141," ",CK141," ",BE141," ",BO141," ",R141,S141," x ",DK141,DL141,"/",DN141,DO141)</f>
        <v>GRC amlodipine besilate INNOVIS HEALTH A.E. capsule, hard 30 x 5mg/</v>
      </c>
      <c r="L141" s="2"/>
      <c r="M141" s="4"/>
      <c r="N141" s="2"/>
      <c r="O141" s="2"/>
      <c r="P141" s="0" t="n">
        <v>30</v>
      </c>
      <c r="Q141" s="73"/>
      <c r="R141" s="0" t="n">
        <v>30</v>
      </c>
      <c r="S141" s="73"/>
      <c r="T141" s="92"/>
      <c r="U141" s="92"/>
      <c r="V141" s="92"/>
      <c r="W141" s="92"/>
      <c r="X141" s="2"/>
      <c r="Y141" s="2"/>
      <c r="Z141" s="2"/>
      <c r="AA141" s="2" t="n">
        <v>30</v>
      </c>
      <c r="AB141" s="2"/>
      <c r="AC141" s="0" t="s">
        <v>1378</v>
      </c>
      <c r="AD141" s="2"/>
      <c r="AE141" s="2"/>
      <c r="AF141" s="0" t="n">
        <v>10210000</v>
      </c>
      <c r="AG141" s="93" t="s">
        <v>299</v>
      </c>
      <c r="AH141" s="0" t="s">
        <v>1379</v>
      </c>
      <c r="AI141" s="0" t="s">
        <v>1380</v>
      </c>
      <c r="AJ141" s="34" t="n">
        <v>15012000</v>
      </c>
      <c r="AK141" s="93" t="s">
        <v>300</v>
      </c>
      <c r="AL141" s="2"/>
      <c r="AM141" s="2"/>
      <c r="AN141" s="2"/>
      <c r="AO141" s="2"/>
      <c r="AP141" s="0" t="n">
        <v>30</v>
      </c>
      <c r="AR141" s="73"/>
      <c r="AS141" s="73" t="n">
        <v>56565656</v>
      </c>
      <c r="AT141" s="36" t="str">
        <f aca="false">CONCATENATE(BI141," ",CK141," ",BE141," ",BO141," ",DK141,DL141,"/",DN141,DO141)</f>
        <v>GRC amlodipine besilate INNOVIS HEALTH A.E. capsule, hard 5mg/</v>
      </c>
      <c r="AU141" s="29"/>
      <c r="AW141" s="2"/>
      <c r="AX141" s="0" t="s">
        <v>1381</v>
      </c>
      <c r="AY141" s="2"/>
      <c r="AZ141" s="0" t="s">
        <v>186</v>
      </c>
      <c r="BA141" s="33" t="s">
        <v>187</v>
      </c>
      <c r="BB141" s="0" t="n">
        <v>10210000</v>
      </c>
      <c r="BC141" s="93" t="s">
        <v>299</v>
      </c>
      <c r="BD141" s="94"/>
      <c r="BE141" s="0" t="s">
        <v>1382</v>
      </c>
      <c r="BF141" s="2"/>
      <c r="BG141" s="0" t="s">
        <v>1383</v>
      </c>
      <c r="BH141" s="2"/>
      <c r="BI141" s="95" t="s">
        <v>1384</v>
      </c>
      <c r="BJ141" s="0" t="str">
        <f aca="false">CONCATENATE(CK141," ",BO141," ",DK141,DL141,"/",DN141,DO141)</f>
        <v>amlodipine besilate capsule, hard 5mg/</v>
      </c>
      <c r="BK141" s="95"/>
      <c r="BL141" s="0" t="str">
        <f aca="false">CONCATENATE(CK141," ",BO141," ",DK141,DL141,"/",DN141,DO141)</f>
        <v>amlodipine besilate capsule, hard 5mg/</v>
      </c>
      <c r="BN141" s="0" t="n">
        <v>10210000</v>
      </c>
      <c r="BO141" s="93" t="s">
        <v>299</v>
      </c>
      <c r="BP141" s="92"/>
      <c r="BQ141" s="92"/>
      <c r="BR141" s="2"/>
      <c r="BS141" s="0" t="s">
        <v>1379</v>
      </c>
      <c r="BT141" s="2"/>
      <c r="BU141" s="2"/>
      <c r="BV141" s="34" t="n">
        <v>15012000</v>
      </c>
      <c r="BW141" s="93" t="s">
        <v>300</v>
      </c>
      <c r="BX141" s="2"/>
      <c r="BY141" s="4"/>
      <c r="BZ141" s="0" t="n">
        <v>20053000</v>
      </c>
      <c r="CA141" s="96" t="s">
        <v>191</v>
      </c>
      <c r="CB141" s="92"/>
      <c r="CC141" s="92"/>
      <c r="CD141" s="2"/>
      <c r="CE141" s="2"/>
      <c r="CF141" s="2"/>
      <c r="CG141" s="2"/>
      <c r="CH141" s="43" t="n">
        <v>100000090079</v>
      </c>
      <c r="CI141" s="43" t="s">
        <v>192</v>
      </c>
      <c r="CJ141" s="43" t="n">
        <v>100000090079</v>
      </c>
      <c r="CK141" s="0" t="s">
        <v>193</v>
      </c>
      <c r="CL141" s="73"/>
      <c r="CM141" s="97" t="n">
        <v>100000085259</v>
      </c>
      <c r="CN141" s="73" t="s">
        <v>195</v>
      </c>
      <c r="CO141" s="92"/>
      <c r="CP141" s="98"/>
      <c r="CQ141" s="0" t="s">
        <v>1385</v>
      </c>
      <c r="CR141" s="2"/>
      <c r="CS141" s="2"/>
      <c r="CY141" s="2"/>
      <c r="CZ141" s="92"/>
      <c r="DA141" s="92"/>
      <c r="DB141" s="92"/>
      <c r="DC141" s="92"/>
      <c r="DD141" s="92"/>
      <c r="DE141" s="99" t="s">
        <v>1386</v>
      </c>
      <c r="DF141" s="0" t="s">
        <v>202</v>
      </c>
      <c r="DG141" s="11"/>
      <c r="DH141" s="46" t="n">
        <v>1</v>
      </c>
      <c r="DI141" s="93" t="s">
        <v>300</v>
      </c>
      <c r="DJ141" s="34" t="n">
        <v>15012000</v>
      </c>
      <c r="DK141" s="99" t="s">
        <v>1386</v>
      </c>
      <c r="DL141" s="5" t="s">
        <v>202</v>
      </c>
      <c r="DS141" s="0" t="s">
        <v>1387</v>
      </c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99"/>
      <c r="EH141" s="2"/>
      <c r="EI141" s="2"/>
      <c r="EJ141" s="2"/>
      <c r="EK141" s="2"/>
      <c r="ER141" s="32" t="str">
        <f aca="false">CONCATENATE(CN141," ",FD141," ",DK141,DL141,"/",DN141,DO141)</f>
        <v>amlodipine oral 5mg/</v>
      </c>
      <c r="FD141" s="33" t="s">
        <v>210</v>
      </c>
      <c r="FE141" s="32" t="str">
        <f aca="false">CONCATENATE(CN141," ",FD141," ",DK141,DL141,"/",DN141,DO141)</f>
        <v>amlodipine oral 5mg/</v>
      </c>
    </row>
    <row r="142" customFormat="false" ht="13.8" hidden="false" customHeight="false" outlineLevel="0" collapsed="false">
      <c r="A142" s="91" t="n">
        <v>5150</v>
      </c>
      <c r="B142" s="0" t="s">
        <v>1388</v>
      </c>
      <c r="C142" s="92"/>
      <c r="D142" s="92"/>
      <c r="E142" s="92"/>
      <c r="F142" s="92"/>
      <c r="G142" s="0" t="n">
        <v>5150</v>
      </c>
      <c r="H142" s="91" t="n">
        <v>267670202</v>
      </c>
      <c r="I142" s="91" t="n">
        <v>267670202</v>
      </c>
      <c r="J142" s="2" t="str">
        <f aca="false">CONCATENATE(BI142," ",CK142," ",BE142," ",BO142," ",R142,S142," x ",DK142,DL142,"/",DN142,DO142)</f>
        <v>GRC amlodipine besilate INNOVIS HEALTH A.E. capsule, hard 30 x 10mg/</v>
      </c>
      <c r="K142" s="2" t="str">
        <f aca="false">CONCATENATE(BI142," ",CK142," ",BE142," ",BO142," ",R142,S142," x ",DK142,DL142,"/",DN142,DO142)</f>
        <v>GRC amlodipine besilate INNOVIS HEALTH A.E. capsule, hard 30 x 10mg/</v>
      </c>
      <c r="L142" s="2"/>
      <c r="M142" s="2"/>
      <c r="N142" s="2"/>
      <c r="O142" s="2"/>
      <c r="P142" s="0" t="n">
        <v>30</v>
      </c>
      <c r="Q142" s="73"/>
      <c r="R142" s="0" t="n">
        <v>30</v>
      </c>
      <c r="S142" s="73"/>
      <c r="T142" s="92"/>
      <c r="U142" s="92"/>
      <c r="V142" s="92"/>
      <c r="W142" s="92"/>
      <c r="X142" s="2"/>
      <c r="Y142" s="2"/>
      <c r="Z142" s="2"/>
      <c r="AA142" s="2" t="n">
        <v>30</v>
      </c>
      <c r="AB142" s="2"/>
      <c r="AC142" s="0" t="s">
        <v>1378</v>
      </c>
      <c r="AD142" s="2"/>
      <c r="AE142" s="2"/>
      <c r="AF142" s="0" t="n">
        <v>10210000</v>
      </c>
      <c r="AG142" s="93" t="s">
        <v>299</v>
      </c>
      <c r="AH142" s="0" t="s">
        <v>1379</v>
      </c>
      <c r="AI142" s="0" t="s">
        <v>1380</v>
      </c>
      <c r="AJ142" s="34" t="n">
        <v>15012000</v>
      </c>
      <c r="AK142" s="93" t="s">
        <v>300</v>
      </c>
      <c r="AL142" s="2"/>
      <c r="AM142" s="2"/>
      <c r="AN142" s="2"/>
      <c r="AO142" s="2"/>
      <c r="AP142" s="0" t="n">
        <v>30</v>
      </c>
      <c r="AR142" s="73"/>
      <c r="AS142" s="73" t="n">
        <f aca="false">AS141+1</f>
        <v>56565657</v>
      </c>
      <c r="AT142" s="36" t="str">
        <f aca="false">CONCATENATE(BI142," ",CK142," ",BE142," ",BO142," ",DK142,DL142,"/",DN142,DO142)</f>
        <v>GRC amlodipine besilate INNOVIS HEALTH A.E. capsule, hard 10mg/</v>
      </c>
      <c r="AU142" s="29"/>
      <c r="AW142" s="2"/>
      <c r="AX142" s="0" t="s">
        <v>1389</v>
      </c>
      <c r="AY142" s="2"/>
      <c r="AZ142" s="0" t="s">
        <v>186</v>
      </c>
      <c r="BA142" s="33" t="s">
        <v>187</v>
      </c>
      <c r="BB142" s="0" t="n">
        <v>10210000</v>
      </c>
      <c r="BC142" s="93" t="s">
        <v>299</v>
      </c>
      <c r="BD142" s="94"/>
      <c r="BE142" s="0" t="s">
        <v>1382</v>
      </c>
      <c r="BF142" s="2"/>
      <c r="BG142" s="0" t="s">
        <v>1383</v>
      </c>
      <c r="BH142" s="2"/>
      <c r="BI142" s="95" t="s">
        <v>1384</v>
      </c>
      <c r="BJ142" s="0" t="str">
        <f aca="false">CONCATENATE(CK142," ",BO142," ",DK142,DL142,"/",DN142,DO142)</f>
        <v>amlodipine besilate capsule, hard 10mg/</v>
      </c>
      <c r="BK142" s="95"/>
      <c r="BL142" s="0" t="str">
        <f aca="false">CONCATENATE(CK142," ",BO142," ",DK142,DL142,"/",DN142,DO142)</f>
        <v>amlodipine besilate capsule, hard 10mg/</v>
      </c>
      <c r="BN142" s="0" t="n">
        <v>10210000</v>
      </c>
      <c r="BO142" s="93" t="s">
        <v>299</v>
      </c>
      <c r="BP142" s="92"/>
      <c r="BQ142" s="92"/>
      <c r="BR142" s="2"/>
      <c r="BS142" s="0" t="s">
        <v>1379</v>
      </c>
      <c r="BT142" s="2"/>
      <c r="BU142" s="2"/>
      <c r="BV142" s="34" t="n">
        <v>15012000</v>
      </c>
      <c r="BW142" s="93" t="s">
        <v>300</v>
      </c>
      <c r="BX142" s="2"/>
      <c r="BY142" s="4"/>
      <c r="BZ142" s="0" t="n">
        <v>20053000</v>
      </c>
      <c r="CA142" s="100" t="s">
        <v>191</v>
      </c>
      <c r="CB142" s="92"/>
      <c r="CC142" s="92"/>
      <c r="CD142" s="2"/>
      <c r="CE142" s="2"/>
      <c r="CF142" s="2"/>
      <c r="CG142" s="2"/>
      <c r="CH142" s="43" t="n">
        <v>100000090079</v>
      </c>
      <c r="CI142" s="43" t="s">
        <v>192</v>
      </c>
      <c r="CJ142" s="43" t="n">
        <v>100000090079</v>
      </c>
      <c r="CK142" s="0" t="s">
        <v>193</v>
      </c>
      <c r="CL142" s="73"/>
      <c r="CM142" s="97" t="n">
        <v>100000085259</v>
      </c>
      <c r="CN142" s="73" t="s">
        <v>195</v>
      </c>
      <c r="CO142" s="92"/>
      <c r="CP142" s="98"/>
      <c r="CQ142" s="0" t="s">
        <v>1385</v>
      </c>
      <c r="CR142" s="2"/>
      <c r="CS142" s="2"/>
      <c r="CX142" s="2"/>
      <c r="CY142" s="2"/>
      <c r="CZ142" s="92"/>
      <c r="DA142" s="92"/>
      <c r="DB142" s="92"/>
      <c r="DC142" s="92"/>
      <c r="DD142" s="92"/>
      <c r="DE142" s="99" t="s">
        <v>1087</v>
      </c>
      <c r="DF142" s="0" t="s">
        <v>202</v>
      </c>
      <c r="DG142" s="11"/>
      <c r="DH142" s="46" t="n">
        <v>1</v>
      </c>
      <c r="DI142" s="93" t="s">
        <v>300</v>
      </c>
      <c r="DJ142" s="34" t="n">
        <v>15012000</v>
      </c>
      <c r="DK142" s="99" t="s">
        <v>1087</v>
      </c>
      <c r="DL142" s="5" t="s">
        <v>202</v>
      </c>
      <c r="DS142" s="0" t="s">
        <v>1390</v>
      </c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99"/>
      <c r="EH142" s="2"/>
      <c r="EI142" s="2"/>
      <c r="EJ142" s="2"/>
      <c r="EK142" s="2"/>
      <c r="ER142" s="32" t="str">
        <f aca="false">CONCATENATE(CN142," ",FD142," ",DK142,DL142,"/",DN142,DO142)</f>
        <v>amlodipine oral 10mg/</v>
      </c>
      <c r="FD142" s="33" t="s">
        <v>210</v>
      </c>
      <c r="FE142" s="32" t="str">
        <f aca="false">CONCATENATE(CN142," ",FD142," ",DK142,DL142,"/",DN142,DO142)</f>
        <v>amlodipine oral 10mg/</v>
      </c>
    </row>
    <row r="143" customFormat="false" ht="13.8" hidden="false" customHeight="false" outlineLevel="0" collapsed="false">
      <c r="A143" s="91" t="n">
        <v>4356</v>
      </c>
      <c r="B143" s="0" t="s">
        <v>1391</v>
      </c>
      <c r="C143" s="92"/>
      <c r="D143" s="92"/>
      <c r="E143" s="92"/>
      <c r="F143" s="92"/>
      <c r="G143" s="0" t="n">
        <v>4356</v>
      </c>
      <c r="H143" s="91" t="n">
        <v>258890102</v>
      </c>
      <c r="I143" s="91" t="n">
        <v>258890102</v>
      </c>
      <c r="J143" s="2" t="str">
        <f aca="false">CONCATENATE(BI143," ",CK143," ",BE143," ",BO143," ",R143,S143," x ",DK143,DL143,"/",DN143,DO143)</f>
        <v>GRC amlodipine besilate ΜΙΝΕΡΒΑ ΦΑΡΜΑΚΕΥΤΙΚΗ Α.Ε. capsule, hard 30 x 5mg/</v>
      </c>
      <c r="K143" s="2" t="str">
        <f aca="false">CONCATENATE(BI143," ",CK143," ",BE143," ",BO143," ",R143,S143," x ",DK143,DL143,"/",DN143,DO143)</f>
        <v>GRC amlodipine besilate ΜΙΝΕΡΒΑ ΦΑΡΜΑΚΕΥΤΙΚΗ Α.Ε. capsule, hard 30 x 5mg/</v>
      </c>
      <c r="L143" s="2"/>
      <c r="M143" s="2"/>
      <c r="N143" s="2"/>
      <c r="O143" s="2"/>
      <c r="P143" s="0" t="n">
        <v>30</v>
      </c>
      <c r="Q143" s="73"/>
      <c r="R143" s="0" t="n">
        <v>30</v>
      </c>
      <c r="S143" s="73"/>
      <c r="T143" s="92"/>
      <c r="U143" s="92"/>
      <c r="V143" s="92"/>
      <c r="W143" s="92"/>
      <c r="X143" s="2"/>
      <c r="Y143" s="2"/>
      <c r="Z143" s="2"/>
      <c r="AA143" s="2" t="n">
        <v>30</v>
      </c>
      <c r="AB143" s="2"/>
      <c r="AC143" s="0" t="s">
        <v>1392</v>
      </c>
      <c r="AD143" s="2"/>
      <c r="AE143" s="2"/>
      <c r="AF143" s="0" t="n">
        <v>10210000</v>
      </c>
      <c r="AG143" s="93" t="s">
        <v>299</v>
      </c>
      <c r="AH143" s="0" t="s">
        <v>1379</v>
      </c>
      <c r="AI143" s="0" t="s">
        <v>1380</v>
      </c>
      <c r="AJ143" s="34" t="n">
        <v>15012000</v>
      </c>
      <c r="AK143" s="93" t="s">
        <v>300</v>
      </c>
      <c r="AL143" s="2"/>
      <c r="AM143" s="2"/>
      <c r="AN143" s="2"/>
      <c r="AO143" s="2"/>
      <c r="AP143" s="0" t="n">
        <v>30</v>
      </c>
      <c r="AR143" s="73"/>
      <c r="AS143" s="73" t="n">
        <f aca="false">AS142+1</f>
        <v>56565658</v>
      </c>
      <c r="AT143" s="36" t="str">
        <f aca="false">CONCATENATE(BI143," ",CK143," ",BE143," ",BO143," ",DK143,DL143,"/",DN143,DO143)</f>
        <v>GRC amlodipine besilate ΜΙΝΕΡΒΑ ΦΑΡΜΑΚΕΥΤΙΚΗ Α.Ε. capsule, hard 5mg/</v>
      </c>
      <c r="AU143" s="29"/>
      <c r="AW143" s="2"/>
      <c r="AX143" s="0" t="s">
        <v>1393</v>
      </c>
      <c r="AY143" s="2"/>
      <c r="AZ143" s="0" t="s">
        <v>186</v>
      </c>
      <c r="BA143" s="33" t="s">
        <v>187</v>
      </c>
      <c r="BB143" s="0" t="n">
        <v>10210000</v>
      </c>
      <c r="BC143" s="93" t="s">
        <v>299</v>
      </c>
      <c r="BD143" s="94"/>
      <c r="BE143" s="0" t="s">
        <v>1394</v>
      </c>
      <c r="BF143" s="2"/>
      <c r="BG143" s="0" t="s">
        <v>1394</v>
      </c>
      <c r="BH143" s="2"/>
      <c r="BI143" s="95" t="s">
        <v>1384</v>
      </c>
      <c r="BJ143" s="0" t="str">
        <f aca="false">CONCATENATE(CK143," ",BO143," ",DK143,DL143,"/",DN143,DO143)</f>
        <v>amlodipine besilate capsule, hard 5mg/</v>
      </c>
      <c r="BK143" s="95"/>
      <c r="BL143" s="0" t="str">
        <f aca="false">CONCATENATE(CK143," ",BO143," ",DK143,DL143,"/",DN143,DO143)</f>
        <v>amlodipine besilate capsule, hard 5mg/</v>
      </c>
      <c r="BN143" s="0" t="n">
        <v>10210000</v>
      </c>
      <c r="BO143" s="93" t="s">
        <v>299</v>
      </c>
      <c r="BP143" s="92"/>
      <c r="BQ143" s="92"/>
      <c r="BR143" s="2"/>
      <c r="BS143" s="0" t="s">
        <v>1379</v>
      </c>
      <c r="BT143" s="2"/>
      <c r="BU143" s="2"/>
      <c r="BV143" s="34" t="n">
        <v>15012000</v>
      </c>
      <c r="BW143" s="93" t="s">
        <v>300</v>
      </c>
      <c r="BX143" s="2"/>
      <c r="BY143" s="2"/>
      <c r="BZ143" s="0" t="n">
        <v>20053000</v>
      </c>
      <c r="CA143" s="96" t="s">
        <v>191</v>
      </c>
      <c r="CB143" s="92"/>
      <c r="CC143" s="92"/>
      <c r="CD143" s="2"/>
      <c r="CE143" s="2"/>
      <c r="CF143" s="2"/>
      <c r="CG143" s="2"/>
      <c r="CH143" s="43" t="n">
        <v>100000090079</v>
      </c>
      <c r="CI143" s="43" t="s">
        <v>192</v>
      </c>
      <c r="CJ143" s="43" t="n">
        <v>100000090079</v>
      </c>
      <c r="CK143" s="0" t="s">
        <v>193</v>
      </c>
      <c r="CL143" s="73"/>
      <c r="CM143" s="97" t="n">
        <v>100000085259</v>
      </c>
      <c r="CN143" s="73" t="s">
        <v>195</v>
      </c>
      <c r="CO143" s="92"/>
      <c r="CP143" s="98"/>
      <c r="CQ143" s="0" t="s">
        <v>1385</v>
      </c>
      <c r="CR143" s="2"/>
      <c r="CS143" s="2"/>
      <c r="CX143" s="2"/>
      <c r="CY143" s="2"/>
      <c r="CZ143" s="92"/>
      <c r="DA143" s="92"/>
      <c r="DB143" s="92"/>
      <c r="DC143" s="92"/>
      <c r="DD143" s="92"/>
      <c r="DE143" s="99" t="s">
        <v>1386</v>
      </c>
      <c r="DF143" s="0" t="s">
        <v>202</v>
      </c>
      <c r="DG143" s="11"/>
      <c r="DH143" s="46" t="n">
        <v>1</v>
      </c>
      <c r="DI143" s="93" t="s">
        <v>300</v>
      </c>
      <c r="DJ143" s="34" t="n">
        <v>15012000</v>
      </c>
      <c r="DK143" s="99" t="s">
        <v>1386</v>
      </c>
      <c r="DL143" s="5" t="s">
        <v>202</v>
      </c>
      <c r="DS143" s="0" t="s">
        <v>1387</v>
      </c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99"/>
      <c r="EH143" s="2"/>
      <c r="EI143" s="2"/>
      <c r="EJ143" s="2"/>
      <c r="EK143" s="2"/>
      <c r="ER143" s="32" t="str">
        <f aca="false">CONCATENATE(CN143," ",FD143," ",DK143,DL143,"/",DN143,DO143)</f>
        <v>amlodipine oral 5mg/</v>
      </c>
      <c r="FD143" s="33" t="s">
        <v>210</v>
      </c>
      <c r="FE143" s="32" t="str">
        <f aca="false">CONCATENATE(CN143," ",FD143," ",DK143,DL143,"/",DN143,DO143)</f>
        <v>amlodipine oral 5mg/</v>
      </c>
    </row>
    <row r="144" customFormat="false" ht="13.8" hidden="false" customHeight="false" outlineLevel="0" collapsed="false">
      <c r="A144" s="91" t="n">
        <v>4358</v>
      </c>
      <c r="B144" s="0" t="s">
        <v>1395</v>
      </c>
      <c r="C144" s="92"/>
      <c r="D144" s="92"/>
      <c r="E144" s="92"/>
      <c r="F144" s="92"/>
      <c r="G144" s="0" t="n">
        <v>4358</v>
      </c>
      <c r="H144" s="91" t="n">
        <v>258890202</v>
      </c>
      <c r="I144" s="91" t="n">
        <v>258890202</v>
      </c>
      <c r="J144" s="2" t="str">
        <f aca="false">CONCATENATE(BI144," ",CK144," ",BE144," ",BO144," ",R144,S144," x ",DK144,DL144,"/",DN144,DO144)</f>
        <v>GRC amlodipine besilate ΜΙΝΕΡΒΑ ΦΑΡΜΑΚΕΥΤΙΚΗ Α.Ε. capsule, hard 30 x 10mg/</v>
      </c>
      <c r="K144" s="2" t="str">
        <f aca="false">CONCATENATE(BI144," ",CK144," ",BE144," ",BO144," ",R144,S144," x ",DK144,DL144,"/",DN144,DO144)</f>
        <v>GRC amlodipine besilate ΜΙΝΕΡΒΑ ΦΑΡΜΑΚΕΥΤΙΚΗ Α.Ε. capsule, hard 30 x 10mg/</v>
      </c>
      <c r="L144" s="2"/>
      <c r="M144" s="2"/>
      <c r="N144" s="2"/>
      <c r="O144" s="2"/>
      <c r="P144" s="0" t="n">
        <v>30</v>
      </c>
      <c r="Q144" s="73"/>
      <c r="R144" s="0" t="n">
        <v>30</v>
      </c>
      <c r="S144" s="73"/>
      <c r="T144" s="92"/>
      <c r="U144" s="92"/>
      <c r="V144" s="92"/>
      <c r="W144" s="92"/>
      <c r="X144" s="2"/>
      <c r="Y144" s="2"/>
      <c r="Z144" s="2"/>
      <c r="AA144" s="2" t="n">
        <v>30</v>
      </c>
      <c r="AB144" s="2"/>
      <c r="AC144" s="0" t="s">
        <v>1392</v>
      </c>
      <c r="AD144" s="2"/>
      <c r="AE144" s="2"/>
      <c r="AF144" s="101" t="n">
        <v>10210000</v>
      </c>
      <c r="AG144" s="93" t="s">
        <v>299</v>
      </c>
      <c r="AH144" s="0" t="s">
        <v>1379</v>
      </c>
      <c r="AI144" s="0" t="s">
        <v>1380</v>
      </c>
      <c r="AJ144" s="34" t="n">
        <v>15012000</v>
      </c>
      <c r="AK144" s="93" t="s">
        <v>300</v>
      </c>
      <c r="AL144" s="2"/>
      <c r="AM144" s="2"/>
      <c r="AN144" s="2"/>
      <c r="AO144" s="2"/>
      <c r="AP144" s="0" t="n">
        <v>30</v>
      </c>
      <c r="AR144" s="73"/>
      <c r="AS144" s="73" t="n">
        <f aca="false">AS143+1</f>
        <v>56565659</v>
      </c>
      <c r="AT144" s="36" t="str">
        <f aca="false">CONCATENATE(BI144," ",CK144," ",BE144," ",BO144," ",DK144,DL144,"/",DN144,DO144)</f>
        <v>GRC amlodipine besilate ΜΙΝΕΡΒΑ ΦΑΡΜΑΚΕΥΤΙΚΗ Α.Ε. capsule, hard 10mg/</v>
      </c>
      <c r="AU144" s="29"/>
      <c r="AW144" s="2"/>
      <c r="AX144" s="0" t="s">
        <v>1396</v>
      </c>
      <c r="AY144" s="2"/>
      <c r="AZ144" s="0" t="s">
        <v>186</v>
      </c>
      <c r="BA144" s="33" t="s">
        <v>187</v>
      </c>
      <c r="BB144" s="101" t="n">
        <v>10210000</v>
      </c>
      <c r="BC144" s="93" t="s">
        <v>299</v>
      </c>
      <c r="BD144" s="94"/>
      <c r="BE144" s="0" t="s">
        <v>1394</v>
      </c>
      <c r="BF144" s="2"/>
      <c r="BG144" s="0" t="s">
        <v>1394</v>
      </c>
      <c r="BH144" s="2"/>
      <c r="BI144" s="95" t="s">
        <v>1384</v>
      </c>
      <c r="BJ144" s="0" t="str">
        <f aca="false">CONCATENATE(CK144," ",BO144," ",DK144,DL144,"/",DN144,DO144)</f>
        <v>amlodipine besilate capsule, hard 10mg/</v>
      </c>
      <c r="BK144" s="95"/>
      <c r="BL144" s="0" t="str">
        <f aca="false">CONCATENATE(CK144," ",BO144," ",DK144,DL144,"/",DN144,DO144)</f>
        <v>amlodipine besilate capsule, hard 10mg/</v>
      </c>
      <c r="BN144" s="101" t="n">
        <v>10210000</v>
      </c>
      <c r="BO144" s="93" t="s">
        <v>299</v>
      </c>
      <c r="BP144" s="92"/>
      <c r="BQ144" s="92"/>
      <c r="BR144" s="2"/>
      <c r="BS144" s="0" t="s">
        <v>1379</v>
      </c>
      <c r="BT144" s="2"/>
      <c r="BU144" s="2"/>
      <c r="BV144" s="34" t="n">
        <v>15012000</v>
      </c>
      <c r="BW144" s="93" t="s">
        <v>300</v>
      </c>
      <c r="BX144" s="2"/>
      <c r="BY144" s="2"/>
      <c r="BZ144" s="0" t="n">
        <v>20053000</v>
      </c>
      <c r="CA144" s="100" t="s">
        <v>191</v>
      </c>
      <c r="CB144" s="92"/>
      <c r="CC144" s="92"/>
      <c r="CD144" s="2"/>
      <c r="CE144" s="2"/>
      <c r="CF144" s="2"/>
      <c r="CG144" s="2"/>
      <c r="CH144" s="43" t="n">
        <v>100000090079</v>
      </c>
      <c r="CI144" s="43" t="s">
        <v>192</v>
      </c>
      <c r="CJ144" s="43" t="n">
        <v>100000090079</v>
      </c>
      <c r="CK144" s="0" t="s">
        <v>193</v>
      </c>
      <c r="CL144" s="73"/>
      <c r="CM144" s="97" t="n">
        <v>100000085259</v>
      </c>
      <c r="CN144" s="73" t="s">
        <v>195</v>
      </c>
      <c r="CO144" s="92"/>
      <c r="CP144" s="98"/>
      <c r="CQ144" s="0" t="s">
        <v>1385</v>
      </c>
      <c r="CR144" s="2"/>
      <c r="CS144" s="2"/>
      <c r="CX144" s="2"/>
      <c r="CY144" s="2"/>
      <c r="CZ144" s="92"/>
      <c r="DA144" s="92"/>
      <c r="DB144" s="92"/>
      <c r="DC144" s="92"/>
      <c r="DD144" s="92"/>
      <c r="DE144" s="99" t="s">
        <v>1087</v>
      </c>
      <c r="DF144" s="0" t="s">
        <v>202</v>
      </c>
      <c r="DG144" s="11"/>
      <c r="DH144" s="46" t="n">
        <v>1</v>
      </c>
      <c r="DI144" s="93" t="s">
        <v>300</v>
      </c>
      <c r="DJ144" s="34" t="n">
        <v>15012000</v>
      </c>
      <c r="DK144" s="99" t="s">
        <v>1087</v>
      </c>
      <c r="DL144" s="5" t="s">
        <v>202</v>
      </c>
      <c r="DS144" s="0" t="s">
        <v>1390</v>
      </c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99"/>
      <c r="EH144" s="2"/>
      <c r="EI144" s="2"/>
      <c r="EJ144" s="2"/>
      <c r="EK144" s="2"/>
      <c r="ER144" s="32" t="str">
        <f aca="false">CONCATENATE(CN144," ",FD144," ",DK144,DL144,"/",DN144,DO144)</f>
        <v>amlodipine oral 10mg/</v>
      </c>
      <c r="FD144" s="33" t="s">
        <v>210</v>
      </c>
      <c r="FE144" s="32" t="str">
        <f aca="false">CONCATENATE(CN144," ",FD144," ",DK144,DL144,"/",DN144,DO144)</f>
        <v>amlodipine oral 10mg/</v>
      </c>
    </row>
    <row r="145" customFormat="false" ht="13.8" hidden="false" customHeight="false" outlineLevel="0" collapsed="false">
      <c r="A145" s="91" t="n">
        <v>2719</v>
      </c>
      <c r="B145" s="0" t="s">
        <v>1397</v>
      </c>
      <c r="C145" s="92"/>
      <c r="D145" s="92"/>
      <c r="E145" s="92"/>
      <c r="F145" s="92"/>
      <c r="G145" s="0" t="n">
        <v>2719</v>
      </c>
      <c r="H145" s="91" t="n">
        <v>230090103</v>
      </c>
      <c r="I145" s="91" t="n">
        <v>230090103</v>
      </c>
      <c r="J145" s="2" t="str">
        <f aca="false">CONCATENATE(BI145," ",CK145," ",BE145," ",BO145," ",R145,S145," x ",DK145,DL145,"/",DN145,DO145)</f>
        <v>GRC amlodipine besilate BENNETT ΦΑΡΜΑΚΕΥΤΙΚΗ Α.Ε. capsule, hard 30 x 5mg/</v>
      </c>
      <c r="K145" s="2" t="str">
        <f aca="false">CONCATENATE(BI145," ",CK145," ",BE145," ",BO145," ",R145,S145," x ",DK145,DL145,"/",DN145,DO145)</f>
        <v>GRC amlodipine besilate BENNETT ΦΑΡΜΑΚΕΥΤΙΚΗ Α.Ε. capsule, hard 30 x 5mg/</v>
      </c>
      <c r="L145" s="2"/>
      <c r="M145" s="2"/>
      <c r="N145" s="2"/>
      <c r="O145" s="2"/>
      <c r="P145" s="0" t="n">
        <v>30</v>
      </c>
      <c r="Q145" s="73"/>
      <c r="R145" s="0" t="n">
        <v>30</v>
      </c>
      <c r="S145" s="73"/>
      <c r="T145" s="92"/>
      <c r="U145" s="92"/>
      <c r="V145" s="92"/>
      <c r="W145" s="92"/>
      <c r="X145" s="2"/>
      <c r="Y145" s="2"/>
      <c r="Z145" s="2"/>
      <c r="AA145" s="2" t="n">
        <v>30</v>
      </c>
      <c r="AB145" s="2"/>
      <c r="AC145" s="0" t="s">
        <v>1398</v>
      </c>
      <c r="AD145" s="2"/>
      <c r="AE145" s="2"/>
      <c r="AF145" s="101" t="n">
        <v>10210000</v>
      </c>
      <c r="AG145" s="93" t="s">
        <v>299</v>
      </c>
      <c r="AH145" s="0" t="s">
        <v>1379</v>
      </c>
      <c r="AI145" s="0" t="s">
        <v>1380</v>
      </c>
      <c r="AJ145" s="34" t="n">
        <v>15012000</v>
      </c>
      <c r="AK145" s="93" t="s">
        <v>300</v>
      </c>
      <c r="AL145" s="2"/>
      <c r="AM145" s="2"/>
      <c r="AN145" s="2"/>
      <c r="AO145" s="2"/>
      <c r="AP145" s="0" t="n">
        <v>30</v>
      </c>
      <c r="AR145" s="73"/>
      <c r="AS145" s="73" t="n">
        <f aca="false">AS144+1</f>
        <v>56565660</v>
      </c>
      <c r="AT145" s="36" t="str">
        <f aca="false">CONCATENATE(BI145," ",CK145," ",BE145," ",BO145," ",DK145,DL145,"/",DN145,DO145)</f>
        <v>GRC amlodipine besilate BENNETT ΦΑΡΜΑΚΕΥΤΙΚΗ Α.Ε. capsule, hard 5mg/</v>
      </c>
      <c r="AU145" s="29"/>
      <c r="AW145" s="2"/>
      <c r="AX145" s="0" t="s">
        <v>1399</v>
      </c>
      <c r="AY145" s="2"/>
      <c r="AZ145" s="0" t="s">
        <v>186</v>
      </c>
      <c r="BA145" s="33" t="s">
        <v>187</v>
      </c>
      <c r="BB145" s="101" t="n">
        <v>10210000</v>
      </c>
      <c r="BC145" s="93" t="s">
        <v>299</v>
      </c>
      <c r="BD145" s="94"/>
      <c r="BE145" s="0" t="s">
        <v>1400</v>
      </c>
      <c r="BF145" s="2"/>
      <c r="BG145" s="0" t="s">
        <v>1400</v>
      </c>
      <c r="BH145" s="2"/>
      <c r="BI145" s="95" t="s">
        <v>1384</v>
      </c>
      <c r="BJ145" s="0" t="str">
        <f aca="false">CONCATENATE(CK145," ",BO145," ",DK145,DL145,"/",DN145,DO145)</f>
        <v>amlodipine besilate capsule, hard 5mg/</v>
      </c>
      <c r="BK145" s="95"/>
      <c r="BL145" s="0" t="str">
        <f aca="false">CONCATENATE(CK145," ",BO145," ",DK145,DL145,"/",DN145,DO145)</f>
        <v>amlodipine besilate capsule, hard 5mg/</v>
      </c>
      <c r="BN145" s="101" t="n">
        <v>10210000</v>
      </c>
      <c r="BO145" s="93" t="s">
        <v>299</v>
      </c>
      <c r="BP145" s="92"/>
      <c r="BQ145" s="92"/>
      <c r="BR145" s="2"/>
      <c r="BS145" s="0" t="s">
        <v>1379</v>
      </c>
      <c r="BT145" s="2"/>
      <c r="BU145" s="2"/>
      <c r="BV145" s="34" t="n">
        <v>15012000</v>
      </c>
      <c r="BW145" s="93" t="s">
        <v>300</v>
      </c>
      <c r="BX145" s="2"/>
      <c r="BY145" s="2"/>
      <c r="BZ145" s="0" t="n">
        <v>20053000</v>
      </c>
      <c r="CA145" s="100" t="s">
        <v>191</v>
      </c>
      <c r="CB145" s="92"/>
      <c r="CC145" s="92"/>
      <c r="CD145" s="2"/>
      <c r="CE145" s="2"/>
      <c r="CF145" s="2"/>
      <c r="CG145" s="2"/>
      <c r="CH145" s="43" t="n">
        <v>100000090079</v>
      </c>
      <c r="CI145" s="43" t="s">
        <v>192</v>
      </c>
      <c r="CJ145" s="43" t="n">
        <v>100000090079</v>
      </c>
      <c r="CK145" s="0" t="s">
        <v>193</v>
      </c>
      <c r="CL145" s="73"/>
      <c r="CM145" s="97" t="n">
        <v>100000085259</v>
      </c>
      <c r="CN145" s="73" t="s">
        <v>195</v>
      </c>
      <c r="CO145" s="92"/>
      <c r="CP145" s="98"/>
      <c r="CQ145" s="0" t="s">
        <v>1401</v>
      </c>
      <c r="CR145" s="2"/>
      <c r="CS145" s="2"/>
      <c r="CX145" s="2"/>
      <c r="CY145" s="2"/>
      <c r="CZ145" s="92"/>
      <c r="DA145" s="92"/>
      <c r="DB145" s="92"/>
      <c r="DC145" s="92"/>
      <c r="DD145" s="92"/>
      <c r="DE145" s="99" t="s">
        <v>1386</v>
      </c>
      <c r="DF145" s="0" t="s">
        <v>202</v>
      </c>
      <c r="DG145" s="11"/>
      <c r="DH145" s="46" t="n">
        <v>1</v>
      </c>
      <c r="DI145" s="93" t="s">
        <v>300</v>
      </c>
      <c r="DJ145" s="34" t="n">
        <v>15012000</v>
      </c>
      <c r="DK145" s="99" t="s">
        <v>1386</v>
      </c>
      <c r="DL145" s="5" t="s">
        <v>202</v>
      </c>
      <c r="DS145" s="0" t="s">
        <v>1387</v>
      </c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99"/>
      <c r="EH145" s="2"/>
      <c r="EI145" s="2"/>
      <c r="EJ145" s="2"/>
      <c r="EK145" s="2"/>
      <c r="ER145" s="32" t="str">
        <f aca="false">CONCATENATE(CN145," ",FD145," ",DK145,DL145,"/",DN145,DO145)</f>
        <v>amlodipine oral 5mg/</v>
      </c>
      <c r="FD145" s="33" t="s">
        <v>210</v>
      </c>
      <c r="FE145" s="32" t="str">
        <f aca="false">CONCATENATE(CN145," ",FD145," ",DK145,DL145,"/",DN145,DO145)</f>
        <v>amlodipine oral 5mg/</v>
      </c>
    </row>
    <row r="146" customFormat="false" ht="13.8" hidden="false" customHeight="false" outlineLevel="0" collapsed="false">
      <c r="A146" s="91" t="n">
        <v>2720</v>
      </c>
      <c r="B146" s="0" t="s">
        <v>1402</v>
      </c>
      <c r="C146" s="92"/>
      <c r="D146" s="92"/>
      <c r="E146" s="92"/>
      <c r="F146" s="92"/>
      <c r="G146" s="0" t="n">
        <v>2720</v>
      </c>
      <c r="H146" s="91" t="n">
        <v>230090203</v>
      </c>
      <c r="I146" s="91" t="n">
        <v>230090203</v>
      </c>
      <c r="J146" s="2" t="str">
        <f aca="false">CONCATENATE(BI146," ",CK146," ",BE146," ",BO146," ",R146,S146," x ",DK146,DL146,"/",DN146,DO146)</f>
        <v>GRC amlodipine besilate BENNETT ΦΑΡΜΑΚΕΥΤΙΚΗ Α.Ε. capsule, hard 30 x 10mg/</v>
      </c>
      <c r="K146" s="2" t="str">
        <f aca="false">CONCATENATE(BI146," ",CK146," ",BE146," ",BO146," ",R146,S146," x ",DK146,DL146,"/",DN146,DO146)</f>
        <v>GRC amlodipine besilate BENNETT ΦΑΡΜΑΚΕΥΤΙΚΗ Α.Ε. capsule, hard 30 x 10mg/</v>
      </c>
      <c r="L146" s="2"/>
      <c r="M146" s="2"/>
      <c r="N146" s="2"/>
      <c r="O146" s="2"/>
      <c r="P146" s="0" t="n">
        <v>30</v>
      </c>
      <c r="Q146" s="73"/>
      <c r="R146" s="0" t="n">
        <v>30</v>
      </c>
      <c r="S146" s="73"/>
      <c r="T146" s="92"/>
      <c r="U146" s="92"/>
      <c r="V146" s="92"/>
      <c r="W146" s="92"/>
      <c r="X146" s="2"/>
      <c r="Y146" s="2"/>
      <c r="Z146" s="2"/>
      <c r="AA146" s="2" t="n">
        <v>30</v>
      </c>
      <c r="AB146" s="2"/>
      <c r="AC146" s="0" t="s">
        <v>1398</v>
      </c>
      <c r="AD146" s="2"/>
      <c r="AE146" s="2"/>
      <c r="AF146" s="101" t="n">
        <v>10210000</v>
      </c>
      <c r="AG146" s="93" t="s">
        <v>299</v>
      </c>
      <c r="AH146" s="0" t="s">
        <v>1379</v>
      </c>
      <c r="AI146" s="0" t="s">
        <v>1380</v>
      </c>
      <c r="AJ146" s="34" t="n">
        <v>15012000</v>
      </c>
      <c r="AK146" s="93" t="s">
        <v>300</v>
      </c>
      <c r="AL146" s="2"/>
      <c r="AM146" s="2"/>
      <c r="AN146" s="2"/>
      <c r="AO146" s="2"/>
      <c r="AP146" s="0" t="n">
        <v>30</v>
      </c>
      <c r="AR146" s="73"/>
      <c r="AS146" s="73" t="n">
        <f aca="false">AS145+1</f>
        <v>56565661</v>
      </c>
      <c r="AT146" s="36" t="str">
        <f aca="false">CONCATENATE(BI146," ",CK146," ",BE146," ",BO146," ",DK146,DL146,"/",DN146,DO146)</f>
        <v>GRC amlodipine besilate BENNETT ΦΑΡΜΑΚΕΥΤΙΚΗ Α.Ε. capsule, hard 10mg/</v>
      </c>
      <c r="AU146" s="29"/>
      <c r="AW146" s="2"/>
      <c r="AX146" s="0" t="s">
        <v>1403</v>
      </c>
      <c r="AY146" s="2"/>
      <c r="AZ146" s="0" t="s">
        <v>186</v>
      </c>
      <c r="BA146" s="33" t="s">
        <v>187</v>
      </c>
      <c r="BB146" s="101" t="n">
        <v>10210000</v>
      </c>
      <c r="BC146" s="93" t="s">
        <v>299</v>
      </c>
      <c r="BD146" s="94"/>
      <c r="BE146" s="0" t="s">
        <v>1400</v>
      </c>
      <c r="BF146" s="2"/>
      <c r="BG146" s="0" t="s">
        <v>1400</v>
      </c>
      <c r="BH146" s="2"/>
      <c r="BI146" s="95" t="s">
        <v>1384</v>
      </c>
      <c r="BJ146" s="0" t="str">
        <f aca="false">CONCATENATE(CK146," ",BO146," ",DK146,DL146,"/",DN146,DO146)</f>
        <v>amlodipine besilate capsule, hard 10mg/</v>
      </c>
      <c r="BK146" s="95"/>
      <c r="BL146" s="0" t="str">
        <f aca="false">CONCATENATE(CK146," ",BO146," ",DK146,DL146,"/",DN146,DO146)</f>
        <v>amlodipine besilate capsule, hard 10mg/</v>
      </c>
      <c r="BN146" s="101" t="n">
        <v>10210000</v>
      </c>
      <c r="BO146" s="93" t="s">
        <v>299</v>
      </c>
      <c r="BP146" s="92"/>
      <c r="BQ146" s="92"/>
      <c r="BR146" s="2"/>
      <c r="BS146" s="0" t="s">
        <v>1379</v>
      </c>
      <c r="BT146" s="2"/>
      <c r="BU146" s="2"/>
      <c r="BV146" s="34" t="n">
        <v>15012000</v>
      </c>
      <c r="BW146" s="93" t="s">
        <v>300</v>
      </c>
      <c r="BX146" s="2"/>
      <c r="BY146" s="2"/>
      <c r="BZ146" s="0" t="n">
        <v>20053000</v>
      </c>
      <c r="CA146" s="100" t="s">
        <v>191</v>
      </c>
      <c r="CB146" s="92"/>
      <c r="CC146" s="92"/>
      <c r="CD146" s="2"/>
      <c r="CE146" s="2"/>
      <c r="CF146" s="2"/>
      <c r="CG146" s="2"/>
      <c r="CH146" s="43" t="n">
        <v>100000090079</v>
      </c>
      <c r="CI146" s="43" t="s">
        <v>192</v>
      </c>
      <c r="CJ146" s="43" t="n">
        <v>100000090079</v>
      </c>
      <c r="CK146" s="0" t="s">
        <v>193</v>
      </c>
      <c r="CL146" s="73"/>
      <c r="CM146" s="97" t="n">
        <v>100000085259</v>
      </c>
      <c r="CN146" s="73" t="s">
        <v>195</v>
      </c>
      <c r="CO146" s="92"/>
      <c r="CP146" s="98"/>
      <c r="CQ146" s="0" t="s">
        <v>1385</v>
      </c>
      <c r="CR146" s="2"/>
      <c r="CS146" s="2"/>
      <c r="CX146" s="2"/>
      <c r="CY146" s="2"/>
      <c r="CZ146" s="92"/>
      <c r="DA146" s="92"/>
      <c r="DB146" s="92"/>
      <c r="DC146" s="92"/>
      <c r="DD146" s="92"/>
      <c r="DE146" s="99" t="s">
        <v>1087</v>
      </c>
      <c r="DF146" s="0" t="s">
        <v>202</v>
      </c>
      <c r="DG146" s="11"/>
      <c r="DH146" s="46" t="n">
        <v>1</v>
      </c>
      <c r="DI146" s="93" t="s">
        <v>300</v>
      </c>
      <c r="DJ146" s="34" t="n">
        <v>15012000</v>
      </c>
      <c r="DK146" s="99" t="s">
        <v>1087</v>
      </c>
      <c r="DL146" s="5" t="s">
        <v>202</v>
      </c>
      <c r="DS146" s="0" t="s">
        <v>1390</v>
      </c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99"/>
      <c r="EH146" s="2"/>
      <c r="EI146" s="2"/>
      <c r="EJ146" s="2"/>
      <c r="EK146" s="2"/>
      <c r="ER146" s="32" t="str">
        <f aca="false">CONCATENATE(CN146," ",FD146," ",DK146,DL146,"/",DN146,DO146)</f>
        <v>amlodipine oral 10mg/</v>
      </c>
      <c r="FD146" s="33" t="s">
        <v>210</v>
      </c>
      <c r="FE146" s="32" t="str">
        <f aca="false">CONCATENATE(CN146," ",FD146," ",DK146,DL146,"/",DN146,DO146)</f>
        <v>amlodipine oral 10mg/</v>
      </c>
    </row>
    <row r="147" customFormat="false" ht="13.8" hidden="false" customHeight="false" outlineLevel="0" collapsed="false">
      <c r="A147" s="91" t="n">
        <v>4515</v>
      </c>
      <c r="B147" s="0" t="s">
        <v>1404</v>
      </c>
      <c r="C147" s="92"/>
      <c r="D147" s="92"/>
      <c r="E147" s="92"/>
      <c r="F147" s="92"/>
      <c r="G147" s="0" t="n">
        <v>4303</v>
      </c>
      <c r="H147" s="91" t="n">
        <v>258380102</v>
      </c>
      <c r="I147" s="91" t="n">
        <v>258380102</v>
      </c>
      <c r="J147" s="2" t="str">
        <f aca="false">CONCATENATE(BI147," ",CK147," ",BE147," ",BO147," ",R147,S147," x ",DK147,DL147,"/",DN147,DO147)</f>
        <v>GRC amlodipine besilate SANDOZ GMBH, KUNDL, AUSTRIA tablet 20 x 5mg/</v>
      </c>
      <c r="K147" s="2" t="str">
        <f aca="false">CONCATENATE(BI147," ",CK147," ",BE147," ",BO147," ",R147,S147," x ",DK147,DL147,"/",DN147,DO147)</f>
        <v>GRC amlodipine besilate SANDOZ GMBH, KUNDL, AUSTRIA tablet 20 x 5mg/</v>
      </c>
      <c r="L147" s="2"/>
      <c r="M147" s="2"/>
      <c r="N147" s="2"/>
      <c r="O147" s="2"/>
      <c r="P147" s="0" t="n">
        <v>20</v>
      </c>
      <c r="Q147" s="73"/>
      <c r="R147" s="0" t="n">
        <v>20</v>
      </c>
      <c r="S147" s="73"/>
      <c r="T147" s="92"/>
      <c r="U147" s="92"/>
      <c r="V147" s="92"/>
      <c r="W147" s="92"/>
      <c r="X147" s="2"/>
      <c r="Y147" s="2"/>
      <c r="Z147" s="2"/>
      <c r="AA147" s="2" t="n">
        <v>30</v>
      </c>
      <c r="AB147" s="2"/>
      <c r="AC147" s="0" t="s">
        <v>1405</v>
      </c>
      <c r="AD147" s="2"/>
      <c r="AE147" s="2"/>
      <c r="AF147" s="0" t="n">
        <v>10219000</v>
      </c>
      <c r="AG147" s="0" t="s">
        <v>183</v>
      </c>
      <c r="AH147" s="0" t="s">
        <v>1379</v>
      </c>
      <c r="AI147" s="0" t="s">
        <v>1380</v>
      </c>
      <c r="AJ147" s="34" t="n">
        <v>15054000</v>
      </c>
      <c r="AK147" s="93" t="s">
        <v>183</v>
      </c>
      <c r="AL147" s="2"/>
      <c r="AM147" s="2"/>
      <c r="AN147" s="2"/>
      <c r="AO147" s="2"/>
      <c r="AP147" s="0" t="n">
        <v>20</v>
      </c>
      <c r="AR147" s="73"/>
      <c r="AS147" s="73" t="n">
        <f aca="false">AS146+1</f>
        <v>56565662</v>
      </c>
      <c r="AT147" s="36" t="str">
        <f aca="false">CONCATENATE(BI147," ",CK147," ",BE147," ",BO147," ",DK147,DL147,"/",DN147,DO147)</f>
        <v>GRC amlodipine besilate SANDOZ GMBH, KUNDL, AUSTRIA tablet 5mg/</v>
      </c>
      <c r="AU147" s="29"/>
      <c r="AW147" s="2"/>
      <c r="AX147" s="0" t="s">
        <v>1406</v>
      </c>
      <c r="AY147" s="2"/>
      <c r="AZ147" s="0" t="s">
        <v>186</v>
      </c>
      <c r="BA147" s="33" t="s">
        <v>187</v>
      </c>
      <c r="BB147" s="0" t="n">
        <v>10219000</v>
      </c>
      <c r="BC147" s="0" t="s">
        <v>183</v>
      </c>
      <c r="BD147" s="94"/>
      <c r="BE147" s="0" t="s">
        <v>1407</v>
      </c>
      <c r="BF147" s="2"/>
      <c r="BG147" s="0" t="s">
        <v>1408</v>
      </c>
      <c r="BH147" s="2"/>
      <c r="BI147" s="95" t="s">
        <v>1384</v>
      </c>
      <c r="BJ147" s="0" t="str">
        <f aca="false">CONCATENATE(CK147," ",BO147," ",DK147,DL147,"/",DN147,DO147)</f>
        <v>amlodipine besilate tablet 5mg/</v>
      </c>
      <c r="BK147" s="95"/>
      <c r="BL147" s="0" t="str">
        <f aca="false">CONCATENATE(CK147," ",BO147," ",DK147,DL147,"/",DN147,DO147)</f>
        <v>amlodipine besilate tablet 5mg/</v>
      </c>
      <c r="BN147" s="0" t="n">
        <v>10219000</v>
      </c>
      <c r="BO147" s="0" t="s">
        <v>183</v>
      </c>
      <c r="BP147" s="92"/>
      <c r="BQ147" s="92"/>
      <c r="BR147" s="2"/>
      <c r="BS147" s="0" t="s">
        <v>1379</v>
      </c>
      <c r="BT147" s="2"/>
      <c r="BU147" s="2"/>
      <c r="BV147" s="34" t="n">
        <v>15054000</v>
      </c>
      <c r="BW147" s="93" t="s">
        <v>183</v>
      </c>
      <c r="BX147" s="2"/>
      <c r="BY147" s="2"/>
      <c r="BZ147" s="0" t="n">
        <v>20053000</v>
      </c>
      <c r="CA147" s="100" t="s">
        <v>191</v>
      </c>
      <c r="CB147" s="92"/>
      <c r="CC147" s="92"/>
      <c r="CD147" s="2"/>
      <c r="CE147" s="2"/>
      <c r="CF147" s="2"/>
      <c r="CG147" s="2"/>
      <c r="CH147" s="43" t="n">
        <v>100000090079</v>
      </c>
      <c r="CI147" s="43" t="s">
        <v>192</v>
      </c>
      <c r="CJ147" s="43" t="n">
        <v>100000090079</v>
      </c>
      <c r="CK147" s="0" t="s">
        <v>193</v>
      </c>
      <c r="CL147" s="73"/>
      <c r="CM147" s="97" t="n">
        <v>100000085259</v>
      </c>
      <c r="CN147" s="73" t="s">
        <v>195</v>
      </c>
      <c r="CO147" s="92"/>
      <c r="CP147" s="98"/>
      <c r="CQ147" s="0" t="s">
        <v>1385</v>
      </c>
      <c r="CR147" s="2"/>
      <c r="CS147" s="2"/>
      <c r="CX147" s="2"/>
      <c r="CY147" s="2"/>
      <c r="CZ147" s="92"/>
      <c r="DA147" s="92"/>
      <c r="DB147" s="92"/>
      <c r="DC147" s="92"/>
      <c r="DD147" s="92"/>
      <c r="DE147" s="99" t="s">
        <v>1386</v>
      </c>
      <c r="DF147" s="0" t="s">
        <v>202</v>
      </c>
      <c r="DG147" s="11"/>
      <c r="DH147" s="46" t="n">
        <v>1</v>
      </c>
      <c r="DI147" s="93" t="s">
        <v>183</v>
      </c>
      <c r="DJ147" s="34" t="n">
        <v>15054000</v>
      </c>
      <c r="DK147" s="99" t="s">
        <v>1386</v>
      </c>
      <c r="DL147" s="5" t="s">
        <v>202</v>
      </c>
      <c r="DS147" s="0" t="s">
        <v>1390</v>
      </c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99"/>
      <c r="EH147" s="2"/>
      <c r="EI147" s="2"/>
      <c r="EJ147" s="2"/>
      <c r="EK147" s="2"/>
      <c r="ER147" s="32" t="str">
        <f aca="false">CONCATENATE(CN147," ",FD147," ",DK147,DL147,"/",DN147,DO147)</f>
        <v>amlodipine oral 5mg/</v>
      </c>
      <c r="FD147" s="33" t="s">
        <v>210</v>
      </c>
      <c r="FE147" s="32" t="str">
        <f aca="false">CONCATENATE(CN147," ",FD147," ",DK147,DL147,"/",DN147,DO147)</f>
        <v>amlodipine oral 5mg/</v>
      </c>
    </row>
    <row r="148" customFormat="false" ht="13.8" hidden="false" customHeight="false" outlineLevel="0" collapsed="false">
      <c r="A148" s="91" t="n">
        <v>4516</v>
      </c>
      <c r="B148" s="0" t="s">
        <v>1409</v>
      </c>
      <c r="C148" s="92"/>
      <c r="D148" s="92"/>
      <c r="E148" s="92"/>
      <c r="F148" s="92"/>
      <c r="G148" s="0" t="n">
        <v>4304</v>
      </c>
      <c r="H148" s="91" t="n">
        <v>258380202</v>
      </c>
      <c r="I148" s="91" t="n">
        <v>258380202</v>
      </c>
      <c r="J148" s="2" t="str">
        <f aca="false">CONCATENATE(BI148," ",CK148," ",BE148," ",BO148," ",R148,S148," x ",DK148,DL148,"/",DN148,DO148)</f>
        <v>GRC amlodipine besilate SANDOZ GMBH, KUNDL, AUSTRIA tablet 30 x 10mg/</v>
      </c>
      <c r="K148" s="2" t="str">
        <f aca="false">CONCATENATE(BI148," ",CK148," ",BE148," ",BO148," ",R148,S148," x ",DK148,DL148,"/",DN148,DO148)</f>
        <v>GRC amlodipine besilate SANDOZ GMBH, KUNDL, AUSTRIA tablet 30 x 10mg/</v>
      </c>
      <c r="L148" s="2"/>
      <c r="M148" s="2"/>
      <c r="N148" s="2"/>
      <c r="O148" s="2"/>
      <c r="P148" s="0" t="n">
        <v>30</v>
      </c>
      <c r="Q148" s="73"/>
      <c r="R148" s="0" t="n">
        <v>30</v>
      </c>
      <c r="S148" s="73"/>
      <c r="T148" s="92"/>
      <c r="U148" s="92"/>
      <c r="V148" s="92"/>
      <c r="W148" s="92"/>
      <c r="X148" s="2"/>
      <c r="Y148" s="2"/>
      <c r="Z148" s="2"/>
      <c r="AA148" s="2" t="n">
        <v>30</v>
      </c>
      <c r="AB148" s="2"/>
      <c r="AC148" s="0" t="s">
        <v>1405</v>
      </c>
      <c r="AD148" s="2"/>
      <c r="AE148" s="2"/>
      <c r="AF148" s="0" t="n">
        <v>10219000</v>
      </c>
      <c r="AG148" s="0" t="s">
        <v>183</v>
      </c>
      <c r="AH148" s="0" t="s">
        <v>1379</v>
      </c>
      <c r="AI148" s="0" t="s">
        <v>1380</v>
      </c>
      <c r="AJ148" s="34" t="n">
        <v>15054000</v>
      </c>
      <c r="AK148" s="93" t="s">
        <v>183</v>
      </c>
      <c r="AL148" s="2"/>
      <c r="AM148" s="2"/>
      <c r="AN148" s="2"/>
      <c r="AO148" s="2"/>
      <c r="AP148" s="0" t="n">
        <v>30</v>
      </c>
      <c r="AR148" s="73"/>
      <c r="AS148" s="73" t="n">
        <f aca="false">AS147+1</f>
        <v>56565663</v>
      </c>
      <c r="AT148" s="36" t="str">
        <f aca="false">CONCATENATE(BI148," ",CK148," ",BE148," ",BO148," ",DK148,DL148,"/",DN148,DO148)</f>
        <v>GRC amlodipine besilate SANDOZ GMBH, KUNDL, AUSTRIA tablet 10mg/</v>
      </c>
      <c r="AU148" s="29"/>
      <c r="AW148" s="2"/>
      <c r="AX148" s="0" t="s">
        <v>1410</v>
      </c>
      <c r="AY148" s="2"/>
      <c r="AZ148" s="0" t="s">
        <v>186</v>
      </c>
      <c r="BA148" s="33" t="s">
        <v>187</v>
      </c>
      <c r="BB148" s="0" t="n">
        <v>10219000</v>
      </c>
      <c r="BC148" s="0" t="s">
        <v>183</v>
      </c>
      <c r="BD148" s="94"/>
      <c r="BE148" s="0" t="s">
        <v>1407</v>
      </c>
      <c r="BF148" s="2"/>
      <c r="BG148" s="0" t="s">
        <v>1408</v>
      </c>
      <c r="BH148" s="2"/>
      <c r="BI148" s="95" t="s">
        <v>1384</v>
      </c>
      <c r="BJ148" s="0" t="str">
        <f aca="false">CONCATENATE(CK148," ",BO148," ",DK148,DL148,"/",DN148,DO148)</f>
        <v>amlodipine besilate tablet 10mg/</v>
      </c>
      <c r="BK148" s="95"/>
      <c r="BL148" s="0" t="str">
        <f aca="false">CONCATENATE(CK148," ",BO148," ",DK148,DL148,"/",DN148,DO148)</f>
        <v>amlodipine besilate tablet 10mg/</v>
      </c>
      <c r="BN148" s="0" t="n">
        <v>10219000</v>
      </c>
      <c r="BO148" s="0" t="s">
        <v>183</v>
      </c>
      <c r="BP148" s="92"/>
      <c r="BQ148" s="92"/>
      <c r="BR148" s="2"/>
      <c r="BS148" s="0" t="s">
        <v>1379</v>
      </c>
      <c r="BT148" s="2"/>
      <c r="BU148" s="2"/>
      <c r="BV148" s="34" t="n">
        <v>15054000</v>
      </c>
      <c r="BW148" s="93" t="s">
        <v>183</v>
      </c>
      <c r="BX148" s="2"/>
      <c r="BY148" s="2"/>
      <c r="BZ148" s="0" t="n">
        <v>20053000</v>
      </c>
      <c r="CA148" s="100" t="s">
        <v>191</v>
      </c>
      <c r="CB148" s="92"/>
      <c r="CC148" s="92"/>
      <c r="CD148" s="2"/>
      <c r="CE148" s="2"/>
      <c r="CF148" s="2"/>
      <c r="CG148" s="2"/>
      <c r="CH148" s="43" t="n">
        <v>100000090079</v>
      </c>
      <c r="CI148" s="43" t="s">
        <v>192</v>
      </c>
      <c r="CJ148" s="43" t="n">
        <v>100000090079</v>
      </c>
      <c r="CK148" s="0" t="s">
        <v>193</v>
      </c>
      <c r="CL148" s="73"/>
      <c r="CM148" s="97" t="n">
        <v>100000085259</v>
      </c>
      <c r="CN148" s="73" t="s">
        <v>195</v>
      </c>
      <c r="CO148" s="92"/>
      <c r="CP148" s="98"/>
      <c r="CQ148" s="0" t="s">
        <v>1385</v>
      </c>
      <c r="CR148" s="2"/>
      <c r="CS148" s="2"/>
      <c r="CX148" s="2"/>
      <c r="CY148" s="2"/>
      <c r="CZ148" s="92"/>
      <c r="DA148" s="92"/>
      <c r="DB148" s="92"/>
      <c r="DC148" s="92"/>
      <c r="DD148" s="92"/>
      <c r="DE148" s="99" t="s">
        <v>1087</v>
      </c>
      <c r="DF148" s="0" t="s">
        <v>202</v>
      </c>
      <c r="DG148" s="11"/>
      <c r="DH148" s="46" t="n">
        <v>1</v>
      </c>
      <c r="DI148" s="93" t="s">
        <v>183</v>
      </c>
      <c r="DJ148" s="34" t="n">
        <v>15054000</v>
      </c>
      <c r="DK148" s="99" t="s">
        <v>1087</v>
      </c>
      <c r="DL148" s="5" t="s">
        <v>202</v>
      </c>
      <c r="DS148" s="0" t="s">
        <v>1387</v>
      </c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99"/>
      <c r="EH148" s="2"/>
      <c r="EI148" s="2"/>
      <c r="EJ148" s="2"/>
      <c r="EK148" s="2"/>
      <c r="ER148" s="32" t="str">
        <f aca="false">CONCATENATE(CN148," ",FD148," ",DK148,DL148,"/",DN148,DO148)</f>
        <v>amlodipine oral 10mg/</v>
      </c>
      <c r="FD148" s="33" t="s">
        <v>210</v>
      </c>
      <c r="FE148" s="32" t="str">
        <f aca="false">CONCATENATE(CN148," ",FD148," ",DK148,DL148,"/",DN148,DO148)</f>
        <v>amlodipine oral 10mg/</v>
      </c>
    </row>
    <row r="149" customFormat="false" ht="13.8" hidden="false" customHeight="false" outlineLevel="0" collapsed="false">
      <c r="A149" s="91" t="n">
        <v>4303</v>
      </c>
      <c r="B149" s="0" t="s">
        <v>1411</v>
      </c>
      <c r="C149" s="92"/>
      <c r="D149" s="92"/>
      <c r="E149" s="92"/>
      <c r="F149" s="92"/>
      <c r="G149" s="0" t="n">
        <v>6236</v>
      </c>
      <c r="H149" s="91" t="n">
        <v>283780102</v>
      </c>
      <c r="I149" s="91" t="n">
        <v>283780102</v>
      </c>
      <c r="J149" s="2" t="str">
        <f aca="false">CONCATENATE(BI149," ",CK149," ",BE149," ",BO149," ",R149,S149," x ",DK149,DL149,"/",DN149,DO149)</f>
        <v>GRC amlodipine besilate SANTA PHARMA A,E, capsule, hard 30 x 10mg/</v>
      </c>
      <c r="K149" s="2" t="str">
        <f aca="false">CONCATENATE(BI149," ",CK149," ",BE149," ",BO149," ",R149,S149," x ",DK149,DL149,"/",DN149,DO149)</f>
        <v>GRC amlodipine besilate SANTA PHARMA A,E, capsule, hard 30 x 10mg/</v>
      </c>
      <c r="L149" s="2"/>
      <c r="M149" s="2"/>
      <c r="N149" s="2"/>
      <c r="O149" s="2"/>
      <c r="P149" s="0" t="n">
        <v>30</v>
      </c>
      <c r="Q149" s="73"/>
      <c r="R149" s="0" t="n">
        <v>30</v>
      </c>
      <c r="S149" s="73"/>
      <c r="T149" s="92"/>
      <c r="U149" s="92"/>
      <c r="V149" s="92"/>
      <c r="W149" s="92"/>
      <c r="X149" s="2"/>
      <c r="Y149" s="2"/>
      <c r="Z149" s="2"/>
      <c r="AA149" s="2" t="n">
        <v>30</v>
      </c>
      <c r="AB149" s="2"/>
      <c r="AC149" s="0" t="s">
        <v>1412</v>
      </c>
      <c r="AD149" s="2"/>
      <c r="AE149" s="2"/>
      <c r="AF149" s="101" t="n">
        <v>10210000</v>
      </c>
      <c r="AG149" s="93" t="s">
        <v>299</v>
      </c>
      <c r="AH149" s="0" t="s">
        <v>1379</v>
      </c>
      <c r="AI149" s="0" t="s">
        <v>1380</v>
      </c>
      <c r="AJ149" s="34" t="n">
        <v>15012000</v>
      </c>
      <c r="AK149" s="93" t="s">
        <v>300</v>
      </c>
      <c r="AL149" s="2"/>
      <c r="AM149" s="2"/>
      <c r="AN149" s="2"/>
      <c r="AO149" s="2"/>
      <c r="AP149" s="0" t="n">
        <v>30</v>
      </c>
      <c r="AR149" s="73"/>
      <c r="AS149" s="73" t="n">
        <f aca="false">AS148+1</f>
        <v>56565664</v>
      </c>
      <c r="AT149" s="36" t="str">
        <f aca="false">CONCATENATE(BI149," ",CK149," ",BE149," ",BO149," ",DK149,DL149,"/",DN149,DO149)</f>
        <v>GRC amlodipine besilate SANTA PHARMA A,E, capsule, hard 10mg/</v>
      </c>
      <c r="AU149" s="29"/>
      <c r="AW149" s="2"/>
      <c r="AX149" s="0" t="s">
        <v>1413</v>
      </c>
      <c r="AY149" s="2"/>
      <c r="AZ149" s="0" t="s">
        <v>186</v>
      </c>
      <c r="BA149" s="33" t="s">
        <v>187</v>
      </c>
      <c r="BB149" s="101" t="n">
        <v>10210000</v>
      </c>
      <c r="BC149" s="93" t="s">
        <v>299</v>
      </c>
      <c r="BD149" s="94"/>
      <c r="BE149" s="0" t="s">
        <v>1408</v>
      </c>
      <c r="BF149" s="2"/>
      <c r="BG149" s="0" t="s">
        <v>1414</v>
      </c>
      <c r="BH149" s="2"/>
      <c r="BI149" s="95" t="s">
        <v>1384</v>
      </c>
      <c r="BJ149" s="0" t="str">
        <f aca="false">CONCATENATE(CK149," ",BO149," ",DK149,DL149,"/",DN149,DO149)</f>
        <v>amlodipine besilate capsule, hard 10mg/</v>
      </c>
      <c r="BK149" s="95"/>
      <c r="BL149" s="0" t="str">
        <f aca="false">CONCATENATE(CK149," ",BO149," ",DK149,DL149,"/",DN149,DO149)</f>
        <v>amlodipine besilate capsule, hard 10mg/</v>
      </c>
      <c r="BN149" s="101" t="n">
        <v>10210000</v>
      </c>
      <c r="BO149" s="93" t="s">
        <v>299</v>
      </c>
      <c r="BP149" s="92"/>
      <c r="BQ149" s="92"/>
      <c r="BR149" s="2"/>
      <c r="BS149" s="0" t="s">
        <v>1379</v>
      </c>
      <c r="BT149" s="2"/>
      <c r="BU149" s="2"/>
      <c r="BV149" s="34" t="n">
        <v>15012000</v>
      </c>
      <c r="BW149" s="93" t="s">
        <v>300</v>
      </c>
      <c r="BX149" s="2"/>
      <c r="BY149" s="2"/>
      <c r="BZ149" s="0" t="n">
        <v>20053000</v>
      </c>
      <c r="CA149" s="100" t="s">
        <v>191</v>
      </c>
      <c r="CB149" s="92"/>
      <c r="CC149" s="92"/>
      <c r="CD149" s="2"/>
      <c r="CE149" s="2"/>
      <c r="CF149" s="2"/>
      <c r="CG149" s="2"/>
      <c r="CH149" s="43" t="n">
        <v>100000090079</v>
      </c>
      <c r="CI149" s="43" t="s">
        <v>192</v>
      </c>
      <c r="CJ149" s="43" t="n">
        <v>100000090079</v>
      </c>
      <c r="CK149" s="0" t="s">
        <v>193</v>
      </c>
      <c r="CL149" s="73"/>
      <c r="CM149" s="97" t="n">
        <v>100000085259</v>
      </c>
      <c r="CN149" s="73" t="s">
        <v>195</v>
      </c>
      <c r="CO149" s="92"/>
      <c r="CP149" s="98"/>
      <c r="CQ149" s="0" t="s">
        <v>1385</v>
      </c>
      <c r="CR149" s="2"/>
      <c r="CS149" s="2"/>
      <c r="CX149" s="2"/>
      <c r="CY149" s="2"/>
      <c r="CZ149" s="92"/>
      <c r="DA149" s="92"/>
      <c r="DB149" s="92"/>
      <c r="DC149" s="92"/>
      <c r="DD149" s="92"/>
      <c r="DE149" s="99" t="s">
        <v>1087</v>
      </c>
      <c r="DF149" s="0" t="s">
        <v>202</v>
      </c>
      <c r="DG149" s="11"/>
      <c r="DH149" s="46" t="n">
        <v>1</v>
      </c>
      <c r="DI149" s="93" t="s">
        <v>300</v>
      </c>
      <c r="DJ149" s="34" t="n">
        <v>15012000</v>
      </c>
      <c r="DK149" s="99" t="s">
        <v>1087</v>
      </c>
      <c r="DL149" s="5" t="s">
        <v>202</v>
      </c>
      <c r="DS149" s="0" t="s">
        <v>1387</v>
      </c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99"/>
      <c r="EH149" s="2"/>
      <c r="EI149" s="2"/>
      <c r="EJ149" s="2"/>
      <c r="EK149" s="2"/>
      <c r="ER149" s="32" t="str">
        <f aca="false">CONCATENATE(CN149," ",FD149," ",DK149,DL149,"/",DN149,DO149)</f>
        <v>amlodipine oral 10mg/</v>
      </c>
      <c r="FD149" s="33" t="s">
        <v>210</v>
      </c>
      <c r="FE149" s="32" t="str">
        <f aca="false">CONCATENATE(CN149," ",FD149," ",DK149,DL149,"/",DN149,DO149)</f>
        <v>amlodipine oral 10mg/</v>
      </c>
    </row>
    <row r="150" customFormat="false" ht="13.8" hidden="false" customHeight="false" outlineLevel="0" collapsed="false">
      <c r="A150" s="91" t="n">
        <v>4304</v>
      </c>
      <c r="B150" s="0" t="s">
        <v>1415</v>
      </c>
      <c r="C150" s="92"/>
      <c r="D150" s="92"/>
      <c r="E150" s="92"/>
      <c r="F150" s="92"/>
      <c r="G150" s="0" t="n">
        <v>6237</v>
      </c>
      <c r="H150" s="91" t="n">
        <v>283780202</v>
      </c>
      <c r="I150" s="91" t="n">
        <v>283780202</v>
      </c>
      <c r="J150" s="2" t="str">
        <f aca="false">CONCATENATE(BI150," ",CK150," ",BE150," ",BO150," ",R150,S150," x ",DK150,DL150,"/",DN150,DO150)</f>
        <v>GRC amlodipine besilate SANTA PHARMA A,E, capsule, hard 30 x 5mg/</v>
      </c>
      <c r="K150" s="2" t="str">
        <f aca="false">CONCATENATE(BI150," ",CK150," ",BE150," ",BO150," ",R150,S150," x ",DK150,DL150,"/",DN150,DO150)</f>
        <v>GRC amlodipine besilate SANTA PHARMA A,E, capsule, hard 30 x 5mg/</v>
      </c>
      <c r="L150" s="2"/>
      <c r="M150" s="2"/>
      <c r="N150" s="2"/>
      <c r="O150" s="2"/>
      <c r="P150" s="0" t="n">
        <v>30</v>
      </c>
      <c r="Q150" s="73"/>
      <c r="R150" s="0" t="n">
        <v>30</v>
      </c>
      <c r="S150" s="73"/>
      <c r="T150" s="92"/>
      <c r="U150" s="92"/>
      <c r="V150" s="92"/>
      <c r="W150" s="92"/>
      <c r="X150" s="2"/>
      <c r="Y150" s="2"/>
      <c r="Z150" s="2"/>
      <c r="AA150" s="2" t="n">
        <v>30</v>
      </c>
      <c r="AB150" s="2"/>
      <c r="AC150" s="0" t="s">
        <v>1412</v>
      </c>
      <c r="AD150" s="2"/>
      <c r="AE150" s="2"/>
      <c r="AF150" s="101" t="n">
        <v>10210000</v>
      </c>
      <c r="AG150" s="93" t="s">
        <v>299</v>
      </c>
      <c r="AH150" s="0" t="s">
        <v>1379</v>
      </c>
      <c r="AI150" s="0" t="s">
        <v>1380</v>
      </c>
      <c r="AJ150" s="34" t="n">
        <v>15012000</v>
      </c>
      <c r="AK150" s="93" t="s">
        <v>300</v>
      </c>
      <c r="AL150" s="2"/>
      <c r="AM150" s="2"/>
      <c r="AN150" s="2"/>
      <c r="AO150" s="2"/>
      <c r="AP150" s="0" t="n">
        <v>30</v>
      </c>
      <c r="AR150" s="73"/>
      <c r="AS150" s="73" t="n">
        <f aca="false">AS149+1</f>
        <v>56565665</v>
      </c>
      <c r="AT150" s="36" t="str">
        <f aca="false">CONCATENATE(BI150," ",CK150," ",BE150," ",BO150," ",DK150,DL150,"/",DN150,DO150)</f>
        <v>GRC amlodipine besilate SANTA PHARMA A,E, capsule, hard 5mg/</v>
      </c>
      <c r="AU150" s="29"/>
      <c r="AW150" s="2"/>
      <c r="AX150" s="0" t="s">
        <v>1416</v>
      </c>
      <c r="AY150" s="2"/>
      <c r="AZ150" s="0" t="s">
        <v>186</v>
      </c>
      <c r="BA150" s="33" t="s">
        <v>187</v>
      </c>
      <c r="BB150" s="101" t="n">
        <v>10210000</v>
      </c>
      <c r="BC150" s="93" t="s">
        <v>299</v>
      </c>
      <c r="BD150" s="94"/>
      <c r="BE150" s="0" t="s">
        <v>1408</v>
      </c>
      <c r="BF150" s="2"/>
      <c r="BG150" s="0" t="s">
        <v>1414</v>
      </c>
      <c r="BH150" s="2"/>
      <c r="BI150" s="95" t="s">
        <v>1384</v>
      </c>
      <c r="BJ150" s="0" t="str">
        <f aca="false">CONCATENATE(CK150," ",BO150," ",DK150,DL150,"/",DN150,DO150)</f>
        <v>amlodipine besilate capsule, hard 5mg/</v>
      </c>
      <c r="BK150" s="95"/>
      <c r="BL150" s="0" t="str">
        <f aca="false">CONCATENATE(CK150," ",BO150," ",DK150,DL150,"/",DN150,DO150)</f>
        <v>amlodipine besilate capsule, hard 5mg/</v>
      </c>
      <c r="BN150" s="101" t="n">
        <v>10210000</v>
      </c>
      <c r="BO150" s="93" t="s">
        <v>299</v>
      </c>
      <c r="BP150" s="92"/>
      <c r="BQ150" s="92"/>
      <c r="BR150" s="2"/>
      <c r="BS150" s="0" t="s">
        <v>1379</v>
      </c>
      <c r="BT150" s="2"/>
      <c r="BU150" s="2"/>
      <c r="BV150" s="34" t="n">
        <v>15012000</v>
      </c>
      <c r="BW150" s="93" t="s">
        <v>300</v>
      </c>
      <c r="BX150" s="2"/>
      <c r="BY150" s="2"/>
      <c r="BZ150" s="0" t="n">
        <v>20053000</v>
      </c>
      <c r="CA150" s="100" t="s">
        <v>191</v>
      </c>
      <c r="CB150" s="92"/>
      <c r="CC150" s="92"/>
      <c r="CD150" s="2"/>
      <c r="CE150" s="2"/>
      <c r="CF150" s="2"/>
      <c r="CG150" s="2"/>
      <c r="CH150" s="43" t="n">
        <v>100000090079</v>
      </c>
      <c r="CI150" s="43" t="s">
        <v>192</v>
      </c>
      <c r="CJ150" s="43" t="n">
        <v>100000090079</v>
      </c>
      <c r="CK150" s="0" t="s">
        <v>193</v>
      </c>
      <c r="CL150" s="73"/>
      <c r="CM150" s="97" t="n">
        <v>100000085259</v>
      </c>
      <c r="CN150" s="73" t="s">
        <v>195</v>
      </c>
      <c r="CO150" s="92"/>
      <c r="CP150" s="98"/>
      <c r="CQ150" s="0" t="s">
        <v>1385</v>
      </c>
      <c r="CR150" s="2"/>
      <c r="CS150" s="2"/>
      <c r="CX150" s="2"/>
      <c r="CY150" s="2"/>
      <c r="CZ150" s="92"/>
      <c r="DA150" s="92"/>
      <c r="DB150" s="92"/>
      <c r="DC150" s="92"/>
      <c r="DD150" s="92"/>
      <c r="DE150" s="99" t="s">
        <v>1386</v>
      </c>
      <c r="DF150" s="0" t="s">
        <v>202</v>
      </c>
      <c r="DG150" s="11"/>
      <c r="DH150" s="46" t="n">
        <v>1</v>
      </c>
      <c r="DI150" s="93" t="s">
        <v>300</v>
      </c>
      <c r="DJ150" s="34" t="n">
        <v>15012000</v>
      </c>
      <c r="DK150" s="99" t="s">
        <v>1386</v>
      </c>
      <c r="DL150" s="5" t="s">
        <v>202</v>
      </c>
      <c r="DS150" s="0" t="s">
        <v>1390</v>
      </c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99"/>
      <c r="EH150" s="2"/>
      <c r="EI150" s="2"/>
      <c r="EJ150" s="2"/>
      <c r="EK150" s="2"/>
      <c r="ER150" s="32" t="str">
        <f aca="false">CONCATENATE(CN150," ",FD150," ",DK150,DL150,"/",DN150,DO150)</f>
        <v>amlodipine oral 5mg/</v>
      </c>
      <c r="FD150" s="33" t="s">
        <v>210</v>
      </c>
      <c r="FE150" s="32" t="str">
        <f aca="false">CONCATENATE(CN150," ",FD150," ",DK150,DL150,"/",DN150,DO150)</f>
        <v>amlodipine oral 5mg/</v>
      </c>
    </row>
    <row r="151" customFormat="false" ht="13.8" hidden="false" customHeight="false" outlineLevel="0" collapsed="false">
      <c r="A151" s="91" t="n">
        <v>6236</v>
      </c>
      <c r="B151" s="0" t="s">
        <v>1417</v>
      </c>
      <c r="C151" s="92"/>
      <c r="D151" s="92"/>
      <c r="E151" s="92"/>
      <c r="F151" s="92"/>
      <c r="G151" s="0" t="n">
        <v>4305</v>
      </c>
      <c r="H151" s="91" t="n">
        <v>258430102</v>
      </c>
      <c r="I151" s="91" t="n">
        <v>258430102</v>
      </c>
      <c r="J151" s="2" t="str">
        <f aca="false">CONCATENATE(BI151," ",CK151," ",BE151," ",BO151," ",R151,S151," x ",DK151,DL151,"/",DN151,DO151)</f>
        <v>GRC amlodipine besilate ΦΑΡΜΕΞ Α.Ε. capsule, hard 30 x 5mg/</v>
      </c>
      <c r="K151" s="2" t="str">
        <f aca="false">CONCATENATE(BI151," ",CK151," ",BE151," ",BO151," ",R151,S151," x ",DK151,DL151,"/",DN151,DO151)</f>
        <v>GRC amlodipine besilate ΦΑΡΜΕΞ Α.Ε. capsule, hard 30 x 5mg/</v>
      </c>
      <c r="L151" s="2"/>
      <c r="M151" s="2"/>
      <c r="N151" s="2"/>
      <c r="O151" s="2"/>
      <c r="P151" s="0" t="n">
        <v>30</v>
      </c>
      <c r="Q151" s="73"/>
      <c r="R151" s="0" t="n">
        <v>30</v>
      </c>
      <c r="S151" s="73"/>
      <c r="T151" s="92"/>
      <c r="U151" s="92"/>
      <c r="V151" s="92"/>
      <c r="W151" s="92"/>
      <c r="X151" s="2"/>
      <c r="Y151" s="2"/>
      <c r="Z151" s="2"/>
      <c r="AA151" s="2" t="n">
        <v>14</v>
      </c>
      <c r="AB151" s="2"/>
      <c r="AC151" s="0" t="s">
        <v>1418</v>
      </c>
      <c r="AD151" s="2"/>
      <c r="AE151" s="2"/>
      <c r="AF151" s="101" t="n">
        <v>10210000</v>
      </c>
      <c r="AG151" s="93" t="s">
        <v>299</v>
      </c>
      <c r="AH151" s="0" t="s">
        <v>1379</v>
      </c>
      <c r="AI151" s="0" t="s">
        <v>1380</v>
      </c>
      <c r="AJ151" s="34" t="n">
        <v>15012000</v>
      </c>
      <c r="AK151" s="93" t="s">
        <v>300</v>
      </c>
      <c r="AL151" s="2"/>
      <c r="AM151" s="2"/>
      <c r="AN151" s="2"/>
      <c r="AO151" s="2"/>
      <c r="AP151" s="0" t="n">
        <v>30</v>
      </c>
      <c r="AR151" s="73"/>
      <c r="AS151" s="73" t="n">
        <f aca="false">AS150+1</f>
        <v>56565666</v>
      </c>
      <c r="AT151" s="36" t="str">
        <f aca="false">CONCATENATE(BI151," ",CK151," ",BE151," ",BO151," ",DK151,DL151,"/",DN151,DO151)</f>
        <v>GRC amlodipine besilate ΦΑΡΜΕΞ Α.Ε. capsule, hard 5mg/</v>
      </c>
      <c r="AU151" s="29"/>
      <c r="AW151" s="2"/>
      <c r="AX151" s="0" t="s">
        <v>1419</v>
      </c>
      <c r="AY151" s="2"/>
      <c r="AZ151" s="0" t="s">
        <v>186</v>
      </c>
      <c r="BA151" s="33" t="s">
        <v>187</v>
      </c>
      <c r="BB151" s="101" t="n">
        <v>10210000</v>
      </c>
      <c r="BC151" s="93" t="s">
        <v>299</v>
      </c>
      <c r="BD151" s="94"/>
      <c r="BE151" s="0" t="s">
        <v>1414</v>
      </c>
      <c r="BF151" s="2"/>
      <c r="BG151" s="0" t="s">
        <v>1420</v>
      </c>
      <c r="BH151" s="2"/>
      <c r="BI151" s="95" t="s">
        <v>1384</v>
      </c>
      <c r="BJ151" s="0" t="str">
        <f aca="false">CONCATENATE(CK151," ",BO151," ",DK151,DL151,"/",DN151,DO151)</f>
        <v>amlodipine besilate capsule, hard 5mg/</v>
      </c>
      <c r="BK151" s="95"/>
      <c r="BL151" s="0" t="str">
        <f aca="false">CONCATENATE(CK151," ",BO151," ",DK151,DL151,"/",DN151,DO151)</f>
        <v>amlodipine besilate capsule, hard 5mg/</v>
      </c>
      <c r="BN151" s="101" t="n">
        <v>10210000</v>
      </c>
      <c r="BO151" s="93" t="s">
        <v>299</v>
      </c>
      <c r="BP151" s="92"/>
      <c r="BQ151" s="92"/>
      <c r="BR151" s="2"/>
      <c r="BS151" s="0" t="s">
        <v>1379</v>
      </c>
      <c r="BT151" s="2"/>
      <c r="BU151" s="2"/>
      <c r="BV151" s="34" t="n">
        <v>15012000</v>
      </c>
      <c r="BW151" s="93" t="s">
        <v>300</v>
      </c>
      <c r="BX151" s="2"/>
      <c r="BY151" s="2"/>
      <c r="BZ151" s="0" t="n">
        <v>20053000</v>
      </c>
      <c r="CA151" s="100" t="s">
        <v>191</v>
      </c>
      <c r="CB151" s="92"/>
      <c r="CC151" s="92"/>
      <c r="CD151" s="2"/>
      <c r="CE151" s="2"/>
      <c r="CF151" s="2"/>
      <c r="CG151" s="2"/>
      <c r="CH151" s="43" t="n">
        <v>100000090079</v>
      </c>
      <c r="CI151" s="43" t="s">
        <v>192</v>
      </c>
      <c r="CJ151" s="43" t="n">
        <v>100000090079</v>
      </c>
      <c r="CK151" s="0" t="s">
        <v>193</v>
      </c>
      <c r="CL151" s="73"/>
      <c r="CM151" s="97" t="n">
        <v>100000085259</v>
      </c>
      <c r="CN151" s="73" t="s">
        <v>195</v>
      </c>
      <c r="CO151" s="92"/>
      <c r="CP151" s="98"/>
      <c r="CQ151" s="0" t="s">
        <v>1385</v>
      </c>
      <c r="CR151" s="2"/>
      <c r="CS151" s="2"/>
      <c r="CX151" s="2"/>
      <c r="CY151" s="2"/>
      <c r="CZ151" s="92"/>
      <c r="DA151" s="92"/>
      <c r="DB151" s="92"/>
      <c r="DC151" s="92"/>
      <c r="DD151" s="92"/>
      <c r="DE151" s="99" t="s">
        <v>1386</v>
      </c>
      <c r="DF151" s="0" t="s">
        <v>202</v>
      </c>
      <c r="DG151" s="11"/>
      <c r="DH151" s="46" t="n">
        <v>1</v>
      </c>
      <c r="DI151" s="93" t="s">
        <v>300</v>
      </c>
      <c r="DJ151" s="34" t="n">
        <v>15012000</v>
      </c>
      <c r="DK151" s="99" t="s">
        <v>1386</v>
      </c>
      <c r="DL151" s="5" t="s">
        <v>202</v>
      </c>
      <c r="DS151" s="0" t="s">
        <v>1387</v>
      </c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99"/>
      <c r="EH151" s="2"/>
      <c r="EI151" s="2"/>
      <c r="EJ151" s="2"/>
      <c r="EK151" s="2"/>
      <c r="ER151" s="32" t="str">
        <f aca="false">CONCATENATE(CN151," ",FD151," ",DK151,DL151,"/",DN151,DO151)</f>
        <v>amlodipine oral 5mg/</v>
      </c>
      <c r="FD151" s="33" t="s">
        <v>210</v>
      </c>
      <c r="FE151" s="32" t="str">
        <f aca="false">CONCATENATE(CN151," ",FD151," ",DK151,DL151,"/",DN151,DO151)</f>
        <v>amlodipine oral 5mg/</v>
      </c>
    </row>
    <row r="152" customFormat="false" ht="13.8" hidden="false" customHeight="false" outlineLevel="0" collapsed="false">
      <c r="A152" s="91" t="n">
        <v>6237</v>
      </c>
      <c r="B152" s="0" t="s">
        <v>1421</v>
      </c>
      <c r="C152" s="92"/>
      <c r="D152" s="92"/>
      <c r="E152" s="92"/>
      <c r="F152" s="92"/>
      <c r="G152" s="0" t="n">
        <v>4306</v>
      </c>
      <c r="H152" s="91" t="n">
        <v>258430202</v>
      </c>
      <c r="I152" s="91" t="n">
        <v>258430202</v>
      </c>
      <c r="J152" s="2" t="str">
        <f aca="false">CONCATENATE(BI152," ",CK152," ",BE152," ",BO152," ",R152,S152," x ",DK152,DL152,"/",DN152,DO152)</f>
        <v>GRC amlodipine besilate ΦΑΡΜΕΞ Α.Ε. capsule, hard 30 x 10mg/</v>
      </c>
      <c r="K152" s="2" t="str">
        <f aca="false">CONCATENATE(BI152," ",CK152," ",BE152," ",BO152," ",R152,S152," x ",DK152,DL152,"/",DN152,DO152)</f>
        <v>GRC amlodipine besilate ΦΑΡΜΕΞ Α.Ε. capsule, hard 30 x 10mg/</v>
      </c>
      <c r="L152" s="2"/>
      <c r="M152" s="2"/>
      <c r="N152" s="2"/>
      <c r="O152" s="2"/>
      <c r="P152" s="0" t="n">
        <v>30</v>
      </c>
      <c r="Q152" s="73"/>
      <c r="R152" s="0" t="n">
        <v>30</v>
      </c>
      <c r="S152" s="73"/>
      <c r="T152" s="92"/>
      <c r="U152" s="92"/>
      <c r="V152" s="92"/>
      <c r="W152" s="92"/>
      <c r="X152" s="2"/>
      <c r="Y152" s="2"/>
      <c r="Z152" s="2"/>
      <c r="AA152" s="2" t="n">
        <v>14</v>
      </c>
      <c r="AB152" s="2"/>
      <c r="AC152" s="0" t="s">
        <v>1418</v>
      </c>
      <c r="AD152" s="2"/>
      <c r="AE152" s="2"/>
      <c r="AF152" s="101" t="n">
        <v>10210000</v>
      </c>
      <c r="AG152" s="93" t="s">
        <v>299</v>
      </c>
      <c r="AH152" s="0" t="s">
        <v>1379</v>
      </c>
      <c r="AI152" s="0" t="s">
        <v>1380</v>
      </c>
      <c r="AJ152" s="34" t="n">
        <v>15012000</v>
      </c>
      <c r="AK152" s="93" t="s">
        <v>300</v>
      </c>
      <c r="AL152" s="2"/>
      <c r="AM152" s="2"/>
      <c r="AN152" s="2"/>
      <c r="AO152" s="2"/>
      <c r="AP152" s="0" t="n">
        <v>30</v>
      </c>
      <c r="AR152" s="73"/>
      <c r="AS152" s="73" t="n">
        <f aca="false">AS151+1</f>
        <v>56565667</v>
      </c>
      <c r="AT152" s="36" t="str">
        <f aca="false">CONCATENATE(BI152," ",CK152," ",BE152," ",BO152," ",DK152,DL152,"/",DN152,DO152)</f>
        <v>GRC amlodipine besilate ΦΑΡΜΕΞ Α.Ε. capsule, hard 10mg/</v>
      </c>
      <c r="AU152" s="29"/>
      <c r="AW152" s="2"/>
      <c r="AX152" s="0" t="s">
        <v>1422</v>
      </c>
      <c r="AY152" s="2"/>
      <c r="AZ152" s="0" t="s">
        <v>186</v>
      </c>
      <c r="BA152" s="33" t="s">
        <v>187</v>
      </c>
      <c r="BB152" s="101" t="n">
        <v>10210000</v>
      </c>
      <c r="BC152" s="93" t="s">
        <v>299</v>
      </c>
      <c r="BD152" s="94"/>
      <c r="BE152" s="0" t="s">
        <v>1414</v>
      </c>
      <c r="BF152" s="2"/>
      <c r="BG152" s="0" t="s">
        <v>1420</v>
      </c>
      <c r="BH152" s="2"/>
      <c r="BI152" s="95" t="s">
        <v>1384</v>
      </c>
      <c r="BJ152" s="0" t="str">
        <f aca="false">CONCATENATE(CK152," ",BO152," ",DK152,DL152,"/",DN152,DO152)</f>
        <v>amlodipine besilate capsule, hard 10mg/</v>
      </c>
      <c r="BK152" s="95"/>
      <c r="BL152" s="0" t="str">
        <f aca="false">CONCATENATE(CK152," ",BO152," ",DK152,DL152,"/",DN152,DO152)</f>
        <v>amlodipine besilate capsule, hard 10mg/</v>
      </c>
      <c r="BN152" s="101" t="n">
        <v>10210000</v>
      </c>
      <c r="BO152" s="93" t="s">
        <v>299</v>
      </c>
      <c r="BP152" s="92"/>
      <c r="BQ152" s="92"/>
      <c r="BR152" s="2"/>
      <c r="BS152" s="0" t="s">
        <v>1379</v>
      </c>
      <c r="BT152" s="2"/>
      <c r="BU152" s="2"/>
      <c r="BV152" s="34" t="n">
        <v>15012000</v>
      </c>
      <c r="BW152" s="93" t="s">
        <v>300</v>
      </c>
      <c r="BX152" s="2"/>
      <c r="BY152" s="2"/>
      <c r="BZ152" s="0" t="n">
        <v>20053000</v>
      </c>
      <c r="CA152" s="100" t="s">
        <v>191</v>
      </c>
      <c r="CB152" s="92"/>
      <c r="CC152" s="92"/>
      <c r="CD152" s="2"/>
      <c r="CE152" s="2"/>
      <c r="CF152" s="2"/>
      <c r="CG152" s="2"/>
      <c r="CH152" s="43" t="n">
        <v>100000090079</v>
      </c>
      <c r="CI152" s="43" t="s">
        <v>192</v>
      </c>
      <c r="CJ152" s="43" t="n">
        <v>100000090079</v>
      </c>
      <c r="CK152" s="0" t="s">
        <v>193</v>
      </c>
      <c r="CL152" s="73"/>
      <c r="CM152" s="97" t="n">
        <v>100000085259</v>
      </c>
      <c r="CN152" s="73" t="s">
        <v>195</v>
      </c>
      <c r="CO152" s="92"/>
      <c r="CP152" s="98"/>
      <c r="CQ152" s="0" t="s">
        <v>1385</v>
      </c>
      <c r="CR152" s="2"/>
      <c r="CS152" s="2"/>
      <c r="CX152" s="2"/>
      <c r="CY152" s="2"/>
      <c r="CZ152" s="92"/>
      <c r="DA152" s="92"/>
      <c r="DB152" s="92"/>
      <c r="DC152" s="92"/>
      <c r="DD152" s="92"/>
      <c r="DE152" s="99" t="s">
        <v>1087</v>
      </c>
      <c r="DF152" s="0" t="s">
        <v>202</v>
      </c>
      <c r="DG152" s="11"/>
      <c r="DH152" s="46" t="n">
        <v>1</v>
      </c>
      <c r="DI152" s="93" t="s">
        <v>300</v>
      </c>
      <c r="DJ152" s="34" t="n">
        <v>15012000</v>
      </c>
      <c r="DK152" s="99" t="s">
        <v>1087</v>
      </c>
      <c r="DL152" s="5" t="s">
        <v>202</v>
      </c>
      <c r="DS152" s="0" t="s">
        <v>1390</v>
      </c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99"/>
      <c r="EH152" s="2"/>
      <c r="EI152" s="2"/>
      <c r="EJ152" s="2"/>
      <c r="EK152" s="2"/>
      <c r="ER152" s="32" t="str">
        <f aca="false">CONCATENATE(CN152," ",FD152," ",DK152,DL152,"/",DN152,DO152)</f>
        <v>amlodipine oral 10mg/</v>
      </c>
      <c r="FD152" s="33" t="s">
        <v>210</v>
      </c>
      <c r="FE152" s="32" t="str">
        <f aca="false">CONCATENATE(CN152," ",FD152," ",DK152,DL152,"/",DN152,DO152)</f>
        <v>amlodipine oral 10mg/</v>
      </c>
    </row>
    <row r="153" customFormat="false" ht="26.75" hidden="false" customHeight="false" outlineLevel="0" collapsed="false">
      <c r="A153" s="91" t="n">
        <v>4305</v>
      </c>
      <c r="B153" s="0" t="s">
        <v>1423</v>
      </c>
      <c r="C153" s="92"/>
      <c r="D153" s="92"/>
      <c r="E153" s="92"/>
      <c r="F153" s="92"/>
      <c r="G153" s="0" t="n">
        <v>4307</v>
      </c>
      <c r="H153" s="91" t="n">
        <v>258440103</v>
      </c>
      <c r="I153" s="91" t="n">
        <v>258440103</v>
      </c>
      <c r="J153" s="2" t="str">
        <f aca="false">CONCATENATE(BI153," ",CK153," ",BE153," ",BO153," ",R153,S153," x ",DK153,DL153,"/",DN153,DO153)</f>
        <v>GRC amlodipine besilate PROTON PHARMA ΑΝΩΝΥΜΗ ΦΑΡΜΑΚΕΥΤΙΚΗ ΕΤΑΙΡΕΙΑ capsule, hard 14 x 5mg/</v>
      </c>
      <c r="K153" s="2" t="str">
        <f aca="false">CONCATENATE(BI153," ",CK153," ",BE153," ",BO153," ",R153,S153," x ",DK153,DL153,"/",DN153,DO153)</f>
        <v>GRC amlodipine besilate PROTON PHARMA ΑΝΩΝΥΜΗ ΦΑΡΜΑΚΕΥΤΙΚΗ ΕΤΑΙΡΕΙΑ capsule, hard 14 x 5mg/</v>
      </c>
      <c r="L153" s="2"/>
      <c r="M153" s="2"/>
      <c r="N153" s="2"/>
      <c r="O153" s="2"/>
      <c r="P153" s="0" t="n">
        <v>14</v>
      </c>
      <c r="Q153" s="73"/>
      <c r="R153" s="0" t="n">
        <v>14</v>
      </c>
      <c r="S153" s="73"/>
      <c r="T153" s="92"/>
      <c r="U153" s="92"/>
      <c r="V153" s="92"/>
      <c r="W153" s="92"/>
      <c r="X153" s="2"/>
      <c r="Y153" s="2"/>
      <c r="Z153" s="2"/>
      <c r="AA153" s="2" t="n">
        <v>30</v>
      </c>
      <c r="AB153" s="2"/>
      <c r="AC153" s="0" t="s">
        <v>1378</v>
      </c>
      <c r="AD153" s="2"/>
      <c r="AE153" s="2"/>
      <c r="AF153" s="101" t="n">
        <v>10210000</v>
      </c>
      <c r="AG153" s="93" t="s">
        <v>299</v>
      </c>
      <c r="AH153" s="0" t="s">
        <v>1379</v>
      </c>
      <c r="AI153" s="0" t="s">
        <v>1380</v>
      </c>
      <c r="AJ153" s="34" t="n">
        <v>15012000</v>
      </c>
      <c r="AK153" s="93" t="s">
        <v>300</v>
      </c>
      <c r="AL153" s="2"/>
      <c r="AM153" s="2"/>
      <c r="AN153" s="2"/>
      <c r="AO153" s="2"/>
      <c r="AP153" s="0" t="n">
        <v>14</v>
      </c>
      <c r="AR153" s="73"/>
      <c r="AS153" s="73" t="n">
        <f aca="false">AS152+1</f>
        <v>56565668</v>
      </c>
      <c r="AT153" s="36" t="str">
        <f aca="false">CONCATENATE(BI153," ",CK153," ",BE153," ",BO153," ",DK153,DL153,"/",DN153,DO153)</f>
        <v>GRC amlodipine besilate PROTON PHARMA ΑΝΩΝΥΜΗ ΦΑΡΜΑΚΕΥΤΙΚΗ ΕΤΑΙΡΕΙΑ capsule, hard 5mg/</v>
      </c>
      <c r="AU153" s="29"/>
      <c r="AW153" s="2"/>
      <c r="AX153" s="33" t="s">
        <v>1424</v>
      </c>
      <c r="AY153" s="2"/>
      <c r="AZ153" s="0" t="s">
        <v>186</v>
      </c>
      <c r="BA153" s="33" t="s">
        <v>187</v>
      </c>
      <c r="BB153" s="101" t="n">
        <v>10210000</v>
      </c>
      <c r="BC153" s="93" t="s">
        <v>299</v>
      </c>
      <c r="BD153" s="94"/>
      <c r="BE153" s="0" t="s">
        <v>1420</v>
      </c>
      <c r="BF153" s="2"/>
      <c r="BG153" s="0" t="s">
        <v>1425</v>
      </c>
      <c r="BH153" s="2"/>
      <c r="BI153" s="95" t="s">
        <v>1384</v>
      </c>
      <c r="BJ153" s="0" t="str">
        <f aca="false">CONCATENATE(CK153," ",BO153," ",DK153,DL153,"/",DN153,DO153)</f>
        <v>amlodipine besilate capsule, hard 5mg/</v>
      </c>
      <c r="BK153" s="95"/>
      <c r="BL153" s="0" t="str">
        <f aca="false">CONCATENATE(CK153," ",BO153," ",DK153,DL153,"/",DN153,DO153)</f>
        <v>amlodipine besilate capsule, hard 5mg/</v>
      </c>
      <c r="BN153" s="101" t="n">
        <v>10210000</v>
      </c>
      <c r="BO153" s="93" t="s">
        <v>299</v>
      </c>
      <c r="BP153" s="92"/>
      <c r="BQ153" s="92"/>
      <c r="BR153" s="2"/>
      <c r="BS153" s="0" t="s">
        <v>1379</v>
      </c>
      <c r="BT153" s="2"/>
      <c r="BU153" s="2"/>
      <c r="BV153" s="34" t="n">
        <v>15012000</v>
      </c>
      <c r="BW153" s="93" t="s">
        <v>300</v>
      </c>
      <c r="BX153" s="2"/>
      <c r="BY153" s="2"/>
      <c r="BZ153" s="0" t="n">
        <v>20053000</v>
      </c>
      <c r="CA153" s="100" t="s">
        <v>191</v>
      </c>
      <c r="CB153" s="92"/>
      <c r="CC153" s="92"/>
      <c r="CD153" s="2"/>
      <c r="CE153" s="2"/>
      <c r="CF153" s="2"/>
      <c r="CG153" s="2"/>
      <c r="CH153" s="43" t="n">
        <v>100000090079</v>
      </c>
      <c r="CI153" s="43" t="s">
        <v>192</v>
      </c>
      <c r="CJ153" s="43" t="n">
        <v>100000090079</v>
      </c>
      <c r="CK153" s="0" t="s">
        <v>193</v>
      </c>
      <c r="CL153" s="73"/>
      <c r="CM153" s="97" t="n">
        <v>100000085259</v>
      </c>
      <c r="CN153" s="73" t="s">
        <v>195</v>
      </c>
      <c r="CO153" s="92"/>
      <c r="CP153" s="98"/>
      <c r="CQ153" s="0" t="s">
        <v>1385</v>
      </c>
      <c r="CR153" s="2"/>
      <c r="CS153" s="2"/>
      <c r="CX153" s="2"/>
      <c r="CY153" s="2"/>
      <c r="CZ153" s="92"/>
      <c r="DA153" s="92"/>
      <c r="DB153" s="92"/>
      <c r="DC153" s="92"/>
      <c r="DD153" s="92"/>
      <c r="DE153" s="99" t="s">
        <v>1386</v>
      </c>
      <c r="DF153" s="0" t="s">
        <v>202</v>
      </c>
      <c r="DG153" s="11"/>
      <c r="DH153" s="46" t="n">
        <v>1</v>
      </c>
      <c r="DI153" s="93" t="s">
        <v>300</v>
      </c>
      <c r="DJ153" s="34" t="n">
        <v>15012000</v>
      </c>
      <c r="DK153" s="99" t="s">
        <v>1386</v>
      </c>
      <c r="DL153" s="5" t="s">
        <v>202</v>
      </c>
      <c r="DS153" s="0" t="s">
        <v>1387</v>
      </c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99"/>
      <c r="EH153" s="2"/>
      <c r="EI153" s="2"/>
      <c r="EJ153" s="2"/>
      <c r="EK153" s="2"/>
      <c r="ER153" s="32" t="str">
        <f aca="false">CONCATENATE(CN153," ",FD153," ",DK153,DL153,"/",DN153,DO153)</f>
        <v>amlodipine oral 5mg/</v>
      </c>
      <c r="FD153" s="33" t="s">
        <v>210</v>
      </c>
      <c r="FE153" s="32" t="str">
        <f aca="false">CONCATENATE(CN153," ",FD153," ",DK153,DL153,"/",DN153,DO153)</f>
        <v>amlodipine oral 5mg/</v>
      </c>
    </row>
    <row r="154" customFormat="false" ht="26.75" hidden="false" customHeight="false" outlineLevel="0" collapsed="false">
      <c r="A154" s="91" t="n">
        <v>4306</v>
      </c>
      <c r="B154" s="0" t="s">
        <v>1426</v>
      </c>
      <c r="C154" s="92"/>
      <c r="D154" s="92"/>
      <c r="E154" s="92"/>
      <c r="F154" s="92"/>
      <c r="G154" s="0" t="n">
        <v>4308</v>
      </c>
      <c r="H154" s="91" t="n">
        <v>258440201</v>
      </c>
      <c r="I154" s="91" t="n">
        <v>258440201</v>
      </c>
      <c r="J154" s="2" t="str">
        <f aca="false">CONCATENATE(BI154," ",CK154," ",BE154," ",BO154," ",R154,S154," x ",DK154,DL154,"/",DN154,DO154)</f>
        <v>GRC amlodipine besilate PROTON PHARMA ΑΝΩΝΥΜΗ ΦΑΡΜΑΚΕΥΤΙΚΗ ΕΤΑΙΡΕΙΑ capsule, hard 14 x 10mg/</v>
      </c>
      <c r="K154" s="2" t="str">
        <f aca="false">CONCATENATE(BI154," ",CK154," ",BE154," ",BO154," ",R154,S154," x ",DK154,DL154,"/",DN154,DO154)</f>
        <v>GRC amlodipine besilate PROTON PHARMA ΑΝΩΝΥΜΗ ΦΑΡΜΑΚΕΥΤΙΚΗ ΕΤΑΙΡΕΙΑ capsule, hard 14 x 10mg/</v>
      </c>
      <c r="L154" s="2"/>
      <c r="M154" s="2"/>
      <c r="N154" s="2"/>
      <c r="O154" s="2"/>
      <c r="P154" s="0" t="n">
        <v>14</v>
      </c>
      <c r="Q154" s="73"/>
      <c r="R154" s="0" t="n">
        <v>14</v>
      </c>
      <c r="S154" s="73"/>
      <c r="T154" s="92"/>
      <c r="U154" s="92"/>
      <c r="V154" s="92"/>
      <c r="W154" s="92"/>
      <c r="X154" s="2"/>
      <c r="Y154" s="2"/>
      <c r="Z154" s="2"/>
      <c r="AA154" s="2" t="n">
        <v>14</v>
      </c>
      <c r="AB154" s="2"/>
      <c r="AC154" s="0" t="s">
        <v>1427</v>
      </c>
      <c r="AD154" s="2"/>
      <c r="AE154" s="2"/>
      <c r="AF154" s="101" t="n">
        <v>10210000</v>
      </c>
      <c r="AG154" s="93" t="s">
        <v>299</v>
      </c>
      <c r="AH154" s="0" t="s">
        <v>1379</v>
      </c>
      <c r="AI154" s="0" t="s">
        <v>1380</v>
      </c>
      <c r="AJ154" s="34" t="n">
        <v>15012000</v>
      </c>
      <c r="AK154" s="93" t="s">
        <v>300</v>
      </c>
      <c r="AL154" s="2"/>
      <c r="AM154" s="2"/>
      <c r="AN154" s="2"/>
      <c r="AO154" s="2"/>
      <c r="AP154" s="0" t="n">
        <v>14</v>
      </c>
      <c r="AR154" s="73"/>
      <c r="AS154" s="73" t="n">
        <f aca="false">AS153+1</f>
        <v>56565669</v>
      </c>
      <c r="AT154" s="36" t="str">
        <f aca="false">CONCATENATE(BI154," ",CK154," ",BE154," ",BO154," ",DK154,DL154,"/",DN154,DO154)</f>
        <v>GRC amlodipine besilate PROTON PHARMA ΑΝΩΝΥΜΗ ΦΑΡΜΑΚΕΥΤΙΚΗ ΕΤΑΙΡΕΙΑ capsule, hard 10mg/</v>
      </c>
      <c r="AU154" s="29"/>
      <c r="AW154" s="2"/>
      <c r="AX154" s="0" t="s">
        <v>1428</v>
      </c>
      <c r="AY154" s="2"/>
      <c r="AZ154" s="0" t="s">
        <v>186</v>
      </c>
      <c r="BA154" s="33" t="s">
        <v>187</v>
      </c>
      <c r="BB154" s="101" t="n">
        <v>10210000</v>
      </c>
      <c r="BC154" s="93" t="s">
        <v>299</v>
      </c>
      <c r="BD154" s="94"/>
      <c r="BE154" s="0" t="s">
        <v>1420</v>
      </c>
      <c r="BF154" s="2"/>
      <c r="BG154" s="0" t="s">
        <v>1429</v>
      </c>
      <c r="BH154" s="2"/>
      <c r="BI154" s="95" t="s">
        <v>1384</v>
      </c>
      <c r="BJ154" s="0" t="str">
        <f aca="false">CONCATENATE(CK154," ",BO154," ",DK154,DL154,"/",DN154,DO154)</f>
        <v>amlodipine besilate capsule, hard 10mg/</v>
      </c>
      <c r="BK154" s="95"/>
      <c r="BL154" s="0" t="str">
        <f aca="false">CONCATENATE(CK154," ",BO154," ",DK154,DL154,"/",DN154,DO154)</f>
        <v>amlodipine besilate capsule, hard 10mg/</v>
      </c>
      <c r="BN154" s="101" t="n">
        <v>10210000</v>
      </c>
      <c r="BO154" s="93" t="s">
        <v>299</v>
      </c>
      <c r="BP154" s="92"/>
      <c r="BQ154" s="92"/>
      <c r="BR154" s="2"/>
      <c r="BS154" s="0" t="s">
        <v>1379</v>
      </c>
      <c r="BT154" s="2"/>
      <c r="BU154" s="2"/>
      <c r="BV154" s="34" t="n">
        <v>15012000</v>
      </c>
      <c r="BW154" s="93" t="s">
        <v>300</v>
      </c>
      <c r="BX154" s="2"/>
      <c r="BY154" s="2"/>
      <c r="BZ154" s="0" t="n">
        <v>20053000</v>
      </c>
      <c r="CA154" s="100" t="s">
        <v>191</v>
      </c>
      <c r="CB154" s="92"/>
      <c r="CC154" s="92"/>
      <c r="CD154" s="2"/>
      <c r="CE154" s="2"/>
      <c r="CF154" s="2"/>
      <c r="CG154" s="2"/>
      <c r="CH154" s="43" t="n">
        <v>100000090079</v>
      </c>
      <c r="CI154" s="43" t="s">
        <v>192</v>
      </c>
      <c r="CJ154" s="43" t="n">
        <v>100000090079</v>
      </c>
      <c r="CK154" s="0" t="s">
        <v>193</v>
      </c>
      <c r="CL154" s="73"/>
      <c r="CM154" s="97" t="n">
        <v>100000085259</v>
      </c>
      <c r="CN154" s="73" t="s">
        <v>195</v>
      </c>
      <c r="CO154" s="92"/>
      <c r="CP154" s="98"/>
      <c r="CQ154" s="0" t="s">
        <v>1385</v>
      </c>
      <c r="CR154" s="2"/>
      <c r="CS154" s="2"/>
      <c r="CX154" s="2"/>
      <c r="CY154" s="2"/>
      <c r="CZ154" s="92"/>
      <c r="DA154" s="92"/>
      <c r="DB154" s="92"/>
      <c r="DC154" s="92"/>
      <c r="DD154" s="92"/>
      <c r="DE154" s="99" t="s">
        <v>1087</v>
      </c>
      <c r="DF154" s="0" t="s">
        <v>202</v>
      </c>
      <c r="DG154" s="11"/>
      <c r="DH154" s="46" t="n">
        <v>1</v>
      </c>
      <c r="DI154" s="93" t="s">
        <v>300</v>
      </c>
      <c r="DJ154" s="34" t="n">
        <v>15012000</v>
      </c>
      <c r="DK154" s="99" t="s">
        <v>1087</v>
      </c>
      <c r="DL154" s="5" t="s">
        <v>202</v>
      </c>
      <c r="DS154" s="0" t="s">
        <v>1390</v>
      </c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99"/>
      <c r="EH154" s="2"/>
      <c r="EI154" s="2"/>
      <c r="EJ154" s="2"/>
      <c r="EK154" s="2"/>
      <c r="ER154" s="32" t="str">
        <f aca="false">CONCATENATE(CN154," ",FD154," ",DK154,DL154,"/",DN154,DO154)</f>
        <v>amlodipine oral 10mg/</v>
      </c>
      <c r="FD154" s="33" t="s">
        <v>210</v>
      </c>
      <c r="FE154" s="32" t="str">
        <f aca="false">CONCATENATE(CN154," ",FD154," ",DK154,DL154,"/",DN154,DO154)</f>
        <v>amlodipine oral 10mg/</v>
      </c>
    </row>
    <row r="155" customFormat="false" ht="13.8" hidden="false" customHeight="false" outlineLevel="0" collapsed="false">
      <c r="A155" s="91" t="n">
        <v>4307</v>
      </c>
      <c r="B155" s="0" t="s">
        <v>1430</v>
      </c>
      <c r="C155" s="92"/>
      <c r="D155" s="92"/>
      <c r="E155" s="92"/>
      <c r="F155" s="92"/>
      <c r="G155" s="0" t="n">
        <v>4309</v>
      </c>
      <c r="H155" s="91" t="n">
        <v>258440203</v>
      </c>
      <c r="I155" s="91" t="n">
        <v>258440203</v>
      </c>
      <c r="J155" s="2" t="str">
        <f aca="false">CONCATENATE(BI155," ",CK155," ",BE155," ",BO155," ",R155,S155," x ",DK155,DL155,"/",DN155,DO155)</f>
        <v>GRC amlodipine besilate IASIS PHARMA capsule, hard 30 x 5mg/</v>
      </c>
      <c r="K155" s="2" t="str">
        <f aca="false">CONCATENATE(BI155," ",CK155," ",BE155," ",BO155," ",R155,S155," x ",DK155,DL155,"/",DN155,DO155)</f>
        <v>GRC amlodipine besilate IASIS PHARMA capsule, hard 30 x 5mg/</v>
      </c>
      <c r="L155" s="2"/>
      <c r="M155" s="2"/>
      <c r="N155" s="2"/>
      <c r="O155" s="2"/>
      <c r="P155" s="0" t="n">
        <v>30</v>
      </c>
      <c r="Q155" s="73"/>
      <c r="R155" s="0" t="n">
        <v>30</v>
      </c>
      <c r="S155" s="73"/>
      <c r="T155" s="92"/>
      <c r="U155" s="92"/>
      <c r="V155" s="92"/>
      <c r="W155" s="92"/>
      <c r="X155" s="2"/>
      <c r="Y155" s="2"/>
      <c r="Z155" s="2"/>
      <c r="AA155" s="2" t="n">
        <v>30</v>
      </c>
      <c r="AB155" s="2"/>
      <c r="AC155" s="0" t="s">
        <v>1378</v>
      </c>
      <c r="AD155" s="2"/>
      <c r="AE155" s="2"/>
      <c r="AF155" s="101" t="n">
        <v>10210000</v>
      </c>
      <c r="AG155" s="93" t="s">
        <v>299</v>
      </c>
      <c r="AH155" s="0" t="s">
        <v>1379</v>
      </c>
      <c r="AI155" s="0" t="s">
        <v>1380</v>
      </c>
      <c r="AJ155" s="34" t="n">
        <v>15012000</v>
      </c>
      <c r="AK155" s="93" t="s">
        <v>300</v>
      </c>
      <c r="AL155" s="2"/>
      <c r="AM155" s="2"/>
      <c r="AN155" s="2"/>
      <c r="AO155" s="2"/>
      <c r="AP155" s="0" t="n">
        <v>30</v>
      </c>
      <c r="AR155" s="73"/>
      <c r="AS155" s="73" t="n">
        <f aca="false">AS154+1</f>
        <v>56565670</v>
      </c>
      <c r="AT155" s="36" t="str">
        <f aca="false">CONCATENATE(BI155," ",CK155," ",BE155," ",BO155," ",DK155,DL155,"/",DN155,DO155)</f>
        <v>GRC amlodipine besilate IASIS PHARMA capsule, hard 5mg/</v>
      </c>
      <c r="AU155" s="29"/>
      <c r="AW155" s="2"/>
      <c r="AX155" s="0" t="s">
        <v>1431</v>
      </c>
      <c r="AY155" s="2"/>
      <c r="AZ155" s="0" t="s">
        <v>186</v>
      </c>
      <c r="BA155" s="33" t="s">
        <v>187</v>
      </c>
      <c r="BB155" s="101" t="n">
        <v>10210000</v>
      </c>
      <c r="BC155" s="93" t="s">
        <v>299</v>
      </c>
      <c r="BD155" s="94"/>
      <c r="BE155" s="0" t="s">
        <v>1425</v>
      </c>
      <c r="BF155" s="2"/>
      <c r="BG155" s="0" t="s">
        <v>1425</v>
      </c>
      <c r="BH155" s="2"/>
      <c r="BI155" s="95" t="s">
        <v>1384</v>
      </c>
      <c r="BJ155" s="0" t="str">
        <f aca="false">CONCATENATE(CK155," ",BO155," ",DK155,DL155,"/",DN155,DO155)</f>
        <v>amlodipine besilate capsule, hard 5mg/</v>
      </c>
      <c r="BK155" s="95"/>
      <c r="BL155" s="0" t="str">
        <f aca="false">CONCATENATE(CK155," ",BO155," ",DK155,DL155,"/",DN155,DO155)</f>
        <v>amlodipine besilate capsule, hard 5mg/</v>
      </c>
      <c r="BN155" s="101" t="n">
        <v>10210000</v>
      </c>
      <c r="BO155" s="93" t="s">
        <v>299</v>
      </c>
      <c r="BP155" s="92"/>
      <c r="BQ155" s="92"/>
      <c r="BR155" s="2"/>
      <c r="BS155" s="0" t="s">
        <v>1379</v>
      </c>
      <c r="BT155" s="2"/>
      <c r="BU155" s="2"/>
      <c r="BV155" s="34" t="n">
        <v>15012000</v>
      </c>
      <c r="BW155" s="93" t="s">
        <v>300</v>
      </c>
      <c r="BX155" s="2"/>
      <c r="BY155" s="2"/>
      <c r="BZ155" s="0" t="n">
        <v>20053000</v>
      </c>
      <c r="CA155" s="100" t="s">
        <v>191</v>
      </c>
      <c r="CB155" s="92"/>
      <c r="CC155" s="92"/>
      <c r="CD155" s="2"/>
      <c r="CE155" s="2"/>
      <c r="CF155" s="2"/>
      <c r="CG155" s="2"/>
      <c r="CH155" s="43" t="n">
        <v>100000090079</v>
      </c>
      <c r="CI155" s="43" t="s">
        <v>192</v>
      </c>
      <c r="CJ155" s="43" t="n">
        <v>100000090079</v>
      </c>
      <c r="CK155" s="0" t="s">
        <v>193</v>
      </c>
      <c r="CL155" s="73"/>
      <c r="CM155" s="97" t="n">
        <v>100000085259</v>
      </c>
      <c r="CN155" s="73" t="s">
        <v>195</v>
      </c>
      <c r="CO155" s="92"/>
      <c r="CP155" s="98"/>
      <c r="CQ155" s="0" t="s">
        <v>1385</v>
      </c>
      <c r="CR155" s="2"/>
      <c r="CS155" s="2"/>
      <c r="CX155" s="2"/>
      <c r="CY155" s="2"/>
      <c r="CZ155" s="92"/>
      <c r="DA155" s="92"/>
      <c r="DB155" s="92"/>
      <c r="DC155" s="92"/>
      <c r="DD155" s="92"/>
      <c r="DE155" s="99" t="s">
        <v>1386</v>
      </c>
      <c r="DF155" s="0" t="s">
        <v>202</v>
      </c>
      <c r="DG155" s="11"/>
      <c r="DH155" s="46" t="n">
        <v>1</v>
      </c>
      <c r="DI155" s="93" t="s">
        <v>300</v>
      </c>
      <c r="DJ155" s="34" t="n">
        <v>15012000</v>
      </c>
      <c r="DK155" s="99" t="s">
        <v>1386</v>
      </c>
      <c r="DL155" s="5" t="s">
        <v>202</v>
      </c>
      <c r="DS155" s="0" t="s">
        <v>1390</v>
      </c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99"/>
      <c r="EH155" s="2"/>
      <c r="EI155" s="2"/>
      <c r="EJ155" s="2"/>
      <c r="EK155" s="2"/>
      <c r="ER155" s="32" t="str">
        <f aca="false">CONCATENATE(CN155," ",FD155," ",DK155,DL155,"/",DN155,DO155)</f>
        <v>amlodipine oral 5mg/</v>
      </c>
      <c r="FD155" s="33" t="s">
        <v>210</v>
      </c>
      <c r="FE155" s="32" t="str">
        <f aca="false">CONCATENATE(CN155," ",FD155," ",DK155,DL155,"/",DN155,DO155)</f>
        <v>amlodipine oral 5mg/</v>
      </c>
    </row>
    <row r="156" customFormat="false" ht="13.8" hidden="false" customHeight="false" outlineLevel="0" collapsed="false">
      <c r="A156" s="91" t="n">
        <v>4308</v>
      </c>
      <c r="B156" s="0" t="s">
        <v>1432</v>
      </c>
      <c r="C156" s="92"/>
      <c r="D156" s="92"/>
      <c r="E156" s="92"/>
      <c r="F156" s="92"/>
      <c r="G156" s="0" t="n">
        <v>4319</v>
      </c>
      <c r="H156" s="91" t="n">
        <v>258580101</v>
      </c>
      <c r="I156" s="91" t="n">
        <v>258580101</v>
      </c>
      <c r="J156" s="2" t="str">
        <f aca="false">CONCATENATE(BI156," ",CK156," ",BE156," ",BO156," ",R156,S156," x ",DK156,DL156,"/",DN156,DO156)</f>
        <v>GRC amlodipine besilate IASIS PHARMA capsule, hard 14 x 10mg/</v>
      </c>
      <c r="K156" s="2" t="str">
        <f aca="false">CONCATENATE(BI156," ",CK156," ",BE156," ",BO156," ",R156,S156," x ",DK156,DL156,"/",DN156,DO156)</f>
        <v>GRC amlodipine besilate IASIS PHARMA capsule, hard 14 x 10mg/</v>
      </c>
      <c r="L156" s="2"/>
      <c r="M156" s="2"/>
      <c r="N156" s="2"/>
      <c r="O156" s="2"/>
      <c r="P156" s="0" t="n">
        <v>14</v>
      </c>
      <c r="Q156" s="73"/>
      <c r="R156" s="0" t="n">
        <v>14</v>
      </c>
      <c r="S156" s="73"/>
      <c r="T156" s="92"/>
      <c r="U156" s="92"/>
      <c r="V156" s="92"/>
      <c r="W156" s="92"/>
      <c r="X156" s="2"/>
      <c r="Y156" s="2"/>
      <c r="Z156" s="2"/>
      <c r="AA156" s="2" t="n">
        <v>14</v>
      </c>
      <c r="AB156" s="2"/>
      <c r="AC156" s="0" t="s">
        <v>1433</v>
      </c>
      <c r="AD156" s="2"/>
      <c r="AE156" s="2"/>
      <c r="AF156" s="0" t="n">
        <v>10210000</v>
      </c>
      <c r="AG156" s="93" t="s">
        <v>299</v>
      </c>
      <c r="AH156" s="0" t="s">
        <v>1434</v>
      </c>
      <c r="AI156" s="0" t="s">
        <v>1435</v>
      </c>
      <c r="AJ156" s="34" t="n">
        <v>15012000</v>
      </c>
      <c r="AK156" s="93" t="s">
        <v>300</v>
      </c>
      <c r="AL156" s="2"/>
      <c r="AM156" s="2"/>
      <c r="AN156" s="2"/>
      <c r="AO156" s="2"/>
      <c r="AP156" s="0" t="n">
        <v>14</v>
      </c>
      <c r="AR156" s="73"/>
      <c r="AS156" s="73" t="n">
        <f aca="false">AS155+1</f>
        <v>56565671</v>
      </c>
      <c r="AT156" s="36" t="str">
        <f aca="false">CONCATENATE(BI156," ",CK156," ",BE156," ",BO156," ",DK156,DL156,"/",DN156,DO156)</f>
        <v>GRC amlodipine besilate IASIS PHARMA capsule, hard 10mg/</v>
      </c>
      <c r="AU156" s="29"/>
      <c r="AW156" s="2"/>
      <c r="AX156" s="0" t="s">
        <v>1436</v>
      </c>
      <c r="AY156" s="2"/>
      <c r="AZ156" s="0" t="s">
        <v>186</v>
      </c>
      <c r="BA156" s="33" t="s">
        <v>187</v>
      </c>
      <c r="BB156" s="0" t="n">
        <v>10210000</v>
      </c>
      <c r="BC156" s="93" t="s">
        <v>299</v>
      </c>
      <c r="BD156" s="94"/>
      <c r="BE156" s="0" t="s">
        <v>1425</v>
      </c>
      <c r="BF156" s="2"/>
      <c r="BG156" s="0" t="s">
        <v>1437</v>
      </c>
      <c r="BH156" s="2"/>
      <c r="BI156" s="95" t="s">
        <v>1384</v>
      </c>
      <c r="BJ156" s="0" t="str">
        <f aca="false">CONCATENATE(CK156," ",BO156," ",DK156,DL156,"/",DN156,DO156)</f>
        <v>amlodipine besilate capsule, hard 10mg/</v>
      </c>
      <c r="BK156" s="95"/>
      <c r="BL156" s="0" t="str">
        <f aca="false">CONCATENATE(CK156," ",BO156," ",DK156,DL156,"/",DN156,DO156)</f>
        <v>amlodipine besilate capsule, hard 10mg/</v>
      </c>
      <c r="BN156" s="0" t="n">
        <v>10210000</v>
      </c>
      <c r="BO156" s="93" t="s">
        <v>299</v>
      </c>
      <c r="BP156" s="92"/>
      <c r="BQ156" s="92"/>
      <c r="BR156" s="2"/>
      <c r="BS156" s="0" t="s">
        <v>1434</v>
      </c>
      <c r="BT156" s="2"/>
      <c r="BU156" s="2"/>
      <c r="BV156" s="34" t="n">
        <v>15012000</v>
      </c>
      <c r="BW156" s="93" t="s">
        <v>300</v>
      </c>
      <c r="BX156" s="2"/>
      <c r="BY156" s="2"/>
      <c r="BZ156" s="0" t="n">
        <v>20053000</v>
      </c>
      <c r="CA156" s="100" t="s">
        <v>191</v>
      </c>
      <c r="CB156" s="92"/>
      <c r="CC156" s="92"/>
      <c r="CD156" s="2"/>
      <c r="CE156" s="2"/>
      <c r="CF156" s="2"/>
      <c r="CG156" s="2"/>
      <c r="CH156" s="43" t="n">
        <v>100000090079</v>
      </c>
      <c r="CI156" s="43" t="s">
        <v>192</v>
      </c>
      <c r="CJ156" s="43" t="n">
        <v>100000090079</v>
      </c>
      <c r="CK156" s="0" t="s">
        <v>193</v>
      </c>
      <c r="CL156" s="73"/>
      <c r="CM156" s="97" t="n">
        <v>100000085259</v>
      </c>
      <c r="CN156" s="73" t="s">
        <v>195</v>
      </c>
      <c r="CO156" s="92"/>
      <c r="CP156" s="98"/>
      <c r="CQ156" s="0" t="s">
        <v>1385</v>
      </c>
      <c r="CR156" s="2"/>
      <c r="CS156" s="2"/>
      <c r="CX156" s="2"/>
      <c r="CY156" s="2"/>
      <c r="CZ156" s="92"/>
      <c r="DA156" s="92"/>
      <c r="DB156" s="92"/>
      <c r="DC156" s="92"/>
      <c r="DD156" s="92"/>
      <c r="DE156" s="99" t="s">
        <v>1087</v>
      </c>
      <c r="DF156" s="0" t="s">
        <v>202</v>
      </c>
      <c r="DG156" s="11"/>
      <c r="DH156" s="46" t="n">
        <v>1</v>
      </c>
      <c r="DI156" s="93" t="s">
        <v>300</v>
      </c>
      <c r="DJ156" s="34" t="n">
        <v>15012000</v>
      </c>
      <c r="DK156" s="99" t="s">
        <v>1087</v>
      </c>
      <c r="DL156" s="5" t="s">
        <v>202</v>
      </c>
      <c r="DS156" s="0" t="s">
        <v>1438</v>
      </c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99"/>
      <c r="EH156" s="2"/>
      <c r="EI156" s="2"/>
      <c r="EJ156" s="2"/>
      <c r="EK156" s="2"/>
      <c r="ER156" s="32" t="str">
        <f aca="false">CONCATENATE(CN156," ",FD156," ",DK156,DL156,"/",DN156,DO156)</f>
        <v>amlodipine oral 10mg/</v>
      </c>
      <c r="FD156" s="33" t="s">
        <v>210</v>
      </c>
      <c r="FE156" s="32" t="str">
        <f aca="false">CONCATENATE(CN156," ",FD156," ",DK156,DL156,"/",DN156,DO156)</f>
        <v>amlodipine oral 10mg/</v>
      </c>
    </row>
    <row r="157" customFormat="false" ht="13.8" hidden="false" customHeight="false" outlineLevel="0" collapsed="false">
      <c r="A157" s="91" t="n">
        <v>4309</v>
      </c>
      <c r="B157" s="0" t="s">
        <v>1439</v>
      </c>
      <c r="C157" s="92"/>
      <c r="D157" s="92"/>
      <c r="E157" s="92"/>
      <c r="F157" s="92"/>
      <c r="G157" s="0" t="n">
        <v>4320</v>
      </c>
      <c r="H157" s="91" t="n">
        <v>258580201</v>
      </c>
      <c r="I157" s="91" t="n">
        <v>258580201</v>
      </c>
      <c r="J157" s="2" t="str">
        <f aca="false">CONCATENATE(BI157," ",CK157," ",BE157," ",BO157," ",R157,S157," x ",DK157,DL157,"/",DN157,DO157)</f>
        <v>GRC amlodipine besilate IASIS PHARMA capsule, hard 30 x 10mg/</v>
      </c>
      <c r="K157" s="2" t="str">
        <f aca="false">CONCATENATE(BI157," ",CK157," ",BE157," ",BO157," ",R157,S157," x ",DK157,DL157,"/",DN157,DO157)</f>
        <v>GRC amlodipine besilate IASIS PHARMA capsule, hard 30 x 10mg/</v>
      </c>
      <c r="L157" s="2"/>
      <c r="M157" s="2"/>
      <c r="N157" s="2"/>
      <c r="O157" s="2"/>
      <c r="P157" s="0" t="n">
        <v>30</v>
      </c>
      <c r="Q157" s="73"/>
      <c r="R157" s="0" t="n">
        <v>30</v>
      </c>
      <c r="S157" s="73"/>
      <c r="T157" s="92"/>
      <c r="U157" s="92"/>
      <c r="V157" s="92"/>
      <c r="W157" s="92"/>
      <c r="X157" s="2"/>
      <c r="Y157" s="2"/>
      <c r="Z157" s="2"/>
      <c r="AA157" s="2" t="n">
        <v>14</v>
      </c>
      <c r="AB157" s="2"/>
      <c r="AC157" s="0" t="s">
        <v>1433</v>
      </c>
      <c r="AD157" s="2"/>
      <c r="AE157" s="2"/>
      <c r="AF157" s="0" t="n">
        <v>10210000</v>
      </c>
      <c r="AG157" s="93" t="s">
        <v>299</v>
      </c>
      <c r="AH157" s="0" t="s">
        <v>1434</v>
      </c>
      <c r="AI157" s="0" t="s">
        <v>1435</v>
      </c>
      <c r="AJ157" s="34" t="n">
        <v>15012000</v>
      </c>
      <c r="AK157" s="93" t="s">
        <v>300</v>
      </c>
      <c r="AL157" s="2"/>
      <c r="AM157" s="2"/>
      <c r="AN157" s="2"/>
      <c r="AO157" s="2"/>
      <c r="AP157" s="0" t="n">
        <v>30</v>
      </c>
      <c r="AR157" s="73"/>
      <c r="AS157" s="73" t="n">
        <f aca="false">AS156+1</f>
        <v>56565672</v>
      </c>
      <c r="AT157" s="36" t="str">
        <f aca="false">CONCATENATE(BI157," ",CK157," ",BE157," ",BO157," ",DK157,DL157,"/",DN157,DO157)</f>
        <v>GRC amlodipine besilate IASIS PHARMA capsule, hard 10mg/</v>
      </c>
      <c r="AU157" s="29"/>
      <c r="AW157" s="2"/>
      <c r="AX157" s="0" t="s">
        <v>1440</v>
      </c>
      <c r="AY157" s="2"/>
      <c r="AZ157" s="0" t="s">
        <v>186</v>
      </c>
      <c r="BA157" s="33" t="s">
        <v>187</v>
      </c>
      <c r="BB157" s="0" t="n">
        <v>10210000</v>
      </c>
      <c r="BC157" s="93" t="s">
        <v>299</v>
      </c>
      <c r="BD157" s="94"/>
      <c r="BE157" s="0" t="s">
        <v>1425</v>
      </c>
      <c r="BF157" s="2"/>
      <c r="BG157" s="0" t="s">
        <v>1437</v>
      </c>
      <c r="BH157" s="2"/>
      <c r="BI157" s="95" t="s">
        <v>1384</v>
      </c>
      <c r="BJ157" s="0" t="str">
        <f aca="false">CONCATENATE(CK157," ",BO157," ",DK157,DL157,"/",DN157,DO157)</f>
        <v>amlodipine besilate capsule, hard 10mg/</v>
      </c>
      <c r="BK157" s="95"/>
      <c r="BL157" s="0" t="str">
        <f aca="false">CONCATENATE(CK157," ",BO157," ",DK157,DL157,"/",DN157,DO157)</f>
        <v>amlodipine besilate capsule, hard 10mg/</v>
      </c>
      <c r="BN157" s="0" t="n">
        <v>10210000</v>
      </c>
      <c r="BO157" s="93" t="s">
        <v>299</v>
      </c>
      <c r="BP157" s="92"/>
      <c r="BQ157" s="92"/>
      <c r="BR157" s="2"/>
      <c r="BS157" s="0" t="s">
        <v>1434</v>
      </c>
      <c r="BT157" s="2"/>
      <c r="BU157" s="2"/>
      <c r="BV157" s="34" t="n">
        <v>15012000</v>
      </c>
      <c r="BW157" s="93" t="s">
        <v>300</v>
      </c>
      <c r="BX157" s="2"/>
      <c r="BY157" s="2"/>
      <c r="BZ157" s="0" t="n">
        <v>20053000</v>
      </c>
      <c r="CA157" s="100" t="s">
        <v>191</v>
      </c>
      <c r="CB157" s="92"/>
      <c r="CC157" s="92"/>
      <c r="CD157" s="2"/>
      <c r="CE157" s="2"/>
      <c r="CF157" s="2"/>
      <c r="CG157" s="2"/>
      <c r="CH157" s="43" t="n">
        <v>100000090079</v>
      </c>
      <c r="CI157" s="43" t="s">
        <v>192</v>
      </c>
      <c r="CJ157" s="43" t="n">
        <v>100000090079</v>
      </c>
      <c r="CK157" s="0" t="s">
        <v>193</v>
      </c>
      <c r="CL157" s="73"/>
      <c r="CM157" s="97" t="n">
        <v>100000085259</v>
      </c>
      <c r="CN157" s="73" t="s">
        <v>195</v>
      </c>
      <c r="CO157" s="92"/>
      <c r="CP157" s="98"/>
      <c r="CQ157" s="0" t="s">
        <v>1385</v>
      </c>
      <c r="CR157" s="2"/>
      <c r="CS157" s="2"/>
      <c r="CX157" s="2"/>
      <c r="CY157" s="2"/>
      <c r="CZ157" s="92"/>
      <c r="DA157" s="92"/>
      <c r="DB157" s="92"/>
      <c r="DC157" s="92"/>
      <c r="DD157" s="92"/>
      <c r="DE157" s="99" t="s">
        <v>1087</v>
      </c>
      <c r="DF157" s="0" t="s">
        <v>202</v>
      </c>
      <c r="DG157" s="11"/>
      <c r="DH157" s="46" t="n">
        <v>1</v>
      </c>
      <c r="DI157" s="93" t="s">
        <v>300</v>
      </c>
      <c r="DJ157" s="34" t="n">
        <v>15012000</v>
      </c>
      <c r="DK157" s="99" t="s">
        <v>1087</v>
      </c>
      <c r="DL157" s="5" t="s">
        <v>202</v>
      </c>
      <c r="DS157" s="0" t="s">
        <v>1441</v>
      </c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99"/>
      <c r="EH157" s="2"/>
      <c r="EI157" s="2"/>
      <c r="EJ157" s="2"/>
      <c r="EK157" s="2"/>
      <c r="ER157" s="32" t="str">
        <f aca="false">CONCATENATE(CN157," ",FD157," ",DK157,DL157,"/",DN157,DO157)</f>
        <v>amlodipine oral 10mg/</v>
      </c>
      <c r="FD157" s="33" t="s">
        <v>210</v>
      </c>
      <c r="FE157" s="32" t="str">
        <f aca="false">CONCATENATE(CN157," ",FD157," ",DK157,DL157,"/",DN157,DO157)</f>
        <v>amlodipine oral 10mg/</v>
      </c>
    </row>
    <row r="158" customFormat="false" ht="13.8" hidden="false" customHeight="false" outlineLevel="0" collapsed="false">
      <c r="A158" s="91" t="n">
        <v>4319</v>
      </c>
      <c r="B158" s="0" t="s">
        <v>1442</v>
      </c>
      <c r="C158" s="92"/>
      <c r="D158" s="92"/>
      <c r="E158" s="92"/>
      <c r="F158" s="92"/>
      <c r="G158" s="0" t="n">
        <v>6179</v>
      </c>
      <c r="H158" s="91" t="n">
        <v>281880105</v>
      </c>
      <c r="I158" s="91" t="n">
        <v>281880105</v>
      </c>
      <c r="J158" s="2" t="str">
        <f aca="false">CONCATENATE(BI158," ",CK158," ",BE158," ",BO158," ",R158,S158," x ",DK158,DL158,"/",DN158,DO158)</f>
        <v>GRC amlodipine besilate GENEPHARM AE tablet 14 x 5mg/</v>
      </c>
      <c r="K158" s="2" t="str">
        <f aca="false">CONCATENATE(BI158," ",CK158," ",BE158," ",BO158," ",R158,S158," x ",DK158,DL158,"/",DN158,DO158)</f>
        <v>GRC amlodipine besilate GENEPHARM AE tablet 14 x 5mg/</v>
      </c>
      <c r="L158" s="2"/>
      <c r="M158" s="2"/>
      <c r="N158" s="2"/>
      <c r="O158" s="2"/>
      <c r="P158" s="0" t="n">
        <v>14</v>
      </c>
      <c r="Q158" s="73"/>
      <c r="R158" s="0" t="n">
        <v>14</v>
      </c>
      <c r="S158" s="73"/>
      <c r="T158" s="92"/>
      <c r="U158" s="92"/>
      <c r="V158" s="92"/>
      <c r="W158" s="92"/>
      <c r="X158" s="2"/>
      <c r="Y158" s="2"/>
      <c r="Z158" s="2"/>
      <c r="AA158" s="2" t="n">
        <v>30</v>
      </c>
      <c r="AB158" s="2"/>
      <c r="AC158" s="0" t="s">
        <v>1443</v>
      </c>
      <c r="AD158" s="2"/>
      <c r="AE158" s="2"/>
      <c r="AF158" s="0" t="n">
        <v>10219000</v>
      </c>
      <c r="AG158" s="0" t="s">
        <v>183</v>
      </c>
      <c r="AH158" s="0" t="s">
        <v>1434</v>
      </c>
      <c r="AI158" s="0" t="s">
        <v>1435</v>
      </c>
      <c r="AJ158" s="34" t="n">
        <v>15054000</v>
      </c>
      <c r="AK158" s="93" t="s">
        <v>183</v>
      </c>
      <c r="AL158" s="2"/>
      <c r="AM158" s="2"/>
      <c r="AN158" s="2"/>
      <c r="AO158" s="2"/>
      <c r="AP158" s="0" t="n">
        <v>14</v>
      </c>
      <c r="AR158" s="73"/>
      <c r="AS158" s="73" t="n">
        <f aca="false">AS157+1</f>
        <v>56565673</v>
      </c>
      <c r="AT158" s="36" t="str">
        <f aca="false">CONCATENATE(BI158," ",CK158," ",BE158," ",BO158," ",DK158,DL158,"/",DN158,DO158)</f>
        <v>GRC amlodipine besilate GENEPHARM AE tablet 5mg/</v>
      </c>
      <c r="AU158" s="29"/>
      <c r="AW158" s="2"/>
      <c r="AX158" s="33" t="s">
        <v>1444</v>
      </c>
      <c r="AY158" s="2"/>
      <c r="AZ158" s="0" t="s">
        <v>186</v>
      </c>
      <c r="BA158" s="33" t="s">
        <v>187</v>
      </c>
      <c r="BB158" s="0" t="n">
        <v>10219000</v>
      </c>
      <c r="BC158" s="0" t="s">
        <v>183</v>
      </c>
      <c r="BD158" s="94"/>
      <c r="BE158" s="0" t="s">
        <v>1437</v>
      </c>
      <c r="BF158" s="2"/>
      <c r="BG158" s="0" t="s">
        <v>1407</v>
      </c>
      <c r="BH158" s="2"/>
      <c r="BI158" s="95" t="s">
        <v>1384</v>
      </c>
      <c r="BJ158" s="0" t="str">
        <f aca="false">CONCATENATE(CK158," ",BO158," ",DK158,DL158,"/",DN158,DO158)</f>
        <v>amlodipine besilate tablet 5mg/</v>
      </c>
      <c r="BK158" s="95"/>
      <c r="BL158" s="0" t="str">
        <f aca="false">CONCATENATE(CK158," ",BO158," ",DK158,DL158,"/",DN158,DO158)</f>
        <v>amlodipine besilate tablet 5mg/</v>
      </c>
      <c r="BN158" s="0" t="n">
        <v>10219000</v>
      </c>
      <c r="BO158" s="0" t="s">
        <v>183</v>
      </c>
      <c r="BP158" s="92"/>
      <c r="BQ158" s="92"/>
      <c r="BR158" s="2"/>
      <c r="BS158" s="0" t="s">
        <v>1434</v>
      </c>
      <c r="BT158" s="2"/>
      <c r="BU158" s="2"/>
      <c r="BV158" s="34" t="n">
        <v>15054000</v>
      </c>
      <c r="BW158" s="93" t="s">
        <v>183</v>
      </c>
      <c r="BX158" s="2"/>
      <c r="BY158" s="2"/>
      <c r="BZ158" s="0" t="n">
        <v>20053000</v>
      </c>
      <c r="CA158" s="100" t="s">
        <v>191</v>
      </c>
      <c r="CB158" s="92"/>
      <c r="CC158" s="92"/>
      <c r="CD158" s="2"/>
      <c r="CE158" s="2"/>
      <c r="CF158" s="2"/>
      <c r="CG158" s="2"/>
      <c r="CH158" s="43" t="n">
        <v>100000090079</v>
      </c>
      <c r="CI158" s="43" t="s">
        <v>192</v>
      </c>
      <c r="CJ158" s="43" t="n">
        <v>100000090079</v>
      </c>
      <c r="CK158" s="0" t="s">
        <v>193</v>
      </c>
      <c r="CL158" s="73"/>
      <c r="CM158" s="97" t="n">
        <v>100000085259</v>
      </c>
      <c r="CN158" s="73" t="s">
        <v>195</v>
      </c>
      <c r="CO158" s="92"/>
      <c r="CP158" s="98"/>
      <c r="CQ158" s="0" t="s">
        <v>1385</v>
      </c>
      <c r="CR158" s="2"/>
      <c r="CS158" s="2"/>
      <c r="CX158" s="2"/>
      <c r="CY158" s="2"/>
      <c r="CZ158" s="92"/>
      <c r="DA158" s="92"/>
      <c r="DB158" s="92"/>
      <c r="DC158" s="92"/>
      <c r="DD158" s="92"/>
      <c r="DE158" s="99" t="s">
        <v>1386</v>
      </c>
      <c r="DF158" s="0" t="s">
        <v>202</v>
      </c>
      <c r="DG158" s="11"/>
      <c r="DH158" s="46" t="n">
        <v>1</v>
      </c>
      <c r="DI158" s="93" t="s">
        <v>183</v>
      </c>
      <c r="DJ158" s="34" t="n">
        <v>15054000</v>
      </c>
      <c r="DK158" s="99" t="s">
        <v>1386</v>
      </c>
      <c r="DL158" s="5" t="s">
        <v>202</v>
      </c>
      <c r="DS158" s="0" t="s">
        <v>1438</v>
      </c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99"/>
      <c r="EH158" s="2"/>
      <c r="EI158" s="2"/>
      <c r="EJ158" s="2"/>
      <c r="EK158" s="2"/>
      <c r="ER158" s="32" t="str">
        <f aca="false">CONCATENATE(CN158," ",FD158," ",DK158,DL158,"/",DN158,DO158)</f>
        <v>amlodipine oral 5mg/</v>
      </c>
      <c r="FD158" s="33" t="s">
        <v>210</v>
      </c>
      <c r="FE158" s="32" t="str">
        <f aca="false">CONCATENATE(CN158," ",FD158," ",DK158,DL158,"/",DN158,DO158)</f>
        <v>amlodipine oral 5mg/</v>
      </c>
    </row>
    <row r="159" customFormat="false" ht="13.8" hidden="false" customHeight="false" outlineLevel="0" collapsed="false">
      <c r="A159" s="91" t="n">
        <v>4320</v>
      </c>
      <c r="B159" s="0" t="s">
        <v>1445</v>
      </c>
      <c r="C159" s="92"/>
      <c r="D159" s="92"/>
      <c r="E159" s="92"/>
      <c r="F159" s="92"/>
      <c r="G159" s="0" t="n">
        <v>6180</v>
      </c>
      <c r="H159" s="91" t="n">
        <v>281880205</v>
      </c>
      <c r="I159" s="91" t="n">
        <v>281880205</v>
      </c>
      <c r="J159" s="2" t="str">
        <f aca="false">CONCATENATE(BI159," ",CK159," ",BE159," ",BO159," ",R159,S159," x ",DK159,DL159,"/",DN159,DO159)</f>
        <v>GRC amlodipine besilate GENEPHARM AE tablet 14 x 10mg/</v>
      </c>
      <c r="K159" s="2" t="str">
        <f aca="false">CONCATENATE(BI159," ",CK159," ",BE159," ",BO159," ",R159,S159," x ",DK159,DL159,"/",DN159,DO159)</f>
        <v>GRC amlodipine besilate GENEPHARM AE tablet 14 x 10mg/</v>
      </c>
      <c r="L159" s="2"/>
      <c r="M159" s="2"/>
      <c r="N159" s="2"/>
      <c r="O159" s="2"/>
      <c r="P159" s="0" t="n">
        <v>14</v>
      </c>
      <c r="Q159" s="73"/>
      <c r="R159" s="0" t="n">
        <v>14</v>
      </c>
      <c r="S159" s="73"/>
      <c r="T159" s="92"/>
      <c r="U159" s="92"/>
      <c r="V159" s="92"/>
      <c r="W159" s="92"/>
      <c r="X159" s="2"/>
      <c r="Y159" s="2"/>
      <c r="Z159" s="2"/>
      <c r="AA159" s="2" t="n">
        <v>30</v>
      </c>
      <c r="AB159" s="2"/>
      <c r="AC159" s="0" t="s">
        <v>1443</v>
      </c>
      <c r="AD159" s="2"/>
      <c r="AE159" s="2"/>
      <c r="AF159" s="0" t="n">
        <v>10219000</v>
      </c>
      <c r="AG159" s="0" t="s">
        <v>183</v>
      </c>
      <c r="AH159" s="0" t="s">
        <v>1434</v>
      </c>
      <c r="AI159" s="0" t="s">
        <v>1435</v>
      </c>
      <c r="AJ159" s="34" t="n">
        <v>15054000</v>
      </c>
      <c r="AK159" s="93" t="s">
        <v>183</v>
      </c>
      <c r="AL159" s="2"/>
      <c r="AM159" s="2"/>
      <c r="AN159" s="2"/>
      <c r="AO159" s="2"/>
      <c r="AP159" s="0" t="n">
        <v>14</v>
      </c>
      <c r="AR159" s="73"/>
      <c r="AS159" s="73" t="n">
        <f aca="false">AS158+1</f>
        <v>56565674</v>
      </c>
      <c r="AT159" s="36" t="str">
        <f aca="false">CONCATENATE(BI159," ",CK159," ",BE159," ",BO159," ",DK159,DL159,"/",DN159,DO159)</f>
        <v>GRC amlodipine besilate GENEPHARM AE tablet 10mg/</v>
      </c>
      <c r="AU159" s="29"/>
      <c r="AW159" s="2"/>
      <c r="AX159" s="33" t="s">
        <v>1446</v>
      </c>
      <c r="AY159" s="2"/>
      <c r="AZ159" s="0" t="s">
        <v>186</v>
      </c>
      <c r="BA159" s="33" t="s">
        <v>187</v>
      </c>
      <c r="BB159" s="0" t="n">
        <v>10219000</v>
      </c>
      <c r="BC159" s="0" t="s">
        <v>183</v>
      </c>
      <c r="BD159" s="94"/>
      <c r="BE159" s="0" t="s">
        <v>1437</v>
      </c>
      <c r="BF159" s="2"/>
      <c r="BG159" s="0" t="s">
        <v>1407</v>
      </c>
      <c r="BH159" s="2"/>
      <c r="BI159" s="95" t="s">
        <v>1384</v>
      </c>
      <c r="BJ159" s="0" t="str">
        <f aca="false">CONCATENATE(CK159," ",BO159," ",DK159,DL159,"/",DN159,DO159)</f>
        <v>amlodipine besilate tablet 10mg/</v>
      </c>
      <c r="BK159" s="95"/>
      <c r="BL159" s="0" t="str">
        <f aca="false">CONCATENATE(CK159," ",BO159," ",DK159,DL159,"/",DN159,DO159)</f>
        <v>amlodipine besilate tablet 10mg/</v>
      </c>
      <c r="BN159" s="0" t="n">
        <v>10219000</v>
      </c>
      <c r="BO159" s="0" t="s">
        <v>183</v>
      </c>
      <c r="BP159" s="92"/>
      <c r="BQ159" s="92"/>
      <c r="BR159" s="2"/>
      <c r="BS159" s="0" t="s">
        <v>1434</v>
      </c>
      <c r="BT159" s="2"/>
      <c r="BU159" s="2"/>
      <c r="BV159" s="34" t="n">
        <v>15054000</v>
      </c>
      <c r="BW159" s="93" t="s">
        <v>183</v>
      </c>
      <c r="BX159" s="2"/>
      <c r="BY159" s="2"/>
      <c r="BZ159" s="0" t="n">
        <v>20053000</v>
      </c>
      <c r="CA159" s="100" t="s">
        <v>191</v>
      </c>
      <c r="CB159" s="92"/>
      <c r="CC159" s="92"/>
      <c r="CD159" s="2"/>
      <c r="CE159" s="2"/>
      <c r="CF159" s="2"/>
      <c r="CG159" s="2"/>
      <c r="CH159" s="43" t="n">
        <v>100000090079</v>
      </c>
      <c r="CI159" s="43" t="s">
        <v>192</v>
      </c>
      <c r="CJ159" s="43" t="n">
        <v>100000090079</v>
      </c>
      <c r="CK159" s="0" t="s">
        <v>193</v>
      </c>
      <c r="CL159" s="73"/>
      <c r="CM159" s="97" t="n">
        <v>100000085259</v>
      </c>
      <c r="CN159" s="73" t="s">
        <v>195</v>
      </c>
      <c r="CO159" s="92"/>
      <c r="CP159" s="98"/>
      <c r="CQ159" s="0" t="s">
        <v>1385</v>
      </c>
      <c r="CR159" s="2"/>
      <c r="CS159" s="2"/>
      <c r="CX159" s="2"/>
      <c r="CY159" s="2"/>
      <c r="CZ159" s="92"/>
      <c r="DA159" s="92"/>
      <c r="DB159" s="92"/>
      <c r="DC159" s="92"/>
      <c r="DD159" s="92"/>
      <c r="DE159" s="99" t="s">
        <v>1087</v>
      </c>
      <c r="DF159" s="0" t="s">
        <v>202</v>
      </c>
      <c r="DG159" s="11"/>
      <c r="DH159" s="46" t="n">
        <v>1</v>
      </c>
      <c r="DI159" s="93" t="s">
        <v>183</v>
      </c>
      <c r="DJ159" s="34" t="n">
        <v>15054000</v>
      </c>
      <c r="DK159" s="99" t="s">
        <v>1087</v>
      </c>
      <c r="DL159" s="5" t="s">
        <v>202</v>
      </c>
      <c r="DS159" s="0" t="s">
        <v>1441</v>
      </c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99"/>
      <c r="EH159" s="2"/>
      <c r="EI159" s="2"/>
      <c r="EJ159" s="2"/>
      <c r="EK159" s="2"/>
      <c r="ER159" s="32" t="str">
        <f aca="false">CONCATENATE(CN159," ",FD159," ",DK159,DL159,"/",DN159,DO159)</f>
        <v>amlodipine oral 10mg/</v>
      </c>
      <c r="FD159" s="33" t="s">
        <v>210</v>
      </c>
      <c r="FE159" s="32" t="str">
        <f aca="false">CONCATENATE(CN159," ",FD159," ",DK159,DL159,"/",DN159,DO159)</f>
        <v>amlodipine oral 10mg/</v>
      </c>
    </row>
    <row r="160" customFormat="false" ht="13.8" hidden="false" customHeight="false" outlineLevel="0" collapsed="false">
      <c r="A160" s="91" t="n">
        <v>6179</v>
      </c>
      <c r="B160" s="0" t="s">
        <v>1447</v>
      </c>
      <c r="C160" s="92"/>
      <c r="D160" s="92"/>
      <c r="E160" s="92"/>
      <c r="F160" s="92"/>
      <c r="G160" s="0" t="n">
        <v>4269</v>
      </c>
      <c r="H160" s="91" t="n">
        <v>257920201</v>
      </c>
      <c r="I160" s="91" t="n">
        <v>257920201</v>
      </c>
      <c r="J160" s="2" t="str">
        <f aca="false">CONCATENATE(BI160," ",CK160," ",BE160," ",BO160," ",R160,S160," x ",DK160,DL160,"/",DN160,DO160)</f>
        <v>GRC amlodipine besilate SANDOZ GMBH, KUNDL, AUSTRIA tablet 30 x 5mg/</v>
      </c>
      <c r="K160" s="2" t="str">
        <f aca="false">CONCATENATE(BI160," ",CK160," ",BE160," ",BO160," ",R160,S160," x ",DK160,DL160,"/",DN160,DO160)</f>
        <v>GRC amlodipine besilate SANDOZ GMBH, KUNDL, AUSTRIA tablet 30 x 5mg/</v>
      </c>
      <c r="L160" s="2"/>
      <c r="M160" s="2"/>
      <c r="N160" s="2"/>
      <c r="O160" s="2"/>
      <c r="P160" s="0" t="n">
        <v>30</v>
      </c>
      <c r="Q160" s="73"/>
      <c r="R160" s="0" t="n">
        <v>30</v>
      </c>
      <c r="S160" s="73"/>
      <c r="T160" s="92"/>
      <c r="U160" s="92"/>
      <c r="V160" s="92"/>
      <c r="W160" s="92"/>
      <c r="X160" s="2"/>
      <c r="Y160" s="2"/>
      <c r="Z160" s="2"/>
      <c r="AA160" s="2" t="n">
        <v>14</v>
      </c>
      <c r="AB160" s="2"/>
      <c r="AC160" s="0" t="s">
        <v>1427</v>
      </c>
      <c r="AD160" s="2"/>
      <c r="AE160" s="2"/>
      <c r="AF160" s="0" t="n">
        <v>10219000</v>
      </c>
      <c r="AG160" s="0" t="s">
        <v>183</v>
      </c>
      <c r="AH160" s="0" t="s">
        <v>1379</v>
      </c>
      <c r="AI160" s="0" t="s">
        <v>1380</v>
      </c>
      <c r="AJ160" s="34" t="n">
        <v>15054000</v>
      </c>
      <c r="AK160" s="93" t="s">
        <v>183</v>
      </c>
      <c r="AL160" s="2"/>
      <c r="AM160" s="2"/>
      <c r="AN160" s="2"/>
      <c r="AO160" s="2"/>
      <c r="AP160" s="0" t="n">
        <v>30</v>
      </c>
      <c r="AR160" s="73"/>
      <c r="AS160" s="73" t="n">
        <f aca="false">AS159+1</f>
        <v>56565675</v>
      </c>
      <c r="AT160" s="36" t="str">
        <f aca="false">CONCATENATE(BI160," ",CK160," ",BE160," ",BO160," ",DK160,DL160,"/",DN160,DO160)</f>
        <v>GRC amlodipine besilate SANDOZ GMBH, KUNDL, AUSTRIA tablet 5mg/</v>
      </c>
      <c r="AU160" s="29"/>
      <c r="AW160" s="2"/>
      <c r="AX160" s="33" t="s">
        <v>1448</v>
      </c>
      <c r="AY160" s="2"/>
      <c r="AZ160" s="0" t="s">
        <v>186</v>
      </c>
      <c r="BA160" s="33" t="s">
        <v>187</v>
      </c>
      <c r="BB160" s="0" t="n">
        <v>10219000</v>
      </c>
      <c r="BC160" s="0" t="s">
        <v>183</v>
      </c>
      <c r="BD160" s="94"/>
      <c r="BE160" s="0" t="s">
        <v>1407</v>
      </c>
      <c r="BF160" s="2"/>
      <c r="BG160" s="0" t="s">
        <v>1449</v>
      </c>
      <c r="BH160" s="2"/>
      <c r="BI160" s="95" t="s">
        <v>1384</v>
      </c>
      <c r="BJ160" s="0" t="str">
        <f aca="false">CONCATENATE(CK160," ",BO160," ",DK160,DL160,"/",DN160,DO160)</f>
        <v>amlodipine besilate tablet 5mg/</v>
      </c>
      <c r="BK160" s="95"/>
      <c r="BL160" s="0" t="str">
        <f aca="false">CONCATENATE(CK160," ",BO160," ",DK160,DL160,"/",DN160,DO160)</f>
        <v>amlodipine besilate tablet 5mg/</v>
      </c>
      <c r="BN160" s="0" t="n">
        <v>10219000</v>
      </c>
      <c r="BO160" s="0" t="s">
        <v>183</v>
      </c>
      <c r="BP160" s="92"/>
      <c r="BQ160" s="92"/>
      <c r="BR160" s="2"/>
      <c r="BS160" s="0" t="s">
        <v>1379</v>
      </c>
      <c r="BT160" s="2"/>
      <c r="BU160" s="2"/>
      <c r="BV160" s="34" t="n">
        <v>15054000</v>
      </c>
      <c r="BW160" s="93" t="s">
        <v>183</v>
      </c>
      <c r="BX160" s="2"/>
      <c r="BY160" s="2"/>
      <c r="BZ160" s="0" t="n">
        <v>20053000</v>
      </c>
      <c r="CA160" s="100" t="s">
        <v>191</v>
      </c>
      <c r="CB160" s="92"/>
      <c r="CC160" s="92"/>
      <c r="CD160" s="2"/>
      <c r="CE160" s="2"/>
      <c r="CF160" s="2"/>
      <c r="CG160" s="2"/>
      <c r="CH160" s="43" t="n">
        <v>100000090079</v>
      </c>
      <c r="CI160" s="43" t="s">
        <v>192</v>
      </c>
      <c r="CJ160" s="43" t="n">
        <v>100000090079</v>
      </c>
      <c r="CK160" s="0" t="s">
        <v>193</v>
      </c>
      <c r="CL160" s="73"/>
      <c r="CM160" s="97" t="n">
        <v>100000085259</v>
      </c>
      <c r="CN160" s="73" t="s">
        <v>195</v>
      </c>
      <c r="CO160" s="92"/>
      <c r="CP160" s="98"/>
      <c r="CQ160" s="0" t="s">
        <v>1385</v>
      </c>
      <c r="CR160" s="2"/>
      <c r="CS160" s="2"/>
      <c r="CX160" s="2"/>
      <c r="CY160" s="2"/>
      <c r="CZ160" s="92"/>
      <c r="DA160" s="92"/>
      <c r="DB160" s="92"/>
      <c r="DC160" s="92"/>
      <c r="DD160" s="92"/>
      <c r="DE160" s="99" t="s">
        <v>1386</v>
      </c>
      <c r="DF160" s="0" t="s">
        <v>202</v>
      </c>
      <c r="DG160" s="11"/>
      <c r="DH160" s="46" t="n">
        <v>1</v>
      </c>
      <c r="DI160" s="93" t="s">
        <v>183</v>
      </c>
      <c r="DJ160" s="34" t="n">
        <v>15054000</v>
      </c>
      <c r="DK160" s="99" t="s">
        <v>1386</v>
      </c>
      <c r="DL160" s="5" t="s">
        <v>202</v>
      </c>
      <c r="DS160" s="0" t="s">
        <v>1390</v>
      </c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99"/>
      <c r="EH160" s="2"/>
      <c r="EI160" s="2"/>
      <c r="EJ160" s="2"/>
      <c r="EK160" s="2"/>
      <c r="ER160" s="32" t="str">
        <f aca="false">CONCATENATE(CN160," ",FD160," ",DK160,DL160,"/",DN160,DO160)</f>
        <v>amlodipine oral 5mg/</v>
      </c>
      <c r="FD160" s="33" t="s">
        <v>210</v>
      </c>
      <c r="FE160" s="32" t="str">
        <f aca="false">CONCATENATE(CN160," ",FD160," ",DK160,DL160,"/",DN160,DO160)</f>
        <v>amlodipine oral 5mg/</v>
      </c>
    </row>
    <row r="161" customFormat="false" ht="13.8" hidden="false" customHeight="false" outlineLevel="0" collapsed="false">
      <c r="A161" s="91" t="n">
        <v>6180</v>
      </c>
      <c r="B161" s="0" t="s">
        <v>1450</v>
      </c>
      <c r="C161" s="92"/>
      <c r="D161" s="92"/>
      <c r="E161" s="92"/>
      <c r="F161" s="92"/>
      <c r="G161" s="0" t="n">
        <v>4270</v>
      </c>
      <c r="H161" s="91" t="n">
        <v>257920202</v>
      </c>
      <c r="I161" s="91" t="n">
        <v>257920202</v>
      </c>
      <c r="J161" s="2" t="str">
        <f aca="false">CONCATENATE(BI161," ",CK161," ",BE161," ",BO161," ",R161,S161," x ",DK161,DL161,"/",DN161,DO161)</f>
        <v>GRC amlodipine besilate SANDOZ GMBH, KUNDL, AUSTRIA tablet 30 x 10mg/</v>
      </c>
      <c r="K161" s="2" t="str">
        <f aca="false">CONCATENATE(BI161," ",CK161," ",BE161," ",BO161," ",R161,S161," x ",DK161,DL161,"/",DN161,DO161)</f>
        <v>GRC amlodipine besilate SANDOZ GMBH, KUNDL, AUSTRIA tablet 30 x 10mg/</v>
      </c>
      <c r="L161" s="2"/>
      <c r="M161" s="2"/>
      <c r="N161" s="2"/>
      <c r="O161" s="2"/>
      <c r="P161" s="0" t="n">
        <v>30</v>
      </c>
      <c r="Q161" s="73"/>
      <c r="R161" s="0" t="n">
        <v>30</v>
      </c>
      <c r="S161" s="73"/>
      <c r="T161" s="92"/>
      <c r="U161" s="92"/>
      <c r="V161" s="92"/>
      <c r="W161" s="92"/>
      <c r="X161" s="2"/>
      <c r="Y161" s="2"/>
      <c r="Z161" s="2"/>
      <c r="AA161" s="2" t="n">
        <v>28</v>
      </c>
      <c r="AB161" s="2"/>
      <c r="AC161" s="0" t="s">
        <v>1451</v>
      </c>
      <c r="AD161" s="2"/>
      <c r="AE161" s="2"/>
      <c r="AF161" s="0" t="n">
        <v>10219000</v>
      </c>
      <c r="AG161" s="0" t="s">
        <v>183</v>
      </c>
      <c r="AH161" s="0" t="s">
        <v>1379</v>
      </c>
      <c r="AI161" s="0" t="s">
        <v>1380</v>
      </c>
      <c r="AJ161" s="34" t="n">
        <v>15054000</v>
      </c>
      <c r="AK161" s="93" t="s">
        <v>183</v>
      </c>
      <c r="AL161" s="2"/>
      <c r="AM161" s="2"/>
      <c r="AN161" s="2"/>
      <c r="AO161" s="2"/>
      <c r="AP161" s="0" t="n">
        <v>30</v>
      </c>
      <c r="AR161" s="73"/>
      <c r="AS161" s="73" t="n">
        <f aca="false">AS160+1</f>
        <v>56565676</v>
      </c>
      <c r="AT161" s="36" t="str">
        <f aca="false">CONCATENATE(BI161," ",CK161," ",BE161," ",BO161," ",DK161,DL161,"/",DN161,DO161)</f>
        <v>GRC amlodipine besilate SANDOZ GMBH, KUNDL, AUSTRIA tablet 10mg/</v>
      </c>
      <c r="AU161" s="29"/>
      <c r="AW161" s="2"/>
      <c r="AX161" s="33" t="s">
        <v>1452</v>
      </c>
      <c r="AY161" s="2"/>
      <c r="AZ161" s="0" t="s">
        <v>186</v>
      </c>
      <c r="BA161" s="33" t="s">
        <v>187</v>
      </c>
      <c r="BB161" s="0" t="n">
        <v>10219000</v>
      </c>
      <c r="BC161" s="0" t="s">
        <v>183</v>
      </c>
      <c r="BD161" s="94"/>
      <c r="BE161" s="0" t="s">
        <v>1407</v>
      </c>
      <c r="BF161" s="2"/>
      <c r="BG161" s="0" t="s">
        <v>1453</v>
      </c>
      <c r="BH161" s="2"/>
      <c r="BI161" s="95" t="s">
        <v>1384</v>
      </c>
      <c r="BJ161" s="0" t="str">
        <f aca="false">CONCATENATE(CK161," ",BO161," ",DK161,DL161,"/",DN161,DO161)</f>
        <v>amlodipine besilate tablet 10mg/</v>
      </c>
      <c r="BK161" s="95"/>
      <c r="BL161" s="0" t="str">
        <f aca="false">CONCATENATE(CK161," ",BO161," ",DK161,DL161,"/",DN161,DO161)</f>
        <v>amlodipine besilate tablet 10mg/</v>
      </c>
      <c r="BN161" s="0" t="n">
        <v>10219000</v>
      </c>
      <c r="BO161" s="0" t="s">
        <v>183</v>
      </c>
      <c r="BP161" s="92"/>
      <c r="BQ161" s="92"/>
      <c r="BR161" s="2"/>
      <c r="BS161" s="0" t="s">
        <v>1379</v>
      </c>
      <c r="BT161" s="2"/>
      <c r="BU161" s="2"/>
      <c r="BV161" s="34" t="n">
        <v>15054000</v>
      </c>
      <c r="BW161" s="93" t="s">
        <v>183</v>
      </c>
      <c r="BX161" s="2"/>
      <c r="BY161" s="2"/>
      <c r="BZ161" s="0" t="n">
        <v>20053000</v>
      </c>
      <c r="CA161" s="100" t="s">
        <v>191</v>
      </c>
      <c r="CB161" s="92"/>
      <c r="CC161" s="92"/>
      <c r="CD161" s="2"/>
      <c r="CE161" s="2"/>
      <c r="CF161" s="2"/>
      <c r="CG161" s="2"/>
      <c r="CH161" s="43" t="n">
        <v>100000090079</v>
      </c>
      <c r="CI161" s="43" t="s">
        <v>192</v>
      </c>
      <c r="CJ161" s="43" t="n">
        <v>100000090079</v>
      </c>
      <c r="CK161" s="0" t="s">
        <v>193</v>
      </c>
      <c r="CL161" s="73"/>
      <c r="CM161" s="97" t="n">
        <v>100000085259</v>
      </c>
      <c r="CN161" s="73" t="s">
        <v>195</v>
      </c>
      <c r="CO161" s="92"/>
      <c r="CP161" s="98"/>
      <c r="CQ161" s="0" t="s">
        <v>1385</v>
      </c>
      <c r="CR161" s="2"/>
      <c r="CS161" s="2"/>
      <c r="CX161" s="2"/>
      <c r="CY161" s="2"/>
      <c r="CZ161" s="92"/>
      <c r="DA161" s="92"/>
      <c r="DB161" s="92"/>
      <c r="DC161" s="92"/>
      <c r="DD161" s="92"/>
      <c r="DE161" s="99" t="s">
        <v>1087</v>
      </c>
      <c r="DF161" s="0" t="s">
        <v>202</v>
      </c>
      <c r="DG161" s="11"/>
      <c r="DH161" s="46" t="n">
        <v>1</v>
      </c>
      <c r="DI161" s="93" t="s">
        <v>183</v>
      </c>
      <c r="DJ161" s="34" t="n">
        <v>15054000</v>
      </c>
      <c r="DK161" s="99" t="s">
        <v>1087</v>
      </c>
      <c r="DL161" s="5" t="s">
        <v>202</v>
      </c>
      <c r="DS161" s="0" t="s">
        <v>1390</v>
      </c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99"/>
      <c r="EH161" s="2"/>
      <c r="EI161" s="2"/>
      <c r="EJ161" s="2"/>
      <c r="EK161" s="2"/>
      <c r="ER161" s="32" t="str">
        <f aca="false">CONCATENATE(CN161," ",FD161," ",DK161,DL161,"/",DN161,DO161)</f>
        <v>amlodipine oral 10mg/</v>
      </c>
      <c r="FD161" s="33" t="s">
        <v>210</v>
      </c>
      <c r="FE161" s="32" t="str">
        <f aca="false">CONCATENATE(CN161," ",FD161," ",DK161,DL161,"/",DN161,DO161)</f>
        <v>amlodipine oral 10mg/</v>
      </c>
    </row>
    <row r="162" customFormat="false" ht="13.8" hidden="false" customHeight="false" outlineLevel="0" collapsed="false">
      <c r="A162" s="91" t="n">
        <v>4269</v>
      </c>
      <c r="B162" s="0" t="s">
        <v>1454</v>
      </c>
      <c r="C162" s="92"/>
      <c r="D162" s="92"/>
      <c r="E162" s="92"/>
      <c r="F162" s="92"/>
      <c r="G162" s="0" t="n">
        <v>7812</v>
      </c>
      <c r="H162" s="91" t="n">
        <v>302790101</v>
      </c>
      <c r="I162" s="91" t="n">
        <v>302790101</v>
      </c>
      <c r="J162" s="2" t="str">
        <f aca="false">CONCATENATE(BI162," ",CK162," ",BE162," ",BO162," ",R162,S162," x ",DK162,DL162,"/",DN162,DO162)</f>
        <v>GRC amlodipine besilate ΑΝΦΑΡΜ ΕΛΛΑΣ Α.Ε. capsule, hard 14 x 10mg/</v>
      </c>
      <c r="K162" s="2" t="str">
        <f aca="false">CONCATENATE(BI162," ",CK162," ",BE162," ",BO162," ",R162,S162," x ",DK162,DL162,"/",DN162,DO162)</f>
        <v>GRC amlodipine besilate ΑΝΦΑΡΜ ΕΛΛΑΣ Α.Ε. capsule, hard 14 x 10mg/</v>
      </c>
      <c r="L162" s="2"/>
      <c r="M162" s="2"/>
      <c r="N162" s="2"/>
      <c r="O162" s="2"/>
      <c r="P162" s="0" t="n">
        <v>14</v>
      </c>
      <c r="Q162" s="73"/>
      <c r="R162" s="0" t="n">
        <v>14</v>
      </c>
      <c r="S162" s="73"/>
      <c r="T162" s="92"/>
      <c r="U162" s="92"/>
      <c r="V162" s="92"/>
      <c r="W162" s="92"/>
      <c r="X162" s="2"/>
      <c r="Y162" s="2"/>
      <c r="Z162" s="2"/>
      <c r="AA162" s="2" t="n">
        <v>14</v>
      </c>
      <c r="AB162" s="2"/>
      <c r="AC162" s="0" t="s">
        <v>1455</v>
      </c>
      <c r="AD162" s="2"/>
      <c r="AE162" s="2"/>
      <c r="AF162" s="0" t="n">
        <v>10210000</v>
      </c>
      <c r="AG162" s="93" t="s">
        <v>299</v>
      </c>
      <c r="AH162" s="0" t="s">
        <v>1434</v>
      </c>
      <c r="AI162" s="0" t="s">
        <v>1435</v>
      </c>
      <c r="AJ162" s="34" t="n">
        <v>15012000</v>
      </c>
      <c r="AK162" s="93" t="s">
        <v>300</v>
      </c>
      <c r="AL162" s="2"/>
      <c r="AM162" s="2"/>
      <c r="AN162" s="2"/>
      <c r="AO162" s="2"/>
      <c r="AP162" s="0" t="n">
        <v>14</v>
      </c>
      <c r="AR162" s="73"/>
      <c r="AS162" s="73" t="n">
        <f aca="false">AS161+1</f>
        <v>56565677</v>
      </c>
      <c r="AT162" s="36" t="str">
        <f aca="false">CONCATENATE(BI162," ",CK162," ",BE162," ",BO162," ",DK162,DL162,"/",DN162,DO162)</f>
        <v>GRC amlodipine besilate ΑΝΦΑΡΜ ΕΛΛΑΣ Α.Ε. capsule, hard 10mg/</v>
      </c>
      <c r="AU162" s="29"/>
      <c r="AW162" s="2"/>
      <c r="AX162" s="33" t="s">
        <v>1456</v>
      </c>
      <c r="AY162" s="2"/>
      <c r="AZ162" s="0" t="s">
        <v>186</v>
      </c>
      <c r="BA162" s="33" t="s">
        <v>187</v>
      </c>
      <c r="BB162" s="0" t="n">
        <v>10210000</v>
      </c>
      <c r="BC162" s="93" t="s">
        <v>299</v>
      </c>
      <c r="BD162" s="94"/>
      <c r="BE162" s="0" t="s">
        <v>1453</v>
      </c>
      <c r="BF162" s="2"/>
      <c r="BG162" s="0" t="s">
        <v>1457</v>
      </c>
      <c r="BH162" s="2"/>
      <c r="BI162" s="95" t="s">
        <v>1384</v>
      </c>
      <c r="BJ162" s="0" t="str">
        <f aca="false">CONCATENATE(CK162," ",BO162," ",DK162,DL162,"/",DN162,DO162)</f>
        <v>amlodipine besilate capsule, hard 10mg/</v>
      </c>
      <c r="BK162" s="95"/>
      <c r="BL162" s="0" t="str">
        <f aca="false">CONCATENATE(CK162," ",BO162," ",DK162,DL162,"/",DN162,DO162)</f>
        <v>amlodipine besilate capsule, hard 10mg/</v>
      </c>
      <c r="BN162" s="0" t="n">
        <v>10210000</v>
      </c>
      <c r="BO162" s="93" t="s">
        <v>299</v>
      </c>
      <c r="BP162" s="92"/>
      <c r="BQ162" s="92"/>
      <c r="BR162" s="2"/>
      <c r="BS162" s="0" t="s">
        <v>1434</v>
      </c>
      <c r="BT162" s="2"/>
      <c r="BU162" s="2"/>
      <c r="BV162" s="34" t="n">
        <v>15012000</v>
      </c>
      <c r="BW162" s="93" t="s">
        <v>300</v>
      </c>
      <c r="BX162" s="2"/>
      <c r="BY162" s="2"/>
      <c r="BZ162" s="0" t="n">
        <v>20053000</v>
      </c>
      <c r="CA162" s="100" t="s">
        <v>191</v>
      </c>
      <c r="CB162" s="92"/>
      <c r="CC162" s="92"/>
      <c r="CD162" s="2"/>
      <c r="CE162" s="2"/>
      <c r="CF162" s="2"/>
      <c r="CG162" s="2"/>
      <c r="CH162" s="43" t="n">
        <v>100000090079</v>
      </c>
      <c r="CI162" s="43" t="s">
        <v>192</v>
      </c>
      <c r="CJ162" s="43" t="n">
        <v>100000090079</v>
      </c>
      <c r="CK162" s="0" t="s">
        <v>193</v>
      </c>
      <c r="CL162" s="73"/>
      <c r="CM162" s="97" t="n">
        <v>100000085259</v>
      </c>
      <c r="CN162" s="73" t="s">
        <v>195</v>
      </c>
      <c r="CO162" s="92"/>
      <c r="CP162" s="98"/>
      <c r="CQ162" s="0" t="s">
        <v>1385</v>
      </c>
      <c r="CR162" s="2"/>
      <c r="CS162" s="2"/>
      <c r="CX162" s="2"/>
      <c r="CY162" s="2"/>
      <c r="CZ162" s="92"/>
      <c r="DA162" s="92"/>
      <c r="DB162" s="92"/>
      <c r="DC162" s="92"/>
      <c r="DD162" s="92"/>
      <c r="DE162" s="99" t="s">
        <v>1087</v>
      </c>
      <c r="DF162" s="0" t="s">
        <v>202</v>
      </c>
      <c r="DG162" s="11"/>
      <c r="DH162" s="46" t="n">
        <v>1</v>
      </c>
      <c r="DI162" s="93" t="s">
        <v>300</v>
      </c>
      <c r="DJ162" s="34" t="n">
        <v>15012000</v>
      </c>
      <c r="DK162" s="99" t="s">
        <v>1087</v>
      </c>
      <c r="DL162" s="5" t="s">
        <v>202</v>
      </c>
      <c r="DS162" s="0" t="s">
        <v>1438</v>
      </c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99"/>
      <c r="EH162" s="2"/>
      <c r="EI162" s="2"/>
      <c r="EJ162" s="2"/>
      <c r="EK162" s="2"/>
      <c r="ER162" s="32" t="str">
        <f aca="false">CONCATENATE(CN162," ",FD162," ",DK162,DL162,"/",DN162,DO162)</f>
        <v>amlodipine oral 10mg/</v>
      </c>
      <c r="FD162" s="33" t="s">
        <v>210</v>
      </c>
      <c r="FE162" s="32" t="str">
        <f aca="false">CONCATENATE(CN162," ",FD162," ",DK162,DL162,"/",DN162,DO162)</f>
        <v>amlodipine oral 10mg/</v>
      </c>
    </row>
    <row r="163" customFormat="false" ht="13.8" hidden="false" customHeight="false" outlineLevel="0" collapsed="false">
      <c r="A163" s="91" t="n">
        <v>4270</v>
      </c>
      <c r="B163" s="0" t="s">
        <v>1458</v>
      </c>
      <c r="C163" s="92"/>
      <c r="D163" s="92"/>
      <c r="E163" s="92"/>
      <c r="F163" s="92"/>
      <c r="G163" s="0" t="n">
        <v>7813</v>
      </c>
      <c r="H163" s="91" t="n">
        <v>302790201</v>
      </c>
      <c r="I163" s="91" t="n">
        <v>302790201</v>
      </c>
      <c r="J163" s="2" t="str">
        <f aca="false">CONCATENATE(BI163," ",CK163," ",BE163," ",BO163," ",R163,S163," x ",DK163,DL163,"/",DN163,DO163)</f>
        <v>GRC amlodipine besilate ΑΝΦΑΡΜ ΕΛΛΑΣ Α.Ε. capsule, hard 28 x 10mg/</v>
      </c>
      <c r="K163" s="2" t="str">
        <f aca="false">CONCATENATE(BI163," ",CK163," ",BE163," ",BO163," ",R163,S163," x ",DK163,DL163,"/",DN163,DO163)</f>
        <v>GRC amlodipine besilate ΑΝΦΑΡΜ ΕΛΛΑΣ Α.Ε. capsule, hard 28 x 10mg/</v>
      </c>
      <c r="L163" s="2"/>
      <c r="M163" s="2"/>
      <c r="N163" s="2"/>
      <c r="O163" s="2"/>
      <c r="P163" s="0" t="n">
        <v>28</v>
      </c>
      <c r="Q163" s="73"/>
      <c r="R163" s="0" t="n">
        <v>28</v>
      </c>
      <c r="S163" s="73"/>
      <c r="T163" s="92"/>
      <c r="U163" s="92"/>
      <c r="V163" s="92"/>
      <c r="W163" s="92"/>
      <c r="X163" s="2"/>
      <c r="Y163" s="2"/>
      <c r="Z163" s="2"/>
      <c r="AA163" s="2" t="n">
        <v>14</v>
      </c>
      <c r="AB163" s="2"/>
      <c r="AC163" s="0" t="s">
        <v>1459</v>
      </c>
      <c r="AD163" s="2"/>
      <c r="AE163" s="2"/>
      <c r="AF163" s="0" t="n">
        <v>10210000</v>
      </c>
      <c r="AG163" s="93" t="s">
        <v>299</v>
      </c>
      <c r="AH163" s="0" t="s">
        <v>1434</v>
      </c>
      <c r="AI163" s="0" t="s">
        <v>1435</v>
      </c>
      <c r="AJ163" s="34" t="n">
        <v>15012000</v>
      </c>
      <c r="AK163" s="93" t="s">
        <v>300</v>
      </c>
      <c r="AL163" s="2"/>
      <c r="AM163" s="2"/>
      <c r="AN163" s="2"/>
      <c r="AO163" s="2"/>
      <c r="AP163" s="0" t="n">
        <v>28</v>
      </c>
      <c r="AR163" s="73"/>
      <c r="AS163" s="73" t="n">
        <f aca="false">AS162+1</f>
        <v>56565678</v>
      </c>
      <c r="AT163" s="36" t="str">
        <f aca="false">CONCATENATE(BI163," ",CK163," ",BE163," ",BO163," ",DK163,DL163,"/",DN163,DO163)</f>
        <v>GRC amlodipine besilate ΑΝΦΑΡΜ ΕΛΛΑΣ Α.Ε. capsule, hard 10mg/</v>
      </c>
      <c r="AU163" s="29"/>
      <c r="AW163" s="2"/>
      <c r="AX163" s="33" t="s">
        <v>1456</v>
      </c>
      <c r="AY163" s="2"/>
      <c r="AZ163" s="0" t="s">
        <v>186</v>
      </c>
      <c r="BA163" s="33" t="s">
        <v>187</v>
      </c>
      <c r="BB163" s="0" t="n">
        <v>10210000</v>
      </c>
      <c r="BC163" s="93" t="s">
        <v>299</v>
      </c>
      <c r="BD163" s="94"/>
      <c r="BE163" s="0" t="s">
        <v>1453</v>
      </c>
      <c r="BF163" s="2"/>
      <c r="BG163" s="0" t="s">
        <v>1457</v>
      </c>
      <c r="BH163" s="2"/>
      <c r="BI163" s="95" t="s">
        <v>1384</v>
      </c>
      <c r="BJ163" s="0" t="str">
        <f aca="false">CONCATENATE(CK163," ",BO163," ",DK163,DL163,"/",DN163,DO163)</f>
        <v>amlodipine besilate capsule, hard 10mg/</v>
      </c>
      <c r="BK163" s="95"/>
      <c r="BL163" s="0" t="str">
        <f aca="false">CONCATENATE(CK163," ",BO163," ",DK163,DL163,"/",DN163,DO163)</f>
        <v>amlodipine besilate capsule, hard 10mg/</v>
      </c>
      <c r="BN163" s="0" t="n">
        <v>10210000</v>
      </c>
      <c r="BO163" s="93" t="s">
        <v>299</v>
      </c>
      <c r="BP163" s="92"/>
      <c r="BQ163" s="92"/>
      <c r="BR163" s="2"/>
      <c r="BS163" s="0" t="s">
        <v>1434</v>
      </c>
      <c r="BT163" s="2"/>
      <c r="BU163" s="2"/>
      <c r="BV163" s="34" t="n">
        <v>15012000</v>
      </c>
      <c r="BW163" s="93" t="s">
        <v>300</v>
      </c>
      <c r="BX163" s="2"/>
      <c r="BY163" s="2"/>
      <c r="BZ163" s="0" t="n">
        <v>20053000</v>
      </c>
      <c r="CA163" s="100" t="s">
        <v>191</v>
      </c>
      <c r="CB163" s="92"/>
      <c r="CC163" s="92"/>
      <c r="CD163" s="2"/>
      <c r="CE163" s="2"/>
      <c r="CF163" s="2"/>
      <c r="CG163" s="2"/>
      <c r="CH163" s="43" t="n">
        <v>100000090079</v>
      </c>
      <c r="CI163" s="43" t="s">
        <v>192</v>
      </c>
      <c r="CJ163" s="43" t="n">
        <v>100000090079</v>
      </c>
      <c r="CK163" s="0" t="s">
        <v>193</v>
      </c>
      <c r="CL163" s="73"/>
      <c r="CM163" s="97" t="n">
        <v>100000085259</v>
      </c>
      <c r="CN163" s="73" t="s">
        <v>195</v>
      </c>
      <c r="CO163" s="92"/>
      <c r="CP163" s="98"/>
      <c r="CQ163" s="0" t="s">
        <v>1385</v>
      </c>
      <c r="CR163" s="2"/>
      <c r="CS163" s="2"/>
      <c r="CX163" s="2"/>
      <c r="CY163" s="2"/>
      <c r="CZ163" s="92"/>
      <c r="DA163" s="92"/>
      <c r="DB163" s="92"/>
      <c r="DC163" s="92"/>
      <c r="DD163" s="92"/>
      <c r="DE163" s="99" t="s">
        <v>1087</v>
      </c>
      <c r="DF163" s="0" t="s">
        <v>202</v>
      </c>
      <c r="DG163" s="11"/>
      <c r="DH163" s="46" t="n">
        <v>1</v>
      </c>
      <c r="DI163" s="93" t="s">
        <v>300</v>
      </c>
      <c r="DJ163" s="34" t="n">
        <v>15012000</v>
      </c>
      <c r="DK163" s="99" t="s">
        <v>1087</v>
      </c>
      <c r="DL163" s="5" t="s">
        <v>202</v>
      </c>
      <c r="DS163" s="0" t="s">
        <v>1441</v>
      </c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99"/>
      <c r="EH163" s="2"/>
      <c r="EI163" s="2"/>
      <c r="EJ163" s="2"/>
      <c r="EK163" s="2"/>
      <c r="ER163" s="32" t="str">
        <f aca="false">CONCATENATE(CN163," ",FD163," ",DK163,DL163,"/",DN163,DO163)</f>
        <v>amlodipine oral 10mg/</v>
      </c>
      <c r="FD163" s="33" t="s">
        <v>210</v>
      </c>
      <c r="FE163" s="32" t="str">
        <f aca="false">CONCATENATE(CN163," ",FD163," ",DK163,DL163,"/",DN163,DO163)</f>
        <v>amlodipine oral 10mg/</v>
      </c>
    </row>
    <row r="164" customFormat="false" ht="23.35" hidden="false" customHeight="false" outlineLevel="0" collapsed="false">
      <c r="A164" s="91" t="n">
        <v>7812</v>
      </c>
      <c r="B164" s="102" t="s">
        <v>1460</v>
      </c>
      <c r="C164" s="92"/>
      <c r="D164" s="92"/>
      <c r="E164" s="92"/>
      <c r="F164" s="92"/>
      <c r="G164" s="0" t="n">
        <v>8145</v>
      </c>
      <c r="H164" s="91" t="n">
        <v>255980202</v>
      </c>
      <c r="I164" s="91" t="n">
        <v>255980202</v>
      </c>
      <c r="J164" s="2" t="str">
        <f aca="false">CONCATENATE(BI164," ",CK164," ",BE164," ",BO164," ",R164,S164," x ",DK164,DL164,"/",DN164,DO164)</f>
        <v>GRC amlodipine besilate MEDICAL PHARMAQUALITY AE tablet 14 x 5mg/</v>
      </c>
      <c r="K164" s="2" t="str">
        <f aca="false">CONCATENATE(BI164," ",CK164," ",BE164," ",BO164," ",R164,S164," x ",DK164,DL164,"/",DN164,DO164)</f>
        <v>GRC amlodipine besilate MEDICAL PHARMAQUALITY AE tablet 14 x 5mg/</v>
      </c>
      <c r="L164" s="2"/>
      <c r="M164" s="2"/>
      <c r="N164" s="2"/>
      <c r="O164" s="2"/>
      <c r="P164" s="0" t="n">
        <v>14</v>
      </c>
      <c r="Q164" s="73"/>
      <c r="R164" s="0" t="n">
        <v>14</v>
      </c>
      <c r="S164" s="73"/>
      <c r="T164" s="92"/>
      <c r="U164" s="92"/>
      <c r="V164" s="92"/>
      <c r="W164" s="92"/>
      <c r="X164" s="2"/>
      <c r="Y164" s="2"/>
      <c r="Z164" s="2"/>
      <c r="AA164" s="2" t="n">
        <v>28</v>
      </c>
      <c r="AB164" s="2"/>
      <c r="AC164" s="0" t="s">
        <v>1461</v>
      </c>
      <c r="AD164" s="2"/>
      <c r="AE164" s="2"/>
      <c r="AF164" s="0" t="n">
        <v>10219000</v>
      </c>
      <c r="AG164" s="0" t="s">
        <v>183</v>
      </c>
      <c r="AH164" s="0" t="s">
        <v>1379</v>
      </c>
      <c r="AI164" s="0" t="s">
        <v>1380</v>
      </c>
      <c r="AJ164" s="34" t="n">
        <v>15054000</v>
      </c>
      <c r="AK164" s="93" t="s">
        <v>183</v>
      </c>
      <c r="AL164" s="2"/>
      <c r="AM164" s="2"/>
      <c r="AN164" s="2"/>
      <c r="AO164" s="2"/>
      <c r="AP164" s="0" t="n">
        <v>14</v>
      </c>
      <c r="AR164" s="73"/>
      <c r="AS164" s="73" t="n">
        <f aca="false">AS163+1</f>
        <v>56565679</v>
      </c>
      <c r="AT164" s="36" t="str">
        <f aca="false">CONCATENATE(BI164," ",CK164," ",BE164," ",BO164," ",DK164,DL164,"/",DN164,DO164)</f>
        <v>GRC amlodipine besilate MEDICAL PHARMAQUALITY AE tablet 5mg/</v>
      </c>
      <c r="AU164" s="29"/>
      <c r="AW164" s="2"/>
      <c r="AX164" s="103" t="s">
        <v>1462</v>
      </c>
      <c r="AY164" s="2"/>
      <c r="AZ164" s="0" t="s">
        <v>186</v>
      </c>
      <c r="BA164" s="33" t="s">
        <v>187</v>
      </c>
      <c r="BB164" s="0" t="n">
        <v>10219000</v>
      </c>
      <c r="BC164" s="0" t="s">
        <v>183</v>
      </c>
      <c r="BD164" s="94"/>
      <c r="BE164" s="0" t="s">
        <v>1463</v>
      </c>
      <c r="BF164" s="2"/>
      <c r="BG164" s="0" t="s">
        <v>1464</v>
      </c>
      <c r="BH164" s="2"/>
      <c r="BI164" s="95" t="s">
        <v>1384</v>
      </c>
      <c r="BJ164" s="0" t="str">
        <f aca="false">CONCATENATE(CK164," ",BO164," ",DK164,DL164,"/",DN164,DO164)</f>
        <v>amlodipine besilate tablet 5mg/</v>
      </c>
      <c r="BK164" s="95"/>
      <c r="BL164" s="0" t="str">
        <f aca="false">CONCATENATE(CK164," ",BO164," ",DK164,DL164,"/",DN164,DO164)</f>
        <v>amlodipine besilate tablet 5mg/</v>
      </c>
      <c r="BN164" s="0" t="n">
        <v>10219000</v>
      </c>
      <c r="BO164" s="0" t="s">
        <v>183</v>
      </c>
      <c r="BP164" s="92"/>
      <c r="BQ164" s="92"/>
      <c r="BR164" s="2"/>
      <c r="BS164" s="0" t="s">
        <v>1379</v>
      </c>
      <c r="BT164" s="2"/>
      <c r="BU164" s="2"/>
      <c r="BV164" s="34" t="n">
        <v>15054000</v>
      </c>
      <c r="BW164" s="93" t="s">
        <v>183</v>
      </c>
      <c r="BX164" s="2"/>
      <c r="BY164" s="2"/>
      <c r="BZ164" s="0" t="n">
        <v>20053000</v>
      </c>
      <c r="CA164" s="100" t="s">
        <v>191</v>
      </c>
      <c r="CB164" s="92"/>
      <c r="CC164" s="92"/>
      <c r="CD164" s="2"/>
      <c r="CE164" s="2"/>
      <c r="CF164" s="2"/>
      <c r="CG164" s="2"/>
      <c r="CH164" s="43" t="n">
        <v>100000090079</v>
      </c>
      <c r="CI164" s="43" t="s">
        <v>192</v>
      </c>
      <c r="CJ164" s="43" t="n">
        <v>100000090079</v>
      </c>
      <c r="CK164" s="0" t="s">
        <v>193</v>
      </c>
      <c r="CL164" s="73"/>
      <c r="CM164" s="97" t="n">
        <v>100000085259</v>
      </c>
      <c r="CN164" s="73" t="s">
        <v>195</v>
      </c>
      <c r="CO164" s="92"/>
      <c r="CP164" s="98"/>
      <c r="CQ164" s="0" t="s">
        <v>1385</v>
      </c>
      <c r="CR164" s="2"/>
      <c r="CS164" s="2"/>
      <c r="CX164" s="2"/>
      <c r="CY164" s="2"/>
      <c r="CZ164" s="92"/>
      <c r="DA164" s="92"/>
      <c r="DB164" s="92"/>
      <c r="DC164" s="92"/>
      <c r="DD164" s="92"/>
      <c r="DE164" s="99" t="s">
        <v>1386</v>
      </c>
      <c r="DF164" s="0" t="s">
        <v>202</v>
      </c>
      <c r="DG164" s="11"/>
      <c r="DH164" s="46" t="n">
        <v>1</v>
      </c>
      <c r="DI164" s="93" t="s">
        <v>183</v>
      </c>
      <c r="DJ164" s="34" t="n">
        <v>15054000</v>
      </c>
      <c r="DK164" s="99" t="s">
        <v>1386</v>
      </c>
      <c r="DL164" s="5" t="s">
        <v>202</v>
      </c>
      <c r="DS164" s="0" t="s">
        <v>1390</v>
      </c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99"/>
      <c r="EH164" s="2"/>
      <c r="EI164" s="2"/>
      <c r="EJ164" s="2"/>
      <c r="EK164" s="2"/>
      <c r="ER164" s="32" t="str">
        <f aca="false">CONCATENATE(CN164," ",FD164," ",DK164,DL164,"/",DN164,DO164)</f>
        <v>amlodipine oral 5mg/</v>
      </c>
      <c r="FD164" s="33" t="s">
        <v>210</v>
      </c>
      <c r="FE164" s="32" t="str">
        <f aca="false">CONCATENATE(CN164," ",FD164," ",DK164,DL164,"/",DN164,DO164)</f>
        <v>amlodipine oral 5mg/</v>
      </c>
    </row>
    <row r="165" customFormat="false" ht="23.35" hidden="false" customHeight="false" outlineLevel="0" collapsed="false">
      <c r="A165" s="91" t="n">
        <v>7813</v>
      </c>
      <c r="B165" s="102" t="s">
        <v>1465</v>
      </c>
      <c r="C165" s="92"/>
      <c r="D165" s="92"/>
      <c r="E165" s="92"/>
      <c r="F165" s="92"/>
      <c r="G165" s="0" t="n">
        <v>8144</v>
      </c>
      <c r="H165" s="91" t="n">
        <v>255980102</v>
      </c>
      <c r="I165" s="91" t="n">
        <v>255980102</v>
      </c>
      <c r="J165" s="2" t="str">
        <f aca="false">CONCATENATE(BI165," ",CK165," ",BE165," ",BO165," ",R165,S165," x ",DK165,DL165,"/",DN165,DO165)</f>
        <v>GRC amlodipine besilate MEDICAL PHARMAQUALITY AE tablet 14 x 10mg/</v>
      </c>
      <c r="K165" s="2" t="str">
        <f aca="false">CONCATENATE(BI165," ",CK165," ",BE165," ",BO165," ",R165,S165," x ",DK165,DL165,"/",DN165,DO165)</f>
        <v>GRC amlodipine besilate MEDICAL PHARMAQUALITY AE tablet 14 x 10mg/</v>
      </c>
      <c r="L165" s="2"/>
      <c r="M165" s="2"/>
      <c r="N165" s="2"/>
      <c r="O165" s="2"/>
      <c r="P165" s="0" t="n">
        <v>14</v>
      </c>
      <c r="Q165" s="73"/>
      <c r="R165" s="0" t="n">
        <v>14</v>
      </c>
      <c r="S165" s="73"/>
      <c r="T165" s="92"/>
      <c r="U165" s="92"/>
      <c r="V165" s="92"/>
      <c r="W165" s="92"/>
      <c r="X165" s="2"/>
      <c r="Y165" s="2"/>
      <c r="Z165" s="2"/>
      <c r="AA165" s="2" t="n">
        <v>28</v>
      </c>
      <c r="AB165" s="2"/>
      <c r="AC165" s="0" t="s">
        <v>1466</v>
      </c>
      <c r="AD165" s="2"/>
      <c r="AE165" s="2"/>
      <c r="AF165" s="0" t="n">
        <v>10219000</v>
      </c>
      <c r="AG165" s="0" t="s">
        <v>183</v>
      </c>
      <c r="AH165" s="0" t="s">
        <v>1379</v>
      </c>
      <c r="AI165" s="0" t="s">
        <v>1380</v>
      </c>
      <c r="AJ165" s="34" t="n">
        <v>15054000</v>
      </c>
      <c r="AK165" s="93" t="s">
        <v>183</v>
      </c>
      <c r="AL165" s="2"/>
      <c r="AM165" s="2"/>
      <c r="AN165" s="2"/>
      <c r="AO165" s="2"/>
      <c r="AP165" s="0" t="n">
        <v>14</v>
      </c>
      <c r="AR165" s="73"/>
      <c r="AS165" s="73" t="n">
        <f aca="false">AS164+1</f>
        <v>56565680</v>
      </c>
      <c r="AT165" s="36" t="str">
        <f aca="false">CONCATENATE(BI165," ",CK165," ",BE165," ",BO165," ",DK165,DL165,"/",DN165,DO165)</f>
        <v>GRC amlodipine besilate MEDICAL PHARMAQUALITY AE tablet 10mg/</v>
      </c>
      <c r="AU165" s="29"/>
      <c r="AW165" s="2"/>
      <c r="AX165" s="103" t="s">
        <v>1462</v>
      </c>
      <c r="AY165" s="2"/>
      <c r="AZ165" s="0" t="s">
        <v>186</v>
      </c>
      <c r="BA165" s="33" t="s">
        <v>187</v>
      </c>
      <c r="BB165" s="0" t="n">
        <v>10219000</v>
      </c>
      <c r="BC165" s="0" t="s">
        <v>183</v>
      </c>
      <c r="BD165" s="94"/>
      <c r="BE165" s="0" t="s">
        <v>1463</v>
      </c>
      <c r="BF165" s="2"/>
      <c r="BG165" s="0" t="s">
        <v>1464</v>
      </c>
      <c r="BH165" s="2"/>
      <c r="BI165" s="95" t="s">
        <v>1384</v>
      </c>
      <c r="BJ165" s="0" t="str">
        <f aca="false">CONCATENATE(CK165," ",BO165," ",DK165,DL165,"/",DN165,DO165)</f>
        <v>amlodipine besilate tablet 10mg/</v>
      </c>
      <c r="BK165" s="95"/>
      <c r="BL165" s="0" t="str">
        <f aca="false">CONCATENATE(CK165," ",BO165," ",DK165,DL165,"/",DN165,DO165)</f>
        <v>amlodipine besilate tablet 10mg/</v>
      </c>
      <c r="BN165" s="0" t="n">
        <v>10219000</v>
      </c>
      <c r="BO165" s="0" t="s">
        <v>183</v>
      </c>
      <c r="BP165" s="92"/>
      <c r="BQ165" s="92"/>
      <c r="BR165" s="2"/>
      <c r="BS165" s="0" t="s">
        <v>1379</v>
      </c>
      <c r="BT165" s="2"/>
      <c r="BU165" s="2"/>
      <c r="BV165" s="34" t="n">
        <v>15054000</v>
      </c>
      <c r="BW165" s="93" t="s">
        <v>183</v>
      </c>
      <c r="BX165" s="2"/>
      <c r="BY165" s="2"/>
      <c r="BZ165" s="0" t="n">
        <v>20053000</v>
      </c>
      <c r="CA165" s="100" t="s">
        <v>191</v>
      </c>
      <c r="CB165" s="92"/>
      <c r="CC165" s="92"/>
      <c r="CD165" s="2"/>
      <c r="CE165" s="2"/>
      <c r="CF165" s="2"/>
      <c r="CG165" s="2"/>
      <c r="CH165" s="43" t="n">
        <v>100000090079</v>
      </c>
      <c r="CI165" s="43" t="s">
        <v>192</v>
      </c>
      <c r="CJ165" s="43" t="n">
        <v>100000090079</v>
      </c>
      <c r="CK165" s="0" t="s">
        <v>193</v>
      </c>
      <c r="CL165" s="73"/>
      <c r="CM165" s="97" t="n">
        <v>100000085259</v>
      </c>
      <c r="CN165" s="73" t="s">
        <v>195</v>
      </c>
      <c r="CO165" s="92"/>
      <c r="CP165" s="98"/>
      <c r="CQ165" s="0" t="s">
        <v>1385</v>
      </c>
      <c r="CR165" s="2"/>
      <c r="CS165" s="2"/>
      <c r="CX165" s="2"/>
      <c r="CY165" s="2"/>
      <c r="CZ165" s="92"/>
      <c r="DA165" s="92"/>
      <c r="DB165" s="92"/>
      <c r="DC165" s="92"/>
      <c r="DD165" s="92"/>
      <c r="DE165" s="99" t="s">
        <v>1087</v>
      </c>
      <c r="DF165" s="0" t="s">
        <v>202</v>
      </c>
      <c r="DG165" s="11"/>
      <c r="DH165" s="46" t="n">
        <v>1</v>
      </c>
      <c r="DI165" s="93" t="s">
        <v>183</v>
      </c>
      <c r="DJ165" s="34" t="n">
        <v>15054000</v>
      </c>
      <c r="DK165" s="99" t="s">
        <v>1087</v>
      </c>
      <c r="DL165" s="5" t="s">
        <v>202</v>
      </c>
      <c r="DS165" s="0" t="s">
        <v>1387</v>
      </c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99"/>
      <c r="EH165" s="2"/>
      <c r="EI165" s="2"/>
      <c r="EJ165" s="2"/>
      <c r="EK165" s="2"/>
      <c r="ER165" s="32" t="str">
        <f aca="false">CONCATENATE(CN165," ",FD165," ",DK165,DL165,"/",DN165,DO165)</f>
        <v>amlodipine oral 10mg/</v>
      </c>
      <c r="FD165" s="33" t="s">
        <v>210</v>
      </c>
      <c r="FE165" s="32" t="str">
        <f aca="false">CONCATENATE(CN165," ",FD165," ",DK165,DL165,"/",DN165,DO165)</f>
        <v>amlodipine oral 10mg/</v>
      </c>
    </row>
    <row r="166" customFormat="false" ht="13.8" hidden="false" customHeight="false" outlineLevel="0" collapsed="false">
      <c r="A166" s="91" t="n">
        <v>8145</v>
      </c>
      <c r="B166" s="0" t="s">
        <v>1467</v>
      </c>
      <c r="C166" s="92"/>
      <c r="D166" s="92"/>
      <c r="E166" s="92"/>
      <c r="F166" s="92"/>
      <c r="G166" s="0" t="n">
        <v>1912</v>
      </c>
      <c r="H166" s="91" t="n">
        <v>204300102</v>
      </c>
      <c r="I166" s="91" t="n">
        <v>204300102</v>
      </c>
      <c r="J166" s="2" t="str">
        <f aca="false">CONCATENATE(BI166," ",CK166," ",BE166," ",BO166," ",R166,S166," x ",DK166,DL166,"/",DN166,DO166)</f>
        <v>GRC amlodipine besilate NATURALIA A.E. capsule, hard 28 x 10mg/</v>
      </c>
      <c r="K166" s="2" t="str">
        <f aca="false">CONCATENATE(BI166," ",CK166," ",BE166," ",BO166," ",R166,S166," x ",DK166,DL166,"/",DN166,DO166)</f>
        <v>GRC amlodipine besilate NATURALIA A.E. capsule, hard 28 x 10mg/</v>
      </c>
      <c r="L166" s="2"/>
      <c r="M166" s="2"/>
      <c r="N166" s="2"/>
      <c r="O166" s="2"/>
      <c r="P166" s="0" t="n">
        <v>28</v>
      </c>
      <c r="Q166" s="73"/>
      <c r="R166" s="0" t="n">
        <v>28</v>
      </c>
      <c r="S166" s="73"/>
      <c r="T166" s="92"/>
      <c r="U166" s="92"/>
      <c r="V166" s="92"/>
      <c r="W166" s="92"/>
      <c r="X166" s="2"/>
      <c r="Y166" s="2"/>
      <c r="Z166" s="2"/>
      <c r="AA166" s="2" t="n">
        <v>14</v>
      </c>
      <c r="AB166" s="2"/>
      <c r="AC166" s="0" t="s">
        <v>1468</v>
      </c>
      <c r="AD166" s="2"/>
      <c r="AE166" s="2"/>
      <c r="AF166" s="101" t="n">
        <v>10210000</v>
      </c>
      <c r="AG166" s="93" t="s">
        <v>299</v>
      </c>
      <c r="AH166" s="0" t="s">
        <v>1379</v>
      </c>
      <c r="AI166" s="0" t="s">
        <v>1380</v>
      </c>
      <c r="AJ166" s="34" t="n">
        <v>15012000</v>
      </c>
      <c r="AK166" s="93" t="s">
        <v>300</v>
      </c>
      <c r="AL166" s="2"/>
      <c r="AM166" s="2"/>
      <c r="AN166" s="2"/>
      <c r="AO166" s="2"/>
      <c r="AP166" s="0" t="n">
        <v>28</v>
      </c>
      <c r="AR166" s="73"/>
      <c r="AS166" s="73" t="n">
        <f aca="false">AS165+1</f>
        <v>56565681</v>
      </c>
      <c r="AT166" s="36" t="str">
        <f aca="false">CONCATENATE(BI166," ",CK166," ",BE166," ",BO166," ",DK166,DL166,"/",DN166,DO166)</f>
        <v>GRC amlodipine besilate NATURALIA A.E. capsule, hard 10mg/</v>
      </c>
      <c r="AU166" s="29"/>
      <c r="AW166" s="2"/>
      <c r="AX166" s="33" t="s">
        <v>1469</v>
      </c>
      <c r="AY166" s="2"/>
      <c r="AZ166" s="0" t="s">
        <v>186</v>
      </c>
      <c r="BA166" s="33" t="s">
        <v>187</v>
      </c>
      <c r="BB166" s="101" t="n">
        <v>10210000</v>
      </c>
      <c r="BC166" s="93" t="s">
        <v>299</v>
      </c>
      <c r="BD166" s="94"/>
      <c r="BE166" s="0" t="s">
        <v>1470</v>
      </c>
      <c r="BF166" s="2"/>
      <c r="BG166" s="0" t="s">
        <v>1471</v>
      </c>
      <c r="BH166" s="2"/>
      <c r="BI166" s="95" t="s">
        <v>1384</v>
      </c>
      <c r="BJ166" s="0" t="str">
        <f aca="false">CONCATENATE(CK166," ",BO166," ",DK166,DL166,"/",DN166,DO166)</f>
        <v>amlodipine besilate capsule, hard 10mg/</v>
      </c>
      <c r="BK166" s="95"/>
      <c r="BL166" s="0" t="str">
        <f aca="false">CONCATENATE(CK166," ",BO166," ",DK166,DL166,"/",DN166,DO166)</f>
        <v>amlodipine besilate capsule, hard 10mg/</v>
      </c>
      <c r="BN166" s="101" t="n">
        <v>10210000</v>
      </c>
      <c r="BO166" s="93" t="s">
        <v>299</v>
      </c>
      <c r="BP166" s="92"/>
      <c r="BQ166" s="92"/>
      <c r="BR166" s="2"/>
      <c r="BS166" s="0" t="s">
        <v>1379</v>
      </c>
      <c r="BT166" s="2"/>
      <c r="BU166" s="2"/>
      <c r="BV166" s="34" t="n">
        <v>15012000</v>
      </c>
      <c r="BW166" s="93" t="s">
        <v>300</v>
      </c>
      <c r="BX166" s="2"/>
      <c r="BY166" s="2"/>
      <c r="BZ166" s="0" t="n">
        <v>20053000</v>
      </c>
      <c r="CA166" s="100" t="s">
        <v>191</v>
      </c>
      <c r="CB166" s="92"/>
      <c r="CC166" s="92"/>
      <c r="CD166" s="2"/>
      <c r="CE166" s="2"/>
      <c r="CF166" s="2"/>
      <c r="CG166" s="2"/>
      <c r="CH166" s="43" t="n">
        <v>100000090079</v>
      </c>
      <c r="CI166" s="43" t="s">
        <v>192</v>
      </c>
      <c r="CJ166" s="43" t="n">
        <v>100000090079</v>
      </c>
      <c r="CK166" s="0" t="s">
        <v>193</v>
      </c>
      <c r="CL166" s="73"/>
      <c r="CM166" s="97" t="n">
        <v>100000085259</v>
      </c>
      <c r="CN166" s="73" t="s">
        <v>195</v>
      </c>
      <c r="CO166" s="92"/>
      <c r="CP166" s="98"/>
      <c r="CQ166" s="0" t="s">
        <v>1385</v>
      </c>
      <c r="CR166" s="2"/>
      <c r="CS166" s="2"/>
      <c r="CX166" s="2"/>
      <c r="CY166" s="2"/>
      <c r="CZ166" s="92"/>
      <c r="DA166" s="92"/>
      <c r="DB166" s="92"/>
      <c r="DC166" s="92"/>
      <c r="DD166" s="92"/>
      <c r="DE166" s="99" t="s">
        <v>1087</v>
      </c>
      <c r="DF166" s="0" t="s">
        <v>202</v>
      </c>
      <c r="DG166" s="11"/>
      <c r="DH166" s="46" t="n">
        <v>1</v>
      </c>
      <c r="DI166" s="93" t="s">
        <v>300</v>
      </c>
      <c r="DJ166" s="34" t="n">
        <v>15012000</v>
      </c>
      <c r="DK166" s="99" t="s">
        <v>1087</v>
      </c>
      <c r="DL166" s="5" t="s">
        <v>202</v>
      </c>
      <c r="DS166" s="0" t="s">
        <v>1387</v>
      </c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99"/>
      <c r="EH166" s="2"/>
      <c r="EI166" s="2"/>
      <c r="EJ166" s="2"/>
      <c r="EK166" s="2"/>
      <c r="ER166" s="32" t="str">
        <f aca="false">CONCATENATE(CN166," ",FD166," ",DK166,DL166,"/",DN166,DO166)</f>
        <v>amlodipine oral 10mg/</v>
      </c>
      <c r="FD166" s="33" t="s">
        <v>210</v>
      </c>
      <c r="FE166" s="32" t="str">
        <f aca="false">CONCATENATE(CN166," ",FD166," ",DK166,DL166,"/",DN166,DO166)</f>
        <v>amlodipine oral 10mg/</v>
      </c>
    </row>
    <row r="167" customFormat="false" ht="13.8" hidden="false" customHeight="false" outlineLevel="0" collapsed="false">
      <c r="A167" s="91" t="n">
        <v>8144</v>
      </c>
      <c r="B167" s="0" t="s">
        <v>1472</v>
      </c>
      <c r="C167" s="92"/>
      <c r="D167" s="92"/>
      <c r="E167" s="92"/>
      <c r="F167" s="92"/>
      <c r="G167" s="0" t="n">
        <v>1913</v>
      </c>
      <c r="H167" s="91" t="n">
        <v>204300202</v>
      </c>
      <c r="I167" s="91" t="n">
        <v>204300202</v>
      </c>
      <c r="J167" s="2" t="str">
        <f aca="false">CONCATENATE(BI167," ",CK167," ",BE167," ",BO167," ",R167,S167," x ",DK167,DL167,"/",DN167,DO167)</f>
        <v>GRC amlodipine besilate NATURALIA A.E. capsule, hard 28 x 5mg/</v>
      </c>
      <c r="K167" s="2" t="str">
        <f aca="false">CONCATENATE(BI167," ",CK167," ",BE167," ",BO167," ",R167,S167," x ",DK167,DL167,"/",DN167,DO167)</f>
        <v>GRC amlodipine besilate NATURALIA A.E. capsule, hard 28 x 5mg/</v>
      </c>
      <c r="L167" s="2"/>
      <c r="M167" s="2"/>
      <c r="N167" s="2"/>
      <c r="O167" s="2"/>
      <c r="P167" s="0" t="n">
        <v>28</v>
      </c>
      <c r="Q167" s="73"/>
      <c r="R167" s="0" t="n">
        <v>28</v>
      </c>
      <c r="S167" s="73"/>
      <c r="T167" s="92"/>
      <c r="U167" s="92"/>
      <c r="V167" s="92"/>
      <c r="W167" s="92"/>
      <c r="X167" s="2"/>
      <c r="Y167" s="2"/>
      <c r="Z167" s="2"/>
      <c r="AA167" s="2" t="n">
        <v>14</v>
      </c>
      <c r="AB167" s="2"/>
      <c r="AC167" s="0" t="s">
        <v>1473</v>
      </c>
      <c r="AD167" s="2"/>
      <c r="AE167" s="2"/>
      <c r="AF167" s="101" t="n">
        <v>10210000</v>
      </c>
      <c r="AG167" s="93" t="s">
        <v>299</v>
      </c>
      <c r="AH167" s="0" t="s">
        <v>1379</v>
      </c>
      <c r="AI167" s="0" t="s">
        <v>1380</v>
      </c>
      <c r="AJ167" s="34" t="n">
        <v>15012000</v>
      </c>
      <c r="AK167" s="93" t="s">
        <v>300</v>
      </c>
      <c r="AL167" s="2"/>
      <c r="AM167" s="2"/>
      <c r="AN167" s="2"/>
      <c r="AO167" s="2"/>
      <c r="AP167" s="0" t="n">
        <v>28</v>
      </c>
      <c r="AR167" s="73"/>
      <c r="AS167" s="73" t="n">
        <f aca="false">AS166+1</f>
        <v>56565682</v>
      </c>
      <c r="AT167" s="36" t="str">
        <f aca="false">CONCATENATE(BI167," ",CK167," ",BE167," ",BO167," ",DK167,DL167,"/",DN167,DO167)</f>
        <v>GRC amlodipine besilate NATURALIA A.E. capsule, hard 5mg/</v>
      </c>
      <c r="AU167" s="29"/>
      <c r="AW167" s="2"/>
      <c r="AX167" s="33" t="s">
        <v>1474</v>
      </c>
      <c r="AY167" s="2"/>
      <c r="AZ167" s="0" t="s">
        <v>186</v>
      </c>
      <c r="BA167" s="33" t="s">
        <v>187</v>
      </c>
      <c r="BB167" s="101" t="n">
        <v>10210000</v>
      </c>
      <c r="BC167" s="93" t="s">
        <v>299</v>
      </c>
      <c r="BD167" s="94"/>
      <c r="BE167" s="0" t="s">
        <v>1470</v>
      </c>
      <c r="BF167" s="2"/>
      <c r="BG167" s="0" t="s">
        <v>1471</v>
      </c>
      <c r="BH167" s="2"/>
      <c r="BI167" s="95" t="s">
        <v>1384</v>
      </c>
      <c r="BJ167" s="0" t="str">
        <f aca="false">CONCATENATE(CK167," ",BO167," ",DK167,DL167,"/",DN167,DO167)</f>
        <v>amlodipine besilate capsule, hard 5mg/</v>
      </c>
      <c r="BK167" s="95"/>
      <c r="BL167" s="0" t="str">
        <f aca="false">CONCATENATE(CK167," ",BO167," ",DK167,DL167,"/",DN167,DO167)</f>
        <v>amlodipine besilate capsule, hard 5mg/</v>
      </c>
      <c r="BN167" s="101" t="n">
        <v>10210000</v>
      </c>
      <c r="BO167" s="93" t="s">
        <v>299</v>
      </c>
      <c r="BP167" s="92"/>
      <c r="BQ167" s="92"/>
      <c r="BR167" s="2"/>
      <c r="BS167" s="0" t="s">
        <v>1379</v>
      </c>
      <c r="BT167" s="2"/>
      <c r="BU167" s="2"/>
      <c r="BV167" s="34" t="n">
        <v>15012000</v>
      </c>
      <c r="BW167" s="93" t="s">
        <v>300</v>
      </c>
      <c r="BX167" s="2"/>
      <c r="BY167" s="2"/>
      <c r="BZ167" s="0" t="n">
        <v>20053000</v>
      </c>
      <c r="CA167" s="100" t="s">
        <v>191</v>
      </c>
      <c r="CB167" s="92"/>
      <c r="CC167" s="92"/>
      <c r="CD167" s="2"/>
      <c r="CE167" s="2"/>
      <c r="CF167" s="2"/>
      <c r="CG167" s="2"/>
      <c r="CH167" s="43" t="n">
        <v>100000090079</v>
      </c>
      <c r="CI167" s="43" t="s">
        <v>192</v>
      </c>
      <c r="CJ167" s="43" t="n">
        <v>100000090079</v>
      </c>
      <c r="CK167" s="0" t="s">
        <v>193</v>
      </c>
      <c r="CL167" s="73"/>
      <c r="CM167" s="97" t="n">
        <v>100000085259</v>
      </c>
      <c r="CN167" s="73" t="s">
        <v>195</v>
      </c>
      <c r="CO167" s="92"/>
      <c r="CP167" s="98"/>
      <c r="CQ167" s="0" t="s">
        <v>1385</v>
      </c>
      <c r="CR167" s="2"/>
      <c r="CS167" s="2"/>
      <c r="CX167" s="2"/>
      <c r="CY167" s="2"/>
      <c r="CZ167" s="92"/>
      <c r="DA167" s="92"/>
      <c r="DB167" s="92"/>
      <c r="DC167" s="92"/>
      <c r="DD167" s="92"/>
      <c r="DE167" s="99" t="s">
        <v>1386</v>
      </c>
      <c r="DF167" s="0" t="s">
        <v>202</v>
      </c>
      <c r="DG167" s="11"/>
      <c r="DH167" s="46" t="n">
        <v>1</v>
      </c>
      <c r="DI167" s="93" t="s">
        <v>300</v>
      </c>
      <c r="DJ167" s="34" t="n">
        <v>15012000</v>
      </c>
      <c r="DK167" s="99" t="s">
        <v>1386</v>
      </c>
      <c r="DL167" s="5" t="s">
        <v>202</v>
      </c>
      <c r="DS167" s="0" t="s">
        <v>1390</v>
      </c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99"/>
      <c r="EH167" s="2"/>
      <c r="EI167" s="2"/>
      <c r="EJ167" s="2"/>
      <c r="EK167" s="2"/>
      <c r="ER167" s="32" t="str">
        <f aca="false">CONCATENATE(CN167," ",FD167," ",DK167,DL167,"/",DN167,DO167)</f>
        <v>amlodipine oral 5mg/</v>
      </c>
      <c r="FD167" s="33" t="s">
        <v>210</v>
      </c>
      <c r="FE167" s="32" t="str">
        <f aca="false">CONCATENATE(CN167," ",FD167," ",DK167,DL167,"/",DN167,DO167)</f>
        <v>amlodipine oral 5mg/</v>
      </c>
    </row>
    <row r="168" customFormat="false" ht="13.8" hidden="false" customHeight="false" outlineLevel="0" collapsed="false">
      <c r="A168" s="91" t="n">
        <v>1912</v>
      </c>
      <c r="B168" s="0" t="s">
        <v>1475</v>
      </c>
      <c r="C168" s="92"/>
      <c r="D168" s="92"/>
      <c r="E168" s="92"/>
      <c r="F168" s="92"/>
      <c r="G168" s="0" t="n">
        <v>7434</v>
      </c>
      <c r="H168" s="91" t="n">
        <v>269110101</v>
      </c>
      <c r="I168" s="91" t="n">
        <v>269110101</v>
      </c>
      <c r="J168" s="2" t="str">
        <f aca="false">CONCATENATE(BI168," ",CK168," ",BE168," ",BO168," ",R168,S168," x ",DK168,DL168,"/",DN168,DO168)</f>
        <v>GRC amlodipine besilate UPJOHN HELLAS Ε.Π.Ε. capsule, hard 14 x 5mg/</v>
      </c>
      <c r="K168" s="2" t="str">
        <f aca="false">CONCATENATE(BI168," ",CK168," ",BE168," ",BO168," ",R168,S168," x ",DK168,DL168,"/",DN168,DO168)</f>
        <v>GRC amlodipine besilate UPJOHN HELLAS Ε.Π.Ε. capsule, hard 14 x 5mg/</v>
      </c>
      <c r="L168" s="2"/>
      <c r="M168" s="2"/>
      <c r="N168" s="2"/>
      <c r="O168" s="2"/>
      <c r="P168" s="0" t="n">
        <v>14</v>
      </c>
      <c r="Q168" s="73"/>
      <c r="R168" s="0" t="n">
        <v>14</v>
      </c>
      <c r="S168" s="73"/>
      <c r="T168" s="92"/>
      <c r="U168" s="92"/>
      <c r="V168" s="92"/>
      <c r="W168" s="92"/>
      <c r="X168" s="2"/>
      <c r="Y168" s="2"/>
      <c r="Z168" s="2"/>
      <c r="AA168" s="2" t="n">
        <v>14</v>
      </c>
      <c r="AB168" s="2"/>
      <c r="AC168" s="0" t="s">
        <v>1455</v>
      </c>
      <c r="AD168" s="2"/>
      <c r="AE168" s="2"/>
      <c r="AF168" s="0" t="n">
        <v>10210000</v>
      </c>
      <c r="AG168" s="93" t="s">
        <v>299</v>
      </c>
      <c r="AH168" s="0" t="s">
        <v>1434</v>
      </c>
      <c r="AI168" s="0" t="s">
        <v>1435</v>
      </c>
      <c r="AJ168" s="34" t="n">
        <v>15012000</v>
      </c>
      <c r="AK168" s="93" t="s">
        <v>300</v>
      </c>
      <c r="AL168" s="2"/>
      <c r="AM168" s="2"/>
      <c r="AN168" s="2"/>
      <c r="AO168" s="2"/>
      <c r="AP168" s="0" t="n">
        <v>14</v>
      </c>
      <c r="AR168" s="73"/>
      <c r="AS168" s="73" t="n">
        <f aca="false">AS167+1</f>
        <v>56565683</v>
      </c>
      <c r="AT168" s="36" t="str">
        <f aca="false">CONCATENATE(BI168," ",CK168," ",BE168," ",BO168," ",DK168,DL168,"/",DN168,DO168)</f>
        <v>GRC amlodipine besilate UPJOHN HELLAS Ε.Π.Ε. capsule, hard 5mg/</v>
      </c>
      <c r="AU168" s="29"/>
      <c r="AW168" s="2"/>
      <c r="AX168" s="33" t="s">
        <v>1476</v>
      </c>
      <c r="AY168" s="2"/>
      <c r="AZ168" s="0" t="s">
        <v>186</v>
      </c>
      <c r="BA168" s="33" t="s">
        <v>187</v>
      </c>
      <c r="BB168" s="0" t="n">
        <v>10210000</v>
      </c>
      <c r="BC168" s="93" t="s">
        <v>299</v>
      </c>
      <c r="BD168" s="94"/>
      <c r="BE168" s="0" t="s">
        <v>1471</v>
      </c>
      <c r="BF168" s="2"/>
      <c r="BG168" s="0" t="s">
        <v>1477</v>
      </c>
      <c r="BH168" s="2"/>
      <c r="BI168" s="95" t="s">
        <v>1384</v>
      </c>
      <c r="BJ168" s="0" t="str">
        <f aca="false">CONCATENATE(CK168," ",BO168," ",DK168,DL168,"/",DN168,DO168)</f>
        <v>amlodipine besilate capsule, hard 5mg/</v>
      </c>
      <c r="BK168" s="95"/>
      <c r="BL168" s="0" t="str">
        <f aca="false">CONCATENATE(CK168," ",BO168," ",DK168,DL168,"/",DN168,DO168)</f>
        <v>amlodipine besilate capsule, hard 5mg/</v>
      </c>
      <c r="BN168" s="0" t="n">
        <v>10210000</v>
      </c>
      <c r="BO168" s="93" t="s">
        <v>299</v>
      </c>
      <c r="BP168" s="92"/>
      <c r="BQ168" s="92"/>
      <c r="BR168" s="2"/>
      <c r="BS168" s="0" t="s">
        <v>1434</v>
      </c>
      <c r="BT168" s="2"/>
      <c r="BU168" s="2"/>
      <c r="BV168" s="34" t="n">
        <v>15012000</v>
      </c>
      <c r="BW168" s="93" t="s">
        <v>300</v>
      </c>
      <c r="BX168" s="2"/>
      <c r="BY168" s="2"/>
      <c r="BZ168" s="0" t="n">
        <v>20053000</v>
      </c>
      <c r="CA168" s="100" t="s">
        <v>191</v>
      </c>
      <c r="CB168" s="92"/>
      <c r="CC168" s="92"/>
      <c r="CD168" s="2"/>
      <c r="CE168" s="2"/>
      <c r="CF168" s="2"/>
      <c r="CG168" s="2"/>
      <c r="CH168" s="43" t="n">
        <v>100000090079</v>
      </c>
      <c r="CI168" s="43" t="s">
        <v>192</v>
      </c>
      <c r="CJ168" s="43" t="n">
        <v>100000090079</v>
      </c>
      <c r="CK168" s="0" t="s">
        <v>193</v>
      </c>
      <c r="CL168" s="73"/>
      <c r="CM168" s="97" t="n">
        <v>100000085259</v>
      </c>
      <c r="CN168" s="73" t="s">
        <v>195</v>
      </c>
      <c r="CO168" s="92"/>
      <c r="CP168" s="98"/>
      <c r="CQ168" s="0" t="s">
        <v>1385</v>
      </c>
      <c r="CR168" s="2"/>
      <c r="CS168" s="2"/>
      <c r="CX168" s="2"/>
      <c r="CY168" s="2"/>
      <c r="CZ168" s="92"/>
      <c r="DA168" s="92"/>
      <c r="DB168" s="92"/>
      <c r="DC168" s="92"/>
      <c r="DD168" s="92"/>
      <c r="DE168" s="99" t="s">
        <v>1386</v>
      </c>
      <c r="DF168" s="0" t="s">
        <v>202</v>
      </c>
      <c r="DG168" s="11"/>
      <c r="DH168" s="46" t="n">
        <v>1</v>
      </c>
      <c r="DI168" s="93" t="s">
        <v>300</v>
      </c>
      <c r="DJ168" s="34" t="n">
        <v>15012000</v>
      </c>
      <c r="DK168" s="99" t="s">
        <v>1386</v>
      </c>
      <c r="DL168" s="5" t="s">
        <v>202</v>
      </c>
      <c r="DS168" s="0" t="s">
        <v>1438</v>
      </c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99"/>
      <c r="EH168" s="2"/>
      <c r="EI168" s="2"/>
      <c r="EJ168" s="2"/>
      <c r="EK168" s="2"/>
      <c r="ER168" s="32" t="str">
        <f aca="false">CONCATENATE(CN168," ",FD168," ",DK168,DL168,"/",DN168,DO168)</f>
        <v>amlodipine oral 5mg/</v>
      </c>
      <c r="FD168" s="33" t="s">
        <v>210</v>
      </c>
      <c r="FE168" s="32" t="str">
        <f aca="false">CONCATENATE(CN168," ",FD168," ",DK168,DL168,"/",DN168,DO168)</f>
        <v>amlodipine oral 5mg/</v>
      </c>
    </row>
    <row r="169" customFormat="false" ht="13.8" hidden="false" customHeight="false" outlineLevel="0" collapsed="false">
      <c r="A169" s="91" t="n">
        <v>1913</v>
      </c>
      <c r="B169" s="0" t="s">
        <v>1478</v>
      </c>
      <c r="C169" s="92"/>
      <c r="D169" s="92"/>
      <c r="E169" s="92"/>
      <c r="F169" s="92"/>
      <c r="G169" s="0" t="n">
        <v>5842</v>
      </c>
      <c r="H169" s="91" t="n">
        <v>275620103</v>
      </c>
      <c r="I169" s="91" t="n">
        <v>275620103</v>
      </c>
      <c r="J169" s="2" t="str">
        <f aca="false">CONCATENATE(BI169," ",CK169," ",BE169," ",BO169," ",R169,S169," x ",DK169,DL169,"/",DN169,DO169)</f>
        <v>GRC amlodipine besilate UPJOHN HELLAS Ε.Π.Ε. capsule, hard 14 x 10mg/</v>
      </c>
      <c r="K169" s="2" t="str">
        <f aca="false">CONCATENATE(BI169," ",CK169," ",BE169," ",BO169," ",R169,S169," x ",DK169,DL169,"/",DN169,DO169)</f>
        <v>GRC amlodipine besilate UPJOHN HELLAS Ε.Π.Ε. capsule, hard 14 x 10mg/</v>
      </c>
      <c r="L169" s="2"/>
      <c r="M169" s="2"/>
      <c r="N169" s="2"/>
      <c r="O169" s="2"/>
      <c r="P169" s="0" t="n">
        <v>14</v>
      </c>
      <c r="Q169" s="73"/>
      <c r="R169" s="0" t="n">
        <v>14</v>
      </c>
      <c r="S169" s="73"/>
      <c r="T169" s="92"/>
      <c r="U169" s="92"/>
      <c r="V169" s="92"/>
      <c r="W169" s="92"/>
      <c r="X169" s="2"/>
      <c r="Y169" s="2"/>
      <c r="Z169" s="2"/>
      <c r="AA169" s="2" t="n">
        <v>30</v>
      </c>
      <c r="AB169" s="2"/>
      <c r="AC169" s="0" t="s">
        <v>1378</v>
      </c>
      <c r="AD169" s="2"/>
      <c r="AE169" s="2"/>
      <c r="AF169" s="101" t="n">
        <v>10210000</v>
      </c>
      <c r="AG169" s="93" t="s">
        <v>299</v>
      </c>
      <c r="AH169" s="0" t="s">
        <v>1379</v>
      </c>
      <c r="AI169" s="0" t="s">
        <v>1380</v>
      </c>
      <c r="AJ169" s="34" t="n">
        <v>15012000</v>
      </c>
      <c r="AK169" s="93" t="s">
        <v>300</v>
      </c>
      <c r="AL169" s="2"/>
      <c r="AM169" s="2"/>
      <c r="AN169" s="2"/>
      <c r="AO169" s="2"/>
      <c r="AP169" s="0" t="n">
        <v>14</v>
      </c>
      <c r="AR169" s="73"/>
      <c r="AS169" s="73" t="n">
        <f aca="false">AS168+1</f>
        <v>56565684</v>
      </c>
      <c r="AT169" s="36" t="str">
        <f aca="false">CONCATENATE(BI169," ",CK169," ",BE169," ",BO169," ",DK169,DL169,"/",DN169,DO169)</f>
        <v>GRC amlodipine besilate UPJOHN HELLAS Ε.Π.Ε. capsule, hard 10mg/</v>
      </c>
      <c r="AU169" s="29"/>
      <c r="AW169" s="2"/>
      <c r="AX169" s="33" t="s">
        <v>1479</v>
      </c>
      <c r="AY169" s="2"/>
      <c r="AZ169" s="0" t="s">
        <v>186</v>
      </c>
      <c r="BA169" s="33" t="s">
        <v>187</v>
      </c>
      <c r="BB169" s="101" t="n">
        <v>10210000</v>
      </c>
      <c r="BC169" s="93" t="s">
        <v>299</v>
      </c>
      <c r="BD169" s="94"/>
      <c r="BE169" s="0" t="s">
        <v>1471</v>
      </c>
      <c r="BF169" s="2"/>
      <c r="BG169" s="0" t="s">
        <v>1480</v>
      </c>
      <c r="BH169" s="2"/>
      <c r="BI169" s="95" t="s">
        <v>1384</v>
      </c>
      <c r="BJ169" s="0" t="str">
        <f aca="false">CONCATENATE(CK169," ",BO169," ",DK169,DL169,"/",DN169,DO169)</f>
        <v>amlodipine besilate capsule, hard 10mg/</v>
      </c>
      <c r="BK169" s="95"/>
      <c r="BL169" s="0" t="str">
        <f aca="false">CONCATENATE(CK169," ",BO169," ",DK169,DL169,"/",DN169,DO169)</f>
        <v>amlodipine besilate capsule, hard 10mg/</v>
      </c>
      <c r="BN169" s="101" t="n">
        <v>10210000</v>
      </c>
      <c r="BO169" s="93" t="s">
        <v>299</v>
      </c>
      <c r="BP169" s="92"/>
      <c r="BQ169" s="92"/>
      <c r="BR169" s="2"/>
      <c r="BS169" s="0" t="s">
        <v>1379</v>
      </c>
      <c r="BT169" s="2"/>
      <c r="BU169" s="2"/>
      <c r="BV169" s="34" t="n">
        <v>15012000</v>
      </c>
      <c r="BW169" s="93" t="s">
        <v>300</v>
      </c>
      <c r="BX169" s="2"/>
      <c r="BY169" s="2"/>
      <c r="BZ169" s="0" t="n">
        <v>20053000</v>
      </c>
      <c r="CA169" s="100" t="s">
        <v>191</v>
      </c>
      <c r="CB169" s="92"/>
      <c r="CC169" s="92"/>
      <c r="CD169" s="2"/>
      <c r="CE169" s="2"/>
      <c r="CF169" s="2"/>
      <c r="CG169" s="2"/>
      <c r="CH169" s="43" t="n">
        <v>100000090079</v>
      </c>
      <c r="CI169" s="43" t="s">
        <v>192</v>
      </c>
      <c r="CJ169" s="43" t="n">
        <v>100000090079</v>
      </c>
      <c r="CK169" s="0" t="s">
        <v>193</v>
      </c>
      <c r="CL169" s="73"/>
      <c r="CM169" s="97" t="n">
        <v>100000085259</v>
      </c>
      <c r="CN169" s="73" t="s">
        <v>195</v>
      </c>
      <c r="CO169" s="92"/>
      <c r="CP169" s="98"/>
      <c r="CQ169" s="0" t="s">
        <v>1385</v>
      </c>
      <c r="CR169" s="2"/>
      <c r="CS169" s="2"/>
      <c r="CX169" s="2"/>
      <c r="CY169" s="2"/>
      <c r="CZ169" s="92"/>
      <c r="DA169" s="92"/>
      <c r="DB169" s="92"/>
      <c r="DC169" s="92"/>
      <c r="DD169" s="92"/>
      <c r="DE169" s="99" t="s">
        <v>1087</v>
      </c>
      <c r="DF169" s="0" t="s">
        <v>202</v>
      </c>
      <c r="DG169" s="11"/>
      <c r="DH169" s="46" t="n">
        <v>1</v>
      </c>
      <c r="DI169" s="93" t="s">
        <v>300</v>
      </c>
      <c r="DJ169" s="34" t="n">
        <v>15012000</v>
      </c>
      <c r="DK169" s="99" t="s">
        <v>1087</v>
      </c>
      <c r="DL169" s="5" t="s">
        <v>202</v>
      </c>
      <c r="DS169" s="0" t="s">
        <v>1387</v>
      </c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99"/>
      <c r="EH169" s="2"/>
      <c r="EI169" s="2"/>
      <c r="EJ169" s="2"/>
      <c r="EK169" s="2"/>
      <c r="ER169" s="32" t="str">
        <f aca="false">CONCATENATE(CN169," ",FD169," ",DK169,DL169,"/",DN169,DO169)</f>
        <v>amlodipine oral 10mg/</v>
      </c>
      <c r="FD169" s="33" t="s">
        <v>210</v>
      </c>
      <c r="FE169" s="32" t="str">
        <f aca="false">CONCATENATE(CN169," ",FD169," ",DK169,DL169,"/",DN169,DO169)</f>
        <v>amlodipine oral 10mg/</v>
      </c>
    </row>
    <row r="170" customFormat="false" ht="13.8" hidden="false" customHeight="false" outlineLevel="0" collapsed="false">
      <c r="A170" s="91" t="n">
        <v>5842</v>
      </c>
      <c r="B170" s="0" t="s">
        <v>1481</v>
      </c>
      <c r="C170" s="92"/>
      <c r="D170" s="92"/>
      <c r="E170" s="92"/>
      <c r="F170" s="92"/>
      <c r="G170" s="0" t="n">
        <v>5843</v>
      </c>
      <c r="H170" s="91" t="n">
        <v>275620203</v>
      </c>
      <c r="I170" s="91" t="n">
        <v>275620203</v>
      </c>
      <c r="J170" s="2" t="str">
        <f aca="false">CONCATENATE(BI170," ",CK170," ",BE170," ",BO170," ",R170,S170," x ",DK170,DL170,"/",DN170,DO170)</f>
        <v>GRC amlodipine besilate ALAPIS ABEE capsule, hard 30 x 5mg/</v>
      </c>
      <c r="K170" s="2" t="str">
        <f aca="false">CONCATENATE(BI170," ",CK170," ",BE170," ",BO170," ",R170,S170," x ",DK170,DL170,"/",DN170,DO170)</f>
        <v>GRC amlodipine besilate ALAPIS ABEE capsule, hard 30 x 5mg/</v>
      </c>
      <c r="L170" s="2"/>
      <c r="M170" s="2"/>
      <c r="N170" s="2"/>
      <c r="O170" s="2"/>
      <c r="P170" s="0" t="n">
        <v>30</v>
      </c>
      <c r="Q170" s="73"/>
      <c r="R170" s="0" t="n">
        <v>30</v>
      </c>
      <c r="S170" s="73"/>
      <c r="T170" s="92"/>
      <c r="U170" s="92"/>
      <c r="V170" s="92"/>
      <c r="W170" s="92"/>
      <c r="X170" s="2"/>
      <c r="Y170" s="2"/>
      <c r="Z170" s="2"/>
      <c r="AA170" s="2" t="n">
        <v>30</v>
      </c>
      <c r="AB170" s="2"/>
      <c r="AC170" s="0" t="s">
        <v>1378</v>
      </c>
      <c r="AD170" s="2"/>
      <c r="AE170" s="2"/>
      <c r="AF170" s="101" t="n">
        <v>10210000</v>
      </c>
      <c r="AG170" s="93" t="s">
        <v>299</v>
      </c>
      <c r="AH170" s="0" t="s">
        <v>1379</v>
      </c>
      <c r="AI170" s="0" t="s">
        <v>1380</v>
      </c>
      <c r="AJ170" s="34" t="n">
        <v>15012000</v>
      </c>
      <c r="AK170" s="93" t="s">
        <v>300</v>
      </c>
      <c r="AL170" s="2"/>
      <c r="AM170" s="2"/>
      <c r="AN170" s="2"/>
      <c r="AO170" s="2"/>
      <c r="AP170" s="0" t="n">
        <v>30</v>
      </c>
      <c r="AR170" s="73"/>
      <c r="AS170" s="73" t="n">
        <f aca="false">AS169+1</f>
        <v>56565685</v>
      </c>
      <c r="AT170" s="36" t="str">
        <f aca="false">CONCATENATE(BI170," ",CK170," ",BE170," ",BO170," ",DK170,DL170,"/",DN170,DO170)</f>
        <v>GRC amlodipine besilate ALAPIS ABEE capsule, hard 5mg/</v>
      </c>
      <c r="AU170" s="29"/>
      <c r="AW170" s="2"/>
      <c r="AX170" s="33" t="s">
        <v>1482</v>
      </c>
      <c r="AY170" s="2"/>
      <c r="AZ170" s="0" t="s">
        <v>186</v>
      </c>
      <c r="BA170" s="33" t="s">
        <v>187</v>
      </c>
      <c r="BB170" s="101" t="n">
        <v>10210000</v>
      </c>
      <c r="BC170" s="93" t="s">
        <v>299</v>
      </c>
      <c r="BD170" s="94"/>
      <c r="BE170" s="0" t="s">
        <v>1480</v>
      </c>
      <c r="BF170" s="2"/>
      <c r="BG170" s="0" t="s">
        <v>1480</v>
      </c>
      <c r="BH170" s="2"/>
      <c r="BI170" s="95" t="s">
        <v>1384</v>
      </c>
      <c r="BJ170" s="0" t="str">
        <f aca="false">CONCATENATE(CK170," ",BO170," ",DK170,DL170,"/",DN170,DO170)</f>
        <v>amlodipine besilate capsule, hard 5mg/</v>
      </c>
      <c r="BK170" s="95"/>
      <c r="BL170" s="0" t="str">
        <f aca="false">CONCATENATE(CK170," ",BO170," ",DK170,DL170,"/",DN170,DO170)</f>
        <v>amlodipine besilate capsule, hard 5mg/</v>
      </c>
      <c r="BN170" s="101" t="n">
        <v>10210000</v>
      </c>
      <c r="BO170" s="93" t="s">
        <v>299</v>
      </c>
      <c r="BP170" s="92"/>
      <c r="BQ170" s="92"/>
      <c r="BR170" s="2"/>
      <c r="BS170" s="0" t="s">
        <v>1379</v>
      </c>
      <c r="BT170" s="2"/>
      <c r="BU170" s="2"/>
      <c r="BV170" s="34" t="n">
        <v>15012000</v>
      </c>
      <c r="BW170" s="93" t="s">
        <v>300</v>
      </c>
      <c r="BX170" s="2"/>
      <c r="BY170" s="2"/>
      <c r="BZ170" s="0" t="n">
        <v>20053000</v>
      </c>
      <c r="CA170" s="100" t="s">
        <v>191</v>
      </c>
      <c r="CB170" s="92"/>
      <c r="CC170" s="92"/>
      <c r="CD170" s="2"/>
      <c r="CE170" s="2"/>
      <c r="CF170" s="2"/>
      <c r="CG170" s="2"/>
      <c r="CH170" s="43" t="n">
        <v>100000090079</v>
      </c>
      <c r="CI170" s="43" t="s">
        <v>192</v>
      </c>
      <c r="CJ170" s="43" t="n">
        <v>100000090079</v>
      </c>
      <c r="CK170" s="0" t="s">
        <v>193</v>
      </c>
      <c r="CL170" s="73"/>
      <c r="CM170" s="97" t="n">
        <v>100000085259</v>
      </c>
      <c r="CN170" s="73" t="s">
        <v>195</v>
      </c>
      <c r="CO170" s="92"/>
      <c r="CP170" s="98"/>
      <c r="CQ170" s="0" t="s">
        <v>1385</v>
      </c>
      <c r="CR170" s="2"/>
      <c r="CS170" s="2"/>
      <c r="CX170" s="2"/>
      <c r="CY170" s="2"/>
      <c r="CZ170" s="92"/>
      <c r="DA170" s="92"/>
      <c r="DB170" s="92"/>
      <c r="DC170" s="92"/>
      <c r="DD170" s="92"/>
      <c r="DE170" s="99" t="s">
        <v>1386</v>
      </c>
      <c r="DF170" s="0" t="s">
        <v>202</v>
      </c>
      <c r="DG170" s="11"/>
      <c r="DH170" s="46" t="n">
        <v>1</v>
      </c>
      <c r="DI170" s="93" t="s">
        <v>300</v>
      </c>
      <c r="DJ170" s="34" t="n">
        <v>15012000</v>
      </c>
      <c r="DK170" s="99" t="s">
        <v>1386</v>
      </c>
      <c r="DL170" s="5" t="s">
        <v>202</v>
      </c>
      <c r="DS170" s="0" t="s">
        <v>1390</v>
      </c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99"/>
      <c r="EH170" s="2"/>
      <c r="EI170" s="2"/>
      <c r="EJ170" s="2"/>
      <c r="EK170" s="2"/>
      <c r="ER170" s="32" t="str">
        <f aca="false">CONCATENATE(CN170," ",FD170," ",DK170,DL170,"/",DN170,DO170)</f>
        <v>amlodipine oral 5mg/</v>
      </c>
      <c r="FD170" s="33" t="s">
        <v>210</v>
      </c>
      <c r="FE170" s="32" t="str">
        <f aca="false">CONCATENATE(CN170," ",FD170," ",DK170,DL170,"/",DN170,DO170)</f>
        <v>amlodipine oral 5mg/</v>
      </c>
    </row>
    <row r="171" customFormat="false" ht="13.8" hidden="false" customHeight="false" outlineLevel="0" collapsed="false">
      <c r="A171" s="91" t="n">
        <v>5843</v>
      </c>
      <c r="B171" s="0" t="s">
        <v>1483</v>
      </c>
      <c r="C171" s="92"/>
      <c r="D171" s="92"/>
      <c r="E171" s="92"/>
      <c r="F171" s="92"/>
      <c r="G171" s="0" t="n">
        <v>4749</v>
      </c>
      <c r="H171" s="91" t="n">
        <v>263440101</v>
      </c>
      <c r="I171" s="91" t="n">
        <v>263440101</v>
      </c>
      <c r="J171" s="2" t="str">
        <f aca="false">CONCATENATE(BI171," ",CK171," ",BE171," ",BO171," ",R171,S171," x ",DK171,DL171,"/",DN171,DO171)</f>
        <v>GRC amlodipine besilate ALAPIS ABEE capsule, hard 30 x 10mg/</v>
      </c>
      <c r="K171" s="2" t="str">
        <f aca="false">CONCATENATE(BI171," ",CK171," ",BE171," ",BO171," ",R171,S171," x ",DK171,DL171,"/",DN171,DO171)</f>
        <v>GRC amlodipine besilate ALAPIS ABEE capsule, hard 30 x 10mg/</v>
      </c>
      <c r="L171" s="2"/>
      <c r="M171" s="2"/>
      <c r="N171" s="2"/>
      <c r="O171" s="2"/>
      <c r="P171" s="0" t="n">
        <v>30</v>
      </c>
      <c r="Q171" s="73"/>
      <c r="R171" s="0" t="n">
        <v>30</v>
      </c>
      <c r="S171" s="73"/>
      <c r="T171" s="92"/>
      <c r="U171" s="92"/>
      <c r="V171" s="92"/>
      <c r="W171" s="92"/>
      <c r="X171" s="2"/>
      <c r="Y171" s="2"/>
      <c r="Z171" s="2"/>
      <c r="AA171" s="2" t="n">
        <v>14</v>
      </c>
      <c r="AB171" s="2"/>
      <c r="AC171" s="0" t="s">
        <v>1427</v>
      </c>
      <c r="AD171" s="2"/>
      <c r="AE171" s="2"/>
      <c r="AF171" s="101" t="n">
        <v>10210000</v>
      </c>
      <c r="AG171" s="93" t="s">
        <v>299</v>
      </c>
      <c r="AH171" s="0" t="s">
        <v>1379</v>
      </c>
      <c r="AI171" s="0" t="s">
        <v>1380</v>
      </c>
      <c r="AJ171" s="34" t="n">
        <v>15012000</v>
      </c>
      <c r="AK171" s="93" t="s">
        <v>300</v>
      </c>
      <c r="AL171" s="2"/>
      <c r="AM171" s="2"/>
      <c r="AN171" s="2"/>
      <c r="AO171" s="2"/>
      <c r="AP171" s="0" t="n">
        <v>30</v>
      </c>
      <c r="AR171" s="73"/>
      <c r="AS171" s="73" t="n">
        <f aca="false">AS170+1</f>
        <v>56565686</v>
      </c>
      <c r="AT171" s="36" t="str">
        <f aca="false">CONCATENATE(BI171," ",CK171," ",BE171," ",BO171," ",DK171,DL171,"/",DN171,DO171)</f>
        <v>GRC amlodipine besilate ALAPIS ABEE capsule, hard 10mg/</v>
      </c>
      <c r="AU171" s="29"/>
      <c r="AW171" s="2"/>
      <c r="AX171" s="33" t="s">
        <v>1484</v>
      </c>
      <c r="AY171" s="2"/>
      <c r="AZ171" s="0" t="s">
        <v>186</v>
      </c>
      <c r="BA171" s="33" t="s">
        <v>187</v>
      </c>
      <c r="BB171" s="101" t="n">
        <v>10210000</v>
      </c>
      <c r="BC171" s="93" t="s">
        <v>299</v>
      </c>
      <c r="BD171" s="94"/>
      <c r="BE171" s="0" t="s">
        <v>1480</v>
      </c>
      <c r="BF171" s="2"/>
      <c r="BG171" s="0" t="s">
        <v>1485</v>
      </c>
      <c r="BH171" s="2"/>
      <c r="BI171" s="95" t="s">
        <v>1384</v>
      </c>
      <c r="BJ171" s="0" t="str">
        <f aca="false">CONCATENATE(CK171," ",BO171," ",DK171,DL171,"/",DN171,DO171)</f>
        <v>amlodipine besilate capsule, hard 10mg/</v>
      </c>
      <c r="BK171" s="95"/>
      <c r="BL171" s="0" t="str">
        <f aca="false">CONCATENATE(CK171," ",BO171," ",DK171,DL171,"/",DN171,DO171)</f>
        <v>amlodipine besilate capsule, hard 10mg/</v>
      </c>
      <c r="BN171" s="101" t="n">
        <v>10210000</v>
      </c>
      <c r="BO171" s="93" t="s">
        <v>299</v>
      </c>
      <c r="BP171" s="92"/>
      <c r="BQ171" s="92"/>
      <c r="BR171" s="2"/>
      <c r="BS171" s="0" t="s">
        <v>1379</v>
      </c>
      <c r="BT171" s="2"/>
      <c r="BU171" s="2"/>
      <c r="BV171" s="34" t="n">
        <v>15012000</v>
      </c>
      <c r="BW171" s="93" t="s">
        <v>300</v>
      </c>
      <c r="BX171" s="2"/>
      <c r="BY171" s="2"/>
      <c r="BZ171" s="0" t="n">
        <v>20053000</v>
      </c>
      <c r="CA171" s="100" t="s">
        <v>191</v>
      </c>
      <c r="CB171" s="92"/>
      <c r="CC171" s="92"/>
      <c r="CD171" s="2"/>
      <c r="CE171" s="2"/>
      <c r="CF171" s="2"/>
      <c r="CG171" s="2"/>
      <c r="CH171" s="43" t="n">
        <v>100000090079</v>
      </c>
      <c r="CI171" s="43" t="s">
        <v>192</v>
      </c>
      <c r="CJ171" s="43" t="n">
        <v>100000090079</v>
      </c>
      <c r="CK171" s="0" t="s">
        <v>193</v>
      </c>
      <c r="CL171" s="73"/>
      <c r="CM171" s="97" t="n">
        <v>100000085259</v>
      </c>
      <c r="CN171" s="73" t="s">
        <v>195</v>
      </c>
      <c r="CO171" s="92"/>
      <c r="CP171" s="98"/>
      <c r="CQ171" s="0" t="s">
        <v>1385</v>
      </c>
      <c r="CR171" s="2"/>
      <c r="CS171" s="2"/>
      <c r="CX171" s="2"/>
      <c r="CY171" s="2"/>
      <c r="CZ171" s="92"/>
      <c r="DA171" s="92"/>
      <c r="DB171" s="92"/>
      <c r="DC171" s="92"/>
      <c r="DD171" s="92"/>
      <c r="DE171" s="99" t="s">
        <v>1087</v>
      </c>
      <c r="DF171" s="0" t="s">
        <v>202</v>
      </c>
      <c r="DG171" s="11"/>
      <c r="DH171" s="46" t="n">
        <v>1</v>
      </c>
      <c r="DI171" s="93" t="s">
        <v>300</v>
      </c>
      <c r="DJ171" s="34" t="n">
        <v>15012000</v>
      </c>
      <c r="DK171" s="99" t="s">
        <v>1087</v>
      </c>
      <c r="DL171" s="5" t="s">
        <v>202</v>
      </c>
      <c r="DS171" s="0" t="s">
        <v>1387</v>
      </c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99"/>
      <c r="EH171" s="2"/>
      <c r="EI171" s="2"/>
      <c r="EJ171" s="2"/>
      <c r="EK171" s="2"/>
      <c r="ER171" s="32" t="str">
        <f aca="false">CONCATENATE(CN171," ",FD171," ",DK171,DL171,"/",DN171,DO171)</f>
        <v>amlodipine oral 10mg/</v>
      </c>
      <c r="FD171" s="33" t="s">
        <v>210</v>
      </c>
      <c r="FE171" s="32" t="str">
        <f aca="false">CONCATENATE(CN171," ",FD171," ",DK171,DL171,"/",DN171,DO171)</f>
        <v>amlodipine oral 10mg/</v>
      </c>
    </row>
    <row r="172" customFormat="false" ht="13.8" hidden="false" customHeight="false" outlineLevel="0" collapsed="false">
      <c r="A172" s="91" t="n">
        <v>4574</v>
      </c>
      <c r="B172" s="0" t="s">
        <v>1486</v>
      </c>
      <c r="C172" s="92"/>
      <c r="D172" s="92"/>
      <c r="E172" s="92"/>
      <c r="F172" s="92"/>
      <c r="G172" s="0" t="n">
        <v>4229</v>
      </c>
      <c r="H172" s="91" t="n">
        <v>257250102</v>
      </c>
      <c r="I172" s="91" t="n">
        <v>257250102</v>
      </c>
      <c r="J172" s="2" t="str">
        <f aca="false">CONCATENATE(BI172," ",CK172," ",BE172," ",BO172," ",R172,S172," x ",DK172,DL172,"/",DN172,DO172)</f>
        <v>GRC amlodipine maleate GENERICS PHARMA HELLAS ΕΠΕ tablet 14 x 5mg/</v>
      </c>
      <c r="K172" s="2" t="str">
        <f aca="false">CONCATENATE(BI172," ",CK172," ",BE172," ",BO172," ",R172,S172," x ",DK172,DL172,"/",DN172,DO172)</f>
        <v>GRC amlodipine maleate GENERICS PHARMA HELLAS ΕΠΕ tablet 14 x 5mg/</v>
      </c>
      <c r="L172" s="2"/>
      <c r="M172" s="2"/>
      <c r="N172" s="2"/>
      <c r="O172" s="2"/>
      <c r="P172" s="0" t="n">
        <v>14</v>
      </c>
      <c r="Q172" s="73"/>
      <c r="R172" s="0" t="n">
        <v>14</v>
      </c>
      <c r="S172" s="73"/>
      <c r="T172" s="92"/>
      <c r="U172" s="92"/>
      <c r="V172" s="92"/>
      <c r="W172" s="92"/>
      <c r="X172" s="2"/>
      <c r="Y172" s="2"/>
      <c r="Z172" s="2"/>
      <c r="AA172" s="2" t="n">
        <v>30</v>
      </c>
      <c r="AB172" s="2"/>
      <c r="AC172" s="0" t="s">
        <v>1487</v>
      </c>
      <c r="AD172" s="2"/>
      <c r="AE172" s="2"/>
      <c r="AF172" s="0" t="n">
        <v>10219000</v>
      </c>
      <c r="AG172" s="0" t="s">
        <v>183</v>
      </c>
      <c r="AH172" s="0" t="s">
        <v>1379</v>
      </c>
      <c r="AI172" s="0" t="s">
        <v>1380</v>
      </c>
      <c r="AJ172" s="34" t="n">
        <v>15054000</v>
      </c>
      <c r="AK172" s="93" t="s">
        <v>183</v>
      </c>
      <c r="AL172" s="2"/>
      <c r="AM172" s="2"/>
      <c r="AN172" s="2"/>
      <c r="AO172" s="2"/>
      <c r="AP172" s="0" t="n">
        <v>14</v>
      </c>
      <c r="AR172" s="73"/>
      <c r="AS172" s="73" t="n">
        <f aca="false">AS171+1</f>
        <v>56565687</v>
      </c>
      <c r="AT172" s="36" t="str">
        <f aca="false">CONCATENATE(BI172," ",CK172," ",BE172," ",BO172," ",DK172,DL172,"/",DN172,DO172)</f>
        <v>GRC amlodipine maleate GENERICS PHARMA HELLAS ΕΠΕ tablet 5mg/</v>
      </c>
      <c r="AU172" s="29"/>
      <c r="AW172" s="2"/>
      <c r="AX172" s="33" t="s">
        <v>1488</v>
      </c>
      <c r="AY172" s="2"/>
      <c r="AZ172" s="0" t="s">
        <v>186</v>
      </c>
      <c r="BA172" s="33" t="s">
        <v>187</v>
      </c>
      <c r="BB172" s="0" t="n">
        <v>10219000</v>
      </c>
      <c r="BC172" s="0" t="s">
        <v>183</v>
      </c>
      <c r="BD172" s="94"/>
      <c r="BE172" s="0" t="s">
        <v>1489</v>
      </c>
      <c r="BF172" s="2"/>
      <c r="BG172" s="0" t="s">
        <v>1490</v>
      </c>
      <c r="BH172" s="2"/>
      <c r="BI172" s="95" t="s">
        <v>1384</v>
      </c>
      <c r="BJ172" s="0" t="str">
        <f aca="false">CONCATENATE(CK172," ",BO172," ",DK172,DL172,"/",DN172,DO172)</f>
        <v>amlodipine maleate tablet 5mg/</v>
      </c>
      <c r="BK172" s="95"/>
      <c r="BL172" s="0" t="str">
        <f aca="false">CONCATENATE(CK172," ",BO172," ",DK172,DL172,"/",DN172,DO172)</f>
        <v>amlodipine maleate tablet 5mg/</v>
      </c>
      <c r="BN172" s="0" t="n">
        <v>10219000</v>
      </c>
      <c r="BO172" s="0" t="s">
        <v>183</v>
      </c>
      <c r="BP172" s="92"/>
      <c r="BQ172" s="92"/>
      <c r="BR172" s="2"/>
      <c r="BS172" s="0" t="s">
        <v>1379</v>
      </c>
      <c r="BT172" s="2"/>
      <c r="BU172" s="2"/>
      <c r="BV172" s="34" t="n">
        <v>15054000</v>
      </c>
      <c r="BW172" s="93" t="s">
        <v>183</v>
      </c>
      <c r="BX172" s="2"/>
      <c r="BY172" s="2"/>
      <c r="BZ172" s="0" t="n">
        <v>20053000</v>
      </c>
      <c r="CA172" s="100" t="s">
        <v>191</v>
      </c>
      <c r="CB172" s="92"/>
      <c r="CC172" s="92"/>
      <c r="CD172" s="2"/>
      <c r="CE172" s="2"/>
      <c r="CF172" s="2"/>
      <c r="CG172" s="2"/>
      <c r="CH172" s="43" t="n">
        <v>100000089370</v>
      </c>
      <c r="CI172" s="43" t="s">
        <v>192</v>
      </c>
      <c r="CJ172" s="43" t="n">
        <v>100000089370</v>
      </c>
      <c r="CK172" s="0" t="s">
        <v>439</v>
      </c>
      <c r="CL172" s="73"/>
      <c r="CM172" s="97" t="n">
        <v>100000085259</v>
      </c>
      <c r="CN172" s="73" t="s">
        <v>195</v>
      </c>
      <c r="CO172" s="92"/>
      <c r="CP172" s="98"/>
      <c r="CQ172" s="0" t="s">
        <v>1385</v>
      </c>
      <c r="CR172" s="2"/>
      <c r="CS172" s="2"/>
      <c r="CX172" s="2"/>
      <c r="CY172" s="2"/>
      <c r="CZ172" s="92"/>
      <c r="DA172" s="92"/>
      <c r="DB172" s="92"/>
      <c r="DC172" s="92"/>
      <c r="DD172" s="92"/>
      <c r="DE172" s="99" t="s">
        <v>1386</v>
      </c>
      <c r="DF172" s="0" t="s">
        <v>202</v>
      </c>
      <c r="DG172" s="11"/>
      <c r="DH172" s="46" t="n">
        <v>1</v>
      </c>
      <c r="DI172" s="93" t="s">
        <v>183</v>
      </c>
      <c r="DJ172" s="34" t="n">
        <v>15054000</v>
      </c>
      <c r="DK172" s="99" t="s">
        <v>1386</v>
      </c>
      <c r="DL172" s="5" t="s">
        <v>202</v>
      </c>
      <c r="DS172" s="0" t="s">
        <v>1387</v>
      </c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99"/>
      <c r="EH172" s="2"/>
      <c r="EI172" s="2"/>
      <c r="EJ172" s="2"/>
      <c r="EK172" s="2"/>
      <c r="ER172" s="32" t="str">
        <f aca="false">CONCATENATE(CN172," ",FD172," ",DK172,DL172,"/",DN172,DO172)</f>
        <v>amlodipine oral 5mg/</v>
      </c>
      <c r="FD172" s="33" t="s">
        <v>210</v>
      </c>
      <c r="FE172" s="32" t="str">
        <f aca="false">CONCATENATE(CN172," ",FD172," ",DK172,DL172,"/",DN172,DO172)</f>
        <v>amlodipine oral 5mg/</v>
      </c>
    </row>
    <row r="173" customFormat="false" ht="13.8" hidden="false" customHeight="false" outlineLevel="0" collapsed="false">
      <c r="A173" s="91" t="n">
        <v>4575</v>
      </c>
      <c r="B173" s="0" t="s">
        <v>1491</v>
      </c>
      <c r="C173" s="92"/>
      <c r="D173" s="92"/>
      <c r="E173" s="92"/>
      <c r="F173" s="92"/>
      <c r="G173" s="0" t="n">
        <v>4230</v>
      </c>
      <c r="H173" s="91" t="n">
        <v>257250202</v>
      </c>
      <c r="I173" s="91" t="n">
        <v>257250202</v>
      </c>
      <c r="J173" s="2" t="str">
        <f aca="false">CONCATENATE(BI173," ",CK173," ",BE173," ",BO173," ",R173,S173," x ",DK173,DL173,"/",DN173,DO173)</f>
        <v>GRC amlodipine maleate GENERICS PHARMA HELLAS ΕΠΕ tablet 28 x 5mg/</v>
      </c>
      <c r="K173" s="2" t="str">
        <f aca="false">CONCATENATE(BI173," ",CK173," ",BE173," ",BO173," ",R173,S173," x ",DK173,DL173,"/",DN173,DO173)</f>
        <v>GRC amlodipine maleate GENERICS PHARMA HELLAS ΕΠΕ tablet 28 x 5mg/</v>
      </c>
      <c r="L173" s="2"/>
      <c r="M173" s="2"/>
      <c r="N173" s="2"/>
      <c r="O173" s="2"/>
      <c r="P173" s="0" t="n">
        <v>28</v>
      </c>
      <c r="Q173" s="73"/>
      <c r="R173" s="0" t="n">
        <v>28</v>
      </c>
      <c r="S173" s="73"/>
      <c r="T173" s="92"/>
      <c r="U173" s="92"/>
      <c r="V173" s="92"/>
      <c r="W173" s="92"/>
      <c r="X173" s="2"/>
      <c r="Y173" s="2"/>
      <c r="Z173" s="2"/>
      <c r="AA173" s="2" t="n">
        <v>30</v>
      </c>
      <c r="AB173" s="2"/>
      <c r="AC173" s="0" t="s">
        <v>1487</v>
      </c>
      <c r="AD173" s="2"/>
      <c r="AE173" s="2"/>
      <c r="AF173" s="0" t="n">
        <v>10219000</v>
      </c>
      <c r="AG173" s="0" t="s">
        <v>183</v>
      </c>
      <c r="AH173" s="0" t="s">
        <v>1379</v>
      </c>
      <c r="AI173" s="0" t="s">
        <v>1380</v>
      </c>
      <c r="AJ173" s="34" t="n">
        <v>15054000</v>
      </c>
      <c r="AK173" s="93" t="s">
        <v>183</v>
      </c>
      <c r="AL173" s="2"/>
      <c r="AM173" s="2"/>
      <c r="AN173" s="2"/>
      <c r="AO173" s="2"/>
      <c r="AP173" s="0" t="n">
        <v>28</v>
      </c>
      <c r="AR173" s="73"/>
      <c r="AS173" s="73" t="n">
        <f aca="false">AS172+1</f>
        <v>56565688</v>
      </c>
      <c r="AT173" s="36" t="str">
        <f aca="false">CONCATENATE(BI173," ",CK173," ",BE173," ",BO173," ",DK173,DL173,"/",DN173,DO173)</f>
        <v>GRC amlodipine maleate GENERICS PHARMA HELLAS ΕΠΕ tablet 5mg/</v>
      </c>
      <c r="AU173" s="29"/>
      <c r="AW173" s="2"/>
      <c r="AX173" s="33" t="s">
        <v>1492</v>
      </c>
      <c r="AY173" s="2"/>
      <c r="AZ173" s="0" t="s">
        <v>186</v>
      </c>
      <c r="BA173" s="33" t="s">
        <v>187</v>
      </c>
      <c r="BB173" s="0" t="n">
        <v>10219000</v>
      </c>
      <c r="BC173" s="0" t="s">
        <v>183</v>
      </c>
      <c r="BD173" s="94"/>
      <c r="BE173" s="0" t="s">
        <v>1489</v>
      </c>
      <c r="BF173" s="2"/>
      <c r="BG173" s="0" t="s">
        <v>1490</v>
      </c>
      <c r="BH173" s="2"/>
      <c r="BI173" s="95" t="s">
        <v>1384</v>
      </c>
      <c r="BJ173" s="0" t="str">
        <f aca="false">CONCATENATE(CK173," ",BO173," ",DK173,DL173,"/",DN173,DO173)</f>
        <v>amlodipine maleate tablet 5mg/</v>
      </c>
      <c r="BK173" s="95"/>
      <c r="BL173" s="0" t="str">
        <f aca="false">CONCATENATE(CK173," ",BO173," ",DK173,DL173,"/",DN173,DO173)</f>
        <v>amlodipine maleate tablet 5mg/</v>
      </c>
      <c r="BN173" s="0" t="n">
        <v>10219000</v>
      </c>
      <c r="BO173" s="0" t="s">
        <v>183</v>
      </c>
      <c r="BP173" s="92"/>
      <c r="BQ173" s="92"/>
      <c r="BR173" s="2"/>
      <c r="BS173" s="0" t="s">
        <v>1379</v>
      </c>
      <c r="BT173" s="2"/>
      <c r="BU173" s="2"/>
      <c r="BV173" s="34" t="n">
        <v>15054000</v>
      </c>
      <c r="BW173" s="93" t="s">
        <v>183</v>
      </c>
      <c r="BX173" s="2"/>
      <c r="BY173" s="2"/>
      <c r="BZ173" s="0" t="n">
        <v>20053000</v>
      </c>
      <c r="CA173" s="100" t="s">
        <v>191</v>
      </c>
      <c r="CB173" s="92"/>
      <c r="CC173" s="92"/>
      <c r="CD173" s="2"/>
      <c r="CE173" s="2"/>
      <c r="CF173" s="2"/>
      <c r="CG173" s="2"/>
      <c r="CH173" s="43" t="n">
        <v>100000089370</v>
      </c>
      <c r="CI173" s="43" t="s">
        <v>192</v>
      </c>
      <c r="CJ173" s="43" t="n">
        <v>100000089370</v>
      </c>
      <c r="CK173" s="0" t="s">
        <v>439</v>
      </c>
      <c r="CL173" s="73"/>
      <c r="CM173" s="97" t="n">
        <v>100000085259</v>
      </c>
      <c r="CN173" s="73" t="s">
        <v>195</v>
      </c>
      <c r="CO173" s="92"/>
      <c r="CP173" s="98"/>
      <c r="CQ173" s="0" t="s">
        <v>1385</v>
      </c>
      <c r="CR173" s="2"/>
      <c r="CS173" s="2"/>
      <c r="CX173" s="2"/>
      <c r="CY173" s="2"/>
      <c r="CZ173" s="92"/>
      <c r="DA173" s="92"/>
      <c r="DB173" s="92"/>
      <c r="DC173" s="92"/>
      <c r="DD173" s="92"/>
      <c r="DE173" s="99" t="s">
        <v>1386</v>
      </c>
      <c r="DF173" s="0" t="s">
        <v>202</v>
      </c>
      <c r="DG173" s="11"/>
      <c r="DH173" s="46" t="n">
        <v>1</v>
      </c>
      <c r="DI173" s="93" t="s">
        <v>183</v>
      </c>
      <c r="DJ173" s="34" t="n">
        <v>15054000</v>
      </c>
      <c r="DK173" s="99" t="s">
        <v>1386</v>
      </c>
      <c r="DL173" s="5" t="s">
        <v>202</v>
      </c>
      <c r="DS173" s="0" t="s">
        <v>1493</v>
      </c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99"/>
      <c r="EH173" s="2"/>
      <c r="EI173" s="2"/>
      <c r="EJ173" s="2"/>
      <c r="EK173" s="2"/>
      <c r="ER173" s="32" t="str">
        <f aca="false">CONCATENATE(CN173," ",FD173," ",DK173,DL173,"/",DN173,DO173)</f>
        <v>amlodipine oral 5mg/</v>
      </c>
      <c r="FD173" s="33" t="s">
        <v>210</v>
      </c>
      <c r="FE173" s="32" t="str">
        <f aca="false">CONCATENATE(CN173," ",FD173," ",DK173,DL173,"/",DN173,DO173)</f>
        <v>amlodipine oral 5mg/</v>
      </c>
    </row>
    <row r="174" customFormat="false" ht="13.8" hidden="false" customHeight="false" outlineLevel="0" collapsed="false">
      <c r="A174" s="91" t="n">
        <v>4576</v>
      </c>
      <c r="B174" s="0" t="s">
        <v>1494</v>
      </c>
      <c r="C174" s="92"/>
      <c r="D174" s="92"/>
      <c r="E174" s="92"/>
      <c r="F174" s="92"/>
      <c r="G174" s="0" t="n">
        <v>4233</v>
      </c>
      <c r="H174" s="91" t="n">
        <v>257290201</v>
      </c>
      <c r="I174" s="91" t="n">
        <v>257290201</v>
      </c>
      <c r="J174" s="2" t="str">
        <f aca="false">CONCATENATE(BI174," ",CK174," ",BE174," ",BO174," ",R174,S174," x ",DK174,DL174,"/",DN174,DO174)</f>
        <v>GRC amlodipine maleate GENERICS PHARMA HELLAS ΕΠΕ tablet 14 x 10mg/</v>
      </c>
      <c r="K174" s="2" t="str">
        <f aca="false">CONCATENATE(BI174," ",CK174," ",BE174," ",BO174," ",R174,S174," x ",DK174,DL174,"/",DN174,DO174)</f>
        <v>GRC amlodipine maleate GENERICS PHARMA HELLAS ΕΠΕ tablet 14 x 10mg/</v>
      </c>
      <c r="L174" s="2"/>
      <c r="M174" s="2"/>
      <c r="N174" s="2"/>
      <c r="O174" s="2"/>
      <c r="P174" s="0" t="n">
        <v>14</v>
      </c>
      <c r="Q174" s="73"/>
      <c r="R174" s="0" t="n">
        <v>14</v>
      </c>
      <c r="S174" s="73"/>
      <c r="T174" s="92"/>
      <c r="U174" s="92"/>
      <c r="V174" s="92"/>
      <c r="W174" s="92"/>
      <c r="X174" s="2"/>
      <c r="Y174" s="2"/>
      <c r="Z174" s="2"/>
      <c r="AA174" s="2" t="n">
        <v>14</v>
      </c>
      <c r="AB174" s="2"/>
      <c r="AC174" s="0" t="s">
        <v>1495</v>
      </c>
      <c r="AD174" s="2"/>
      <c r="AE174" s="2"/>
      <c r="AF174" s="0" t="n">
        <v>10219000</v>
      </c>
      <c r="AG174" s="0" t="s">
        <v>183</v>
      </c>
      <c r="AH174" s="0" t="s">
        <v>1379</v>
      </c>
      <c r="AI174" s="0" t="s">
        <v>1380</v>
      </c>
      <c r="AJ174" s="34" t="n">
        <v>15054000</v>
      </c>
      <c r="AK174" s="93" t="s">
        <v>183</v>
      </c>
      <c r="AL174" s="2"/>
      <c r="AM174" s="2"/>
      <c r="AN174" s="2"/>
      <c r="AO174" s="2"/>
      <c r="AP174" s="0" t="n">
        <v>14</v>
      </c>
      <c r="AR174" s="73"/>
      <c r="AS174" s="73" t="n">
        <f aca="false">AS173+1</f>
        <v>56565689</v>
      </c>
      <c r="AT174" s="36" t="str">
        <f aca="false">CONCATENATE(BI174," ",CK174," ",BE174," ",BO174," ",DK174,DL174,"/",DN174,DO174)</f>
        <v>GRC amlodipine maleate GENERICS PHARMA HELLAS ΕΠΕ tablet 10mg/</v>
      </c>
      <c r="AU174" s="29"/>
      <c r="AW174" s="2"/>
      <c r="AX174" s="33" t="s">
        <v>1496</v>
      </c>
      <c r="AY174" s="2"/>
      <c r="AZ174" s="0" t="s">
        <v>186</v>
      </c>
      <c r="BA174" s="33" t="s">
        <v>187</v>
      </c>
      <c r="BB174" s="0" t="n">
        <v>10219000</v>
      </c>
      <c r="BC174" s="0" t="s">
        <v>183</v>
      </c>
      <c r="BD174" s="94"/>
      <c r="BE174" s="0" t="s">
        <v>1489</v>
      </c>
      <c r="BF174" s="2"/>
      <c r="BG174" s="0" t="s">
        <v>1497</v>
      </c>
      <c r="BH174" s="2"/>
      <c r="BI174" s="95" t="s">
        <v>1384</v>
      </c>
      <c r="BJ174" s="0" t="str">
        <f aca="false">CONCATENATE(CK174," ",BO174," ",DK174,DL174,"/",DN174,DO174)</f>
        <v>amlodipine maleate tablet 10mg/</v>
      </c>
      <c r="BK174" s="95"/>
      <c r="BL174" s="0" t="str">
        <f aca="false">CONCATENATE(CK174," ",BO174," ",DK174,DL174,"/",DN174,DO174)</f>
        <v>amlodipine maleate tablet 10mg/</v>
      </c>
      <c r="BN174" s="0" t="n">
        <v>10219000</v>
      </c>
      <c r="BO174" s="0" t="s">
        <v>183</v>
      </c>
      <c r="BP174" s="92"/>
      <c r="BQ174" s="92"/>
      <c r="BR174" s="2"/>
      <c r="BS174" s="0" t="s">
        <v>1379</v>
      </c>
      <c r="BT174" s="2"/>
      <c r="BU174" s="2"/>
      <c r="BV174" s="34" t="n">
        <v>15054000</v>
      </c>
      <c r="BW174" s="93" t="s">
        <v>183</v>
      </c>
      <c r="BX174" s="2"/>
      <c r="BY174" s="2"/>
      <c r="BZ174" s="0" t="n">
        <v>20053000</v>
      </c>
      <c r="CA174" s="100" t="s">
        <v>191</v>
      </c>
      <c r="CB174" s="92"/>
      <c r="CC174" s="92"/>
      <c r="CD174" s="2"/>
      <c r="CE174" s="2"/>
      <c r="CF174" s="2"/>
      <c r="CG174" s="2"/>
      <c r="CH174" s="43" t="n">
        <v>100000089370</v>
      </c>
      <c r="CI174" s="43" t="s">
        <v>192</v>
      </c>
      <c r="CJ174" s="43" t="n">
        <v>100000089370</v>
      </c>
      <c r="CK174" s="0" t="s">
        <v>439</v>
      </c>
      <c r="CL174" s="73"/>
      <c r="CM174" s="97" t="n">
        <v>100000085259</v>
      </c>
      <c r="CN174" s="73" t="s">
        <v>195</v>
      </c>
      <c r="CO174" s="92"/>
      <c r="CP174" s="98"/>
      <c r="CQ174" s="0" t="s">
        <v>1385</v>
      </c>
      <c r="CR174" s="2"/>
      <c r="CS174" s="2"/>
      <c r="CX174" s="2"/>
      <c r="CY174" s="2"/>
      <c r="CZ174" s="92"/>
      <c r="DA174" s="92"/>
      <c r="DB174" s="92"/>
      <c r="DC174" s="92"/>
      <c r="DD174" s="92"/>
      <c r="DE174" s="99" t="s">
        <v>1087</v>
      </c>
      <c r="DF174" s="0" t="s">
        <v>202</v>
      </c>
      <c r="DG174" s="11"/>
      <c r="DH174" s="46" t="n">
        <v>1</v>
      </c>
      <c r="DI174" s="93" t="s">
        <v>183</v>
      </c>
      <c r="DJ174" s="34" t="n">
        <v>15054000</v>
      </c>
      <c r="DK174" s="99" t="s">
        <v>1087</v>
      </c>
      <c r="DL174" s="5" t="s">
        <v>202</v>
      </c>
      <c r="DS174" s="0" t="s">
        <v>1390</v>
      </c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99"/>
      <c r="EH174" s="2"/>
      <c r="EI174" s="2"/>
      <c r="EJ174" s="2"/>
      <c r="EK174" s="2"/>
      <c r="ER174" s="32" t="str">
        <f aca="false">CONCATENATE(CN174," ",FD174," ",DK174,DL174,"/",DN174,DO174)</f>
        <v>amlodipine oral 10mg/</v>
      </c>
      <c r="FD174" s="33" t="s">
        <v>210</v>
      </c>
      <c r="FE174" s="32" t="str">
        <f aca="false">CONCATENATE(CN174," ",FD174," ",DK174,DL174,"/",DN174,DO174)</f>
        <v>amlodipine oral 10mg/</v>
      </c>
    </row>
    <row r="175" customFormat="false" ht="13.8" hidden="false" customHeight="false" outlineLevel="0" collapsed="false">
      <c r="A175" s="91" t="n">
        <v>4577</v>
      </c>
      <c r="B175" s="0" t="s">
        <v>1498</v>
      </c>
      <c r="C175" s="92"/>
      <c r="D175" s="92"/>
      <c r="E175" s="92"/>
      <c r="F175" s="92"/>
      <c r="G175" s="0" t="n">
        <v>5392</v>
      </c>
      <c r="H175" s="91" t="n">
        <v>270380102</v>
      </c>
      <c r="I175" s="91" t="n">
        <v>270380102</v>
      </c>
      <c r="J175" s="2" t="str">
        <f aca="false">CONCATENATE(BI175," ",CK175," ",BE175," ",BO175," ",R175,S175," x ",DK175,DL175,"/",DN175,DO175)</f>
        <v>GRC amlodipine maleate GENERICS PHARMA HELLAS ΕΠΕ tablet 28 x 10mg/</v>
      </c>
      <c r="K175" s="2" t="str">
        <f aca="false">CONCATENATE(BI175," ",CK175," ",BE175," ",BO175," ",R175,S175," x ",DK175,DL175,"/",DN175,DO175)</f>
        <v>GRC amlodipine maleate GENERICS PHARMA HELLAS ΕΠΕ tablet 28 x 10mg/</v>
      </c>
      <c r="L175" s="2"/>
      <c r="M175" s="2"/>
      <c r="N175" s="2"/>
      <c r="O175" s="2"/>
      <c r="P175" s="0" t="n">
        <v>28</v>
      </c>
      <c r="Q175" s="73"/>
      <c r="R175" s="0" t="n">
        <v>28</v>
      </c>
      <c r="S175" s="73"/>
      <c r="T175" s="92"/>
      <c r="U175" s="92"/>
      <c r="V175" s="92"/>
      <c r="W175" s="92"/>
      <c r="X175" s="2"/>
      <c r="Y175" s="2"/>
      <c r="Z175" s="2"/>
      <c r="AA175" s="2" t="n">
        <v>28</v>
      </c>
      <c r="AB175" s="2"/>
      <c r="AC175" s="0" t="s">
        <v>1499</v>
      </c>
      <c r="AD175" s="2"/>
      <c r="AE175" s="2"/>
      <c r="AF175" s="0" t="n">
        <v>10219000</v>
      </c>
      <c r="AG175" s="0" t="s">
        <v>183</v>
      </c>
      <c r="AH175" s="0" t="s">
        <v>1379</v>
      </c>
      <c r="AI175" s="0" t="s">
        <v>1380</v>
      </c>
      <c r="AJ175" s="34" t="n">
        <v>15054000</v>
      </c>
      <c r="AK175" s="93" t="s">
        <v>183</v>
      </c>
      <c r="AL175" s="2"/>
      <c r="AM175" s="2"/>
      <c r="AN175" s="2"/>
      <c r="AO175" s="2"/>
      <c r="AP175" s="0" t="n">
        <v>28</v>
      </c>
      <c r="AR175" s="73"/>
      <c r="AS175" s="73" t="n">
        <f aca="false">AS174+1</f>
        <v>56565690</v>
      </c>
      <c r="AT175" s="36" t="str">
        <f aca="false">CONCATENATE(BI175," ",CK175," ",BE175," ",BO175," ",DK175,DL175,"/",DN175,DO175)</f>
        <v>GRC amlodipine maleate GENERICS PHARMA HELLAS ΕΠΕ tablet 10mg/</v>
      </c>
      <c r="AU175" s="29"/>
      <c r="AW175" s="2"/>
      <c r="AX175" s="33" t="s">
        <v>1500</v>
      </c>
      <c r="AY175" s="2"/>
      <c r="AZ175" s="0" t="s">
        <v>186</v>
      </c>
      <c r="BA175" s="33" t="s">
        <v>187</v>
      </c>
      <c r="BB175" s="0" t="n">
        <v>10219000</v>
      </c>
      <c r="BC175" s="0" t="s">
        <v>183</v>
      </c>
      <c r="BD175" s="94"/>
      <c r="BE175" s="0" t="s">
        <v>1489</v>
      </c>
      <c r="BF175" s="2"/>
      <c r="BG175" s="0" t="s">
        <v>1501</v>
      </c>
      <c r="BH175" s="2"/>
      <c r="BI175" s="95" t="s">
        <v>1384</v>
      </c>
      <c r="BJ175" s="0" t="str">
        <f aca="false">CONCATENATE(CK175," ",BO175," ",DK175,DL175,"/",DN175,DO175)</f>
        <v>amlodipine maleate tablet 10mg/</v>
      </c>
      <c r="BK175" s="95"/>
      <c r="BL175" s="0" t="str">
        <f aca="false">CONCATENATE(CK175," ",BO175," ",DK175,DL175,"/",DN175,DO175)</f>
        <v>amlodipine maleate tablet 10mg/</v>
      </c>
      <c r="BN175" s="0" t="n">
        <v>10219000</v>
      </c>
      <c r="BO175" s="0" t="s">
        <v>183</v>
      </c>
      <c r="BP175" s="92"/>
      <c r="BQ175" s="92"/>
      <c r="BR175" s="2"/>
      <c r="BS175" s="0" t="s">
        <v>1379</v>
      </c>
      <c r="BT175" s="2"/>
      <c r="BU175" s="2"/>
      <c r="BV175" s="34" t="n">
        <v>15054000</v>
      </c>
      <c r="BW175" s="93" t="s">
        <v>183</v>
      </c>
      <c r="BX175" s="2"/>
      <c r="BY175" s="2"/>
      <c r="BZ175" s="0" t="n">
        <v>20053000</v>
      </c>
      <c r="CA175" s="100" t="s">
        <v>191</v>
      </c>
      <c r="CB175" s="92"/>
      <c r="CC175" s="92"/>
      <c r="CD175" s="2"/>
      <c r="CE175" s="2"/>
      <c r="CF175" s="2"/>
      <c r="CG175" s="2"/>
      <c r="CH175" s="43" t="n">
        <v>100000089370</v>
      </c>
      <c r="CI175" s="43" t="s">
        <v>192</v>
      </c>
      <c r="CJ175" s="43" t="n">
        <v>100000089370</v>
      </c>
      <c r="CK175" s="0" t="s">
        <v>439</v>
      </c>
      <c r="CL175" s="73"/>
      <c r="CM175" s="97" t="n">
        <v>100000085259</v>
      </c>
      <c r="CN175" s="73" t="s">
        <v>195</v>
      </c>
      <c r="CO175" s="92"/>
      <c r="CP175" s="98"/>
      <c r="CQ175" s="0" t="s">
        <v>1385</v>
      </c>
      <c r="CR175" s="2"/>
      <c r="CS175" s="2"/>
      <c r="CX175" s="2"/>
      <c r="CY175" s="2"/>
      <c r="CZ175" s="92"/>
      <c r="DA175" s="92"/>
      <c r="DB175" s="92"/>
      <c r="DC175" s="92"/>
      <c r="DD175" s="92"/>
      <c r="DE175" s="99" t="s">
        <v>1087</v>
      </c>
      <c r="DF175" s="0" t="s">
        <v>202</v>
      </c>
      <c r="DG175" s="11"/>
      <c r="DH175" s="46" t="n">
        <v>1</v>
      </c>
      <c r="DI175" s="93" t="s">
        <v>183</v>
      </c>
      <c r="DJ175" s="34" t="n">
        <v>15054000</v>
      </c>
      <c r="DK175" s="99" t="s">
        <v>1087</v>
      </c>
      <c r="DL175" s="5" t="s">
        <v>202</v>
      </c>
      <c r="DS175" s="0" t="s">
        <v>1387</v>
      </c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99"/>
      <c r="EH175" s="2"/>
      <c r="EI175" s="2"/>
      <c r="EJ175" s="2"/>
      <c r="EK175" s="2"/>
      <c r="ER175" s="32" t="str">
        <f aca="false">CONCATENATE(CN175," ",FD175," ",DK175,DL175,"/",DN175,DO175)</f>
        <v>amlodipine oral 10mg/</v>
      </c>
      <c r="FD175" s="33" t="s">
        <v>210</v>
      </c>
      <c r="FE175" s="32" t="str">
        <f aca="false">CONCATENATE(CN175," ",FD175," ",DK175,DL175,"/",DN175,DO175)</f>
        <v>amlodipine oral 10mg/</v>
      </c>
    </row>
    <row r="176" customFormat="false" ht="13.8" hidden="false" customHeight="false" outlineLevel="0" collapsed="false">
      <c r="A176" s="91" t="n">
        <v>4749</v>
      </c>
      <c r="B176" s="0" t="s">
        <v>1502</v>
      </c>
      <c r="C176" s="92"/>
      <c r="D176" s="92"/>
      <c r="E176" s="92"/>
      <c r="F176" s="92"/>
      <c r="G176" s="0" t="n">
        <v>5393</v>
      </c>
      <c r="H176" s="91" t="n">
        <v>270380103</v>
      </c>
      <c r="I176" s="91" t="n">
        <v>270380103</v>
      </c>
      <c r="J176" s="2" t="str">
        <f aca="false">CONCATENATE(BI176," ",CK176," ",BE176," ",BO176," ",R176,S176," x ",DK176,DL176,"/",DN176,DO176)</f>
        <v>GRC amlodipine besilate RAFARM A.E.B.E. capsule, hard 14 x 5mg/</v>
      </c>
      <c r="K176" s="2" t="str">
        <f aca="false">CONCATENATE(BI176," ",CK176," ",BE176," ",BO176," ",R176,S176," x ",DK176,DL176,"/",DN176,DO176)</f>
        <v>GRC amlodipine besilate RAFARM A.E.B.E. capsule, hard 14 x 5mg/</v>
      </c>
      <c r="L176" s="2"/>
      <c r="M176" s="2"/>
      <c r="N176" s="2"/>
      <c r="O176" s="2"/>
      <c r="P176" s="0" t="n">
        <v>14</v>
      </c>
      <c r="Q176" s="73"/>
      <c r="R176" s="0" t="n">
        <v>14</v>
      </c>
      <c r="S176" s="73"/>
      <c r="T176" s="92"/>
      <c r="U176" s="92"/>
      <c r="V176" s="92"/>
      <c r="W176" s="92"/>
      <c r="X176" s="2"/>
      <c r="Y176" s="2"/>
      <c r="Z176" s="2"/>
      <c r="AA176" s="2" t="n">
        <v>28</v>
      </c>
      <c r="AB176" s="2"/>
      <c r="AC176" s="0" t="s">
        <v>1451</v>
      </c>
      <c r="AD176" s="2"/>
      <c r="AE176" s="2"/>
      <c r="AF176" s="101" t="n">
        <v>10210000</v>
      </c>
      <c r="AG176" s="93" t="s">
        <v>299</v>
      </c>
      <c r="AH176" s="0" t="s">
        <v>1379</v>
      </c>
      <c r="AI176" s="0" t="s">
        <v>1380</v>
      </c>
      <c r="AJ176" s="34" t="n">
        <v>15012000</v>
      </c>
      <c r="AK176" s="93" t="s">
        <v>300</v>
      </c>
      <c r="AL176" s="2"/>
      <c r="AM176" s="2"/>
      <c r="AN176" s="2"/>
      <c r="AO176" s="2"/>
      <c r="AP176" s="0" t="n">
        <v>14</v>
      </c>
      <c r="AR176" s="73"/>
      <c r="AS176" s="73" t="n">
        <f aca="false">AS175+1</f>
        <v>56565691</v>
      </c>
      <c r="AT176" s="36" t="str">
        <f aca="false">CONCATENATE(BI176," ",CK176," ",BE176," ",BO176," ",DK176,DL176,"/",DN176,DO176)</f>
        <v>GRC amlodipine besilate RAFARM A.E.B.E. capsule, hard 5mg/</v>
      </c>
      <c r="AU176" s="29"/>
      <c r="AW176" s="2"/>
      <c r="AX176" s="33" t="s">
        <v>1503</v>
      </c>
      <c r="AY176" s="2"/>
      <c r="AZ176" s="0" t="s">
        <v>186</v>
      </c>
      <c r="BA176" s="33" t="s">
        <v>187</v>
      </c>
      <c r="BB176" s="101" t="n">
        <v>10210000</v>
      </c>
      <c r="BC176" s="93" t="s">
        <v>299</v>
      </c>
      <c r="BD176" s="94"/>
      <c r="BE176" s="0" t="s">
        <v>1504</v>
      </c>
      <c r="BF176" s="2"/>
      <c r="BG176" s="0" t="s">
        <v>1505</v>
      </c>
      <c r="BH176" s="2"/>
      <c r="BI176" s="95" t="s">
        <v>1384</v>
      </c>
      <c r="BJ176" s="0" t="str">
        <f aca="false">CONCATENATE(CK176," ",BO176," ",DK176,DL176,"/",DN176,DO176)</f>
        <v>amlodipine besilate capsule, hard 5mg/</v>
      </c>
      <c r="BK176" s="95"/>
      <c r="BL176" s="0" t="str">
        <f aca="false">CONCATENATE(CK176," ",BO176," ",DK176,DL176,"/",DN176,DO176)</f>
        <v>amlodipine besilate capsule, hard 5mg/</v>
      </c>
      <c r="BN176" s="101" t="n">
        <v>10210000</v>
      </c>
      <c r="BO176" s="93" t="s">
        <v>299</v>
      </c>
      <c r="BP176" s="92"/>
      <c r="BQ176" s="92"/>
      <c r="BR176" s="2"/>
      <c r="BS176" s="0" t="s">
        <v>1379</v>
      </c>
      <c r="BT176" s="2"/>
      <c r="BU176" s="2"/>
      <c r="BV176" s="34" t="n">
        <v>15012000</v>
      </c>
      <c r="BW176" s="93" t="s">
        <v>300</v>
      </c>
      <c r="BX176" s="2"/>
      <c r="BY176" s="2"/>
      <c r="BZ176" s="0" t="n">
        <v>20053000</v>
      </c>
      <c r="CA176" s="100" t="s">
        <v>191</v>
      </c>
      <c r="CB176" s="92"/>
      <c r="CC176" s="92"/>
      <c r="CD176" s="2"/>
      <c r="CE176" s="2"/>
      <c r="CF176" s="2"/>
      <c r="CG176" s="2"/>
      <c r="CH176" s="104" t="n">
        <v>100000090079</v>
      </c>
      <c r="CI176" s="43" t="s">
        <v>192</v>
      </c>
      <c r="CJ176" s="104" t="n">
        <v>100000090079</v>
      </c>
      <c r="CK176" s="0" t="s">
        <v>193</v>
      </c>
      <c r="CL176" s="73"/>
      <c r="CM176" s="97" t="n">
        <v>100000085259</v>
      </c>
      <c r="CN176" s="73" t="s">
        <v>195</v>
      </c>
      <c r="CO176" s="92"/>
      <c r="CP176" s="98"/>
      <c r="CQ176" s="0" t="s">
        <v>1385</v>
      </c>
      <c r="CR176" s="2"/>
      <c r="CS176" s="2"/>
      <c r="CX176" s="2"/>
      <c r="CY176" s="2"/>
      <c r="CZ176" s="92"/>
      <c r="DA176" s="92"/>
      <c r="DB176" s="92"/>
      <c r="DC176" s="92"/>
      <c r="DD176" s="92"/>
      <c r="DE176" s="99" t="s">
        <v>1386</v>
      </c>
      <c r="DF176" s="0" t="s">
        <v>202</v>
      </c>
      <c r="DG176" s="11"/>
      <c r="DH176" s="46" t="n">
        <v>1</v>
      </c>
      <c r="DI176" s="93" t="s">
        <v>300</v>
      </c>
      <c r="DJ176" s="34" t="n">
        <v>15012000</v>
      </c>
      <c r="DK176" s="99" t="s">
        <v>1386</v>
      </c>
      <c r="DL176" s="5" t="s">
        <v>202</v>
      </c>
      <c r="DS176" s="0" t="s">
        <v>1387</v>
      </c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99"/>
      <c r="EH176" s="2"/>
      <c r="EI176" s="2"/>
      <c r="EJ176" s="2"/>
      <c r="EK176" s="2"/>
      <c r="ER176" s="32" t="str">
        <f aca="false">CONCATENATE(CN176," ",FD176," ",DK176,DL176,"/",DN176,DO176)</f>
        <v>amlodipine oral 5mg/</v>
      </c>
      <c r="FD176" s="33" t="s">
        <v>210</v>
      </c>
      <c r="FE176" s="32" t="str">
        <f aca="false">CONCATENATE(CN176," ",FD176," ",DK176,DL176,"/",DN176,DO176)</f>
        <v>amlodipine oral 5mg/</v>
      </c>
    </row>
    <row r="177" customFormat="false" ht="13.8" hidden="false" customHeight="false" outlineLevel="0" collapsed="false">
      <c r="A177" s="91" t="n">
        <v>4229</v>
      </c>
      <c r="B177" s="0" t="s">
        <v>1506</v>
      </c>
      <c r="C177" s="92"/>
      <c r="D177" s="92"/>
      <c r="E177" s="92"/>
      <c r="F177" s="92"/>
      <c r="G177" s="0" t="n">
        <v>5394</v>
      </c>
      <c r="H177" s="91" t="n">
        <v>270380202</v>
      </c>
      <c r="I177" s="91" t="n">
        <v>270380202</v>
      </c>
      <c r="J177" s="2" t="str">
        <f aca="false">CONCATENATE(BI177," ",CK177," ",BE177," ",BO177," ",R177,S177," x ",DK177,DL177,"/",DN177,DO177)</f>
        <v>GRC amlodipine besilate FOS ΦΑΡΜΑΚΕΥΤΙΚΗ ΙΚΕ capsule, hard 30 x 5mg/</v>
      </c>
      <c r="K177" s="2" t="str">
        <f aca="false">CONCATENATE(BI177," ",CK177," ",BE177," ",BO177," ",R177,S177," x ",DK177,DL177,"/",DN177,DO177)</f>
        <v>GRC amlodipine besilate FOS ΦΑΡΜΑΚΕΥΤΙΚΗ ΙΚΕ capsule, hard 30 x 5mg/</v>
      </c>
      <c r="L177" s="2"/>
      <c r="M177" s="2"/>
      <c r="N177" s="2"/>
      <c r="O177" s="2"/>
      <c r="P177" s="0" t="n">
        <v>30</v>
      </c>
      <c r="Q177" s="73"/>
      <c r="R177" s="0" t="n">
        <v>30</v>
      </c>
      <c r="S177" s="73"/>
      <c r="T177" s="92"/>
      <c r="U177" s="92"/>
      <c r="V177" s="92"/>
      <c r="W177" s="92"/>
      <c r="X177" s="2"/>
      <c r="Y177" s="2"/>
      <c r="Z177" s="2"/>
      <c r="AA177" s="2" t="n">
        <v>28</v>
      </c>
      <c r="AB177" s="2"/>
      <c r="AC177" s="0" t="s">
        <v>1451</v>
      </c>
      <c r="AD177" s="2"/>
      <c r="AE177" s="2"/>
      <c r="AF177" s="101" t="n">
        <v>10210000</v>
      </c>
      <c r="AG177" s="93" t="s">
        <v>299</v>
      </c>
      <c r="AH177" s="0" t="s">
        <v>1379</v>
      </c>
      <c r="AI177" s="0" t="s">
        <v>1380</v>
      </c>
      <c r="AJ177" s="34" t="n">
        <v>15012000</v>
      </c>
      <c r="AK177" s="93" t="s">
        <v>300</v>
      </c>
      <c r="AL177" s="2"/>
      <c r="AM177" s="2"/>
      <c r="AN177" s="2"/>
      <c r="AO177" s="2"/>
      <c r="AP177" s="0" t="n">
        <v>30</v>
      </c>
      <c r="AR177" s="73"/>
      <c r="AS177" s="73" t="n">
        <f aca="false">AS176+1</f>
        <v>56565692</v>
      </c>
      <c r="AT177" s="36" t="str">
        <f aca="false">CONCATENATE(BI177," ",CK177," ",BE177," ",BO177," ",DK177,DL177,"/",DN177,DO177)</f>
        <v>GRC amlodipine besilate FOS ΦΑΡΜΑΚΕΥΤΙΚΗ ΙΚΕ capsule, hard 5mg/</v>
      </c>
      <c r="AU177" s="29"/>
      <c r="AW177" s="2"/>
      <c r="AX177" s="33" t="s">
        <v>1507</v>
      </c>
      <c r="AY177" s="2"/>
      <c r="AZ177" s="0" t="s">
        <v>186</v>
      </c>
      <c r="BA177" s="33" t="s">
        <v>187</v>
      </c>
      <c r="BB177" s="101" t="n">
        <v>10210000</v>
      </c>
      <c r="BC177" s="93" t="s">
        <v>299</v>
      </c>
      <c r="BD177" s="94"/>
      <c r="BE177" s="0" t="s">
        <v>1490</v>
      </c>
      <c r="BF177" s="2"/>
      <c r="BG177" s="0" t="s">
        <v>1501</v>
      </c>
      <c r="BH177" s="2"/>
      <c r="BI177" s="95" t="s">
        <v>1384</v>
      </c>
      <c r="BJ177" s="0" t="str">
        <f aca="false">CONCATENATE(CK177," ",BO177," ",DK177,DL177,"/",DN177,DO177)</f>
        <v>amlodipine besilate capsule, hard 5mg/</v>
      </c>
      <c r="BK177" s="95"/>
      <c r="BL177" s="0" t="str">
        <f aca="false">CONCATENATE(CK177," ",BO177," ",DK177,DL177,"/",DN177,DO177)</f>
        <v>amlodipine besilate capsule, hard 5mg/</v>
      </c>
      <c r="BN177" s="101" t="n">
        <v>10210000</v>
      </c>
      <c r="BO177" s="93" t="s">
        <v>299</v>
      </c>
      <c r="BP177" s="92"/>
      <c r="BQ177" s="92"/>
      <c r="BR177" s="2"/>
      <c r="BS177" s="0" t="s">
        <v>1379</v>
      </c>
      <c r="BT177" s="2"/>
      <c r="BU177" s="2"/>
      <c r="BV177" s="34" t="n">
        <v>15012000</v>
      </c>
      <c r="BW177" s="93" t="s">
        <v>300</v>
      </c>
      <c r="BX177" s="2"/>
      <c r="BY177" s="2"/>
      <c r="BZ177" s="0" t="n">
        <v>20053000</v>
      </c>
      <c r="CA177" s="100" t="s">
        <v>191</v>
      </c>
      <c r="CB177" s="92"/>
      <c r="CC177" s="92"/>
      <c r="CD177" s="2"/>
      <c r="CE177" s="2"/>
      <c r="CF177" s="2"/>
      <c r="CG177" s="2"/>
      <c r="CH177" s="104" t="n">
        <v>100000090079</v>
      </c>
      <c r="CI177" s="43" t="s">
        <v>192</v>
      </c>
      <c r="CJ177" s="104" t="n">
        <v>100000090079</v>
      </c>
      <c r="CK177" s="0" t="s">
        <v>193</v>
      </c>
      <c r="CL177" s="73"/>
      <c r="CM177" s="97" t="n">
        <v>100000085259</v>
      </c>
      <c r="CN177" s="73" t="s">
        <v>195</v>
      </c>
      <c r="CO177" s="92"/>
      <c r="CP177" s="98"/>
      <c r="CQ177" s="0" t="s">
        <v>1385</v>
      </c>
      <c r="CR177" s="2"/>
      <c r="CS177" s="2"/>
      <c r="CX177" s="2"/>
      <c r="CY177" s="2"/>
      <c r="CZ177" s="92"/>
      <c r="DA177" s="92"/>
      <c r="DB177" s="92"/>
      <c r="DC177" s="92"/>
      <c r="DD177" s="92"/>
      <c r="DE177" s="99" t="s">
        <v>1386</v>
      </c>
      <c r="DF177" s="0" t="s">
        <v>202</v>
      </c>
      <c r="DG177" s="11"/>
      <c r="DH177" s="46" t="n">
        <v>1</v>
      </c>
      <c r="DI177" s="93" t="s">
        <v>300</v>
      </c>
      <c r="DJ177" s="34" t="n">
        <v>15012000</v>
      </c>
      <c r="DK177" s="99" t="s">
        <v>1386</v>
      </c>
      <c r="DL177" s="5" t="s">
        <v>202</v>
      </c>
      <c r="DS177" s="0" t="s">
        <v>1390</v>
      </c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99"/>
      <c r="EH177" s="2"/>
      <c r="EI177" s="2"/>
      <c r="EJ177" s="2"/>
      <c r="EK177" s="2"/>
      <c r="ER177" s="32" t="str">
        <f aca="false">CONCATENATE(CN177," ",FD177," ",DK177,DL177,"/",DN177,DO177)</f>
        <v>amlodipine oral 5mg/</v>
      </c>
      <c r="FD177" s="33" t="s">
        <v>210</v>
      </c>
      <c r="FE177" s="32" t="str">
        <f aca="false">CONCATENATE(CN177," ",FD177," ",DK177,DL177,"/",DN177,DO177)</f>
        <v>amlodipine oral 5mg/</v>
      </c>
    </row>
    <row r="178" customFormat="false" ht="13.8" hidden="false" customHeight="false" outlineLevel="0" collapsed="false">
      <c r="A178" s="91" t="n">
        <v>4230</v>
      </c>
      <c r="B178" s="0" t="s">
        <v>1508</v>
      </c>
      <c r="C178" s="92"/>
      <c r="D178" s="92"/>
      <c r="E178" s="92"/>
      <c r="F178" s="92"/>
      <c r="G178" s="0" t="n">
        <v>5397</v>
      </c>
      <c r="H178" s="91" t="n">
        <v>270420102</v>
      </c>
      <c r="I178" s="91" t="n">
        <v>270420102</v>
      </c>
      <c r="J178" s="2" t="str">
        <f aca="false">CONCATENATE(BI178," ",CK178," ",BE178," ",BO178," ",R178,S178," x ",DK178,DL178,"/",DN178,DO178)</f>
        <v>GRC amlodipine besilate FOS ΦΑΡΜΑΚΕΥΤΙΚΗ ΙΚΕ capsule, hard 30 x 10 mg/</v>
      </c>
      <c r="K178" s="2" t="str">
        <f aca="false">CONCATENATE(BI178," ",CK178," ",BE178," ",BO178," ",R178,S178," x ",DK178,DL178,"/",DN178,DO178)</f>
        <v>GRC amlodipine besilate FOS ΦΑΡΜΑΚΕΥΤΙΚΗ ΙΚΕ capsule, hard 30 x 10 mg/</v>
      </c>
      <c r="L178" s="2"/>
      <c r="M178" s="2"/>
      <c r="N178" s="2"/>
      <c r="O178" s="2"/>
      <c r="P178" s="0" t="n">
        <v>30</v>
      </c>
      <c r="Q178" s="73"/>
      <c r="R178" s="0" t="n">
        <v>30</v>
      </c>
      <c r="S178" s="73"/>
      <c r="T178" s="92"/>
      <c r="U178" s="92"/>
      <c r="V178" s="92"/>
      <c r="W178" s="92"/>
      <c r="X178" s="2"/>
      <c r="Y178" s="2"/>
      <c r="Z178" s="2"/>
      <c r="AA178" s="2" t="n">
        <v>28</v>
      </c>
      <c r="AB178" s="2"/>
      <c r="AC178" s="0" t="s">
        <v>1509</v>
      </c>
      <c r="AD178" s="2"/>
      <c r="AE178" s="2"/>
      <c r="AF178" s="101" t="n">
        <v>10210000</v>
      </c>
      <c r="AG178" s="93" t="s">
        <v>299</v>
      </c>
      <c r="AH178" s="0" t="s">
        <v>1379</v>
      </c>
      <c r="AI178" s="0" t="s">
        <v>1380</v>
      </c>
      <c r="AJ178" s="34" t="n">
        <v>15012000</v>
      </c>
      <c r="AK178" s="93" t="s">
        <v>300</v>
      </c>
      <c r="AL178" s="2"/>
      <c r="AM178" s="2"/>
      <c r="AN178" s="2"/>
      <c r="AO178" s="2"/>
      <c r="AP178" s="0" t="n">
        <v>30</v>
      </c>
      <c r="AR178" s="73"/>
      <c r="AS178" s="73" t="n">
        <f aca="false">AS177+1</f>
        <v>56565693</v>
      </c>
      <c r="AT178" s="36" t="str">
        <f aca="false">CONCATENATE(BI178," ",CK178," ",BE178," ",BO178," ",DK178,DL178,"/",DN178,DO178)</f>
        <v>GRC amlodipine besilate FOS ΦΑΡΜΑΚΕΥΤΙΚΗ ΙΚΕ capsule, hard 10 mg/</v>
      </c>
      <c r="AU178" s="29"/>
      <c r="AW178" s="2"/>
      <c r="AX178" s="33" t="s">
        <v>1510</v>
      </c>
      <c r="AY178" s="2"/>
      <c r="AZ178" s="0" t="s">
        <v>186</v>
      </c>
      <c r="BA178" s="33" t="s">
        <v>187</v>
      </c>
      <c r="BB178" s="101" t="n">
        <v>10210000</v>
      </c>
      <c r="BC178" s="93" t="s">
        <v>299</v>
      </c>
      <c r="BD178" s="94"/>
      <c r="BE178" s="0" t="s">
        <v>1490</v>
      </c>
      <c r="BF178" s="2"/>
      <c r="BG178" s="0" t="s">
        <v>1511</v>
      </c>
      <c r="BH178" s="2"/>
      <c r="BI178" s="95" t="s">
        <v>1384</v>
      </c>
      <c r="BJ178" s="0" t="str">
        <f aca="false">CONCATENATE(CK178," ",BO178," ",DK178,DL178,"/",DN178,DO178)</f>
        <v>amlodipine besilate capsule, hard 10 mg/</v>
      </c>
      <c r="BK178" s="95"/>
      <c r="BL178" s="0" t="str">
        <f aca="false">CONCATENATE(CK178," ",BO178," ",DK178,DL178,"/",DN178,DO178)</f>
        <v>amlodipine besilate capsule, hard 10 mg/</v>
      </c>
      <c r="BN178" s="101" t="n">
        <v>10210000</v>
      </c>
      <c r="BO178" s="93" t="s">
        <v>299</v>
      </c>
      <c r="BP178" s="92"/>
      <c r="BQ178" s="92"/>
      <c r="BR178" s="2"/>
      <c r="BS178" s="0" t="s">
        <v>1379</v>
      </c>
      <c r="BT178" s="2"/>
      <c r="BU178" s="2"/>
      <c r="BV178" s="34" t="n">
        <v>15012000</v>
      </c>
      <c r="BW178" s="93" t="s">
        <v>300</v>
      </c>
      <c r="BX178" s="2"/>
      <c r="BY178" s="2"/>
      <c r="BZ178" s="0" t="n">
        <v>20053000</v>
      </c>
      <c r="CA178" s="100" t="s">
        <v>191</v>
      </c>
      <c r="CB178" s="92"/>
      <c r="CC178" s="92"/>
      <c r="CD178" s="2"/>
      <c r="CE178" s="2"/>
      <c r="CF178" s="2"/>
      <c r="CG178" s="2"/>
      <c r="CH178" s="104" t="n">
        <v>100000090079</v>
      </c>
      <c r="CI178" s="43" t="s">
        <v>192</v>
      </c>
      <c r="CJ178" s="104" t="n">
        <v>100000090079</v>
      </c>
      <c r="CK178" s="0" t="s">
        <v>193</v>
      </c>
      <c r="CL178" s="73"/>
      <c r="CM178" s="97" t="n">
        <v>100000085259</v>
      </c>
      <c r="CN178" s="73" t="s">
        <v>195</v>
      </c>
      <c r="CO178" s="92"/>
      <c r="CP178" s="98"/>
      <c r="CQ178" s="0" t="s">
        <v>1385</v>
      </c>
      <c r="CR178" s="2"/>
      <c r="CS178" s="2"/>
      <c r="CX178" s="2"/>
      <c r="CY178" s="2"/>
      <c r="CZ178" s="92"/>
      <c r="DA178" s="92"/>
      <c r="DB178" s="92"/>
      <c r="DC178" s="92"/>
      <c r="DD178" s="92"/>
      <c r="DE178" s="99" t="s">
        <v>1512</v>
      </c>
      <c r="DF178" s="0" t="s">
        <v>202</v>
      </c>
      <c r="DG178" s="11"/>
      <c r="DH178" s="46" t="n">
        <v>1</v>
      </c>
      <c r="DI178" s="93" t="s">
        <v>300</v>
      </c>
      <c r="DJ178" s="34" t="n">
        <v>15012000</v>
      </c>
      <c r="DK178" s="99" t="s">
        <v>1512</v>
      </c>
      <c r="DL178" s="5" t="s">
        <v>202</v>
      </c>
      <c r="DS178" s="0" t="s">
        <v>1387</v>
      </c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99"/>
      <c r="EH178" s="2"/>
      <c r="EI178" s="2"/>
      <c r="EJ178" s="2"/>
      <c r="EK178" s="2"/>
      <c r="ER178" s="32" t="str">
        <f aca="false">CONCATENATE(CN178," ",FD178," ",DK178,DL178,"/",DN178,DO178)</f>
        <v>amlodipine oral 10 mg/</v>
      </c>
      <c r="FD178" s="33" t="s">
        <v>210</v>
      </c>
      <c r="FE178" s="32" t="str">
        <f aca="false">CONCATENATE(CN178," ",FD178," ",DK178,DL178,"/",DN178,DO178)</f>
        <v>amlodipine oral 10 mg/</v>
      </c>
    </row>
    <row r="179" customFormat="false" ht="13.8" hidden="false" customHeight="false" outlineLevel="0" collapsed="false">
      <c r="A179" s="91" t="n">
        <v>4233</v>
      </c>
      <c r="B179" s="0" t="s">
        <v>1513</v>
      </c>
      <c r="C179" s="92"/>
      <c r="D179" s="92"/>
      <c r="E179" s="92"/>
      <c r="F179" s="92"/>
      <c r="G179" s="0" t="n">
        <v>5398</v>
      </c>
      <c r="H179" s="91" t="n">
        <v>270420202</v>
      </c>
      <c r="I179" s="91" t="n">
        <v>270420202</v>
      </c>
      <c r="J179" s="2" t="str">
        <f aca="false">CONCATENATE(BI179," ",CK179," ",BE179," ",BO179," ",R179,S179," x ",DK179,DL179,"/",DN179,DO179)</f>
        <v>GRC amlodipine besilate GAP A.E. capsule, hard 14 x 10mg/</v>
      </c>
      <c r="K179" s="2" t="str">
        <f aca="false">CONCATENATE(BI179," ",CK179," ",BE179," ",BO179," ",R179,S179," x ",DK179,DL179,"/",DN179,DO179)</f>
        <v>GRC amlodipine besilate GAP A.E. capsule, hard 14 x 10mg/</v>
      </c>
      <c r="L179" s="2"/>
      <c r="M179" s="2"/>
      <c r="N179" s="2"/>
      <c r="O179" s="2"/>
      <c r="P179" s="0" t="n">
        <v>14</v>
      </c>
      <c r="Q179" s="73"/>
      <c r="R179" s="0" t="n">
        <v>14</v>
      </c>
      <c r="S179" s="73"/>
      <c r="T179" s="92"/>
      <c r="U179" s="92"/>
      <c r="V179" s="92"/>
      <c r="W179" s="92"/>
      <c r="X179" s="2"/>
      <c r="Y179" s="2"/>
      <c r="Z179" s="2"/>
      <c r="AA179" s="2" t="n">
        <v>28</v>
      </c>
      <c r="AB179" s="2"/>
      <c r="AC179" s="0" t="s">
        <v>1509</v>
      </c>
      <c r="AD179" s="2"/>
      <c r="AE179" s="2"/>
      <c r="AF179" s="101" t="n">
        <v>10210000</v>
      </c>
      <c r="AG179" s="93" t="s">
        <v>299</v>
      </c>
      <c r="AH179" s="0" t="s">
        <v>1379</v>
      </c>
      <c r="AI179" s="0" t="s">
        <v>1380</v>
      </c>
      <c r="AJ179" s="34" t="n">
        <v>15012000</v>
      </c>
      <c r="AK179" s="93" t="s">
        <v>300</v>
      </c>
      <c r="AL179" s="2"/>
      <c r="AM179" s="2"/>
      <c r="AN179" s="2"/>
      <c r="AO179" s="2"/>
      <c r="AP179" s="0" t="n">
        <v>14</v>
      </c>
      <c r="AR179" s="73"/>
      <c r="AS179" s="73" t="n">
        <f aca="false">AS178+1</f>
        <v>56565694</v>
      </c>
      <c r="AT179" s="36" t="str">
        <f aca="false">CONCATENATE(BI179," ",CK179," ",BE179," ",BO179," ",DK179,DL179,"/",DN179,DO179)</f>
        <v>GRC amlodipine besilate GAP A.E. capsule, hard 10mg/</v>
      </c>
      <c r="AU179" s="29"/>
      <c r="AW179" s="2"/>
      <c r="AX179" s="33" t="s">
        <v>1514</v>
      </c>
      <c r="AY179" s="2"/>
      <c r="AZ179" s="0" t="s">
        <v>186</v>
      </c>
      <c r="BA179" s="33" t="s">
        <v>187</v>
      </c>
      <c r="BB179" s="101" t="n">
        <v>10210000</v>
      </c>
      <c r="BC179" s="93" t="s">
        <v>299</v>
      </c>
      <c r="BD179" s="94"/>
      <c r="BE179" s="0" t="s">
        <v>1515</v>
      </c>
      <c r="BF179" s="2"/>
      <c r="BG179" s="0" t="s">
        <v>1511</v>
      </c>
      <c r="BH179" s="2"/>
      <c r="BI179" s="95" t="s">
        <v>1384</v>
      </c>
      <c r="BJ179" s="0" t="str">
        <f aca="false">CONCATENATE(CK179," ",BO179," ",DK179,DL179,"/",DN179,DO179)</f>
        <v>amlodipine besilate capsule, hard 10mg/</v>
      </c>
      <c r="BK179" s="95"/>
      <c r="BL179" s="0" t="str">
        <f aca="false">CONCATENATE(CK179," ",BO179," ",DK179,DL179,"/",DN179,DO179)</f>
        <v>amlodipine besilate capsule, hard 10mg/</v>
      </c>
      <c r="BN179" s="101" t="n">
        <v>10210000</v>
      </c>
      <c r="BO179" s="93" t="s">
        <v>299</v>
      </c>
      <c r="BP179" s="92"/>
      <c r="BQ179" s="92"/>
      <c r="BR179" s="2"/>
      <c r="BS179" s="0" t="s">
        <v>1379</v>
      </c>
      <c r="BT179" s="2"/>
      <c r="BU179" s="2"/>
      <c r="BV179" s="34" t="n">
        <v>15012000</v>
      </c>
      <c r="BW179" s="93" t="s">
        <v>300</v>
      </c>
      <c r="BX179" s="2"/>
      <c r="BY179" s="2"/>
      <c r="BZ179" s="0" t="n">
        <v>20053000</v>
      </c>
      <c r="CA179" s="100" t="s">
        <v>191</v>
      </c>
      <c r="CB179" s="92"/>
      <c r="CC179" s="92"/>
      <c r="CD179" s="2"/>
      <c r="CE179" s="2"/>
      <c r="CF179" s="2"/>
      <c r="CG179" s="2"/>
      <c r="CH179" s="104" t="n">
        <v>100000090079</v>
      </c>
      <c r="CI179" s="43" t="s">
        <v>192</v>
      </c>
      <c r="CJ179" s="104" t="n">
        <v>100000090079</v>
      </c>
      <c r="CK179" s="0" t="s">
        <v>193</v>
      </c>
      <c r="CL179" s="73"/>
      <c r="CM179" s="97" t="n">
        <v>100000085259</v>
      </c>
      <c r="CN179" s="73" t="s">
        <v>195</v>
      </c>
      <c r="CO179" s="92"/>
      <c r="CP179" s="98"/>
      <c r="CQ179" s="0" t="s">
        <v>1385</v>
      </c>
      <c r="CR179" s="2"/>
      <c r="CS179" s="2"/>
      <c r="CX179" s="2"/>
      <c r="CY179" s="2"/>
      <c r="CZ179" s="92"/>
      <c r="DA179" s="92"/>
      <c r="DB179" s="92"/>
      <c r="DC179" s="92"/>
      <c r="DD179" s="92"/>
      <c r="DE179" s="99" t="s">
        <v>1087</v>
      </c>
      <c r="DF179" s="0" t="s">
        <v>202</v>
      </c>
      <c r="DG179" s="11"/>
      <c r="DH179" s="46" t="n">
        <v>1</v>
      </c>
      <c r="DI179" s="93" t="s">
        <v>300</v>
      </c>
      <c r="DJ179" s="34" t="n">
        <v>15012000</v>
      </c>
      <c r="DK179" s="99" t="s">
        <v>1087</v>
      </c>
      <c r="DL179" s="5" t="s">
        <v>202</v>
      </c>
      <c r="DS179" s="0" t="s">
        <v>1390</v>
      </c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99"/>
      <c r="EH179" s="2"/>
      <c r="EI179" s="2"/>
      <c r="EJ179" s="2"/>
      <c r="EK179" s="2"/>
      <c r="ER179" s="32" t="str">
        <f aca="false">CONCATENATE(CN179," ",FD179," ",DK179,DL179,"/",DN179,DO179)</f>
        <v>amlodipine oral 10mg/</v>
      </c>
      <c r="FD179" s="33" t="s">
        <v>210</v>
      </c>
      <c r="FE179" s="32" t="str">
        <f aca="false">CONCATENATE(CN179," ",FD179," ",DK179,DL179,"/",DN179,DO179)</f>
        <v>amlodipine oral 10mg/</v>
      </c>
    </row>
    <row r="180" customFormat="false" ht="13.8" hidden="false" customHeight="false" outlineLevel="0" collapsed="false">
      <c r="A180" s="91" t="n">
        <v>5392</v>
      </c>
      <c r="B180" s="0" t="s">
        <v>1516</v>
      </c>
      <c r="C180" s="92"/>
      <c r="D180" s="92"/>
      <c r="E180" s="92"/>
      <c r="F180" s="92"/>
      <c r="G180" s="0" t="n">
        <v>5047</v>
      </c>
      <c r="H180" s="91" t="n">
        <v>266450102</v>
      </c>
      <c r="I180" s="91" t="n">
        <v>266450102</v>
      </c>
      <c r="J180" s="2" t="str">
        <f aca="false">CONCATENATE(BI180," ",CK180," ",BE180," ",BO180," ",R180,S180," x ",DK180,DL180,"/",DN180,DO180)</f>
        <v>GRC amlodipine besilate VOCATE ΦΑΡΜΑΚΕΥΤΙΚΗ Α.Ε. capsule, hard 28 x 5mg/</v>
      </c>
      <c r="K180" s="2" t="str">
        <f aca="false">CONCATENATE(BI180," ",CK180," ",BE180," ",BO180," ",R180,S180," x ",DK180,DL180,"/",DN180,DO180)</f>
        <v>GRC amlodipine besilate VOCATE ΦΑΡΜΑΚΕΥΤΙΚΗ Α.Ε. capsule, hard 28 x 5mg/</v>
      </c>
      <c r="L180" s="2"/>
      <c r="M180" s="2"/>
      <c r="N180" s="2"/>
      <c r="O180" s="2"/>
      <c r="P180" s="0" t="n">
        <v>28</v>
      </c>
      <c r="Q180" s="73"/>
      <c r="R180" s="0" t="n">
        <v>28</v>
      </c>
      <c r="S180" s="73"/>
      <c r="T180" s="92"/>
      <c r="U180" s="92"/>
      <c r="V180" s="92"/>
      <c r="W180" s="92"/>
      <c r="X180" s="2"/>
      <c r="Y180" s="2"/>
      <c r="Z180" s="2"/>
      <c r="AA180" s="2" t="n">
        <v>28</v>
      </c>
      <c r="AB180" s="2"/>
      <c r="AC180" s="0" t="s">
        <v>1517</v>
      </c>
      <c r="AD180" s="2"/>
      <c r="AE180" s="2"/>
      <c r="AF180" s="101" t="n">
        <v>10210000</v>
      </c>
      <c r="AG180" s="93" t="s">
        <v>299</v>
      </c>
      <c r="AH180" s="0" t="s">
        <v>1379</v>
      </c>
      <c r="AI180" s="0" t="s">
        <v>1380</v>
      </c>
      <c r="AJ180" s="34" t="n">
        <v>15012000</v>
      </c>
      <c r="AK180" s="93" t="s">
        <v>300</v>
      </c>
      <c r="AL180" s="2"/>
      <c r="AM180" s="2"/>
      <c r="AN180" s="2"/>
      <c r="AO180" s="2"/>
      <c r="AP180" s="0" t="n">
        <v>28</v>
      </c>
      <c r="AR180" s="73"/>
      <c r="AS180" s="73" t="n">
        <f aca="false">AS179+1</f>
        <v>56565695</v>
      </c>
      <c r="AT180" s="36" t="str">
        <f aca="false">CONCATENATE(BI180," ",CK180," ",BE180," ",BO180," ",DK180,DL180,"/",DN180,DO180)</f>
        <v>GRC amlodipine besilate VOCATE ΦΑΡΜΑΚΕΥΤΙΚΗ Α.Ε. capsule, hard 5mg/</v>
      </c>
      <c r="AU180" s="29"/>
      <c r="AW180" s="2"/>
      <c r="AX180" s="33" t="s">
        <v>1518</v>
      </c>
      <c r="AY180" s="2"/>
      <c r="AZ180" s="0" t="s">
        <v>186</v>
      </c>
      <c r="BA180" s="33" t="s">
        <v>187</v>
      </c>
      <c r="BB180" s="101" t="n">
        <v>10210000</v>
      </c>
      <c r="BC180" s="93" t="s">
        <v>299</v>
      </c>
      <c r="BD180" s="94"/>
      <c r="BE180" s="0" t="s">
        <v>1505</v>
      </c>
      <c r="BF180" s="2"/>
      <c r="BG180" s="0" t="s">
        <v>1519</v>
      </c>
      <c r="BH180" s="2"/>
      <c r="BI180" s="95" t="s">
        <v>1384</v>
      </c>
      <c r="BJ180" s="0" t="str">
        <f aca="false">CONCATENATE(CK180," ",BO180," ",DK180,DL180,"/",DN180,DO180)</f>
        <v>amlodipine besilate capsule, hard 5mg/</v>
      </c>
      <c r="BK180" s="95"/>
      <c r="BL180" s="0" t="str">
        <f aca="false">CONCATENATE(CK180," ",BO180," ",DK180,DL180,"/",DN180,DO180)</f>
        <v>amlodipine besilate capsule, hard 5mg/</v>
      </c>
      <c r="BN180" s="101" t="n">
        <v>10210000</v>
      </c>
      <c r="BO180" s="93" t="s">
        <v>299</v>
      </c>
      <c r="BP180" s="92"/>
      <c r="BQ180" s="92"/>
      <c r="BR180" s="2"/>
      <c r="BS180" s="33" t="s">
        <v>1379</v>
      </c>
      <c r="BT180" s="2"/>
      <c r="BU180" s="2"/>
      <c r="BV180" s="34" t="n">
        <v>15012000</v>
      </c>
      <c r="BW180" s="93" t="s">
        <v>300</v>
      </c>
      <c r="BX180" s="2"/>
      <c r="BY180" s="2"/>
      <c r="BZ180" s="0" t="n">
        <v>20053000</v>
      </c>
      <c r="CA180" s="100" t="s">
        <v>191</v>
      </c>
      <c r="CB180" s="92"/>
      <c r="CC180" s="92"/>
      <c r="CD180" s="2"/>
      <c r="CE180" s="2"/>
      <c r="CF180" s="2"/>
      <c r="CG180" s="2"/>
      <c r="CH180" s="104" t="n">
        <v>100000090079</v>
      </c>
      <c r="CI180" s="43" t="s">
        <v>192</v>
      </c>
      <c r="CJ180" s="104" t="n">
        <v>100000090079</v>
      </c>
      <c r="CK180" s="0" t="s">
        <v>193</v>
      </c>
      <c r="CL180" s="73"/>
      <c r="CM180" s="97" t="n">
        <v>100000085259</v>
      </c>
      <c r="CN180" s="73" t="s">
        <v>195</v>
      </c>
      <c r="CO180" s="92"/>
      <c r="CP180" s="98"/>
      <c r="CQ180" s="0" t="s">
        <v>1385</v>
      </c>
      <c r="CR180" s="2"/>
      <c r="CS180" s="2"/>
      <c r="CX180" s="2"/>
      <c r="CY180" s="2"/>
      <c r="CZ180" s="92"/>
      <c r="DA180" s="92"/>
      <c r="DB180" s="92"/>
      <c r="DC180" s="92"/>
      <c r="DD180" s="92"/>
      <c r="DE180" s="99" t="s">
        <v>1386</v>
      </c>
      <c r="DF180" s="0" t="s">
        <v>202</v>
      </c>
      <c r="DG180" s="11"/>
      <c r="DH180" s="46" t="n">
        <v>1</v>
      </c>
      <c r="DI180" s="93" t="s">
        <v>300</v>
      </c>
      <c r="DJ180" s="34" t="n">
        <v>15012000</v>
      </c>
      <c r="DK180" s="99" t="s">
        <v>1386</v>
      </c>
      <c r="DL180" s="5" t="s">
        <v>202</v>
      </c>
      <c r="DS180" s="0" t="s">
        <v>1387</v>
      </c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99"/>
      <c r="EH180" s="2"/>
      <c r="EI180" s="2"/>
      <c r="EJ180" s="2"/>
      <c r="EK180" s="2"/>
      <c r="ER180" s="32" t="str">
        <f aca="false">CONCATENATE(CN180," ",FD180," ",DK180,DL180,"/",DN180,DO180)</f>
        <v>amlodipine oral 5mg/</v>
      </c>
      <c r="FD180" s="33" t="s">
        <v>210</v>
      </c>
      <c r="FE180" s="32" t="str">
        <f aca="false">CONCATENATE(CN180," ",FD180," ",DK180,DL180,"/",DN180,DO180)</f>
        <v>amlodipine oral 5mg/</v>
      </c>
    </row>
    <row r="181" customFormat="false" ht="13.8" hidden="false" customHeight="false" outlineLevel="0" collapsed="false">
      <c r="A181" s="91" t="n">
        <v>5393</v>
      </c>
      <c r="B181" s="0" t="s">
        <v>1520</v>
      </c>
      <c r="C181" s="92"/>
      <c r="D181" s="92"/>
      <c r="E181" s="92"/>
      <c r="F181" s="92"/>
      <c r="G181" s="0" t="n">
        <v>5048</v>
      </c>
      <c r="H181" s="91" t="n">
        <v>266450104</v>
      </c>
      <c r="I181" s="91" t="n">
        <v>266450104</v>
      </c>
      <c r="J181" s="2" t="str">
        <f aca="false">CONCATENATE(BI181," ",CK181," ",BE181," ",BO181," ",R181,S181," x ",DK181,DL181,"/",DN181,DO181)</f>
        <v>GRC amlodipine besilate VOCATE ΦΑΡΜΑΚΕΥΤΙΚΗ Α.Ε. capsule, hard 28 x 5mg/</v>
      </c>
      <c r="K181" s="2" t="str">
        <f aca="false">CONCATENATE(BI181," ",CK181," ",BE181," ",BO181," ",R181,S181," x ",DK181,DL181,"/",DN181,DO181)</f>
        <v>GRC amlodipine besilate VOCATE ΦΑΡΜΑΚΕΥΤΙΚΗ Α.Ε. capsule, hard 28 x 5mg/</v>
      </c>
      <c r="L181" s="2"/>
      <c r="M181" s="2"/>
      <c r="N181" s="2"/>
      <c r="O181" s="2"/>
      <c r="P181" s="0" t="n">
        <v>28</v>
      </c>
      <c r="Q181" s="73"/>
      <c r="R181" s="0" t="n">
        <v>28</v>
      </c>
      <c r="S181" s="73"/>
      <c r="T181" s="92"/>
      <c r="U181" s="92"/>
      <c r="V181" s="92"/>
      <c r="W181" s="92"/>
      <c r="X181" s="2"/>
      <c r="Y181" s="2"/>
      <c r="Z181" s="2"/>
      <c r="AA181" s="2" t="n">
        <v>28</v>
      </c>
      <c r="AB181" s="2"/>
      <c r="AC181" s="0" t="s">
        <v>1521</v>
      </c>
      <c r="AD181" s="2"/>
      <c r="AE181" s="2"/>
      <c r="AF181" s="101" t="n">
        <v>10210000</v>
      </c>
      <c r="AG181" s="93" t="s">
        <v>299</v>
      </c>
      <c r="AH181" s="0" t="s">
        <v>1379</v>
      </c>
      <c r="AI181" s="0" t="s">
        <v>1380</v>
      </c>
      <c r="AJ181" s="34" t="n">
        <v>15012000</v>
      </c>
      <c r="AK181" s="93" t="s">
        <v>300</v>
      </c>
      <c r="AL181" s="2"/>
      <c r="AM181" s="2"/>
      <c r="AN181" s="2"/>
      <c r="AO181" s="2"/>
      <c r="AP181" s="0" t="n">
        <v>28</v>
      </c>
      <c r="AR181" s="73"/>
      <c r="AS181" s="73" t="n">
        <f aca="false">AS180+1</f>
        <v>56565696</v>
      </c>
      <c r="AT181" s="36" t="str">
        <f aca="false">CONCATENATE(BI181," ",CK181," ",BE181," ",BO181," ",DK181,DL181,"/",DN181,DO181)</f>
        <v>GRC amlodipine besilate VOCATE ΦΑΡΜΑΚΕΥΤΙΚΗ Α.Ε. capsule, hard 5mg/</v>
      </c>
      <c r="AU181" s="29"/>
      <c r="AW181" s="2"/>
      <c r="AX181" s="33" t="s">
        <v>1518</v>
      </c>
      <c r="AY181" s="2"/>
      <c r="AZ181" s="0" t="s">
        <v>186</v>
      </c>
      <c r="BA181" s="33" t="s">
        <v>187</v>
      </c>
      <c r="BB181" s="101" t="n">
        <v>10210000</v>
      </c>
      <c r="BC181" s="93" t="s">
        <v>299</v>
      </c>
      <c r="BD181" s="94"/>
      <c r="BE181" s="0" t="s">
        <v>1505</v>
      </c>
      <c r="BF181" s="2"/>
      <c r="BG181" s="0" t="s">
        <v>1519</v>
      </c>
      <c r="BH181" s="2"/>
      <c r="BI181" s="95" t="s">
        <v>1384</v>
      </c>
      <c r="BJ181" s="0" t="str">
        <f aca="false">CONCATENATE(CK181," ",BO181," ",DK181,DL181,"/",DN181,DO181)</f>
        <v>amlodipine besilate capsule, hard 5mg/</v>
      </c>
      <c r="BK181" s="95"/>
      <c r="BL181" s="0" t="str">
        <f aca="false">CONCATENATE(CK181," ",BO181," ",DK181,DL181,"/",DN181,DO181)</f>
        <v>amlodipine besilate capsule, hard 5mg/</v>
      </c>
      <c r="BN181" s="101" t="n">
        <v>10210000</v>
      </c>
      <c r="BO181" s="93" t="s">
        <v>299</v>
      </c>
      <c r="BP181" s="92"/>
      <c r="BQ181" s="92"/>
      <c r="BR181" s="2"/>
      <c r="BS181" s="33" t="s">
        <v>1379</v>
      </c>
      <c r="BT181" s="2"/>
      <c r="BU181" s="2"/>
      <c r="BV181" s="34" t="n">
        <v>15012000</v>
      </c>
      <c r="BW181" s="93" t="s">
        <v>300</v>
      </c>
      <c r="BX181" s="2"/>
      <c r="BY181" s="2"/>
      <c r="BZ181" s="0" t="n">
        <v>20053000</v>
      </c>
      <c r="CA181" s="100" t="s">
        <v>191</v>
      </c>
      <c r="CB181" s="92"/>
      <c r="CC181" s="92"/>
      <c r="CD181" s="2"/>
      <c r="CE181" s="2"/>
      <c r="CF181" s="2"/>
      <c r="CG181" s="2"/>
      <c r="CH181" s="104" t="n">
        <v>100000090079</v>
      </c>
      <c r="CI181" s="43" t="s">
        <v>192</v>
      </c>
      <c r="CJ181" s="104" t="n">
        <v>100000090079</v>
      </c>
      <c r="CK181" s="0" t="s">
        <v>193</v>
      </c>
      <c r="CL181" s="73"/>
      <c r="CM181" s="97" t="n">
        <v>100000085259</v>
      </c>
      <c r="CN181" s="73" t="s">
        <v>195</v>
      </c>
      <c r="CO181" s="92"/>
      <c r="CP181" s="98"/>
      <c r="CQ181" s="0" t="s">
        <v>1385</v>
      </c>
      <c r="CR181" s="2"/>
      <c r="CS181" s="2"/>
      <c r="CX181" s="2"/>
      <c r="CY181" s="2"/>
      <c r="CZ181" s="92"/>
      <c r="DA181" s="92"/>
      <c r="DB181" s="92"/>
      <c r="DC181" s="92"/>
      <c r="DD181" s="92"/>
      <c r="DE181" s="99" t="s">
        <v>1386</v>
      </c>
      <c r="DF181" s="0" t="s">
        <v>202</v>
      </c>
      <c r="DG181" s="11"/>
      <c r="DH181" s="46" t="n">
        <v>1</v>
      </c>
      <c r="DI181" s="93" t="s">
        <v>300</v>
      </c>
      <c r="DJ181" s="34" t="n">
        <v>15012000</v>
      </c>
      <c r="DK181" s="99" t="s">
        <v>1386</v>
      </c>
      <c r="DL181" s="5" t="s">
        <v>202</v>
      </c>
      <c r="DS181" s="0" t="s">
        <v>1387</v>
      </c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99"/>
      <c r="EH181" s="2"/>
      <c r="EI181" s="2"/>
      <c r="EJ181" s="2"/>
      <c r="EK181" s="2"/>
      <c r="ER181" s="32" t="str">
        <f aca="false">CONCATENATE(CN181," ",FD181," ",DK181,DL181,"/",DN181,DO181)</f>
        <v>amlodipine oral 5mg/</v>
      </c>
      <c r="FD181" s="33" t="s">
        <v>210</v>
      </c>
      <c r="FE181" s="32" t="str">
        <f aca="false">CONCATENATE(CN181," ",FD181," ",DK181,DL181,"/",DN181,DO181)</f>
        <v>amlodipine oral 5mg/</v>
      </c>
    </row>
    <row r="182" customFormat="false" ht="13.8" hidden="false" customHeight="false" outlineLevel="0" collapsed="false">
      <c r="A182" s="91" t="n">
        <v>5394</v>
      </c>
      <c r="B182" s="0" t="s">
        <v>1522</v>
      </c>
      <c r="C182" s="92"/>
      <c r="D182" s="92"/>
      <c r="E182" s="92"/>
      <c r="F182" s="92"/>
      <c r="G182" s="0" t="n">
        <v>5049</v>
      </c>
      <c r="H182" s="91" t="n">
        <v>266450202</v>
      </c>
      <c r="I182" s="91" t="n">
        <v>266450202</v>
      </c>
      <c r="J182" s="2" t="str">
        <f aca="false">CONCATENATE(BI182," ",CK182," ",BE182," ",BO182," ",R182,S182," x ",DK182,DL182,"/",DN182,DO182)</f>
        <v>GRC amlodipine besilate VOCATE ΦΑΡΜΑΚΕΥΤΙΚΗ Α.Ε. capsule, hard 28 x 10mg/</v>
      </c>
      <c r="K182" s="2" t="str">
        <f aca="false">CONCATENATE(BI182," ",CK182," ",BE182," ",BO182," ",R182,S182," x ",DK182,DL182,"/",DN182,DO182)</f>
        <v>GRC amlodipine besilate VOCATE ΦΑΡΜΑΚΕΥΤΙΚΗ Α.Ε. capsule, hard 28 x 10mg/</v>
      </c>
      <c r="L182" s="2"/>
      <c r="M182" s="2"/>
      <c r="N182" s="2"/>
      <c r="O182" s="2"/>
      <c r="P182" s="0" t="n">
        <v>28</v>
      </c>
      <c r="Q182" s="73"/>
      <c r="R182" s="0" t="n">
        <v>28</v>
      </c>
      <c r="S182" s="73"/>
      <c r="T182" s="92"/>
      <c r="U182" s="92"/>
      <c r="V182" s="92"/>
      <c r="W182" s="92"/>
      <c r="X182" s="2"/>
      <c r="Y182" s="2"/>
      <c r="Z182" s="2"/>
      <c r="AA182" s="2" t="n">
        <v>28</v>
      </c>
      <c r="AB182" s="2"/>
      <c r="AC182" s="0" t="s">
        <v>1517</v>
      </c>
      <c r="AD182" s="2"/>
      <c r="AE182" s="2"/>
      <c r="AF182" s="101" t="n">
        <v>10210000</v>
      </c>
      <c r="AG182" s="93" t="s">
        <v>299</v>
      </c>
      <c r="AH182" s="0" t="s">
        <v>1379</v>
      </c>
      <c r="AI182" s="0" t="s">
        <v>1380</v>
      </c>
      <c r="AJ182" s="34" t="n">
        <v>15012000</v>
      </c>
      <c r="AK182" s="93" t="s">
        <v>300</v>
      </c>
      <c r="AL182" s="2"/>
      <c r="AM182" s="2"/>
      <c r="AN182" s="2"/>
      <c r="AO182" s="2"/>
      <c r="AP182" s="0" t="n">
        <v>28</v>
      </c>
      <c r="AR182" s="73"/>
      <c r="AS182" s="73" t="n">
        <f aca="false">AS181+1</f>
        <v>56565697</v>
      </c>
      <c r="AT182" s="36" t="str">
        <f aca="false">CONCATENATE(BI182," ",CK182," ",BE182," ",BO182," ",DK182,DL182,"/",DN182,DO182)</f>
        <v>GRC amlodipine besilate VOCATE ΦΑΡΜΑΚΕΥΤΙΚΗ Α.Ε. capsule, hard 10mg/</v>
      </c>
      <c r="AU182" s="29"/>
      <c r="AW182" s="2"/>
      <c r="AX182" s="33" t="s">
        <v>1523</v>
      </c>
      <c r="AY182" s="2"/>
      <c r="AZ182" s="0" t="s">
        <v>186</v>
      </c>
      <c r="BA182" s="33" t="s">
        <v>187</v>
      </c>
      <c r="BB182" s="101" t="n">
        <v>10210000</v>
      </c>
      <c r="BC182" s="93" t="s">
        <v>299</v>
      </c>
      <c r="BD182" s="94"/>
      <c r="BE182" s="0" t="s">
        <v>1505</v>
      </c>
      <c r="BF182" s="2"/>
      <c r="BG182" s="0" t="s">
        <v>1519</v>
      </c>
      <c r="BH182" s="2"/>
      <c r="BI182" s="95" t="s">
        <v>1384</v>
      </c>
      <c r="BJ182" s="0" t="str">
        <f aca="false">CONCATENATE(CK182," ",BO182," ",DK182,DL182,"/",DN182,DO182)</f>
        <v>amlodipine besilate capsule, hard 10mg/</v>
      </c>
      <c r="BK182" s="95"/>
      <c r="BL182" s="0" t="str">
        <f aca="false">CONCATENATE(CK182," ",BO182," ",DK182,DL182,"/",DN182,DO182)</f>
        <v>amlodipine besilate capsule, hard 10mg/</v>
      </c>
      <c r="BN182" s="101" t="n">
        <v>10210000</v>
      </c>
      <c r="BO182" s="93" t="s">
        <v>299</v>
      </c>
      <c r="BP182" s="92"/>
      <c r="BQ182" s="92"/>
      <c r="BR182" s="2"/>
      <c r="BS182" s="0" t="s">
        <v>1379</v>
      </c>
      <c r="BT182" s="2"/>
      <c r="BU182" s="2"/>
      <c r="BV182" s="34" t="n">
        <v>15012000</v>
      </c>
      <c r="BW182" s="93" t="s">
        <v>300</v>
      </c>
      <c r="BX182" s="2"/>
      <c r="BY182" s="2"/>
      <c r="BZ182" s="0" t="n">
        <v>20053000</v>
      </c>
      <c r="CA182" s="100" t="s">
        <v>191</v>
      </c>
      <c r="CB182" s="92"/>
      <c r="CC182" s="92"/>
      <c r="CD182" s="2"/>
      <c r="CE182" s="2"/>
      <c r="CF182" s="2"/>
      <c r="CG182" s="2"/>
      <c r="CH182" s="104" t="n">
        <v>100000090079</v>
      </c>
      <c r="CI182" s="43" t="s">
        <v>192</v>
      </c>
      <c r="CJ182" s="104" t="n">
        <v>100000090079</v>
      </c>
      <c r="CK182" s="0" t="s">
        <v>193</v>
      </c>
      <c r="CL182" s="73"/>
      <c r="CM182" s="97" t="n">
        <v>100000085259</v>
      </c>
      <c r="CN182" s="73" t="s">
        <v>195</v>
      </c>
      <c r="CO182" s="92"/>
      <c r="CP182" s="98"/>
      <c r="CQ182" s="0" t="s">
        <v>1385</v>
      </c>
      <c r="CR182" s="2"/>
      <c r="CS182" s="2"/>
      <c r="CX182" s="2"/>
      <c r="CY182" s="2"/>
      <c r="CZ182" s="92"/>
      <c r="DA182" s="92"/>
      <c r="DB182" s="92"/>
      <c r="DC182" s="92"/>
      <c r="DD182" s="92"/>
      <c r="DE182" s="99" t="s">
        <v>1087</v>
      </c>
      <c r="DF182" s="0" t="s">
        <v>202</v>
      </c>
      <c r="DG182" s="11"/>
      <c r="DH182" s="46" t="n">
        <v>1</v>
      </c>
      <c r="DI182" s="93" t="s">
        <v>300</v>
      </c>
      <c r="DJ182" s="34" t="n">
        <v>15012000</v>
      </c>
      <c r="DK182" s="99" t="s">
        <v>1087</v>
      </c>
      <c r="DL182" s="5" t="s">
        <v>202</v>
      </c>
      <c r="DS182" s="0" t="s">
        <v>1493</v>
      </c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99"/>
      <c r="EH182" s="2"/>
      <c r="EI182" s="2"/>
      <c r="EJ182" s="2"/>
      <c r="EK182" s="2"/>
      <c r="ER182" s="32" t="str">
        <f aca="false">CONCATENATE(CN182," ",FD182," ",DK182,DL182,"/",DN182,DO182)</f>
        <v>amlodipine oral 10mg/</v>
      </c>
      <c r="FD182" s="33" t="s">
        <v>210</v>
      </c>
      <c r="FE182" s="32" t="str">
        <f aca="false">CONCATENATE(CN182," ",FD182," ",DK182,DL182,"/",DN182,DO182)</f>
        <v>amlodipine oral 10mg/</v>
      </c>
    </row>
    <row r="183" customFormat="false" ht="13.8" hidden="false" customHeight="false" outlineLevel="0" collapsed="false">
      <c r="A183" s="91" t="n">
        <v>5397</v>
      </c>
      <c r="B183" s="0" t="s">
        <v>1524</v>
      </c>
      <c r="C183" s="92"/>
      <c r="D183" s="92"/>
      <c r="E183" s="92"/>
      <c r="F183" s="92"/>
      <c r="G183" s="0" t="n">
        <v>4462</v>
      </c>
      <c r="H183" s="91" t="n">
        <v>260020101</v>
      </c>
      <c r="I183" s="91" t="n">
        <v>260020101</v>
      </c>
      <c r="J183" s="2" t="str">
        <f aca="false">CONCATENATE(BI183," ",CK183," ",BE183," ",BO183," ",R183,S183," x ",DK183,DL183,"/",DN183,DO183)</f>
        <v>GRC amlodipine besilate IAMATICA MON. ΕΠΕ capsule, hard 28 x 5mg/</v>
      </c>
      <c r="K183" s="2" t="str">
        <f aca="false">CONCATENATE(BI183," ",CK183," ",BE183," ",BO183," ",R183,S183," x ",DK183,DL183,"/",DN183,DO183)</f>
        <v>GRC amlodipine besilate IAMATICA MON. ΕΠΕ capsule, hard 28 x 5mg/</v>
      </c>
      <c r="L183" s="2"/>
      <c r="M183" s="2"/>
      <c r="N183" s="2"/>
      <c r="O183" s="2"/>
      <c r="P183" s="0" t="n">
        <v>28</v>
      </c>
      <c r="Q183" s="73"/>
      <c r="R183" s="0" t="n">
        <v>28</v>
      </c>
      <c r="S183" s="73"/>
      <c r="T183" s="92"/>
      <c r="U183" s="92"/>
      <c r="V183" s="92"/>
      <c r="W183" s="92"/>
      <c r="X183" s="2"/>
      <c r="Y183" s="2"/>
      <c r="Z183" s="2"/>
      <c r="AA183" s="2" t="n">
        <v>14</v>
      </c>
      <c r="AB183" s="2"/>
      <c r="AC183" s="0" t="s">
        <v>1525</v>
      </c>
      <c r="AD183" s="2"/>
      <c r="AE183" s="2"/>
      <c r="AF183" s="101" t="n">
        <v>10210000</v>
      </c>
      <c r="AG183" s="93" t="s">
        <v>299</v>
      </c>
      <c r="AH183" s="0" t="s">
        <v>1379</v>
      </c>
      <c r="AI183" s="0" t="s">
        <v>1380</v>
      </c>
      <c r="AJ183" s="34" t="n">
        <v>15012000</v>
      </c>
      <c r="AK183" s="93" t="s">
        <v>300</v>
      </c>
      <c r="AL183" s="2"/>
      <c r="AM183" s="2"/>
      <c r="AN183" s="2"/>
      <c r="AO183" s="2"/>
      <c r="AP183" s="0" t="n">
        <v>28</v>
      </c>
      <c r="AR183" s="73"/>
      <c r="AS183" s="73" t="n">
        <f aca="false">AS182+1</f>
        <v>56565698</v>
      </c>
      <c r="AT183" s="36" t="str">
        <f aca="false">CONCATENATE(BI183," ",CK183," ",BE183," ",BO183," ",DK183,DL183,"/",DN183,DO183)</f>
        <v>GRC amlodipine besilate IAMATICA MON. ΕΠΕ capsule, hard 5mg/</v>
      </c>
      <c r="AU183" s="29"/>
      <c r="AW183" s="2"/>
      <c r="AX183" s="33" t="s">
        <v>1526</v>
      </c>
      <c r="AY183" s="2"/>
      <c r="AZ183" s="0" t="s">
        <v>186</v>
      </c>
      <c r="BA183" s="33" t="s">
        <v>187</v>
      </c>
      <c r="BB183" s="101" t="n">
        <v>10210000</v>
      </c>
      <c r="BC183" s="93" t="s">
        <v>299</v>
      </c>
      <c r="BD183" s="94"/>
      <c r="BE183" s="0" t="s">
        <v>1511</v>
      </c>
      <c r="BF183" s="2"/>
      <c r="BG183" s="0" t="s">
        <v>1527</v>
      </c>
      <c r="BH183" s="2"/>
      <c r="BI183" s="95" t="s">
        <v>1384</v>
      </c>
      <c r="BJ183" s="0" t="str">
        <f aca="false">CONCATENATE(CK183," ",BO183," ",DK183,DL183,"/",DN183,DO183)</f>
        <v>amlodipine besilate capsule, hard 5mg/</v>
      </c>
      <c r="BK183" s="95"/>
      <c r="BL183" s="0" t="str">
        <f aca="false">CONCATENATE(CK183," ",BO183," ",DK183,DL183,"/",DN183,DO183)</f>
        <v>amlodipine besilate capsule, hard 5mg/</v>
      </c>
      <c r="BN183" s="101" t="n">
        <v>10210000</v>
      </c>
      <c r="BO183" s="93" t="s">
        <v>299</v>
      </c>
      <c r="BP183" s="92"/>
      <c r="BQ183" s="92"/>
      <c r="BR183" s="2"/>
      <c r="BS183" s="0" t="s">
        <v>1379</v>
      </c>
      <c r="BT183" s="2"/>
      <c r="BU183" s="2"/>
      <c r="BV183" s="34" t="n">
        <v>15012000</v>
      </c>
      <c r="BW183" s="93" t="s">
        <v>300</v>
      </c>
      <c r="BX183" s="2"/>
      <c r="BY183" s="2"/>
      <c r="BZ183" s="0" t="n">
        <v>20053000</v>
      </c>
      <c r="CA183" s="100" t="s">
        <v>191</v>
      </c>
      <c r="CB183" s="92"/>
      <c r="CC183" s="92"/>
      <c r="CD183" s="2"/>
      <c r="CE183" s="2"/>
      <c r="CF183" s="2"/>
      <c r="CG183" s="2"/>
      <c r="CH183" s="104" t="n">
        <v>100000090079</v>
      </c>
      <c r="CI183" s="43" t="s">
        <v>192</v>
      </c>
      <c r="CJ183" s="104" t="n">
        <v>100000090079</v>
      </c>
      <c r="CK183" s="0" t="s">
        <v>193</v>
      </c>
      <c r="CL183" s="73"/>
      <c r="CM183" s="97" t="n">
        <v>100000085259</v>
      </c>
      <c r="CN183" s="73" t="s">
        <v>195</v>
      </c>
      <c r="CO183" s="92"/>
      <c r="CP183" s="98"/>
      <c r="CQ183" s="0" t="s">
        <v>1385</v>
      </c>
      <c r="CR183" s="2"/>
      <c r="CS183" s="2"/>
      <c r="CX183" s="2"/>
      <c r="CY183" s="2"/>
      <c r="CZ183" s="92"/>
      <c r="DA183" s="92"/>
      <c r="DB183" s="92"/>
      <c r="DC183" s="92"/>
      <c r="DD183" s="92"/>
      <c r="DE183" s="99" t="s">
        <v>1386</v>
      </c>
      <c r="DF183" s="0" t="s">
        <v>202</v>
      </c>
      <c r="DG183" s="11"/>
      <c r="DH183" s="46" t="n">
        <v>1</v>
      </c>
      <c r="DI183" s="93" t="s">
        <v>300</v>
      </c>
      <c r="DJ183" s="34" t="n">
        <v>15012000</v>
      </c>
      <c r="DK183" s="99" t="s">
        <v>1386</v>
      </c>
      <c r="DL183" s="5" t="s">
        <v>202</v>
      </c>
      <c r="DS183" s="0" t="s">
        <v>1387</v>
      </c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99"/>
      <c r="EH183" s="2"/>
      <c r="EI183" s="2"/>
      <c r="EJ183" s="2"/>
      <c r="EK183" s="2"/>
      <c r="ER183" s="32" t="str">
        <f aca="false">CONCATENATE(CN183," ",FD183," ",DK183,DL183,"/",DN183,DO183)</f>
        <v>amlodipine oral 5mg/</v>
      </c>
      <c r="FD183" s="33" t="s">
        <v>210</v>
      </c>
      <c r="FE183" s="32" t="str">
        <f aca="false">CONCATENATE(CN183," ",FD183," ",DK183,DL183,"/",DN183,DO183)</f>
        <v>amlodipine oral 5mg/</v>
      </c>
    </row>
    <row r="184" customFormat="false" ht="13.8" hidden="false" customHeight="false" outlineLevel="0" collapsed="false">
      <c r="A184" s="91" t="n">
        <v>5398</v>
      </c>
      <c r="B184" s="0" t="s">
        <v>1528</v>
      </c>
      <c r="C184" s="92"/>
      <c r="D184" s="92"/>
      <c r="E184" s="92"/>
      <c r="F184" s="92"/>
      <c r="G184" s="0" t="n">
        <v>4463</v>
      </c>
      <c r="H184" s="91" t="n">
        <v>260020102</v>
      </c>
      <c r="I184" s="91" t="n">
        <v>260020102</v>
      </c>
      <c r="J184" s="2" t="str">
        <f aca="false">CONCATENATE(BI184," ",CK184," ",BE184," ",BO184," ",R184,S184," x ",DK184,DL184,"/",DN184,DO184)</f>
        <v>GRC amlodipine besilate IAMATICA MON. ΕΠΕ capsule, hard 28 x 10mg/</v>
      </c>
      <c r="K184" s="2" t="str">
        <f aca="false">CONCATENATE(BI184," ",CK184," ",BE184," ",BO184," ",R184,S184," x ",DK184,DL184,"/",DN184,DO184)</f>
        <v>GRC amlodipine besilate IAMATICA MON. ΕΠΕ capsule, hard 28 x 10mg/</v>
      </c>
      <c r="L184" s="2"/>
      <c r="M184" s="2"/>
      <c r="N184" s="2"/>
      <c r="O184" s="2"/>
      <c r="P184" s="0" t="n">
        <v>28</v>
      </c>
      <c r="Q184" s="73"/>
      <c r="R184" s="0" t="n">
        <v>28</v>
      </c>
      <c r="S184" s="73"/>
      <c r="T184" s="92"/>
      <c r="U184" s="92"/>
      <c r="V184" s="92"/>
      <c r="W184" s="92"/>
      <c r="X184" s="2"/>
      <c r="Y184" s="2"/>
      <c r="Z184" s="2"/>
      <c r="AA184" s="2" t="n">
        <v>14</v>
      </c>
      <c r="AB184" s="2"/>
      <c r="AC184" s="0" t="s">
        <v>1529</v>
      </c>
      <c r="AD184" s="2"/>
      <c r="AE184" s="2"/>
      <c r="AF184" s="101" t="n">
        <v>10210000</v>
      </c>
      <c r="AG184" s="93" t="s">
        <v>299</v>
      </c>
      <c r="AH184" s="0" t="s">
        <v>1379</v>
      </c>
      <c r="AI184" s="0" t="s">
        <v>1380</v>
      </c>
      <c r="AJ184" s="34" t="n">
        <v>15012000</v>
      </c>
      <c r="AK184" s="93" t="s">
        <v>300</v>
      </c>
      <c r="AL184" s="2"/>
      <c r="AM184" s="2"/>
      <c r="AN184" s="2"/>
      <c r="AO184" s="2"/>
      <c r="AP184" s="0" t="n">
        <v>28</v>
      </c>
      <c r="AR184" s="73"/>
      <c r="AS184" s="73" t="n">
        <f aca="false">AS183+1</f>
        <v>56565699</v>
      </c>
      <c r="AT184" s="36" t="str">
        <f aca="false">CONCATENATE(BI184," ",CK184," ",BE184," ",BO184," ",DK184,DL184,"/",DN184,DO184)</f>
        <v>GRC amlodipine besilate IAMATICA MON. ΕΠΕ capsule, hard 10mg/</v>
      </c>
      <c r="AU184" s="29"/>
      <c r="AW184" s="2"/>
      <c r="AX184" s="33" t="s">
        <v>1530</v>
      </c>
      <c r="AY184" s="2"/>
      <c r="AZ184" s="0" t="s">
        <v>186</v>
      </c>
      <c r="BA184" s="33" t="s">
        <v>187</v>
      </c>
      <c r="BB184" s="101" t="n">
        <v>10210000</v>
      </c>
      <c r="BC184" s="93" t="s">
        <v>299</v>
      </c>
      <c r="BD184" s="94"/>
      <c r="BE184" s="0" t="s">
        <v>1511</v>
      </c>
      <c r="BF184" s="2"/>
      <c r="BG184" s="0" t="s">
        <v>1527</v>
      </c>
      <c r="BH184" s="2"/>
      <c r="BI184" s="95" t="s">
        <v>1384</v>
      </c>
      <c r="BJ184" s="0" t="str">
        <f aca="false">CONCATENATE(CK184," ",BO184," ",DK184,DL184,"/",DN184,DO184)</f>
        <v>amlodipine besilate capsule, hard 10mg/</v>
      </c>
      <c r="BK184" s="95"/>
      <c r="BL184" s="0" t="str">
        <f aca="false">CONCATENATE(CK184," ",BO184," ",DK184,DL184,"/",DN184,DO184)</f>
        <v>amlodipine besilate capsule, hard 10mg/</v>
      </c>
      <c r="BN184" s="101" t="n">
        <v>10210000</v>
      </c>
      <c r="BO184" s="93" t="s">
        <v>299</v>
      </c>
      <c r="BP184" s="92"/>
      <c r="BQ184" s="92"/>
      <c r="BR184" s="2"/>
      <c r="BS184" s="0" t="s">
        <v>1379</v>
      </c>
      <c r="BT184" s="2"/>
      <c r="BU184" s="2"/>
      <c r="BV184" s="34" t="n">
        <v>15012000</v>
      </c>
      <c r="BW184" s="93" t="s">
        <v>300</v>
      </c>
      <c r="BX184" s="2"/>
      <c r="BY184" s="2"/>
      <c r="BZ184" s="0" t="n">
        <v>20053000</v>
      </c>
      <c r="CA184" s="100" t="s">
        <v>191</v>
      </c>
      <c r="CB184" s="92"/>
      <c r="CC184" s="92"/>
      <c r="CD184" s="2"/>
      <c r="CE184" s="2"/>
      <c r="CF184" s="2"/>
      <c r="CG184" s="2"/>
      <c r="CH184" s="104" t="n">
        <v>100000090079</v>
      </c>
      <c r="CI184" s="43" t="s">
        <v>192</v>
      </c>
      <c r="CJ184" s="104" t="n">
        <v>100000090079</v>
      </c>
      <c r="CK184" s="0" t="s">
        <v>193</v>
      </c>
      <c r="CL184" s="73"/>
      <c r="CM184" s="97" t="n">
        <v>100000085259</v>
      </c>
      <c r="CN184" s="73" t="s">
        <v>195</v>
      </c>
      <c r="CO184" s="92"/>
      <c r="CP184" s="98"/>
      <c r="CQ184" s="0" t="s">
        <v>1385</v>
      </c>
      <c r="CR184" s="2"/>
      <c r="CS184" s="2"/>
      <c r="CX184" s="2"/>
      <c r="CY184" s="2"/>
      <c r="CZ184" s="92"/>
      <c r="DA184" s="92"/>
      <c r="DB184" s="92"/>
      <c r="DC184" s="92"/>
      <c r="DD184" s="92"/>
      <c r="DE184" s="99" t="s">
        <v>1087</v>
      </c>
      <c r="DF184" s="0" t="s">
        <v>202</v>
      </c>
      <c r="DG184" s="11"/>
      <c r="DH184" s="46" t="n">
        <v>1</v>
      </c>
      <c r="DI184" s="93" t="s">
        <v>300</v>
      </c>
      <c r="DJ184" s="34" t="n">
        <v>15012000</v>
      </c>
      <c r="DK184" s="99" t="s">
        <v>1087</v>
      </c>
      <c r="DL184" s="5" t="s">
        <v>202</v>
      </c>
      <c r="DS184" s="0" t="s">
        <v>1387</v>
      </c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99"/>
      <c r="EH184" s="2"/>
      <c r="EI184" s="2"/>
      <c r="EJ184" s="2"/>
      <c r="EK184" s="2"/>
      <c r="ER184" s="32" t="str">
        <f aca="false">CONCATENATE(CN184," ",FD184," ",DK184,DL184,"/",DN184,DO184)</f>
        <v>amlodipine oral 10mg/</v>
      </c>
      <c r="FD184" s="33" t="s">
        <v>210</v>
      </c>
      <c r="FE184" s="32" t="str">
        <f aca="false">CONCATENATE(CN184," ",FD184," ",DK184,DL184,"/",DN184,DO184)</f>
        <v>amlodipine oral 10mg/</v>
      </c>
    </row>
    <row r="185" customFormat="false" ht="26.75" hidden="false" customHeight="false" outlineLevel="0" collapsed="false">
      <c r="A185" s="91" t="n">
        <v>5047</v>
      </c>
      <c r="B185" s="0" t="s">
        <v>1531</v>
      </c>
      <c r="C185" s="92"/>
      <c r="D185" s="92"/>
      <c r="E185" s="92"/>
      <c r="F185" s="92"/>
      <c r="G185" s="0" t="n">
        <v>4464</v>
      </c>
      <c r="H185" s="91" t="n">
        <v>260020201</v>
      </c>
      <c r="I185" s="91" t="n">
        <v>260020201</v>
      </c>
      <c r="J185" s="2" t="str">
        <f aca="false">CONCATENATE(BI185," ",CK185," ",BE185," ",BO185," ",R185,S185," x ",DK185,DL185,"/",DN185,DO185)</f>
        <v>GRC amlodipine besilate ALPHA GENERICS THERAPY  ΑΕΒΕΦ capsule, hard 28 x 5mg/</v>
      </c>
      <c r="K185" s="2" t="str">
        <f aca="false">CONCATENATE(BI185," ",CK185," ",BE185," ",BO185," ",R185,S185," x ",DK185,DL185,"/",DN185,DO185)</f>
        <v>GRC amlodipine besilate ALPHA GENERICS THERAPY  ΑΕΒΕΦ capsule, hard 28 x 5mg/</v>
      </c>
      <c r="L185" s="2"/>
      <c r="M185" s="2"/>
      <c r="N185" s="2"/>
      <c r="O185" s="2"/>
      <c r="P185" s="0" t="n">
        <v>28</v>
      </c>
      <c r="Q185" s="73"/>
      <c r="R185" s="0" t="n">
        <v>28</v>
      </c>
      <c r="S185" s="73"/>
      <c r="T185" s="92"/>
      <c r="U185" s="92"/>
      <c r="V185" s="92"/>
      <c r="W185" s="92"/>
      <c r="X185" s="2"/>
      <c r="Y185" s="2"/>
      <c r="Z185" s="2"/>
      <c r="AA185" s="2" t="n">
        <v>14</v>
      </c>
      <c r="AB185" s="2"/>
      <c r="AC185" s="0" t="s">
        <v>1427</v>
      </c>
      <c r="AD185" s="2"/>
      <c r="AE185" s="2"/>
      <c r="AF185" s="101" t="n">
        <v>10210000</v>
      </c>
      <c r="AG185" s="93" t="s">
        <v>299</v>
      </c>
      <c r="AH185" s="0" t="s">
        <v>1379</v>
      </c>
      <c r="AI185" s="0" t="s">
        <v>1380</v>
      </c>
      <c r="AJ185" s="34" t="n">
        <v>15012000</v>
      </c>
      <c r="AK185" s="93" t="s">
        <v>300</v>
      </c>
      <c r="AL185" s="2"/>
      <c r="AM185" s="2"/>
      <c r="AN185" s="2"/>
      <c r="AO185" s="2"/>
      <c r="AP185" s="0" t="n">
        <v>28</v>
      </c>
      <c r="AR185" s="73"/>
      <c r="AS185" s="73" t="n">
        <f aca="false">AS184+1</f>
        <v>56565700</v>
      </c>
      <c r="AT185" s="36" t="str">
        <f aca="false">CONCATENATE(BI185," ",CK185," ",BE185," ",BO185," ",DK185,DL185,"/",DN185,DO185)</f>
        <v>GRC amlodipine besilate ALPHA GENERICS THERAPY  ΑΕΒΕΦ capsule, hard 5mg/</v>
      </c>
      <c r="AU185" s="29"/>
      <c r="AW185" s="2"/>
      <c r="AX185" s="33" t="s">
        <v>1532</v>
      </c>
      <c r="AY185" s="2"/>
      <c r="AZ185" s="0" t="s">
        <v>186</v>
      </c>
      <c r="BA185" s="33" t="s">
        <v>187</v>
      </c>
      <c r="BB185" s="101" t="n">
        <v>10210000</v>
      </c>
      <c r="BC185" s="93" t="s">
        <v>299</v>
      </c>
      <c r="BD185" s="94"/>
      <c r="BE185" s="0" t="s">
        <v>1533</v>
      </c>
      <c r="BF185" s="2"/>
      <c r="BG185" s="0" t="s">
        <v>1527</v>
      </c>
      <c r="BH185" s="2"/>
      <c r="BI185" s="95" t="s">
        <v>1384</v>
      </c>
      <c r="BJ185" s="0" t="str">
        <f aca="false">CONCATENATE(CK185," ",BO185," ",DK185,DL185,"/",DN185,DO185)</f>
        <v>amlodipine besilate capsule, hard 5mg/</v>
      </c>
      <c r="BK185" s="95"/>
      <c r="BL185" s="0" t="str">
        <f aca="false">CONCATENATE(CK185," ",BO185," ",DK185,DL185,"/",DN185,DO185)</f>
        <v>amlodipine besilate capsule, hard 5mg/</v>
      </c>
      <c r="BN185" s="101" t="n">
        <v>10210000</v>
      </c>
      <c r="BO185" s="93" t="s">
        <v>299</v>
      </c>
      <c r="BP185" s="92"/>
      <c r="BQ185" s="92"/>
      <c r="BR185" s="2"/>
      <c r="BS185" s="0" t="s">
        <v>1379</v>
      </c>
      <c r="BT185" s="2"/>
      <c r="BU185" s="2"/>
      <c r="BV185" s="34" t="n">
        <v>15012000</v>
      </c>
      <c r="BW185" s="93" t="s">
        <v>300</v>
      </c>
      <c r="BX185" s="2"/>
      <c r="BY185" s="2"/>
      <c r="BZ185" s="0" t="n">
        <v>20053000</v>
      </c>
      <c r="CA185" s="100" t="s">
        <v>191</v>
      </c>
      <c r="CB185" s="92"/>
      <c r="CC185" s="92"/>
      <c r="CD185" s="2"/>
      <c r="CE185" s="2"/>
      <c r="CF185" s="2"/>
      <c r="CG185" s="2"/>
      <c r="CH185" s="104" t="n">
        <v>100000090079</v>
      </c>
      <c r="CI185" s="43" t="s">
        <v>192</v>
      </c>
      <c r="CJ185" s="104" t="n">
        <v>100000090079</v>
      </c>
      <c r="CK185" s="0" t="s">
        <v>193</v>
      </c>
      <c r="CL185" s="73"/>
      <c r="CM185" s="97" t="n">
        <v>100000085259</v>
      </c>
      <c r="CN185" s="73" t="s">
        <v>195</v>
      </c>
      <c r="CO185" s="92"/>
      <c r="CP185" s="98"/>
      <c r="CQ185" s="0" t="s">
        <v>1385</v>
      </c>
      <c r="CR185" s="2"/>
      <c r="CS185" s="2"/>
      <c r="CX185" s="2"/>
      <c r="CY185" s="2"/>
      <c r="CZ185" s="92"/>
      <c r="DA185" s="92"/>
      <c r="DB185" s="92"/>
      <c r="DC185" s="92"/>
      <c r="DD185" s="92"/>
      <c r="DE185" s="99" t="s">
        <v>1386</v>
      </c>
      <c r="DF185" s="0" t="s">
        <v>202</v>
      </c>
      <c r="DG185" s="11"/>
      <c r="DH185" s="46" t="n">
        <v>1</v>
      </c>
      <c r="DI185" s="93" t="s">
        <v>300</v>
      </c>
      <c r="DJ185" s="34" t="n">
        <v>15012000</v>
      </c>
      <c r="DK185" s="99" t="s">
        <v>1386</v>
      </c>
      <c r="DL185" s="5" t="s">
        <v>202</v>
      </c>
      <c r="DS185" s="0" t="s">
        <v>1390</v>
      </c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99"/>
      <c r="EH185" s="2"/>
      <c r="EI185" s="2"/>
      <c r="EJ185" s="2"/>
      <c r="EK185" s="2"/>
      <c r="ER185" s="32" t="str">
        <f aca="false">CONCATENATE(CN185," ",FD185," ",DK185,DL185,"/",DN185,DO185)</f>
        <v>amlodipine oral 5mg/</v>
      </c>
      <c r="FD185" s="33" t="s">
        <v>210</v>
      </c>
      <c r="FE185" s="32" t="str">
        <f aca="false">CONCATENATE(CN185," ",FD185," ",DK185,DL185,"/",DN185,DO185)</f>
        <v>amlodipine oral 5mg/</v>
      </c>
    </row>
    <row r="186" customFormat="false" ht="26.75" hidden="false" customHeight="false" outlineLevel="0" collapsed="false">
      <c r="A186" s="91" t="n">
        <v>5048</v>
      </c>
      <c r="B186" s="0" t="s">
        <v>1534</v>
      </c>
      <c r="C186" s="92"/>
      <c r="D186" s="92"/>
      <c r="E186" s="92"/>
      <c r="F186" s="92"/>
      <c r="G186" s="0" t="n">
        <v>4465</v>
      </c>
      <c r="H186" s="91" t="n">
        <v>260020202</v>
      </c>
      <c r="I186" s="91" t="n">
        <v>260020202</v>
      </c>
      <c r="J186" s="2" t="str">
        <f aca="false">CONCATENATE(BI186," ",CK186," ",BE186," ",BO186," ",R186,S186," x ",DK186,DL186,"/",DN186,DO186)</f>
        <v>GRC amlodipine besilate ALPHA GENERICS THERAPY  ΑΕΒΕΦ capsule, hard 28 x 5mg/</v>
      </c>
      <c r="K186" s="2" t="str">
        <f aca="false">CONCATENATE(BI186," ",CK186," ",BE186," ",BO186," ",R186,S186," x ",DK186,DL186,"/",DN186,DO186)</f>
        <v>GRC amlodipine besilate ALPHA GENERICS THERAPY  ΑΕΒΕΦ capsule, hard 28 x 5mg/</v>
      </c>
      <c r="L186" s="2"/>
      <c r="M186" s="2"/>
      <c r="N186" s="2"/>
      <c r="O186" s="2"/>
      <c r="P186" s="0" t="n">
        <v>28</v>
      </c>
      <c r="Q186" s="73"/>
      <c r="R186" s="0" t="n">
        <v>28</v>
      </c>
      <c r="S186" s="73"/>
      <c r="T186" s="92"/>
      <c r="U186" s="92"/>
      <c r="V186" s="92"/>
      <c r="W186" s="92"/>
      <c r="X186" s="2"/>
      <c r="Y186" s="2"/>
      <c r="Z186" s="2"/>
      <c r="AA186" s="2" t="n">
        <v>28</v>
      </c>
      <c r="AB186" s="2"/>
      <c r="AC186" s="0" t="s">
        <v>1529</v>
      </c>
      <c r="AD186" s="2"/>
      <c r="AE186" s="2"/>
      <c r="AF186" s="101" t="n">
        <v>10210000</v>
      </c>
      <c r="AG186" s="93" t="s">
        <v>299</v>
      </c>
      <c r="AH186" s="0" t="s">
        <v>1379</v>
      </c>
      <c r="AI186" s="0" t="s">
        <v>1380</v>
      </c>
      <c r="AJ186" s="34" t="n">
        <v>15012000</v>
      </c>
      <c r="AK186" s="93" t="s">
        <v>300</v>
      </c>
      <c r="AL186" s="2"/>
      <c r="AM186" s="2"/>
      <c r="AN186" s="2"/>
      <c r="AO186" s="2"/>
      <c r="AP186" s="0" t="n">
        <v>28</v>
      </c>
      <c r="AR186" s="73"/>
      <c r="AS186" s="73" t="n">
        <f aca="false">AS185+1</f>
        <v>56565701</v>
      </c>
      <c r="AT186" s="36" t="str">
        <f aca="false">CONCATENATE(BI186," ",CK186," ",BE186," ",BO186," ",DK186,DL186,"/",DN186,DO186)</f>
        <v>GRC amlodipine besilate ALPHA GENERICS THERAPY  ΑΕΒΕΦ capsule, hard 5mg/</v>
      </c>
      <c r="AU186" s="29"/>
      <c r="AW186" s="2"/>
      <c r="AX186" s="33" t="s">
        <v>1532</v>
      </c>
      <c r="AY186" s="2"/>
      <c r="AZ186" s="0" t="s">
        <v>186</v>
      </c>
      <c r="BA186" s="33" t="s">
        <v>187</v>
      </c>
      <c r="BB186" s="101" t="n">
        <v>10210000</v>
      </c>
      <c r="BC186" s="93" t="s">
        <v>299</v>
      </c>
      <c r="BD186" s="94"/>
      <c r="BE186" s="0" t="s">
        <v>1533</v>
      </c>
      <c r="BF186" s="2"/>
      <c r="BG186" s="0" t="s">
        <v>1527</v>
      </c>
      <c r="BH186" s="2"/>
      <c r="BI186" s="95" t="s">
        <v>1384</v>
      </c>
      <c r="BJ186" s="0" t="str">
        <f aca="false">CONCATENATE(CK186," ",BO186," ",DK186,DL186,"/",DN186,DO186)</f>
        <v>amlodipine besilate capsule, hard 5mg/</v>
      </c>
      <c r="BK186" s="95"/>
      <c r="BL186" s="0" t="str">
        <f aca="false">CONCATENATE(CK186," ",BO186," ",DK186,DL186,"/",DN186,DO186)</f>
        <v>amlodipine besilate capsule, hard 5mg/</v>
      </c>
      <c r="BN186" s="101" t="n">
        <v>10210000</v>
      </c>
      <c r="BO186" s="93" t="s">
        <v>299</v>
      </c>
      <c r="BP186" s="92"/>
      <c r="BQ186" s="92"/>
      <c r="BR186" s="2"/>
      <c r="BS186" s="0" t="s">
        <v>1379</v>
      </c>
      <c r="BT186" s="2"/>
      <c r="BU186" s="2"/>
      <c r="BV186" s="34" t="n">
        <v>15012000</v>
      </c>
      <c r="BW186" s="93" t="s">
        <v>300</v>
      </c>
      <c r="BX186" s="2"/>
      <c r="BY186" s="2"/>
      <c r="BZ186" s="0" t="n">
        <v>20053000</v>
      </c>
      <c r="CA186" s="100" t="s">
        <v>191</v>
      </c>
      <c r="CB186" s="92"/>
      <c r="CC186" s="92"/>
      <c r="CD186" s="2"/>
      <c r="CE186" s="2"/>
      <c r="CF186" s="2"/>
      <c r="CG186" s="2"/>
      <c r="CH186" s="104" t="n">
        <v>100000090079</v>
      </c>
      <c r="CI186" s="43" t="s">
        <v>192</v>
      </c>
      <c r="CJ186" s="104" t="n">
        <v>100000090079</v>
      </c>
      <c r="CK186" s="0" t="s">
        <v>193</v>
      </c>
      <c r="CL186" s="73"/>
      <c r="CM186" s="97" t="n">
        <v>100000085259</v>
      </c>
      <c r="CN186" s="73" t="s">
        <v>195</v>
      </c>
      <c r="CO186" s="92"/>
      <c r="CP186" s="98"/>
      <c r="CQ186" s="0" t="s">
        <v>1385</v>
      </c>
      <c r="CR186" s="2"/>
      <c r="CS186" s="2"/>
      <c r="CX186" s="2"/>
      <c r="CY186" s="2"/>
      <c r="CZ186" s="92"/>
      <c r="DA186" s="92"/>
      <c r="DB186" s="92"/>
      <c r="DC186" s="92"/>
      <c r="DD186" s="92"/>
      <c r="DE186" s="99" t="s">
        <v>1386</v>
      </c>
      <c r="DF186" s="0" t="s">
        <v>202</v>
      </c>
      <c r="DG186" s="11"/>
      <c r="DH186" s="46" t="n">
        <v>1</v>
      </c>
      <c r="DI186" s="93" t="s">
        <v>300</v>
      </c>
      <c r="DJ186" s="34" t="n">
        <v>15012000</v>
      </c>
      <c r="DK186" s="99" t="s">
        <v>1386</v>
      </c>
      <c r="DL186" s="5" t="s">
        <v>202</v>
      </c>
      <c r="DS186" s="0" t="s">
        <v>1390</v>
      </c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99"/>
      <c r="EH186" s="2"/>
      <c r="EI186" s="2"/>
      <c r="EJ186" s="2"/>
      <c r="EK186" s="2"/>
      <c r="ER186" s="32" t="str">
        <f aca="false">CONCATENATE(CN186," ",FD186," ",DK186,DL186,"/",DN186,DO186)</f>
        <v>amlodipine oral 5mg/</v>
      </c>
      <c r="FD186" s="33" t="s">
        <v>210</v>
      </c>
      <c r="FE186" s="32" t="str">
        <f aca="false">CONCATENATE(CN186," ",FD186," ",DK186,DL186,"/",DN186,DO186)</f>
        <v>amlodipine oral 5mg/</v>
      </c>
    </row>
    <row r="187" customFormat="false" ht="26.75" hidden="false" customHeight="false" outlineLevel="0" collapsed="false">
      <c r="A187" s="91" t="n">
        <v>5049</v>
      </c>
      <c r="B187" s="0" t="s">
        <v>1535</v>
      </c>
      <c r="C187" s="92"/>
      <c r="D187" s="92"/>
      <c r="E187" s="92"/>
      <c r="F187" s="92"/>
      <c r="G187" s="0" t="n">
        <v>4470</v>
      </c>
      <c r="H187" s="91" t="n">
        <v>260110102</v>
      </c>
      <c r="I187" s="91" t="n">
        <v>260110102</v>
      </c>
      <c r="J187" s="2" t="str">
        <f aca="false">CONCATENATE(BI187," ",CK187," ",BE187," ",BO187," ",R187,S187," x ",DK187,DL187,"/",DN187,DO187)</f>
        <v>GRC amlodipine besilate ALPHA GENERICS THERAPY  ΑΕΒΕΦ capsule, hard 28 x 10 mg/</v>
      </c>
      <c r="K187" s="2" t="str">
        <f aca="false">CONCATENATE(BI187," ",CK187," ",BE187," ",BO187," ",R187,S187," x ",DK187,DL187,"/",DN187,DO187)</f>
        <v>GRC amlodipine besilate ALPHA GENERICS THERAPY  ΑΕΒΕΦ capsule, hard 28 x 10 mg/</v>
      </c>
      <c r="L187" s="2"/>
      <c r="M187" s="2"/>
      <c r="N187" s="2"/>
      <c r="O187" s="2"/>
      <c r="P187" s="0" t="n">
        <v>28</v>
      </c>
      <c r="Q187" s="73"/>
      <c r="R187" s="0" t="n">
        <v>28</v>
      </c>
      <c r="S187" s="73"/>
      <c r="T187" s="92"/>
      <c r="U187" s="92"/>
      <c r="V187" s="92"/>
      <c r="W187" s="92"/>
      <c r="X187" s="2"/>
      <c r="Y187" s="2"/>
      <c r="Z187" s="2"/>
      <c r="AA187" s="2" t="n">
        <v>14</v>
      </c>
      <c r="AB187" s="2"/>
      <c r="AC187" s="0" t="s">
        <v>1536</v>
      </c>
      <c r="AD187" s="2"/>
      <c r="AE187" s="2"/>
      <c r="AF187" s="101" t="n">
        <v>10210000</v>
      </c>
      <c r="AG187" s="93" t="s">
        <v>299</v>
      </c>
      <c r="AH187" s="0" t="s">
        <v>1379</v>
      </c>
      <c r="AI187" s="0" t="s">
        <v>1380</v>
      </c>
      <c r="AJ187" s="34" t="n">
        <v>15012000</v>
      </c>
      <c r="AK187" s="93" t="s">
        <v>300</v>
      </c>
      <c r="AL187" s="2"/>
      <c r="AM187" s="2"/>
      <c r="AN187" s="2"/>
      <c r="AO187" s="2"/>
      <c r="AP187" s="0" t="n">
        <v>28</v>
      </c>
      <c r="AR187" s="73"/>
      <c r="AS187" s="73" t="n">
        <f aca="false">AS186+1</f>
        <v>56565702</v>
      </c>
      <c r="AT187" s="36" t="str">
        <f aca="false">CONCATENATE(BI187," ",CK187," ",BE187," ",BO187," ",DK187,DL187,"/",DN187,DO187)</f>
        <v>GRC amlodipine besilate ALPHA GENERICS THERAPY  ΑΕΒΕΦ capsule, hard 10 mg/</v>
      </c>
      <c r="AU187" s="29"/>
      <c r="AW187" s="2"/>
      <c r="AX187" s="33" t="s">
        <v>1537</v>
      </c>
      <c r="AY187" s="2"/>
      <c r="AZ187" s="0" t="s">
        <v>186</v>
      </c>
      <c r="BA187" s="33" t="s">
        <v>187</v>
      </c>
      <c r="BB187" s="101" t="n">
        <v>10210000</v>
      </c>
      <c r="BC187" s="93" t="s">
        <v>299</v>
      </c>
      <c r="BD187" s="94"/>
      <c r="BE187" s="0" t="s">
        <v>1533</v>
      </c>
      <c r="BF187" s="2"/>
      <c r="BG187" s="0" t="s">
        <v>1538</v>
      </c>
      <c r="BH187" s="2"/>
      <c r="BI187" s="95" t="s">
        <v>1384</v>
      </c>
      <c r="BJ187" s="0" t="str">
        <f aca="false">CONCATENATE(CK187," ",BO187," ",DK187,DL187,"/",DN187,DO187)</f>
        <v>amlodipine besilate capsule, hard 10 mg/</v>
      </c>
      <c r="BK187" s="95"/>
      <c r="BL187" s="0" t="str">
        <f aca="false">CONCATENATE(CK187," ",BO187," ",DK187,DL187,"/",DN187,DO187)</f>
        <v>amlodipine besilate capsule, hard 10 mg/</v>
      </c>
      <c r="BN187" s="101" t="n">
        <v>10210000</v>
      </c>
      <c r="BO187" s="93" t="s">
        <v>299</v>
      </c>
      <c r="BP187" s="92"/>
      <c r="BQ187" s="92"/>
      <c r="BR187" s="2"/>
      <c r="BS187" s="0" t="s">
        <v>1379</v>
      </c>
      <c r="BT187" s="2"/>
      <c r="BU187" s="2"/>
      <c r="BV187" s="34" t="n">
        <v>15012000</v>
      </c>
      <c r="BW187" s="93" t="s">
        <v>300</v>
      </c>
      <c r="BX187" s="2"/>
      <c r="BY187" s="2"/>
      <c r="BZ187" s="0" t="n">
        <v>20053000</v>
      </c>
      <c r="CA187" s="100" t="s">
        <v>191</v>
      </c>
      <c r="CB187" s="92"/>
      <c r="CC187" s="92"/>
      <c r="CD187" s="2"/>
      <c r="CE187" s="2"/>
      <c r="CF187" s="2"/>
      <c r="CG187" s="2"/>
      <c r="CH187" s="104" t="n">
        <v>100000090079</v>
      </c>
      <c r="CI187" s="43" t="s">
        <v>192</v>
      </c>
      <c r="CJ187" s="104" t="n">
        <v>100000090079</v>
      </c>
      <c r="CK187" s="0" t="s">
        <v>193</v>
      </c>
      <c r="CL187" s="73"/>
      <c r="CM187" s="97" t="n">
        <v>100000085259</v>
      </c>
      <c r="CN187" s="73" t="s">
        <v>195</v>
      </c>
      <c r="CO187" s="92"/>
      <c r="CP187" s="98"/>
      <c r="CQ187" s="0" t="s">
        <v>1385</v>
      </c>
      <c r="CR187" s="2"/>
      <c r="CS187" s="2"/>
      <c r="CX187" s="2"/>
      <c r="CY187" s="2"/>
      <c r="CZ187" s="92"/>
      <c r="DA187" s="92"/>
      <c r="DB187" s="92"/>
      <c r="DC187" s="92"/>
      <c r="DD187" s="92"/>
      <c r="DE187" s="99" t="s">
        <v>1512</v>
      </c>
      <c r="DF187" s="0" t="s">
        <v>202</v>
      </c>
      <c r="DG187" s="11"/>
      <c r="DH187" s="46" t="n">
        <v>1</v>
      </c>
      <c r="DI187" s="93" t="s">
        <v>300</v>
      </c>
      <c r="DJ187" s="34" t="n">
        <v>15012000</v>
      </c>
      <c r="DK187" s="99" t="s">
        <v>1512</v>
      </c>
      <c r="DL187" s="5" t="s">
        <v>202</v>
      </c>
      <c r="DS187" s="0" t="s">
        <v>1387</v>
      </c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99"/>
      <c r="EH187" s="2"/>
      <c r="EI187" s="2"/>
      <c r="EJ187" s="2"/>
      <c r="EK187" s="2"/>
      <c r="ER187" s="32" t="str">
        <f aca="false">CONCATENATE(CN187," ",FD187," ",DK187,DL187,"/",DN187,DO187)</f>
        <v>amlodipine oral 10 mg/</v>
      </c>
      <c r="FD187" s="33" t="s">
        <v>210</v>
      </c>
      <c r="FE187" s="32" t="str">
        <f aca="false">CONCATENATE(CN187," ",FD187," ",DK187,DL187,"/",DN187,DO187)</f>
        <v>amlodipine oral 10 mg/</v>
      </c>
    </row>
    <row r="188" customFormat="false" ht="13.8" hidden="false" customHeight="false" outlineLevel="0" collapsed="false">
      <c r="A188" s="91" t="n">
        <v>4462</v>
      </c>
      <c r="B188" s="0" t="s">
        <v>1539</v>
      </c>
      <c r="C188" s="92"/>
      <c r="D188" s="92"/>
      <c r="E188" s="92"/>
      <c r="F188" s="92"/>
      <c r="G188" s="0" t="n">
        <v>4471</v>
      </c>
      <c r="H188" s="91" t="n">
        <v>260110103</v>
      </c>
      <c r="I188" s="91" t="n">
        <v>260110103</v>
      </c>
      <c r="J188" s="2" t="str">
        <f aca="false">CONCATENATE(BI188," ",CK188," ",BE188," ",BO188," ",R188,S188," x ",DK188,DL188,"/",DN188,DO188)</f>
        <v>GRC amlodipine besilate ΠΝΓ ΓΕΡΟΛΥΜΑΤΟΣ ΜΕΝΤΙΚΑΛ Α.Ε. capsule, hard 14 x 5mg/</v>
      </c>
      <c r="K188" s="2" t="str">
        <f aca="false">CONCATENATE(BI188," ",CK188," ",BE188," ",BO188," ",R188,S188," x ",DK188,DL188,"/",DN188,DO188)</f>
        <v>GRC amlodipine besilate ΠΝΓ ΓΕΡΟΛΥΜΑΤΟΣ ΜΕΝΤΙΚΑΛ Α.Ε. capsule, hard 14 x 5mg/</v>
      </c>
      <c r="L188" s="2"/>
      <c r="M188" s="2"/>
      <c r="N188" s="2"/>
      <c r="O188" s="2"/>
      <c r="P188" s="0" t="n">
        <v>14</v>
      </c>
      <c r="Q188" s="73"/>
      <c r="R188" s="0" t="n">
        <v>14</v>
      </c>
      <c r="S188" s="73"/>
      <c r="T188" s="92"/>
      <c r="U188" s="92"/>
      <c r="V188" s="92"/>
      <c r="W188" s="92"/>
      <c r="X188" s="2"/>
      <c r="Y188" s="2"/>
      <c r="Z188" s="2"/>
      <c r="AA188" s="2" t="n">
        <v>30</v>
      </c>
      <c r="AB188" s="2"/>
      <c r="AC188" s="0" t="s">
        <v>1540</v>
      </c>
      <c r="AD188" s="2"/>
      <c r="AE188" s="2"/>
      <c r="AF188" s="101" t="n">
        <v>10210000</v>
      </c>
      <c r="AG188" s="93" t="s">
        <v>299</v>
      </c>
      <c r="AH188" s="0" t="s">
        <v>1379</v>
      </c>
      <c r="AI188" s="0" t="s">
        <v>1380</v>
      </c>
      <c r="AJ188" s="34" t="n">
        <v>15012000</v>
      </c>
      <c r="AK188" s="93" t="s">
        <v>300</v>
      </c>
      <c r="AL188" s="2"/>
      <c r="AM188" s="2"/>
      <c r="AN188" s="2"/>
      <c r="AO188" s="2"/>
      <c r="AP188" s="0" t="n">
        <v>14</v>
      </c>
      <c r="AR188" s="73"/>
      <c r="AS188" s="73" t="n">
        <f aca="false">AS187+1</f>
        <v>56565703</v>
      </c>
      <c r="AT188" s="36" t="str">
        <f aca="false">CONCATENATE(BI188," ",CK188," ",BE188," ",BO188," ",DK188,DL188,"/",DN188,DO188)</f>
        <v>GRC amlodipine besilate ΠΝΓ ΓΕΡΟΛΥΜΑΤΟΣ ΜΕΝΤΙΚΑΛ Α.Ε. capsule, hard 5mg/</v>
      </c>
      <c r="AU188" s="29"/>
      <c r="AW188" s="2"/>
      <c r="AX188" s="33" t="s">
        <v>1541</v>
      </c>
      <c r="AY188" s="2"/>
      <c r="AZ188" s="0" t="s">
        <v>186</v>
      </c>
      <c r="BA188" s="33" t="s">
        <v>187</v>
      </c>
      <c r="BB188" s="101" t="n">
        <v>10210000</v>
      </c>
      <c r="BC188" s="93" t="s">
        <v>299</v>
      </c>
      <c r="BD188" s="94"/>
      <c r="BE188" s="0" t="s">
        <v>1542</v>
      </c>
      <c r="BF188" s="2"/>
      <c r="BG188" s="0" t="s">
        <v>1538</v>
      </c>
      <c r="BH188" s="2"/>
      <c r="BI188" s="95" t="s">
        <v>1384</v>
      </c>
      <c r="BJ188" s="0" t="str">
        <f aca="false">CONCATENATE(CK188," ",BO188," ",DK188,DL188,"/",DN188,DO188)</f>
        <v>amlodipine besilate capsule, hard 5mg/</v>
      </c>
      <c r="BK188" s="95"/>
      <c r="BL188" s="0" t="str">
        <f aca="false">CONCATENATE(CK188," ",BO188," ",DK188,DL188,"/",DN188,DO188)</f>
        <v>amlodipine besilate capsule, hard 5mg/</v>
      </c>
      <c r="BM188" s="2"/>
      <c r="BN188" s="101" t="n">
        <v>10210000</v>
      </c>
      <c r="BO188" s="93" t="s">
        <v>299</v>
      </c>
      <c r="BP188" s="92"/>
      <c r="BQ188" s="92"/>
      <c r="BR188" s="2"/>
      <c r="BS188" s="0" t="s">
        <v>1379</v>
      </c>
      <c r="BT188" s="2"/>
      <c r="BU188" s="2"/>
      <c r="BV188" s="34" t="n">
        <v>15012000</v>
      </c>
      <c r="BW188" s="93" t="s">
        <v>300</v>
      </c>
      <c r="BX188" s="2"/>
      <c r="BY188" s="2"/>
      <c r="BZ188" s="0" t="n">
        <v>20053000</v>
      </c>
      <c r="CA188" s="100" t="s">
        <v>191</v>
      </c>
      <c r="CB188" s="92"/>
      <c r="CC188" s="92"/>
      <c r="CD188" s="2"/>
      <c r="CE188" s="2"/>
      <c r="CF188" s="2"/>
      <c r="CG188" s="2"/>
      <c r="CH188" s="104" t="n">
        <v>100000090079</v>
      </c>
      <c r="CI188" s="43" t="s">
        <v>192</v>
      </c>
      <c r="CJ188" s="104" t="n">
        <v>100000090079</v>
      </c>
      <c r="CK188" s="0" t="s">
        <v>193</v>
      </c>
      <c r="CL188" s="73"/>
      <c r="CM188" s="97" t="n">
        <v>100000085259</v>
      </c>
      <c r="CN188" s="73" t="s">
        <v>195</v>
      </c>
      <c r="CO188" s="92"/>
      <c r="CP188" s="98"/>
      <c r="CQ188" s="0" t="s">
        <v>1385</v>
      </c>
      <c r="CR188" s="2"/>
      <c r="CS188" s="2"/>
      <c r="CX188" s="2"/>
      <c r="CY188" s="2"/>
      <c r="CZ188" s="92"/>
      <c r="DA188" s="92"/>
      <c r="DB188" s="92"/>
      <c r="DC188" s="92"/>
      <c r="DD188" s="92"/>
      <c r="DE188" s="99" t="s">
        <v>1386</v>
      </c>
      <c r="DF188" s="0" t="s">
        <v>202</v>
      </c>
      <c r="DG188" s="11"/>
      <c r="DH188" s="46" t="n">
        <v>1</v>
      </c>
      <c r="DI188" s="93" t="s">
        <v>300</v>
      </c>
      <c r="DJ188" s="34" t="n">
        <v>15012000</v>
      </c>
      <c r="DK188" s="99" t="s">
        <v>1386</v>
      </c>
      <c r="DL188" s="5" t="s">
        <v>202</v>
      </c>
      <c r="DS188" s="0" t="s">
        <v>1387</v>
      </c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99"/>
      <c r="EH188" s="2"/>
      <c r="EI188" s="2"/>
      <c r="EJ188" s="2"/>
      <c r="EK188" s="2"/>
      <c r="ER188" s="32" t="str">
        <f aca="false">CONCATENATE(CN188," ",FD188," ",DK188,DL188,"/",DN188,DO188)</f>
        <v>amlodipine oral 5mg/</v>
      </c>
      <c r="FD188" s="33" t="s">
        <v>210</v>
      </c>
      <c r="FE188" s="32" t="str">
        <f aca="false">CONCATENATE(CN188," ",FD188," ",DK188,DL188,"/",DN188,DO188)</f>
        <v>amlodipine oral 5mg/</v>
      </c>
    </row>
    <row r="189" customFormat="false" ht="13.8" hidden="false" customHeight="false" outlineLevel="0" collapsed="false">
      <c r="A189" s="91" t="n">
        <v>4463</v>
      </c>
      <c r="B189" s="0" t="s">
        <v>1543</v>
      </c>
      <c r="C189" s="92"/>
      <c r="D189" s="92"/>
      <c r="E189" s="92"/>
      <c r="F189" s="92"/>
      <c r="G189" s="0" t="n">
        <v>4472</v>
      </c>
      <c r="H189" s="91" t="n">
        <v>260110202</v>
      </c>
      <c r="I189" s="91" t="n">
        <v>260110202</v>
      </c>
      <c r="J189" s="2" t="str">
        <f aca="false">CONCATENATE(BI189," ",CK189," ",BE189," ",BO189," ",R189,S189," x ",DK189,DL189,"/",DN189,DO189)</f>
        <v>GRC amlodipine besilate ΠΝΓ ΓΕΡΟΛΥΜΑΤΟΣ ΜΕΝΤΙΚΑΛ Α.Ε. capsule, hard 28 x 5mg/</v>
      </c>
      <c r="K189" s="2" t="str">
        <f aca="false">CONCATENATE(BI189," ",CK189," ",BE189," ",BO189," ",R189,S189," x ",DK189,DL189,"/",DN189,DO189)</f>
        <v>GRC amlodipine besilate ΠΝΓ ΓΕΡΟΛΥΜΑΤΟΣ ΜΕΝΤΙΚΑΛ Α.Ε. capsule, hard 28 x 5mg/</v>
      </c>
      <c r="L189" s="2"/>
      <c r="M189" s="2"/>
      <c r="N189" s="2"/>
      <c r="O189" s="2"/>
      <c r="P189" s="0" t="n">
        <v>28</v>
      </c>
      <c r="Q189" s="73"/>
      <c r="R189" s="0" t="n">
        <v>28</v>
      </c>
      <c r="S189" s="73"/>
      <c r="T189" s="92"/>
      <c r="U189" s="92"/>
      <c r="V189" s="92"/>
      <c r="W189" s="92"/>
      <c r="X189" s="2"/>
      <c r="Y189" s="2"/>
      <c r="Z189" s="2"/>
      <c r="AA189" s="2" t="n">
        <v>14</v>
      </c>
      <c r="AB189" s="2"/>
      <c r="AC189" s="0" t="s">
        <v>1536</v>
      </c>
      <c r="AD189" s="2"/>
      <c r="AE189" s="2"/>
      <c r="AF189" s="101" t="n">
        <v>10210000</v>
      </c>
      <c r="AG189" s="93" t="s">
        <v>299</v>
      </c>
      <c r="AH189" s="0" t="s">
        <v>1379</v>
      </c>
      <c r="AI189" s="0" t="s">
        <v>1380</v>
      </c>
      <c r="AJ189" s="34" t="n">
        <v>15012000</v>
      </c>
      <c r="AK189" s="93" t="s">
        <v>300</v>
      </c>
      <c r="AL189" s="2"/>
      <c r="AM189" s="2"/>
      <c r="AN189" s="2"/>
      <c r="AO189" s="2"/>
      <c r="AP189" s="0" t="n">
        <v>28</v>
      </c>
      <c r="AR189" s="73"/>
      <c r="AS189" s="73" t="n">
        <f aca="false">AS188+1</f>
        <v>56565704</v>
      </c>
      <c r="AT189" s="36" t="str">
        <f aca="false">CONCATENATE(BI189," ",CK189," ",BE189," ",BO189," ",DK189,DL189,"/",DN189,DO189)</f>
        <v>GRC amlodipine besilate ΠΝΓ ΓΕΡΟΛΥΜΑΤΟΣ ΜΕΝΤΙΚΑΛ Α.Ε. capsule, hard 5mg/</v>
      </c>
      <c r="AU189" s="29"/>
      <c r="AW189" s="2"/>
      <c r="AX189" s="33" t="s">
        <v>1541</v>
      </c>
      <c r="AY189" s="2"/>
      <c r="AZ189" s="0" t="s">
        <v>186</v>
      </c>
      <c r="BA189" s="33" t="s">
        <v>187</v>
      </c>
      <c r="BB189" s="101" t="n">
        <v>10210000</v>
      </c>
      <c r="BC189" s="93" t="s">
        <v>299</v>
      </c>
      <c r="BD189" s="94"/>
      <c r="BE189" s="0" t="s">
        <v>1542</v>
      </c>
      <c r="BF189" s="2"/>
      <c r="BG189" s="0" t="s">
        <v>1538</v>
      </c>
      <c r="BH189" s="2"/>
      <c r="BI189" s="95" t="s">
        <v>1384</v>
      </c>
      <c r="BJ189" s="0" t="str">
        <f aca="false">CONCATENATE(CK189," ",BO189," ",DK189,DL189,"/",DN189,DO189)</f>
        <v>amlodipine besilate capsule, hard 5mg/</v>
      </c>
      <c r="BK189" s="95"/>
      <c r="BL189" s="0" t="str">
        <f aca="false">CONCATENATE(CK189," ",BO189," ",DK189,DL189,"/",DN189,DO189)</f>
        <v>amlodipine besilate capsule, hard 5mg/</v>
      </c>
      <c r="BM189" s="2"/>
      <c r="BN189" s="101" t="n">
        <v>10210000</v>
      </c>
      <c r="BO189" s="93" t="s">
        <v>299</v>
      </c>
      <c r="BP189" s="92"/>
      <c r="BQ189" s="92"/>
      <c r="BR189" s="2"/>
      <c r="BS189" s="0" t="s">
        <v>1379</v>
      </c>
      <c r="BT189" s="2"/>
      <c r="BU189" s="2"/>
      <c r="BV189" s="34" t="n">
        <v>15012000</v>
      </c>
      <c r="BW189" s="93" t="s">
        <v>300</v>
      </c>
      <c r="BX189" s="2"/>
      <c r="BY189" s="2"/>
      <c r="BZ189" s="0" t="n">
        <v>20053000</v>
      </c>
      <c r="CA189" s="100" t="s">
        <v>191</v>
      </c>
      <c r="CB189" s="92"/>
      <c r="CC189" s="92"/>
      <c r="CD189" s="2"/>
      <c r="CE189" s="2"/>
      <c r="CF189" s="2"/>
      <c r="CG189" s="2"/>
      <c r="CH189" s="104" t="n">
        <v>100000090079</v>
      </c>
      <c r="CI189" s="43" t="s">
        <v>192</v>
      </c>
      <c r="CJ189" s="104" t="n">
        <v>100000090079</v>
      </c>
      <c r="CK189" s="0" t="s">
        <v>193</v>
      </c>
      <c r="CL189" s="73"/>
      <c r="CM189" s="97" t="n">
        <v>100000085259</v>
      </c>
      <c r="CN189" s="73" t="s">
        <v>195</v>
      </c>
      <c r="CO189" s="92"/>
      <c r="CP189" s="98"/>
      <c r="CQ189" s="0" t="s">
        <v>1385</v>
      </c>
      <c r="CR189" s="2"/>
      <c r="CS189" s="2"/>
      <c r="CX189" s="2"/>
      <c r="CY189" s="2"/>
      <c r="CZ189" s="92"/>
      <c r="DA189" s="92"/>
      <c r="DB189" s="92"/>
      <c r="DC189" s="92"/>
      <c r="DD189" s="92"/>
      <c r="DE189" s="99" t="s">
        <v>1386</v>
      </c>
      <c r="DF189" s="0" t="s">
        <v>202</v>
      </c>
      <c r="DG189" s="11"/>
      <c r="DH189" s="46" t="n">
        <v>1</v>
      </c>
      <c r="DI189" s="93" t="s">
        <v>300</v>
      </c>
      <c r="DJ189" s="34" t="n">
        <v>15012000</v>
      </c>
      <c r="DK189" s="99" t="s">
        <v>1386</v>
      </c>
      <c r="DL189" s="5" t="s">
        <v>202</v>
      </c>
      <c r="DS189" s="0" t="s">
        <v>1390</v>
      </c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99"/>
      <c r="EH189" s="2"/>
      <c r="EI189" s="2"/>
      <c r="EJ189" s="2"/>
      <c r="EK189" s="2"/>
      <c r="ER189" s="32" t="str">
        <f aca="false">CONCATENATE(CN189," ",FD189," ",DK189,DL189,"/",DN189,DO189)</f>
        <v>amlodipine oral 5mg/</v>
      </c>
      <c r="FD189" s="33" t="s">
        <v>210</v>
      </c>
      <c r="FE189" s="32" t="str">
        <f aca="false">CONCATENATE(CN189," ",FD189," ",DK189,DL189,"/",DN189,DO189)</f>
        <v>amlodipine oral 5mg/</v>
      </c>
    </row>
    <row r="190" customFormat="false" ht="26.75" hidden="false" customHeight="false" outlineLevel="0" collapsed="false">
      <c r="A190" s="91" t="n">
        <v>4464</v>
      </c>
      <c r="B190" s="0" t="s">
        <v>1544</v>
      </c>
      <c r="C190" s="92"/>
      <c r="D190" s="92"/>
      <c r="E190" s="92"/>
      <c r="F190" s="92"/>
      <c r="G190" s="0" t="n">
        <v>4473</v>
      </c>
      <c r="H190" s="91" t="n">
        <v>260110203</v>
      </c>
      <c r="I190" s="91" t="n">
        <v>260110203</v>
      </c>
      <c r="J190" s="2" t="str">
        <f aca="false">CONCATENATE(BI190," ",CK190," ",BE190," ",BO190," ",R190,S190," x ",DK190,DL190,"/",DN190,DO190)</f>
        <v>GRC amlodipine besilate ΠΝΓ ΓΕΡΟΛΥΜΑΤΟΣ ΜΕΝΤΙΚΑΛ Α.Ε. capsule, hard 14 x 10mg/</v>
      </c>
      <c r="K190" s="2" t="str">
        <f aca="false">CONCATENATE(BI190," ",CK190," ",BE190," ",BO190," ",R190,S190," x ",DK190,DL190,"/",DN190,DO190)</f>
        <v>GRC amlodipine besilate ΠΝΓ ΓΕΡΟΛΥΜΑΤΟΣ ΜΕΝΤΙΚΑΛ Α.Ε. capsule, hard 14 x 10mg/</v>
      </c>
      <c r="L190" s="2"/>
      <c r="M190" s="2"/>
      <c r="N190" s="2"/>
      <c r="O190" s="2"/>
      <c r="P190" s="0" t="n">
        <v>14</v>
      </c>
      <c r="Q190" s="73"/>
      <c r="R190" s="0" t="n">
        <v>14</v>
      </c>
      <c r="S190" s="73"/>
      <c r="T190" s="92"/>
      <c r="U190" s="92"/>
      <c r="V190" s="92"/>
      <c r="W190" s="92"/>
      <c r="X190" s="2"/>
      <c r="Y190" s="2"/>
      <c r="Z190" s="2"/>
      <c r="AA190" s="2" t="n">
        <v>30</v>
      </c>
      <c r="AB190" s="2"/>
      <c r="AC190" s="0" t="s">
        <v>1540</v>
      </c>
      <c r="AD190" s="2"/>
      <c r="AE190" s="2"/>
      <c r="AF190" s="101" t="n">
        <v>10210000</v>
      </c>
      <c r="AG190" s="93" t="s">
        <v>299</v>
      </c>
      <c r="AH190" s="0" t="s">
        <v>1379</v>
      </c>
      <c r="AI190" s="0" t="s">
        <v>1380</v>
      </c>
      <c r="AJ190" s="34" t="n">
        <v>15012000</v>
      </c>
      <c r="AK190" s="93" t="s">
        <v>300</v>
      </c>
      <c r="AL190" s="2"/>
      <c r="AM190" s="2"/>
      <c r="AN190" s="2"/>
      <c r="AO190" s="2"/>
      <c r="AP190" s="0" t="n">
        <v>14</v>
      </c>
      <c r="AR190" s="73"/>
      <c r="AS190" s="73" t="n">
        <f aca="false">AS189+1</f>
        <v>56565705</v>
      </c>
      <c r="AT190" s="36" t="str">
        <f aca="false">CONCATENATE(BI190," ",CK190," ",BE190," ",BO190," ",DK190,DL190,"/",DN190,DO190)</f>
        <v>GRC amlodipine besilate ΠΝΓ ΓΕΡΟΛΥΜΑΤΟΣ ΜΕΝΤΙΚΑΛ Α.Ε. capsule, hard 10mg/</v>
      </c>
      <c r="AU190" s="29"/>
      <c r="AW190" s="2"/>
      <c r="AX190" s="33" t="s">
        <v>1545</v>
      </c>
      <c r="AY190" s="2"/>
      <c r="AZ190" s="0" t="s">
        <v>186</v>
      </c>
      <c r="BA190" s="33" t="s">
        <v>187</v>
      </c>
      <c r="BB190" s="101" t="n">
        <v>10210000</v>
      </c>
      <c r="BC190" s="93" t="s">
        <v>299</v>
      </c>
      <c r="BD190" s="94"/>
      <c r="BE190" s="0" t="s">
        <v>1542</v>
      </c>
      <c r="BF190" s="2"/>
      <c r="BG190" s="0" t="s">
        <v>1538</v>
      </c>
      <c r="BH190" s="2"/>
      <c r="BI190" s="95" t="s">
        <v>1384</v>
      </c>
      <c r="BJ190" s="0" t="str">
        <f aca="false">CONCATENATE(CK190," ",BO190," ",DK190,DL190,"/",DN190,DO190)</f>
        <v>amlodipine besilate capsule, hard 10mg/</v>
      </c>
      <c r="BK190" s="95"/>
      <c r="BL190" s="0" t="str">
        <f aca="false">CONCATENATE(CK190," ",BO190," ",DK190,DL190,"/",DN190,DO190)</f>
        <v>amlodipine besilate capsule, hard 10mg/</v>
      </c>
      <c r="BM190" s="2"/>
      <c r="BN190" s="101" t="n">
        <v>10210000</v>
      </c>
      <c r="BO190" s="93" t="s">
        <v>299</v>
      </c>
      <c r="BP190" s="92"/>
      <c r="BQ190" s="92"/>
      <c r="BR190" s="2"/>
      <c r="BS190" s="0" t="s">
        <v>1379</v>
      </c>
      <c r="BT190" s="2"/>
      <c r="BU190" s="2"/>
      <c r="BV190" s="34" t="n">
        <v>15012000</v>
      </c>
      <c r="BW190" s="93" t="s">
        <v>300</v>
      </c>
      <c r="BX190" s="2"/>
      <c r="BY190" s="2"/>
      <c r="BZ190" s="0" t="n">
        <v>20053000</v>
      </c>
      <c r="CA190" s="100" t="s">
        <v>191</v>
      </c>
      <c r="CB190" s="92"/>
      <c r="CC190" s="92"/>
      <c r="CD190" s="2"/>
      <c r="CE190" s="2"/>
      <c r="CF190" s="2"/>
      <c r="CG190" s="2"/>
      <c r="CH190" s="104" t="n">
        <v>100000090079</v>
      </c>
      <c r="CI190" s="43" t="s">
        <v>192</v>
      </c>
      <c r="CJ190" s="104" t="n">
        <v>100000090079</v>
      </c>
      <c r="CK190" s="0" t="s">
        <v>193</v>
      </c>
      <c r="CL190" s="73"/>
      <c r="CM190" s="97" t="n">
        <v>100000085259</v>
      </c>
      <c r="CN190" s="73" t="s">
        <v>195</v>
      </c>
      <c r="CO190" s="92"/>
      <c r="CP190" s="98"/>
      <c r="CQ190" s="0" t="s">
        <v>1385</v>
      </c>
      <c r="CR190" s="2"/>
      <c r="CS190" s="2"/>
      <c r="CX190" s="2"/>
      <c r="CY190" s="2"/>
      <c r="CZ190" s="92"/>
      <c r="DA190" s="92"/>
      <c r="DB190" s="92"/>
      <c r="DC190" s="92"/>
      <c r="DD190" s="92"/>
      <c r="DE190" s="99" t="s">
        <v>1087</v>
      </c>
      <c r="DF190" s="0" t="s">
        <v>202</v>
      </c>
      <c r="DG190" s="11"/>
      <c r="DH190" s="46" t="n">
        <v>1</v>
      </c>
      <c r="DI190" s="93" t="s">
        <v>300</v>
      </c>
      <c r="DJ190" s="34" t="n">
        <v>15012000</v>
      </c>
      <c r="DK190" s="99" t="s">
        <v>1087</v>
      </c>
      <c r="DL190" s="5" t="s">
        <v>202</v>
      </c>
      <c r="DS190" s="0" t="s">
        <v>1390</v>
      </c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99"/>
      <c r="EH190" s="2"/>
      <c r="EI190" s="2"/>
      <c r="EJ190" s="2"/>
      <c r="EK190" s="2"/>
      <c r="ER190" s="32" t="str">
        <f aca="false">CONCATENATE(CN190," ",FD190," ",DK190,DL190,"/",DN190,DO190)</f>
        <v>amlodipine oral 10mg/</v>
      </c>
      <c r="FD190" s="33" t="s">
        <v>210</v>
      </c>
      <c r="FE190" s="32" t="str">
        <f aca="false">CONCATENATE(CN190," ",FD190," ",DK190,DL190,"/",DN190,DO190)</f>
        <v>amlodipine oral 10mg/</v>
      </c>
    </row>
    <row r="191" customFormat="false" ht="26.75" hidden="false" customHeight="false" outlineLevel="0" collapsed="false">
      <c r="A191" s="91" t="n">
        <v>4465</v>
      </c>
      <c r="B191" s="0" t="s">
        <v>1546</v>
      </c>
      <c r="C191" s="92"/>
      <c r="D191" s="92"/>
      <c r="E191" s="92"/>
      <c r="F191" s="92"/>
      <c r="G191" s="0" t="n">
        <v>4476</v>
      </c>
      <c r="H191" s="91" t="n">
        <v>260160103</v>
      </c>
      <c r="I191" s="91" t="n">
        <v>260160103</v>
      </c>
      <c r="J191" s="2" t="str">
        <f aca="false">CONCATENATE(BI191," ",CK191," ",BE191," ",BO191," ",R191,S191," x ",DK191,DL191,"/",DN191,DO191)</f>
        <v>GRC amlodipine besilate ΠΝΓ ΓΕΡΟΛΥΜΑΤΟΣ ΜΕΝΤΙΚΑΛ Α.Ε. capsule, hard 28 x 10mg/</v>
      </c>
      <c r="K191" s="2" t="str">
        <f aca="false">CONCATENATE(BI191," ",CK191," ",BE191," ",BO191," ",R191,S191," x ",DK191,DL191,"/",DN191,DO191)</f>
        <v>GRC amlodipine besilate ΠΝΓ ΓΕΡΟΛΥΜΑΤΟΣ ΜΕΝΤΙΚΑΛ Α.Ε. capsule, hard 28 x 10mg/</v>
      </c>
      <c r="L191" s="2"/>
      <c r="M191" s="2"/>
      <c r="N191" s="2"/>
      <c r="O191" s="2"/>
      <c r="P191" s="0" t="n">
        <v>28</v>
      </c>
      <c r="Q191" s="73"/>
      <c r="R191" s="0" t="n">
        <v>28</v>
      </c>
      <c r="S191" s="73"/>
      <c r="T191" s="92"/>
      <c r="U191" s="92"/>
      <c r="V191" s="92"/>
      <c r="W191" s="92"/>
      <c r="X191" s="2"/>
      <c r="Y191" s="2"/>
      <c r="Z191" s="2"/>
      <c r="AA191" s="2" t="n">
        <v>30</v>
      </c>
      <c r="AB191" s="2"/>
      <c r="AC191" s="0" t="s">
        <v>1378</v>
      </c>
      <c r="AD191" s="2"/>
      <c r="AE191" s="2"/>
      <c r="AF191" s="101" t="n">
        <v>10210000</v>
      </c>
      <c r="AG191" s="93" t="s">
        <v>299</v>
      </c>
      <c r="AH191" s="0" t="s">
        <v>1379</v>
      </c>
      <c r="AI191" s="0" t="s">
        <v>1380</v>
      </c>
      <c r="AJ191" s="34" t="n">
        <v>15012000</v>
      </c>
      <c r="AK191" s="93" t="s">
        <v>300</v>
      </c>
      <c r="AL191" s="2"/>
      <c r="AM191" s="2"/>
      <c r="AN191" s="2"/>
      <c r="AO191" s="2"/>
      <c r="AP191" s="0" t="n">
        <v>28</v>
      </c>
      <c r="AR191" s="73"/>
      <c r="AS191" s="73" t="n">
        <f aca="false">AS190+1</f>
        <v>56565706</v>
      </c>
      <c r="AT191" s="36" t="str">
        <f aca="false">CONCATENATE(BI191," ",CK191," ",BE191," ",BO191," ",DK191,DL191,"/",DN191,DO191)</f>
        <v>GRC amlodipine besilate ΠΝΓ ΓΕΡΟΛΥΜΑΤΟΣ ΜΕΝΤΙΚΑΛ Α.Ε. capsule, hard 10mg/</v>
      </c>
      <c r="AU191" s="29"/>
      <c r="AW191" s="2"/>
      <c r="AX191" s="33" t="s">
        <v>1545</v>
      </c>
      <c r="AY191" s="2"/>
      <c r="AZ191" s="0" t="s">
        <v>186</v>
      </c>
      <c r="BA191" s="33" t="s">
        <v>187</v>
      </c>
      <c r="BB191" s="101" t="n">
        <v>10210000</v>
      </c>
      <c r="BC191" s="93" t="s">
        <v>299</v>
      </c>
      <c r="BD191" s="94"/>
      <c r="BE191" s="0" t="s">
        <v>1542</v>
      </c>
      <c r="BF191" s="2"/>
      <c r="BG191" s="0" t="s">
        <v>1547</v>
      </c>
      <c r="BH191" s="2"/>
      <c r="BI191" s="95" t="s">
        <v>1384</v>
      </c>
      <c r="BJ191" s="0" t="str">
        <f aca="false">CONCATENATE(CK191," ",BO191," ",DK191,DL191,"/",DN191,DO191)</f>
        <v>amlodipine besilate capsule, hard 10mg/</v>
      </c>
      <c r="BK191" s="95"/>
      <c r="BL191" s="0" t="str">
        <f aca="false">CONCATENATE(CK191," ",BO191," ",DK191,DL191,"/",DN191,DO191)</f>
        <v>amlodipine besilate capsule, hard 10mg/</v>
      </c>
      <c r="BM191" s="2"/>
      <c r="BN191" s="101" t="n">
        <v>10210000</v>
      </c>
      <c r="BO191" s="93" t="s">
        <v>299</v>
      </c>
      <c r="BP191" s="92"/>
      <c r="BQ191" s="92"/>
      <c r="BR191" s="2"/>
      <c r="BS191" s="0" t="s">
        <v>1379</v>
      </c>
      <c r="BT191" s="2"/>
      <c r="BU191" s="2"/>
      <c r="BV191" s="34" t="n">
        <v>15012000</v>
      </c>
      <c r="BW191" s="93" t="s">
        <v>300</v>
      </c>
      <c r="BX191" s="2"/>
      <c r="BY191" s="2"/>
      <c r="BZ191" s="0" t="n">
        <v>20053000</v>
      </c>
      <c r="CA191" s="100" t="s">
        <v>191</v>
      </c>
      <c r="CB191" s="92"/>
      <c r="CC191" s="92"/>
      <c r="CD191" s="2"/>
      <c r="CE191" s="2"/>
      <c r="CF191" s="2"/>
      <c r="CG191" s="2"/>
      <c r="CH191" s="104" t="n">
        <v>100000090079</v>
      </c>
      <c r="CI191" s="43" t="s">
        <v>192</v>
      </c>
      <c r="CJ191" s="104" t="n">
        <v>100000090079</v>
      </c>
      <c r="CK191" s="0" t="s">
        <v>193</v>
      </c>
      <c r="CL191" s="73"/>
      <c r="CM191" s="97" t="n">
        <v>100000085259</v>
      </c>
      <c r="CN191" s="73" t="s">
        <v>195</v>
      </c>
      <c r="CO191" s="92"/>
      <c r="CP191" s="98"/>
      <c r="CQ191" s="0" t="s">
        <v>1385</v>
      </c>
      <c r="CR191" s="2"/>
      <c r="CS191" s="2"/>
      <c r="CX191" s="2"/>
      <c r="CY191" s="2"/>
      <c r="CZ191" s="92"/>
      <c r="DA191" s="92"/>
      <c r="DB191" s="92"/>
      <c r="DC191" s="92"/>
      <c r="DD191" s="92"/>
      <c r="DE191" s="99" t="s">
        <v>1087</v>
      </c>
      <c r="DF191" s="0" t="s">
        <v>202</v>
      </c>
      <c r="DG191" s="11"/>
      <c r="DH191" s="46" t="n">
        <v>1</v>
      </c>
      <c r="DI191" s="93" t="s">
        <v>300</v>
      </c>
      <c r="DJ191" s="34" t="n">
        <v>15012000</v>
      </c>
      <c r="DK191" s="99" t="s">
        <v>1087</v>
      </c>
      <c r="DL191" s="5" t="s">
        <v>202</v>
      </c>
      <c r="DS191" s="0" t="s">
        <v>1387</v>
      </c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99"/>
      <c r="EH191" s="2"/>
      <c r="EI191" s="2"/>
      <c r="EJ191" s="2"/>
      <c r="EK191" s="2"/>
      <c r="ER191" s="32" t="str">
        <f aca="false">CONCATENATE(CN191," ",FD191," ",DK191,DL191,"/",DN191,DO191)</f>
        <v>amlodipine oral 10mg/</v>
      </c>
      <c r="FD191" s="33" t="s">
        <v>210</v>
      </c>
      <c r="FE191" s="32" t="str">
        <f aca="false">CONCATENATE(CN191," ",FD191," ",DK191,DL191,"/",DN191,DO191)</f>
        <v>amlodipine oral 10mg/</v>
      </c>
    </row>
    <row r="192" customFormat="false" ht="13.8" hidden="false" customHeight="false" outlineLevel="0" collapsed="false">
      <c r="A192" s="91" t="n">
        <v>4470</v>
      </c>
      <c r="B192" s="0" t="s">
        <v>1548</v>
      </c>
      <c r="C192" s="92"/>
      <c r="D192" s="92"/>
      <c r="E192" s="92"/>
      <c r="F192" s="92"/>
      <c r="G192" s="0" t="n">
        <v>4477</v>
      </c>
      <c r="H192" s="91" t="n">
        <v>260160203</v>
      </c>
      <c r="I192" s="91" t="n">
        <v>260160203</v>
      </c>
      <c r="J192" s="2" t="str">
        <f aca="false">CONCATENATE(BI192," ",CK192," ",BE192," ",BO192," ",R192,S192," x ",DK192,DL192,"/",DN192,DO192)</f>
        <v>GRC amlodipine besilate HELP ΑΒΕΕ capsule, hard 14 x 5mg/</v>
      </c>
      <c r="K192" s="2" t="str">
        <f aca="false">CONCATENATE(BI192," ",CK192," ",BE192," ",BO192," ",R192,S192," x ",DK192,DL192,"/",DN192,DO192)</f>
        <v>GRC amlodipine besilate HELP ΑΒΕΕ capsule, hard 14 x 5mg/</v>
      </c>
      <c r="L192" s="2"/>
      <c r="M192" s="2"/>
      <c r="N192" s="2"/>
      <c r="O192" s="2"/>
      <c r="P192" s="0" t="n">
        <v>14</v>
      </c>
      <c r="Q192" s="73"/>
      <c r="R192" s="0" t="n">
        <v>14</v>
      </c>
      <c r="S192" s="73"/>
      <c r="T192" s="92"/>
      <c r="U192" s="92"/>
      <c r="V192" s="92"/>
      <c r="W192" s="92"/>
      <c r="X192" s="2"/>
      <c r="Y192" s="2"/>
      <c r="Z192" s="2"/>
      <c r="AA192" s="2" t="n">
        <v>30</v>
      </c>
      <c r="AB192" s="2"/>
      <c r="AC192" s="0" t="s">
        <v>1378</v>
      </c>
      <c r="AD192" s="2"/>
      <c r="AE192" s="2"/>
      <c r="AF192" s="101" t="n">
        <v>10210000</v>
      </c>
      <c r="AG192" s="93" t="s">
        <v>299</v>
      </c>
      <c r="AH192" s="0" t="s">
        <v>1379</v>
      </c>
      <c r="AI192" s="0" t="s">
        <v>1380</v>
      </c>
      <c r="AJ192" s="34" t="n">
        <v>15012000</v>
      </c>
      <c r="AK192" s="93" t="s">
        <v>300</v>
      </c>
      <c r="AL192" s="2"/>
      <c r="AM192" s="2"/>
      <c r="AN192" s="2"/>
      <c r="AO192" s="2"/>
      <c r="AP192" s="0" t="n">
        <v>14</v>
      </c>
      <c r="AR192" s="73"/>
      <c r="AS192" s="73" t="n">
        <f aca="false">AS191+1</f>
        <v>56565707</v>
      </c>
      <c r="AT192" s="36" t="str">
        <f aca="false">CONCATENATE(BI192," ",CK192," ",BE192," ",BO192," ",DK192,DL192,"/",DN192,DO192)</f>
        <v>GRC amlodipine besilate HELP ΑΒΕΕ capsule, hard 5mg/</v>
      </c>
      <c r="AU192" s="29"/>
      <c r="AW192" s="2"/>
      <c r="AX192" s="33" t="s">
        <v>1549</v>
      </c>
      <c r="AY192" s="2"/>
      <c r="AZ192" s="0" t="s">
        <v>186</v>
      </c>
      <c r="BA192" s="33" t="s">
        <v>187</v>
      </c>
      <c r="BB192" s="101" t="n">
        <v>10210000</v>
      </c>
      <c r="BC192" s="93" t="s">
        <v>299</v>
      </c>
      <c r="BD192" s="94"/>
      <c r="BE192" s="0" t="s">
        <v>1538</v>
      </c>
      <c r="BF192" s="2"/>
      <c r="BG192" s="0" t="s">
        <v>1547</v>
      </c>
      <c r="BH192" s="2"/>
      <c r="BI192" s="95" t="s">
        <v>1384</v>
      </c>
      <c r="BJ192" s="0" t="str">
        <f aca="false">CONCATENATE(CK192," ",BO192," ",DK192,DL192,"/",DN192,DO192)</f>
        <v>amlodipine besilate capsule, hard 5mg/</v>
      </c>
      <c r="BK192" s="95"/>
      <c r="BL192" s="0" t="str">
        <f aca="false">CONCATENATE(CK192," ",BO192," ",DK192,DL192,"/",DN192,DO192)</f>
        <v>amlodipine besilate capsule, hard 5mg/</v>
      </c>
      <c r="BM192" s="2"/>
      <c r="BN192" s="101" t="n">
        <v>10210000</v>
      </c>
      <c r="BO192" s="93" t="s">
        <v>299</v>
      </c>
      <c r="BP192" s="92"/>
      <c r="BQ192" s="92"/>
      <c r="BR192" s="2"/>
      <c r="BS192" s="0" t="s">
        <v>1379</v>
      </c>
      <c r="BT192" s="2"/>
      <c r="BU192" s="2"/>
      <c r="BV192" s="34" t="n">
        <v>15012000</v>
      </c>
      <c r="BW192" s="93" t="s">
        <v>300</v>
      </c>
      <c r="BX192" s="2"/>
      <c r="BY192" s="2"/>
      <c r="BZ192" s="0" t="n">
        <v>20053000</v>
      </c>
      <c r="CA192" s="100" t="s">
        <v>191</v>
      </c>
      <c r="CB192" s="92"/>
      <c r="CC192" s="92"/>
      <c r="CD192" s="2"/>
      <c r="CE192" s="2"/>
      <c r="CF192" s="2"/>
      <c r="CG192" s="2"/>
      <c r="CH192" s="104" t="n">
        <v>100000090079</v>
      </c>
      <c r="CI192" s="43" t="s">
        <v>192</v>
      </c>
      <c r="CJ192" s="104" t="n">
        <v>100000090079</v>
      </c>
      <c r="CK192" s="0" t="s">
        <v>193</v>
      </c>
      <c r="CL192" s="73"/>
      <c r="CM192" s="97" t="n">
        <v>100000085259</v>
      </c>
      <c r="CN192" s="73" t="s">
        <v>195</v>
      </c>
      <c r="CO192" s="92"/>
      <c r="CP192" s="98"/>
      <c r="CQ192" s="0" t="s">
        <v>1385</v>
      </c>
      <c r="CR192" s="2"/>
      <c r="CS192" s="2"/>
      <c r="CX192" s="2"/>
      <c r="CY192" s="2"/>
      <c r="CZ192" s="92"/>
      <c r="DA192" s="92"/>
      <c r="DB192" s="92"/>
      <c r="DC192" s="92"/>
      <c r="DD192" s="92"/>
      <c r="DE192" s="99" t="s">
        <v>1386</v>
      </c>
      <c r="DF192" s="0" t="s">
        <v>202</v>
      </c>
      <c r="DG192" s="11"/>
      <c r="DH192" s="46" t="n">
        <v>1</v>
      </c>
      <c r="DI192" s="93" t="s">
        <v>300</v>
      </c>
      <c r="DJ192" s="34" t="n">
        <v>15012000</v>
      </c>
      <c r="DK192" s="99" t="s">
        <v>1386</v>
      </c>
      <c r="DL192" s="5" t="s">
        <v>202</v>
      </c>
      <c r="DS192" s="0" t="s">
        <v>1390</v>
      </c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99"/>
      <c r="EH192" s="2"/>
      <c r="EI192" s="2"/>
      <c r="EJ192" s="2"/>
      <c r="EK192" s="2"/>
      <c r="ER192" s="32" t="str">
        <f aca="false">CONCATENATE(CN192," ",FD192," ",DK192,DL192,"/",DN192,DO192)</f>
        <v>amlodipine oral 5mg/</v>
      </c>
      <c r="FD192" s="33" t="s">
        <v>210</v>
      </c>
      <c r="FE192" s="32" t="str">
        <f aca="false">CONCATENATE(CN192," ",FD192," ",DK192,DL192,"/",DN192,DO192)</f>
        <v>amlodipine oral 5mg/</v>
      </c>
    </row>
    <row r="193" customFormat="false" ht="13.8" hidden="false" customHeight="false" outlineLevel="0" collapsed="false">
      <c r="A193" s="91" t="n">
        <v>4471</v>
      </c>
      <c r="B193" s="0" t="s">
        <v>1550</v>
      </c>
      <c r="C193" s="92"/>
      <c r="D193" s="92"/>
      <c r="E193" s="92"/>
      <c r="F193" s="92"/>
      <c r="G193" s="0" t="n">
        <v>5272</v>
      </c>
      <c r="H193" s="91" t="n">
        <v>269110201</v>
      </c>
      <c r="I193" s="91" t="n">
        <v>269110201</v>
      </c>
      <c r="J193" s="2" t="str">
        <f aca="false">CONCATENATE(BI193," ",CK193," ",BE193," ",BO193," ",R193,S193," x ",DK193,DL193,"/",DN193,DO193)</f>
        <v>GRC amlodipine besilate HELP ΑΒΕΕ capsule, hard 30 x 5mg/</v>
      </c>
      <c r="K193" s="2" t="str">
        <f aca="false">CONCATENATE(BI193," ",CK193," ",BE193," ",BO193," ",R193,S193," x ",DK193,DL193,"/",DN193,DO193)</f>
        <v>GRC amlodipine besilate HELP ΑΒΕΕ capsule, hard 30 x 5mg/</v>
      </c>
      <c r="L193" s="2"/>
      <c r="M193" s="2"/>
      <c r="N193" s="2"/>
      <c r="O193" s="2"/>
      <c r="P193" s="0" t="n">
        <v>30</v>
      </c>
      <c r="Q193" s="73"/>
      <c r="R193" s="0" t="n">
        <v>30</v>
      </c>
      <c r="S193" s="73"/>
      <c r="T193" s="92"/>
      <c r="U193" s="92"/>
      <c r="V193" s="92"/>
      <c r="W193" s="92"/>
      <c r="X193" s="2"/>
      <c r="Y193" s="2"/>
      <c r="Z193" s="2"/>
      <c r="AA193" s="2" t="n">
        <v>14</v>
      </c>
      <c r="AB193" s="2"/>
      <c r="AC193" s="0" t="s">
        <v>1459</v>
      </c>
      <c r="AD193" s="2"/>
      <c r="AE193" s="2"/>
      <c r="AF193" s="101" t="n">
        <v>10219000</v>
      </c>
      <c r="AG193" s="93" t="s">
        <v>299</v>
      </c>
      <c r="AH193" s="0" t="s">
        <v>1434</v>
      </c>
      <c r="AI193" s="0" t="s">
        <v>1435</v>
      </c>
      <c r="AJ193" s="34" t="n">
        <v>15012000</v>
      </c>
      <c r="AK193" s="93" t="s">
        <v>300</v>
      </c>
      <c r="AL193" s="2"/>
      <c r="AM193" s="2"/>
      <c r="AN193" s="2"/>
      <c r="AO193" s="2"/>
      <c r="AP193" s="0" t="n">
        <v>30</v>
      </c>
      <c r="AR193" s="73"/>
      <c r="AS193" s="73" t="n">
        <f aca="false">AS192+1</f>
        <v>56565708</v>
      </c>
      <c r="AT193" s="36" t="str">
        <f aca="false">CONCATENATE(BI193," ",CK193," ",BE193," ",BO193," ",DK193,DL193,"/",DN193,DO193)</f>
        <v>GRC amlodipine besilate HELP ΑΒΕΕ capsule, hard 5mg/</v>
      </c>
      <c r="AU193" s="29"/>
      <c r="AW193" s="2"/>
      <c r="AX193" s="33" t="s">
        <v>1549</v>
      </c>
      <c r="AY193" s="2"/>
      <c r="AZ193" s="0" t="s">
        <v>186</v>
      </c>
      <c r="BA193" s="33" t="s">
        <v>187</v>
      </c>
      <c r="BB193" s="101" t="n">
        <v>10219000</v>
      </c>
      <c r="BC193" s="93" t="s">
        <v>299</v>
      </c>
      <c r="BD193" s="94"/>
      <c r="BE193" s="0" t="s">
        <v>1538</v>
      </c>
      <c r="BF193" s="2"/>
      <c r="BG193" s="0" t="s">
        <v>1551</v>
      </c>
      <c r="BH193" s="2"/>
      <c r="BI193" s="95" t="s">
        <v>1384</v>
      </c>
      <c r="BJ193" s="0" t="str">
        <f aca="false">CONCATENATE(CK193," ",BO193," ",DK193,DL193,"/",DN193,DO193)</f>
        <v>amlodipine besilate capsule, hard 5mg/</v>
      </c>
      <c r="BK193" s="95"/>
      <c r="BL193" s="0" t="str">
        <f aca="false">CONCATENATE(CK193," ",BO193," ",DK193,DL193,"/",DN193,DO193)</f>
        <v>amlodipine besilate capsule, hard 5mg/</v>
      </c>
      <c r="BM193" s="2"/>
      <c r="BN193" s="101" t="s">
        <v>1552</v>
      </c>
      <c r="BO193" s="93" t="s">
        <v>299</v>
      </c>
      <c r="BP193" s="92"/>
      <c r="BQ193" s="92"/>
      <c r="BR193" s="2"/>
      <c r="BS193" s="0" t="s">
        <v>1434</v>
      </c>
      <c r="BT193" s="2"/>
      <c r="BU193" s="2"/>
      <c r="BV193" s="34" t="n">
        <v>15012000</v>
      </c>
      <c r="BW193" s="93" t="s">
        <v>300</v>
      </c>
      <c r="BX193" s="2"/>
      <c r="BY193" s="2"/>
      <c r="BZ193" s="0" t="n">
        <v>20053000</v>
      </c>
      <c r="CA193" s="100" t="s">
        <v>191</v>
      </c>
      <c r="CB193" s="92"/>
      <c r="CC193" s="92"/>
      <c r="CD193" s="2"/>
      <c r="CE193" s="2"/>
      <c r="CF193" s="2"/>
      <c r="CG193" s="2"/>
      <c r="CH193" s="104" t="n">
        <v>100000090079</v>
      </c>
      <c r="CI193" s="43" t="s">
        <v>192</v>
      </c>
      <c r="CJ193" s="104" t="n">
        <v>100000090079</v>
      </c>
      <c r="CK193" s="0" t="s">
        <v>193</v>
      </c>
      <c r="CL193" s="73"/>
      <c r="CM193" s="97" t="n">
        <v>100000085259</v>
      </c>
      <c r="CN193" s="73" t="s">
        <v>195</v>
      </c>
      <c r="CO193" s="92"/>
      <c r="CP193" s="98"/>
      <c r="CQ193" s="0" t="s">
        <v>1385</v>
      </c>
      <c r="CR193" s="2"/>
      <c r="CS193" s="2"/>
      <c r="CX193" s="2"/>
      <c r="CY193" s="2"/>
      <c r="CZ193" s="92"/>
      <c r="DA193" s="92"/>
      <c r="DB193" s="92"/>
      <c r="DC193" s="92"/>
      <c r="DD193" s="92"/>
      <c r="DE193" s="99" t="s">
        <v>1386</v>
      </c>
      <c r="DF193" s="0" t="s">
        <v>202</v>
      </c>
      <c r="DG193" s="11"/>
      <c r="DH193" s="46" t="n">
        <v>1</v>
      </c>
      <c r="DI193" s="93" t="s">
        <v>300</v>
      </c>
      <c r="DJ193" s="34" t="n">
        <v>15012000</v>
      </c>
      <c r="DK193" s="99" t="s">
        <v>1386</v>
      </c>
      <c r="DL193" s="5" t="s">
        <v>202</v>
      </c>
      <c r="DS193" s="0" t="s">
        <v>1441</v>
      </c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99"/>
      <c r="EH193" s="2"/>
      <c r="EI193" s="2"/>
      <c r="EJ193" s="2"/>
      <c r="EK193" s="2"/>
      <c r="ER193" s="32" t="str">
        <f aca="false">CONCATENATE(CN193," ",FD193," ",DK193,DL193,"/",DN193,DO193)</f>
        <v>amlodipine oral 5mg/</v>
      </c>
      <c r="FD193" s="33" t="s">
        <v>210</v>
      </c>
      <c r="FE193" s="32" t="str">
        <f aca="false">CONCATENATE(CN193," ",FD193," ",DK193,DL193,"/",DN193,DO193)</f>
        <v>amlodipine oral 5mg/</v>
      </c>
    </row>
    <row r="194" customFormat="false" ht="13.8" hidden="false" customHeight="false" outlineLevel="0" collapsed="false">
      <c r="A194" s="91" t="n">
        <v>4472</v>
      </c>
      <c r="B194" s="0" t="s">
        <v>1553</v>
      </c>
      <c r="C194" s="92"/>
      <c r="D194" s="92"/>
      <c r="E194" s="92"/>
      <c r="F194" s="92"/>
      <c r="G194" s="0" t="n">
        <v>4750</v>
      </c>
      <c r="H194" s="91" t="n">
        <v>263440102</v>
      </c>
      <c r="I194" s="91" t="n">
        <v>263440102</v>
      </c>
      <c r="J194" s="2" t="str">
        <f aca="false">CONCATENATE(BI194," ",CK194," ",BE194," ",BO194," ",R194,S194," x ",DK194,DL194,"/",DN194,DO194)</f>
        <v>GRC amlodipine besilate HELP ΑΒΕΕ capsule, hard 14 x 10mg/</v>
      </c>
      <c r="K194" s="2" t="str">
        <f aca="false">CONCATENATE(BI194," ",CK194," ",BE194," ",BO194," ",R194,S194," x ",DK194,DL194,"/",DN194,DO194)</f>
        <v>GRC amlodipine besilate HELP ΑΒΕΕ capsule, hard 14 x 10mg/</v>
      </c>
      <c r="L194" s="2"/>
      <c r="M194" s="2"/>
      <c r="N194" s="2"/>
      <c r="O194" s="2"/>
      <c r="P194" s="0" t="n">
        <v>14</v>
      </c>
      <c r="Q194" s="73"/>
      <c r="R194" s="0" t="n">
        <v>14</v>
      </c>
      <c r="S194" s="73"/>
      <c r="T194" s="92"/>
      <c r="U194" s="92"/>
      <c r="V194" s="92"/>
      <c r="W194" s="92"/>
      <c r="X194" s="2"/>
      <c r="Y194" s="2"/>
      <c r="Z194" s="2"/>
      <c r="AA194" s="2" t="n">
        <v>30</v>
      </c>
      <c r="AB194" s="2"/>
      <c r="AC194" s="0" t="s">
        <v>1412</v>
      </c>
      <c r="AD194" s="2"/>
      <c r="AE194" s="2"/>
      <c r="AF194" s="101" t="n">
        <v>10210000</v>
      </c>
      <c r="AG194" s="93" t="s">
        <v>299</v>
      </c>
      <c r="AH194" s="0" t="s">
        <v>1379</v>
      </c>
      <c r="AI194" s="0" t="s">
        <v>1380</v>
      </c>
      <c r="AJ194" s="34" t="n">
        <v>15012000</v>
      </c>
      <c r="AK194" s="93" t="s">
        <v>300</v>
      </c>
      <c r="AL194" s="2"/>
      <c r="AM194" s="2"/>
      <c r="AN194" s="2"/>
      <c r="AO194" s="2"/>
      <c r="AP194" s="0" t="n">
        <v>14</v>
      </c>
      <c r="AR194" s="73"/>
      <c r="AS194" s="73" t="n">
        <f aca="false">AS193+1</f>
        <v>56565709</v>
      </c>
      <c r="AT194" s="36" t="str">
        <f aca="false">CONCATENATE(BI194," ",CK194," ",BE194," ",BO194," ",DK194,DL194,"/",DN194,DO194)</f>
        <v>GRC amlodipine besilate HELP ΑΒΕΕ capsule, hard 10mg/</v>
      </c>
      <c r="AU194" s="29"/>
      <c r="AW194" s="2"/>
      <c r="AX194" s="33" t="s">
        <v>1554</v>
      </c>
      <c r="AY194" s="2"/>
      <c r="AZ194" s="0" t="s">
        <v>186</v>
      </c>
      <c r="BA194" s="33" t="s">
        <v>187</v>
      </c>
      <c r="BB194" s="101" t="n">
        <v>10210000</v>
      </c>
      <c r="BC194" s="93" t="s">
        <v>299</v>
      </c>
      <c r="BD194" s="94"/>
      <c r="BE194" s="0" t="s">
        <v>1538</v>
      </c>
      <c r="BF194" s="2"/>
      <c r="BG194" s="0" t="s">
        <v>1504</v>
      </c>
      <c r="BH194" s="2"/>
      <c r="BI194" s="95" t="s">
        <v>1384</v>
      </c>
      <c r="BJ194" s="0" t="str">
        <f aca="false">CONCATENATE(CK194," ",BO194," ",DK194,DL194,"/",DN194,DO194)</f>
        <v>amlodipine besilate capsule, hard 10mg/</v>
      </c>
      <c r="BK194" s="95"/>
      <c r="BL194" s="0" t="str">
        <f aca="false">CONCATENATE(CK194," ",BO194," ",DK194,DL194,"/",DN194,DO194)</f>
        <v>amlodipine besilate capsule, hard 10mg/</v>
      </c>
      <c r="BM194" s="2"/>
      <c r="BN194" s="101" t="n">
        <v>10210000</v>
      </c>
      <c r="BO194" s="93" t="s">
        <v>299</v>
      </c>
      <c r="BP194" s="92"/>
      <c r="BQ194" s="92"/>
      <c r="BR194" s="2"/>
      <c r="BS194" s="0" t="s">
        <v>1379</v>
      </c>
      <c r="BT194" s="2"/>
      <c r="BU194" s="2"/>
      <c r="BV194" s="34" t="n">
        <v>15012000</v>
      </c>
      <c r="BW194" s="93" t="s">
        <v>300</v>
      </c>
      <c r="BX194" s="2"/>
      <c r="BY194" s="2"/>
      <c r="BZ194" s="0" t="n">
        <v>20053000</v>
      </c>
      <c r="CA194" s="100" t="s">
        <v>191</v>
      </c>
      <c r="CB194" s="92"/>
      <c r="CC194" s="92"/>
      <c r="CD194" s="2"/>
      <c r="CE194" s="2"/>
      <c r="CF194" s="2"/>
      <c r="CG194" s="2"/>
      <c r="CH194" s="104" t="n">
        <v>100000090079</v>
      </c>
      <c r="CI194" s="43" t="s">
        <v>192</v>
      </c>
      <c r="CJ194" s="104" t="n">
        <v>100000090079</v>
      </c>
      <c r="CK194" s="0" t="s">
        <v>193</v>
      </c>
      <c r="CL194" s="73"/>
      <c r="CM194" s="97" t="n">
        <v>100000085259</v>
      </c>
      <c r="CN194" s="73" t="s">
        <v>195</v>
      </c>
      <c r="CO194" s="92"/>
      <c r="CP194" s="98"/>
      <c r="CQ194" s="0" t="s">
        <v>1385</v>
      </c>
      <c r="CR194" s="2"/>
      <c r="CS194" s="2"/>
      <c r="CX194" s="2"/>
      <c r="CY194" s="2"/>
      <c r="CZ194" s="92"/>
      <c r="DA194" s="92"/>
      <c r="DB194" s="92"/>
      <c r="DC194" s="92"/>
      <c r="DD194" s="92"/>
      <c r="DE194" s="99" t="s">
        <v>1087</v>
      </c>
      <c r="DF194" s="0" t="s">
        <v>202</v>
      </c>
      <c r="DG194" s="11"/>
      <c r="DH194" s="46" t="n">
        <v>1</v>
      </c>
      <c r="DI194" s="93" t="s">
        <v>300</v>
      </c>
      <c r="DJ194" s="34" t="n">
        <v>15012000</v>
      </c>
      <c r="DK194" s="99" t="s">
        <v>1087</v>
      </c>
      <c r="DL194" s="5" t="s">
        <v>202</v>
      </c>
      <c r="DS194" s="0" t="s">
        <v>1387</v>
      </c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99"/>
      <c r="EH194" s="2"/>
      <c r="EI194" s="2"/>
      <c r="EJ194" s="2"/>
      <c r="EK194" s="2"/>
      <c r="ER194" s="32" t="str">
        <f aca="false">CONCATENATE(CN194," ",FD194," ",DK194,DL194,"/",DN194,DO194)</f>
        <v>amlodipine oral 10mg/</v>
      </c>
      <c r="FD194" s="33" t="s">
        <v>210</v>
      </c>
      <c r="FE194" s="32" t="str">
        <f aca="false">CONCATENATE(CN194," ",FD194," ",DK194,DL194,"/",DN194,DO194)</f>
        <v>amlodipine oral 10mg/</v>
      </c>
    </row>
    <row r="195" customFormat="false" ht="13.8" hidden="false" customHeight="false" outlineLevel="0" collapsed="false">
      <c r="A195" s="91" t="n">
        <v>4473</v>
      </c>
      <c r="B195" s="0" t="s">
        <v>1555</v>
      </c>
      <c r="C195" s="92"/>
      <c r="D195" s="92"/>
      <c r="E195" s="92"/>
      <c r="F195" s="92"/>
      <c r="G195" s="0" t="n">
        <v>4751</v>
      </c>
      <c r="H195" s="91" t="n">
        <v>263440201</v>
      </c>
      <c r="I195" s="91" t="n">
        <v>263440201</v>
      </c>
      <c r="J195" s="2" t="str">
        <f aca="false">CONCATENATE(BI195," ",CK195," ",BE195," ",BO195," ",R195,S195," x ",DK195,DL195,"/",DN195,DO195)</f>
        <v>GRC amlodipine besilate HELP ΑΒΕΕ capsule, hard 30 x 10mg/</v>
      </c>
      <c r="K195" s="2" t="str">
        <f aca="false">CONCATENATE(BI195," ",CK195," ",BE195," ",BO195," ",R195,S195," x ",DK195,DL195,"/",DN195,DO195)</f>
        <v>GRC amlodipine besilate HELP ΑΒΕΕ capsule, hard 30 x 10mg/</v>
      </c>
      <c r="L195" s="2"/>
      <c r="M195" s="2"/>
      <c r="N195" s="2"/>
      <c r="O195" s="2"/>
      <c r="P195" s="0" t="n">
        <v>30</v>
      </c>
      <c r="Q195" s="73"/>
      <c r="R195" s="0" t="n">
        <v>30</v>
      </c>
      <c r="S195" s="73"/>
      <c r="T195" s="92"/>
      <c r="U195" s="92"/>
      <c r="V195" s="92"/>
      <c r="W195" s="92"/>
      <c r="X195" s="2"/>
      <c r="Y195" s="2"/>
      <c r="Z195" s="2"/>
      <c r="AA195" s="2" t="n">
        <v>14</v>
      </c>
      <c r="AB195" s="2"/>
      <c r="AC195" s="0" t="s">
        <v>1427</v>
      </c>
      <c r="AD195" s="2"/>
      <c r="AE195" s="2"/>
      <c r="AF195" s="101" t="n">
        <v>10210000</v>
      </c>
      <c r="AG195" s="93" t="s">
        <v>299</v>
      </c>
      <c r="AH195" s="0" t="s">
        <v>1379</v>
      </c>
      <c r="AI195" s="0" t="s">
        <v>1380</v>
      </c>
      <c r="AJ195" s="34" t="n">
        <v>15012000</v>
      </c>
      <c r="AK195" s="93" t="s">
        <v>300</v>
      </c>
      <c r="AL195" s="2"/>
      <c r="AM195" s="2"/>
      <c r="AN195" s="2"/>
      <c r="AO195" s="2"/>
      <c r="AP195" s="0" t="n">
        <v>30</v>
      </c>
      <c r="AR195" s="73"/>
      <c r="AS195" s="73" t="n">
        <f aca="false">AS194+1</f>
        <v>56565710</v>
      </c>
      <c r="AT195" s="36" t="str">
        <f aca="false">CONCATENATE(BI195," ",CK195," ",BE195," ",BO195," ",DK195,DL195,"/",DN195,DO195)</f>
        <v>GRC amlodipine besilate HELP ΑΒΕΕ capsule, hard 10mg/</v>
      </c>
      <c r="AU195" s="29"/>
      <c r="AW195" s="2"/>
      <c r="AX195" s="33" t="s">
        <v>1554</v>
      </c>
      <c r="AY195" s="2"/>
      <c r="AZ195" s="0" t="s">
        <v>186</v>
      </c>
      <c r="BA195" s="33" t="s">
        <v>187</v>
      </c>
      <c r="BB195" s="101" t="n">
        <v>10210000</v>
      </c>
      <c r="BC195" s="93" t="s">
        <v>299</v>
      </c>
      <c r="BD195" s="94"/>
      <c r="BE195" s="0" t="s">
        <v>1538</v>
      </c>
      <c r="BF195" s="2"/>
      <c r="BG195" s="0" t="s">
        <v>1485</v>
      </c>
      <c r="BH195" s="2"/>
      <c r="BI195" s="95" t="s">
        <v>1384</v>
      </c>
      <c r="BJ195" s="0" t="str">
        <f aca="false">CONCATENATE(CK195," ",BO195," ",DK195,DL195,"/",DN195,DO195)</f>
        <v>amlodipine besilate capsule, hard 10mg/</v>
      </c>
      <c r="BK195" s="95"/>
      <c r="BL195" s="0" t="str">
        <f aca="false">CONCATENATE(CK195," ",BO195," ",DK195,DL195,"/",DN195,DO195)</f>
        <v>amlodipine besilate capsule, hard 10mg/</v>
      </c>
      <c r="BM195" s="2"/>
      <c r="BN195" s="101" t="n">
        <v>10210000</v>
      </c>
      <c r="BO195" s="93" t="s">
        <v>299</v>
      </c>
      <c r="BP195" s="92"/>
      <c r="BQ195" s="92"/>
      <c r="BR195" s="2"/>
      <c r="BS195" s="0" t="s">
        <v>1379</v>
      </c>
      <c r="BT195" s="2"/>
      <c r="BU195" s="2"/>
      <c r="BV195" s="34" t="n">
        <v>15012000</v>
      </c>
      <c r="BW195" s="93" t="s">
        <v>300</v>
      </c>
      <c r="BX195" s="2"/>
      <c r="BY195" s="2"/>
      <c r="BZ195" s="0" t="n">
        <v>20053000</v>
      </c>
      <c r="CA195" s="100" t="s">
        <v>191</v>
      </c>
      <c r="CB195" s="92"/>
      <c r="CC195" s="92"/>
      <c r="CD195" s="2"/>
      <c r="CE195" s="2"/>
      <c r="CF195" s="2"/>
      <c r="CG195" s="2"/>
      <c r="CH195" s="104" t="n">
        <v>100000090079</v>
      </c>
      <c r="CI195" s="43" t="s">
        <v>192</v>
      </c>
      <c r="CJ195" s="104" t="n">
        <v>100000090079</v>
      </c>
      <c r="CK195" s="0" t="s">
        <v>193</v>
      </c>
      <c r="CL195" s="73"/>
      <c r="CM195" s="97" t="n">
        <v>100000085259</v>
      </c>
      <c r="CN195" s="73" t="s">
        <v>195</v>
      </c>
      <c r="CO195" s="92"/>
      <c r="CP195" s="98"/>
      <c r="CQ195" s="0" t="s">
        <v>1385</v>
      </c>
      <c r="CR195" s="2"/>
      <c r="CS195" s="2"/>
      <c r="CX195" s="2"/>
      <c r="CY195" s="2"/>
      <c r="CZ195" s="92"/>
      <c r="DA195" s="92"/>
      <c r="DB195" s="92"/>
      <c r="DC195" s="92"/>
      <c r="DD195" s="92"/>
      <c r="DE195" s="99" t="s">
        <v>1087</v>
      </c>
      <c r="DF195" s="0" t="s">
        <v>202</v>
      </c>
      <c r="DG195" s="11"/>
      <c r="DH195" s="46" t="n">
        <v>1</v>
      </c>
      <c r="DI195" s="93" t="s">
        <v>300</v>
      </c>
      <c r="DJ195" s="34" t="n">
        <v>15012000</v>
      </c>
      <c r="DK195" s="99" t="s">
        <v>1087</v>
      </c>
      <c r="DL195" s="5" t="s">
        <v>202</v>
      </c>
      <c r="DS195" s="0" t="s">
        <v>1556</v>
      </c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99"/>
      <c r="EH195" s="2"/>
      <c r="EI195" s="2"/>
      <c r="EJ195" s="2"/>
      <c r="EK195" s="2"/>
      <c r="ER195" s="32" t="str">
        <f aca="false">CONCATENATE(CN195," ",FD195," ",DK195,DL195,"/",DN195,DO195)</f>
        <v>amlodipine oral 10mg/</v>
      </c>
      <c r="FD195" s="33" t="s">
        <v>210</v>
      </c>
      <c r="FE195" s="32" t="str">
        <f aca="false">CONCATENATE(CN195," ",FD195," ",DK195,DL195,"/",DN195,DO195)</f>
        <v>amlodipine oral 10mg/</v>
      </c>
    </row>
    <row r="196" customFormat="false" ht="13.8" hidden="false" customHeight="false" outlineLevel="0" collapsed="false">
      <c r="A196" s="91" t="n">
        <v>4476</v>
      </c>
      <c r="B196" s="0" t="s">
        <v>1557</v>
      </c>
      <c r="C196" s="92"/>
      <c r="D196" s="92"/>
      <c r="E196" s="92"/>
      <c r="F196" s="92"/>
      <c r="G196" s="0" t="n">
        <v>4752</v>
      </c>
      <c r="H196" s="91" t="n">
        <v>263440202</v>
      </c>
      <c r="I196" s="91" t="n">
        <v>263440202</v>
      </c>
      <c r="J196" s="2" t="str">
        <f aca="false">CONCATENATE(BI196," ",CK196," ",BE196," ",BO196," ",R196,S196," x ",DK196,DL196,"/",DN196,DO196)</f>
        <v>GRC amlodipine besilate ΝΟΡΜΑ ΕΛΛΑΣ Α.Ε. capsule, hard 30 x 5mg/</v>
      </c>
      <c r="K196" s="2" t="str">
        <f aca="false">CONCATENATE(BI196," ",CK196," ",BE196," ",BO196," ",R196,S196," x ",DK196,DL196,"/",DN196,DO196)</f>
        <v>GRC amlodipine besilate ΝΟΡΜΑ ΕΛΛΑΣ Α.Ε. capsule, hard 30 x 5mg/</v>
      </c>
      <c r="L196" s="2"/>
      <c r="M196" s="2"/>
      <c r="N196" s="2"/>
      <c r="O196" s="2"/>
      <c r="P196" s="0" t="n">
        <v>30</v>
      </c>
      <c r="Q196" s="73"/>
      <c r="R196" s="0" t="n">
        <v>30</v>
      </c>
      <c r="S196" s="73"/>
      <c r="T196" s="92"/>
      <c r="U196" s="92"/>
      <c r="V196" s="92"/>
      <c r="W196" s="92"/>
      <c r="X196" s="2"/>
      <c r="Y196" s="2"/>
      <c r="Z196" s="2"/>
      <c r="AA196" s="2" t="n">
        <v>30</v>
      </c>
      <c r="AB196" s="2"/>
      <c r="AC196" s="0" t="s">
        <v>1412</v>
      </c>
      <c r="AD196" s="2"/>
      <c r="AE196" s="2"/>
      <c r="AF196" s="101" t="n">
        <v>10210000</v>
      </c>
      <c r="AG196" s="93" t="s">
        <v>299</v>
      </c>
      <c r="AH196" s="0" t="s">
        <v>1379</v>
      </c>
      <c r="AI196" s="0" t="s">
        <v>1380</v>
      </c>
      <c r="AJ196" s="34" t="n">
        <v>15012000</v>
      </c>
      <c r="AK196" s="93" t="s">
        <v>300</v>
      </c>
      <c r="AL196" s="2"/>
      <c r="AM196" s="2"/>
      <c r="AN196" s="2"/>
      <c r="AO196" s="2"/>
      <c r="AP196" s="0" t="n">
        <v>30</v>
      </c>
      <c r="AR196" s="73"/>
      <c r="AS196" s="73" t="n">
        <f aca="false">AS195+1</f>
        <v>56565711</v>
      </c>
      <c r="AT196" s="36" t="str">
        <f aca="false">CONCATENATE(BI196," ",CK196," ",BE196," ",BO196," ",DK196,DL196,"/",DN196,DO196)</f>
        <v>GRC amlodipine besilate ΝΟΡΜΑ ΕΛΛΑΣ Α.Ε. capsule, hard 5mg/</v>
      </c>
      <c r="AU196" s="29"/>
      <c r="AW196" s="2"/>
      <c r="AX196" s="33" t="s">
        <v>1558</v>
      </c>
      <c r="AY196" s="2"/>
      <c r="AZ196" s="0" t="s">
        <v>186</v>
      </c>
      <c r="BA196" s="33" t="s">
        <v>187</v>
      </c>
      <c r="BB196" s="101" t="n">
        <v>10210000</v>
      </c>
      <c r="BC196" s="93" t="s">
        <v>299</v>
      </c>
      <c r="BD196" s="94"/>
      <c r="BE196" s="0" t="s">
        <v>1547</v>
      </c>
      <c r="BF196" s="2"/>
      <c r="BG196" s="0" t="s">
        <v>1504</v>
      </c>
      <c r="BH196" s="2"/>
      <c r="BI196" s="95" t="s">
        <v>1384</v>
      </c>
      <c r="BJ196" s="0" t="str">
        <f aca="false">CONCATENATE(CK196," ",BO196," ",DK196,DL196,"/",DN196,DO196)</f>
        <v>amlodipine besilate capsule, hard 5mg/</v>
      </c>
      <c r="BK196" s="95"/>
      <c r="BL196" s="0" t="str">
        <f aca="false">CONCATENATE(CK196," ",BO196," ",DK196,DL196,"/",DN196,DO196)</f>
        <v>amlodipine besilate capsule, hard 5mg/</v>
      </c>
      <c r="BM196" s="2"/>
      <c r="BN196" s="101" t="n">
        <v>10210000</v>
      </c>
      <c r="BO196" s="93" t="s">
        <v>299</v>
      </c>
      <c r="BP196" s="92"/>
      <c r="BQ196" s="92"/>
      <c r="BR196" s="2"/>
      <c r="BS196" s="0" t="s">
        <v>1379</v>
      </c>
      <c r="BT196" s="2"/>
      <c r="BU196" s="2"/>
      <c r="BV196" s="34" t="n">
        <v>15012000</v>
      </c>
      <c r="BW196" s="93" t="s">
        <v>300</v>
      </c>
      <c r="BX196" s="2"/>
      <c r="BY196" s="2"/>
      <c r="BZ196" s="0" t="n">
        <v>20053000</v>
      </c>
      <c r="CA196" s="100" t="s">
        <v>191</v>
      </c>
      <c r="CB196" s="92"/>
      <c r="CC196" s="92"/>
      <c r="CD196" s="2"/>
      <c r="CE196" s="2"/>
      <c r="CF196" s="2"/>
      <c r="CG196" s="2"/>
      <c r="CH196" s="104" t="n">
        <v>100000090079</v>
      </c>
      <c r="CI196" s="43" t="s">
        <v>192</v>
      </c>
      <c r="CJ196" s="104" t="n">
        <v>100000090079</v>
      </c>
      <c r="CK196" s="0" t="s">
        <v>193</v>
      </c>
      <c r="CL196" s="73"/>
      <c r="CM196" s="97" t="n">
        <v>100000085259</v>
      </c>
      <c r="CN196" s="73" t="s">
        <v>195</v>
      </c>
      <c r="CO196" s="92"/>
      <c r="CP196" s="98"/>
      <c r="CQ196" s="0" t="s">
        <v>1385</v>
      </c>
      <c r="CR196" s="2"/>
      <c r="CS196" s="2"/>
      <c r="CX196" s="2"/>
      <c r="CY196" s="2"/>
      <c r="CZ196" s="92"/>
      <c r="DA196" s="92"/>
      <c r="DB196" s="92"/>
      <c r="DC196" s="92"/>
      <c r="DD196" s="92"/>
      <c r="DE196" s="99" t="s">
        <v>1386</v>
      </c>
      <c r="DF196" s="0" t="s">
        <v>202</v>
      </c>
      <c r="DG196" s="11"/>
      <c r="DH196" s="46" t="n">
        <v>1</v>
      </c>
      <c r="DI196" s="93" t="s">
        <v>300</v>
      </c>
      <c r="DJ196" s="34" t="n">
        <v>15012000</v>
      </c>
      <c r="DK196" s="99" t="s">
        <v>1386</v>
      </c>
      <c r="DL196" s="5" t="s">
        <v>202</v>
      </c>
      <c r="DS196" s="0" t="s">
        <v>1556</v>
      </c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99"/>
      <c r="EH196" s="2"/>
      <c r="EI196" s="2"/>
      <c r="EJ196" s="2"/>
      <c r="EK196" s="2"/>
      <c r="ER196" s="32" t="str">
        <f aca="false">CONCATENATE(CN196," ",FD196," ",DK196,DL196,"/",DN196,DO196)</f>
        <v>amlodipine oral 5mg/</v>
      </c>
      <c r="FD196" s="33" t="s">
        <v>210</v>
      </c>
      <c r="FE196" s="32" t="str">
        <f aca="false">CONCATENATE(CN196," ",FD196," ",DK196,DL196,"/",DN196,DO196)</f>
        <v>amlodipine oral 5mg/</v>
      </c>
    </row>
    <row r="197" customFormat="false" ht="13.8" hidden="false" customHeight="false" outlineLevel="0" collapsed="false">
      <c r="A197" s="91" t="n">
        <v>4477</v>
      </c>
      <c r="B197" s="0" t="s">
        <v>1559</v>
      </c>
      <c r="C197" s="92"/>
      <c r="D197" s="92"/>
      <c r="E197" s="92"/>
      <c r="F197" s="92"/>
      <c r="G197" s="0" t="n">
        <v>7732</v>
      </c>
      <c r="H197" s="91" t="n">
        <v>280650206</v>
      </c>
      <c r="I197" s="91" t="n">
        <v>280650206</v>
      </c>
      <c r="J197" s="2" t="str">
        <f aca="false">CONCATENATE(BI197," ",CK197," ",BE197," ",BO197," ",R197,S197," x ",DK197,DL197,"/",DN197,DO197)</f>
        <v>GRC amlodipine besilate ΝΟΡΜΑ ΕΛΛΑΣ Α.Ε. capsule, hard 30 x 10mg/</v>
      </c>
      <c r="K197" s="2" t="str">
        <f aca="false">CONCATENATE(BI197," ",CK197," ",BE197," ",BO197," ",R197,S197," x ",DK197,DL197,"/",DN197,DO197)</f>
        <v>GRC amlodipine besilate ΝΟΡΜΑ ΕΛΛΑΣ Α.Ε. capsule, hard 30 x 10mg/</v>
      </c>
      <c r="L197" s="2"/>
      <c r="M197" s="2"/>
      <c r="N197" s="2"/>
      <c r="O197" s="2"/>
      <c r="P197" s="0" t="n">
        <v>30</v>
      </c>
      <c r="Q197" s="73"/>
      <c r="R197" s="0" t="n">
        <v>30</v>
      </c>
      <c r="S197" s="73"/>
      <c r="T197" s="92"/>
      <c r="U197" s="92"/>
      <c r="V197" s="92"/>
      <c r="W197" s="92"/>
      <c r="X197" s="2"/>
      <c r="Y197" s="2"/>
      <c r="Z197" s="2"/>
      <c r="AA197" s="2" t="n">
        <v>30</v>
      </c>
      <c r="AB197" s="2"/>
      <c r="AC197" s="0" t="s">
        <v>1560</v>
      </c>
      <c r="AD197" s="2"/>
      <c r="AE197" s="2"/>
      <c r="AF197" s="0" t="n">
        <v>10210000</v>
      </c>
      <c r="AG197" s="93" t="s">
        <v>299</v>
      </c>
      <c r="AH197" s="0" t="s">
        <v>1434</v>
      </c>
      <c r="AI197" s="0" t="s">
        <v>1435</v>
      </c>
      <c r="AJ197" s="34" t="n">
        <v>15012000</v>
      </c>
      <c r="AK197" s="93" t="s">
        <v>300</v>
      </c>
      <c r="AL197" s="2"/>
      <c r="AM197" s="2"/>
      <c r="AN197" s="2"/>
      <c r="AO197" s="2"/>
      <c r="AP197" s="0" t="n">
        <v>30</v>
      </c>
      <c r="AR197" s="73"/>
      <c r="AS197" s="73" t="n">
        <f aca="false">AS196+1</f>
        <v>56565712</v>
      </c>
      <c r="AT197" s="36" t="str">
        <f aca="false">CONCATENATE(BI197," ",CK197," ",BE197," ",BO197," ",DK197,DL197,"/",DN197,DO197)</f>
        <v>GRC amlodipine besilate ΝΟΡΜΑ ΕΛΛΑΣ Α.Ε. capsule, hard 10mg/</v>
      </c>
      <c r="AU197" s="29"/>
      <c r="AW197" s="2"/>
      <c r="AX197" s="33" t="s">
        <v>1561</v>
      </c>
      <c r="AY197" s="2"/>
      <c r="AZ197" s="0" t="s">
        <v>186</v>
      </c>
      <c r="BA197" s="33" t="s">
        <v>187</v>
      </c>
      <c r="BB197" s="0" t="n">
        <v>10210000</v>
      </c>
      <c r="BC197" s="93" t="s">
        <v>299</v>
      </c>
      <c r="BD197" s="94"/>
      <c r="BE197" s="0" t="s">
        <v>1547</v>
      </c>
      <c r="BF197" s="2"/>
      <c r="BG197" s="0" t="s">
        <v>1562</v>
      </c>
      <c r="BH197" s="2"/>
      <c r="BI197" s="95" t="s">
        <v>1384</v>
      </c>
      <c r="BJ197" s="0" t="str">
        <f aca="false">CONCATENATE(CK197," ",BO197," ",DK197,DL197,"/",DN197,DO197)</f>
        <v>amlodipine besilate capsule, hard 10mg/</v>
      </c>
      <c r="BK197" s="95"/>
      <c r="BL197" s="0" t="str">
        <f aca="false">CONCATENATE(CK197," ",BO197," ",DK197,DL197,"/",DN197,DO197)</f>
        <v>amlodipine besilate capsule, hard 10mg/</v>
      </c>
      <c r="BM197" s="2"/>
      <c r="BN197" s="0" t="n">
        <v>10210000</v>
      </c>
      <c r="BO197" s="93" t="s">
        <v>299</v>
      </c>
      <c r="BP197" s="92"/>
      <c r="BQ197" s="92"/>
      <c r="BR197" s="2"/>
      <c r="BS197" s="0" t="s">
        <v>1434</v>
      </c>
      <c r="BT197" s="2"/>
      <c r="BU197" s="2"/>
      <c r="BV197" s="34" t="n">
        <v>15012000</v>
      </c>
      <c r="BW197" s="93" t="s">
        <v>300</v>
      </c>
      <c r="BX197" s="2"/>
      <c r="BY197" s="2"/>
      <c r="BZ197" s="0" t="n">
        <v>20053000</v>
      </c>
      <c r="CA197" s="100" t="s">
        <v>191</v>
      </c>
      <c r="CB197" s="92"/>
      <c r="CC197" s="92"/>
      <c r="CD197" s="2"/>
      <c r="CE197" s="2"/>
      <c r="CF197" s="2"/>
      <c r="CG197" s="2"/>
      <c r="CH197" s="104" t="n">
        <v>100000090079</v>
      </c>
      <c r="CI197" s="43" t="s">
        <v>192</v>
      </c>
      <c r="CJ197" s="104" t="n">
        <v>100000090079</v>
      </c>
      <c r="CK197" s="0" t="s">
        <v>193</v>
      </c>
      <c r="CL197" s="73"/>
      <c r="CM197" s="97" t="n">
        <v>100000085259</v>
      </c>
      <c r="CN197" s="73" t="s">
        <v>195</v>
      </c>
      <c r="CO197" s="92"/>
      <c r="CP197" s="98"/>
      <c r="CQ197" s="0" t="s">
        <v>1385</v>
      </c>
      <c r="CR197" s="2"/>
      <c r="CS197" s="2"/>
      <c r="CX197" s="2"/>
      <c r="CY197" s="2"/>
      <c r="CZ197" s="92"/>
      <c r="DA197" s="92"/>
      <c r="DB197" s="92"/>
      <c r="DC197" s="92"/>
      <c r="DD197" s="92"/>
      <c r="DE197" s="99" t="s">
        <v>1087</v>
      </c>
      <c r="DF197" s="0" t="s">
        <v>202</v>
      </c>
      <c r="DG197" s="11"/>
      <c r="DH197" s="46" t="n">
        <v>1</v>
      </c>
      <c r="DI197" s="93" t="s">
        <v>300</v>
      </c>
      <c r="DJ197" s="34" t="n">
        <v>15012000</v>
      </c>
      <c r="DK197" s="99" t="s">
        <v>1087</v>
      </c>
      <c r="DL197" s="5" t="s">
        <v>202</v>
      </c>
      <c r="DS197" s="0" t="s">
        <v>1441</v>
      </c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99"/>
      <c r="EH197" s="2"/>
      <c r="EI197" s="2"/>
      <c r="EJ197" s="2"/>
      <c r="EK197" s="2"/>
      <c r="ER197" s="32" t="str">
        <f aca="false">CONCATENATE(CN197," ",FD197," ",DK197,DL197,"/",DN197,DO197)</f>
        <v>amlodipine oral 10mg/</v>
      </c>
      <c r="FD197" s="33" t="s">
        <v>210</v>
      </c>
      <c r="FE197" s="32" t="str">
        <f aca="false">CONCATENATE(CN197," ",FD197," ",DK197,DL197,"/",DN197,DO197)</f>
        <v>amlodipine oral 10mg/</v>
      </c>
    </row>
    <row r="198" customFormat="false" ht="13.8" hidden="false" customHeight="false" outlineLevel="0" collapsed="false">
      <c r="A198" s="91" t="n">
        <v>4750</v>
      </c>
      <c r="B198" s="0" t="s">
        <v>1563</v>
      </c>
      <c r="C198" s="92"/>
      <c r="D198" s="92"/>
      <c r="E198" s="92"/>
      <c r="F198" s="92"/>
      <c r="G198" s="0" t="n">
        <v>7755</v>
      </c>
      <c r="H198" s="91" t="n">
        <v>280650105</v>
      </c>
      <c r="I198" s="91" t="n">
        <v>280650105</v>
      </c>
      <c r="J198" s="2" t="str">
        <f aca="false">CONCATENATE(BI198," ",CK198," ",BE198," ",BO198," ",R198,S198," x ",DK198,DL198,"/",DN198,DO198)</f>
        <v>GRC amlodipine besilate RAFARM A.E.B.E. capsule, hard 30 x 5mg/</v>
      </c>
      <c r="K198" s="2" t="str">
        <f aca="false">CONCATENATE(BI198," ",CK198," ",BE198," ",BO198," ",R198,S198," x ",DK198,DL198,"/",DN198,DO198)</f>
        <v>GRC amlodipine besilate RAFARM A.E.B.E. capsule, hard 30 x 5mg/</v>
      </c>
      <c r="L198" s="2"/>
      <c r="M198" s="2"/>
      <c r="N198" s="2"/>
      <c r="O198" s="2"/>
      <c r="P198" s="0" t="n">
        <v>30</v>
      </c>
      <c r="Q198" s="73"/>
      <c r="R198" s="0" t="n">
        <v>30</v>
      </c>
      <c r="S198" s="73"/>
      <c r="T198" s="92"/>
      <c r="U198" s="92"/>
      <c r="V198" s="92"/>
      <c r="W198" s="92"/>
      <c r="X198" s="2"/>
      <c r="Y198" s="2"/>
      <c r="Z198" s="2"/>
      <c r="AA198" s="2" t="n">
        <v>30</v>
      </c>
      <c r="AB198" s="2"/>
      <c r="AC198" s="0" t="s">
        <v>1560</v>
      </c>
      <c r="AD198" s="2"/>
      <c r="AE198" s="2"/>
      <c r="AF198" s="0" t="n">
        <v>10210000</v>
      </c>
      <c r="AG198" s="93" t="s">
        <v>299</v>
      </c>
      <c r="AH198" s="0" t="s">
        <v>1434</v>
      </c>
      <c r="AI198" s="0" t="s">
        <v>1435</v>
      </c>
      <c r="AJ198" s="34" t="n">
        <v>15012000</v>
      </c>
      <c r="AK198" s="93" t="s">
        <v>300</v>
      </c>
      <c r="AL198" s="2"/>
      <c r="AM198" s="2"/>
      <c r="AN198" s="2"/>
      <c r="AO198" s="2"/>
      <c r="AP198" s="0" t="n">
        <v>30</v>
      </c>
      <c r="AR198" s="73"/>
      <c r="AS198" s="73" t="n">
        <f aca="false">AS197+1</f>
        <v>56565713</v>
      </c>
      <c r="AT198" s="36" t="str">
        <f aca="false">CONCATENATE(BI198," ",CK198," ",BE198," ",BO198," ",DK198,DL198,"/",DN198,DO198)</f>
        <v>GRC amlodipine besilate RAFARM A.E.B.E. capsule, hard 5mg/</v>
      </c>
      <c r="AU198" s="29"/>
      <c r="AW198" s="2"/>
      <c r="AX198" s="33" t="s">
        <v>1503</v>
      </c>
      <c r="AY198" s="2"/>
      <c r="AZ198" s="0" t="s">
        <v>186</v>
      </c>
      <c r="BA198" s="33" t="s">
        <v>187</v>
      </c>
      <c r="BB198" s="0" t="n">
        <v>10210000</v>
      </c>
      <c r="BC198" s="93" t="s">
        <v>299</v>
      </c>
      <c r="BD198" s="94"/>
      <c r="BE198" s="0" t="s">
        <v>1504</v>
      </c>
      <c r="BF198" s="2"/>
      <c r="BG198" s="0" t="s">
        <v>1562</v>
      </c>
      <c r="BH198" s="2"/>
      <c r="BI198" s="95" t="s">
        <v>1384</v>
      </c>
      <c r="BJ198" s="0" t="str">
        <f aca="false">CONCATENATE(CK198," ",BO198," ",DK198,DL198,"/",DN198,DO198)</f>
        <v>amlodipine besilate capsule, hard 5mg/</v>
      </c>
      <c r="BK198" s="95"/>
      <c r="BL198" s="0" t="str">
        <f aca="false">CONCATENATE(CK198," ",BO198," ",DK198,DL198,"/",DN198,DO198)</f>
        <v>amlodipine besilate capsule, hard 5mg/</v>
      </c>
      <c r="BM198" s="2"/>
      <c r="BN198" s="0" t="n">
        <v>10210000</v>
      </c>
      <c r="BO198" s="93" t="s">
        <v>299</v>
      </c>
      <c r="BP198" s="92"/>
      <c r="BQ198" s="92"/>
      <c r="BR198" s="2"/>
      <c r="BS198" s="0" t="s">
        <v>1434</v>
      </c>
      <c r="BT198" s="2"/>
      <c r="BU198" s="2"/>
      <c r="BV198" s="34" t="n">
        <v>15012000</v>
      </c>
      <c r="BW198" s="93" t="s">
        <v>300</v>
      </c>
      <c r="BX198" s="2"/>
      <c r="BY198" s="2"/>
      <c r="BZ198" s="0" t="n">
        <v>20053000</v>
      </c>
      <c r="CA198" s="100" t="s">
        <v>191</v>
      </c>
      <c r="CB198" s="92"/>
      <c r="CC198" s="92"/>
      <c r="CD198" s="2"/>
      <c r="CE198" s="2"/>
      <c r="CF198" s="2"/>
      <c r="CG198" s="2"/>
      <c r="CH198" s="104" t="n">
        <v>100000090079</v>
      </c>
      <c r="CI198" s="43" t="s">
        <v>192</v>
      </c>
      <c r="CJ198" s="104" t="n">
        <v>100000090079</v>
      </c>
      <c r="CK198" s="0" t="s">
        <v>193</v>
      </c>
      <c r="CL198" s="73"/>
      <c r="CM198" s="97" t="n">
        <v>100000085259</v>
      </c>
      <c r="CN198" s="73" t="s">
        <v>195</v>
      </c>
      <c r="CO198" s="92"/>
      <c r="CP198" s="98"/>
      <c r="CQ198" s="0" t="s">
        <v>1385</v>
      </c>
      <c r="CR198" s="2"/>
      <c r="CS198" s="2"/>
      <c r="CX198" s="2"/>
      <c r="CY198" s="2"/>
      <c r="CZ198" s="92"/>
      <c r="DA198" s="92"/>
      <c r="DB198" s="92"/>
      <c r="DC198" s="92"/>
      <c r="DD198" s="92"/>
      <c r="DE198" s="99" t="s">
        <v>1386</v>
      </c>
      <c r="DF198" s="0" t="s">
        <v>202</v>
      </c>
      <c r="DG198" s="11"/>
      <c r="DH198" s="46" t="n">
        <v>1</v>
      </c>
      <c r="DI198" s="93" t="s">
        <v>300</v>
      </c>
      <c r="DJ198" s="34" t="n">
        <v>15012000</v>
      </c>
      <c r="DK198" s="99" t="s">
        <v>1386</v>
      </c>
      <c r="DL198" s="5" t="s">
        <v>202</v>
      </c>
      <c r="DS198" s="0" t="s">
        <v>1438</v>
      </c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99"/>
      <c r="EH198" s="2"/>
      <c r="EI198" s="2"/>
      <c r="EJ198" s="2"/>
      <c r="EK198" s="2"/>
      <c r="ER198" s="32" t="str">
        <f aca="false">CONCATENATE(CN198," ",FD198," ",DK198,DL198,"/",DN198,DO198)</f>
        <v>amlodipine oral 5mg/</v>
      </c>
      <c r="FD198" s="33" t="s">
        <v>210</v>
      </c>
      <c r="FE198" s="32" t="str">
        <f aca="false">CONCATENATE(CN198," ",FD198," ",DK198,DL198,"/",DN198,DO198)</f>
        <v>amlodipine oral 5mg/</v>
      </c>
    </row>
    <row r="199" customFormat="false" ht="13.8" hidden="false" customHeight="false" outlineLevel="0" collapsed="false">
      <c r="A199" s="91" t="n">
        <v>4751</v>
      </c>
      <c r="B199" s="0" t="s">
        <v>1564</v>
      </c>
      <c r="C199" s="92"/>
      <c r="D199" s="92"/>
      <c r="E199" s="92"/>
      <c r="F199" s="92"/>
      <c r="G199" s="0" t="n">
        <v>4716</v>
      </c>
      <c r="H199" s="91" t="n">
        <v>263020204</v>
      </c>
      <c r="I199" s="91" t="n">
        <v>263020204</v>
      </c>
      <c r="J199" s="2" t="str">
        <f aca="false">CONCATENATE(BI199," ",CK199," ",BE199," ",BO199," ",R199,S199," x ",DK199,DL199,"/",DN199,DO199)</f>
        <v>GRC amlodipine besilate RAFARM A.E.B.E. capsule, hard 14 x 10mg/</v>
      </c>
      <c r="K199" s="2" t="str">
        <f aca="false">CONCATENATE(BI199," ",CK199," ",BE199," ",BO199," ",R199,S199," x ",DK199,DL199,"/",DN199,DO199)</f>
        <v>GRC amlodipine besilate RAFARM A.E.B.E. capsule, hard 14 x 10mg/</v>
      </c>
      <c r="L199" s="2"/>
      <c r="M199" s="2"/>
      <c r="N199" s="2"/>
      <c r="O199" s="2"/>
      <c r="P199" s="0" t="n">
        <v>14</v>
      </c>
      <c r="Q199" s="73"/>
      <c r="R199" s="0" t="n">
        <v>14</v>
      </c>
      <c r="S199" s="73"/>
      <c r="T199" s="92"/>
      <c r="U199" s="92"/>
      <c r="V199" s="92"/>
      <c r="W199" s="92"/>
      <c r="X199" s="2"/>
      <c r="Y199" s="2"/>
      <c r="Z199" s="2"/>
      <c r="AA199" s="2" t="n">
        <v>50</v>
      </c>
      <c r="AB199" s="2"/>
      <c r="AC199" s="0" t="s">
        <v>1565</v>
      </c>
      <c r="AD199" s="2"/>
      <c r="AE199" s="2"/>
      <c r="AF199" s="0" t="n">
        <v>10210000</v>
      </c>
      <c r="AG199" s="93" t="s">
        <v>299</v>
      </c>
      <c r="AH199" s="0" t="s">
        <v>1434</v>
      </c>
      <c r="AI199" s="0" t="s">
        <v>1435</v>
      </c>
      <c r="AJ199" s="34" t="n">
        <v>15012000</v>
      </c>
      <c r="AK199" s="93" t="s">
        <v>300</v>
      </c>
      <c r="AL199" s="2"/>
      <c r="AM199" s="2"/>
      <c r="AN199" s="2"/>
      <c r="AO199" s="2"/>
      <c r="AP199" s="0" t="n">
        <v>14</v>
      </c>
      <c r="AR199" s="73"/>
      <c r="AS199" s="73" t="n">
        <f aca="false">AS198+1</f>
        <v>56565714</v>
      </c>
      <c r="AT199" s="36" t="str">
        <f aca="false">CONCATENATE(BI199," ",CK199," ",BE199," ",BO199," ",DK199,DL199,"/",DN199,DO199)</f>
        <v>GRC amlodipine besilate RAFARM A.E.B.E. capsule, hard 10mg/</v>
      </c>
      <c r="AU199" s="29"/>
      <c r="AW199" s="2"/>
      <c r="AX199" s="33" t="s">
        <v>1566</v>
      </c>
      <c r="AY199" s="2"/>
      <c r="AZ199" s="0" t="s">
        <v>186</v>
      </c>
      <c r="BA199" s="33" t="s">
        <v>187</v>
      </c>
      <c r="BB199" s="0" t="n">
        <v>10210000</v>
      </c>
      <c r="BC199" s="93" t="s">
        <v>299</v>
      </c>
      <c r="BD199" s="94"/>
      <c r="BE199" s="0" t="s">
        <v>1504</v>
      </c>
      <c r="BF199" s="2"/>
      <c r="BG199" s="0" t="s">
        <v>1567</v>
      </c>
      <c r="BH199" s="2"/>
      <c r="BI199" s="95" t="s">
        <v>1384</v>
      </c>
      <c r="BJ199" s="0" t="str">
        <f aca="false">CONCATENATE(CK199," ",BO199," ",DK199,DL199,"/",DN199,DO199)</f>
        <v>amlodipine besilate capsule, hard 10mg/</v>
      </c>
      <c r="BK199" s="95"/>
      <c r="BL199" s="0" t="str">
        <f aca="false">CONCATENATE(CK199," ",BO199," ",DK199,DL199,"/",DN199,DO199)</f>
        <v>amlodipine besilate capsule, hard 10mg/</v>
      </c>
      <c r="BM199" s="2"/>
      <c r="BN199" s="0" t="n">
        <v>10210000</v>
      </c>
      <c r="BO199" s="93" t="s">
        <v>299</v>
      </c>
      <c r="BP199" s="92"/>
      <c r="BQ199" s="92"/>
      <c r="BR199" s="2"/>
      <c r="BS199" s="0" t="s">
        <v>1434</v>
      </c>
      <c r="BT199" s="2"/>
      <c r="BU199" s="2"/>
      <c r="BV199" s="34" t="n">
        <v>15012000</v>
      </c>
      <c r="BW199" s="93" t="s">
        <v>300</v>
      </c>
      <c r="BX199" s="2"/>
      <c r="BY199" s="2"/>
      <c r="BZ199" s="0" t="n">
        <v>20053000</v>
      </c>
      <c r="CA199" s="100" t="s">
        <v>191</v>
      </c>
      <c r="CB199" s="92"/>
      <c r="CC199" s="92"/>
      <c r="CD199" s="2"/>
      <c r="CE199" s="2"/>
      <c r="CF199" s="2"/>
      <c r="CG199" s="2"/>
      <c r="CH199" s="104" t="n">
        <v>100000090079</v>
      </c>
      <c r="CI199" s="43" t="s">
        <v>192</v>
      </c>
      <c r="CJ199" s="104" t="n">
        <v>100000090079</v>
      </c>
      <c r="CK199" s="0" t="s">
        <v>193</v>
      </c>
      <c r="CL199" s="73"/>
      <c r="CM199" s="97" t="n">
        <v>100000085259</v>
      </c>
      <c r="CN199" s="73" t="s">
        <v>195</v>
      </c>
      <c r="CO199" s="92"/>
      <c r="CP199" s="98"/>
      <c r="CQ199" s="0" t="s">
        <v>1385</v>
      </c>
      <c r="CR199" s="2"/>
      <c r="CS199" s="2"/>
      <c r="CX199" s="2"/>
      <c r="CY199" s="2"/>
      <c r="CZ199" s="92"/>
      <c r="DA199" s="92"/>
      <c r="DB199" s="92"/>
      <c r="DC199" s="92"/>
      <c r="DD199" s="92"/>
      <c r="DE199" s="99" t="n">
        <v>10</v>
      </c>
      <c r="DF199" s="0" t="s">
        <v>202</v>
      </c>
      <c r="DG199" s="11"/>
      <c r="DH199" s="46" t="n">
        <v>1</v>
      </c>
      <c r="DI199" s="93" t="s">
        <v>300</v>
      </c>
      <c r="DJ199" s="34" t="n">
        <v>15012000</v>
      </c>
      <c r="DK199" s="99" t="n">
        <v>10</v>
      </c>
      <c r="DL199" s="5" t="s">
        <v>202</v>
      </c>
      <c r="DS199" s="0" t="s">
        <v>1441</v>
      </c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99"/>
      <c r="EH199" s="2"/>
      <c r="EI199" s="2"/>
      <c r="EJ199" s="2"/>
      <c r="EK199" s="2"/>
      <c r="ER199" s="32" t="str">
        <f aca="false">CONCATENATE(CN199," ",FD199," ",DK199,DL199,"/",DN199,DO199)</f>
        <v>amlodipine oral 10mg/</v>
      </c>
      <c r="FD199" s="33" t="s">
        <v>210</v>
      </c>
      <c r="FE199" s="32" t="str">
        <f aca="false">CONCATENATE(CN199," ",FD199," ",DK199,DL199,"/",DN199,DO199)</f>
        <v>amlodipine oral 10mg/</v>
      </c>
    </row>
    <row r="200" customFormat="false" ht="13.8" hidden="false" customHeight="false" outlineLevel="0" collapsed="false">
      <c r="A200" s="91" t="n">
        <v>4752</v>
      </c>
      <c r="B200" s="0" t="s">
        <v>1568</v>
      </c>
      <c r="C200" s="92"/>
      <c r="D200" s="92"/>
      <c r="E200" s="92"/>
      <c r="F200" s="92"/>
      <c r="G200" s="0" t="n">
        <v>5433</v>
      </c>
      <c r="H200" s="91" t="n">
        <v>270780102</v>
      </c>
      <c r="I200" s="91" t="n">
        <v>270780102</v>
      </c>
      <c r="J200" s="2" t="str">
        <f aca="false">CONCATENATE(BI200," ",CK200," ",BE200," ",BO200," ",R200,S200," x ",DK200,DL200,"/",DN200,DO200)</f>
        <v>GRC amlodipine besilate RAFARM A.E.B.E. capsule, hard 30 x 10mg/</v>
      </c>
      <c r="K200" s="2" t="str">
        <f aca="false">CONCATENATE(BI200," ",CK200," ",BE200," ",BO200," ",R200,S200," x ",DK200,DL200,"/",DN200,DO200)</f>
        <v>GRC amlodipine besilate RAFARM A.E.B.E. capsule, hard 30 x 10mg/</v>
      </c>
      <c r="L200" s="2"/>
      <c r="M200" s="2"/>
      <c r="N200" s="2"/>
      <c r="O200" s="2"/>
      <c r="P200" s="0" t="n">
        <v>30</v>
      </c>
      <c r="Q200" s="73"/>
      <c r="R200" s="0" t="n">
        <v>30</v>
      </c>
      <c r="S200" s="73"/>
      <c r="T200" s="92"/>
      <c r="U200" s="92"/>
      <c r="V200" s="92"/>
      <c r="W200" s="92"/>
      <c r="X200" s="2"/>
      <c r="Y200" s="2"/>
      <c r="Z200" s="2"/>
      <c r="AA200" s="2" t="n">
        <v>30</v>
      </c>
      <c r="AB200" s="2"/>
      <c r="AC200" s="0" t="s">
        <v>1569</v>
      </c>
      <c r="AD200" s="2"/>
      <c r="AE200" s="2"/>
      <c r="AF200" s="101" t="n">
        <v>10210000</v>
      </c>
      <c r="AG200" s="93" t="s">
        <v>299</v>
      </c>
      <c r="AH200" s="0" t="s">
        <v>1379</v>
      </c>
      <c r="AI200" s="0" t="s">
        <v>1380</v>
      </c>
      <c r="AJ200" s="34" t="n">
        <v>15012000</v>
      </c>
      <c r="AK200" s="93" t="s">
        <v>300</v>
      </c>
      <c r="AL200" s="2"/>
      <c r="AM200" s="2"/>
      <c r="AN200" s="2"/>
      <c r="AO200" s="2"/>
      <c r="AP200" s="0" t="n">
        <v>30</v>
      </c>
      <c r="AR200" s="73"/>
      <c r="AS200" s="73" t="n">
        <f aca="false">AS199+1</f>
        <v>56565715</v>
      </c>
      <c r="AT200" s="36" t="str">
        <f aca="false">CONCATENATE(BI200," ",CK200," ",BE200," ",BO200," ",DK200,DL200,"/",DN200,DO200)</f>
        <v>GRC amlodipine besilate RAFARM A.E.B.E. capsule, hard 10mg/</v>
      </c>
      <c r="AU200" s="29"/>
      <c r="AW200" s="2"/>
      <c r="AX200" s="33" t="s">
        <v>1566</v>
      </c>
      <c r="AY200" s="2"/>
      <c r="AZ200" s="0" t="s">
        <v>186</v>
      </c>
      <c r="BA200" s="33" t="s">
        <v>187</v>
      </c>
      <c r="BB200" s="101" t="n">
        <v>10210000</v>
      </c>
      <c r="BC200" s="93" t="s">
        <v>299</v>
      </c>
      <c r="BD200" s="94"/>
      <c r="BE200" s="0" t="s">
        <v>1504</v>
      </c>
      <c r="BF200" s="2"/>
      <c r="BG200" s="0" t="s">
        <v>1570</v>
      </c>
      <c r="BH200" s="2"/>
      <c r="BI200" s="95" t="s">
        <v>1384</v>
      </c>
      <c r="BJ200" s="0" t="str">
        <f aca="false">CONCATENATE(CK200," ",BO200," ",DK200,DL200,"/",DN200,DO200)</f>
        <v>amlodipine besilate capsule, hard 10mg/</v>
      </c>
      <c r="BK200" s="95"/>
      <c r="BL200" s="0" t="str">
        <f aca="false">CONCATENATE(CK200," ",BO200," ",DK200,DL200,"/",DN200,DO200)</f>
        <v>amlodipine besilate capsule, hard 10mg/</v>
      </c>
      <c r="BM200" s="2"/>
      <c r="BN200" s="101" t="n">
        <v>10210000</v>
      </c>
      <c r="BO200" s="93" t="s">
        <v>299</v>
      </c>
      <c r="BP200" s="92"/>
      <c r="BQ200" s="92"/>
      <c r="BR200" s="2"/>
      <c r="BS200" s="0" t="s">
        <v>1379</v>
      </c>
      <c r="BT200" s="2"/>
      <c r="BU200" s="2"/>
      <c r="BV200" s="34" t="n">
        <v>15012000</v>
      </c>
      <c r="BW200" s="93" t="s">
        <v>300</v>
      </c>
      <c r="BX200" s="2"/>
      <c r="BY200" s="2"/>
      <c r="BZ200" s="0" t="n">
        <v>20053000</v>
      </c>
      <c r="CA200" s="100" t="s">
        <v>191</v>
      </c>
      <c r="CB200" s="92"/>
      <c r="CC200" s="92"/>
      <c r="CD200" s="2"/>
      <c r="CE200" s="2"/>
      <c r="CF200" s="2"/>
      <c r="CG200" s="2"/>
      <c r="CH200" s="104" t="n">
        <v>100000090079</v>
      </c>
      <c r="CI200" s="43" t="s">
        <v>192</v>
      </c>
      <c r="CJ200" s="104" t="n">
        <v>100000090079</v>
      </c>
      <c r="CK200" s="0" t="s">
        <v>193</v>
      </c>
      <c r="CL200" s="73"/>
      <c r="CM200" s="97" t="n">
        <v>100000085259</v>
      </c>
      <c r="CN200" s="73" t="s">
        <v>195</v>
      </c>
      <c r="CO200" s="92"/>
      <c r="CP200" s="98"/>
      <c r="CQ200" s="0" t="s">
        <v>1385</v>
      </c>
      <c r="CR200" s="2"/>
      <c r="CS200" s="2"/>
      <c r="CX200" s="2"/>
      <c r="CY200" s="2"/>
      <c r="CZ200" s="92"/>
      <c r="DA200" s="92"/>
      <c r="DB200" s="92"/>
      <c r="DC200" s="92"/>
      <c r="DD200" s="92"/>
      <c r="DE200" s="99" t="n">
        <v>10</v>
      </c>
      <c r="DF200" s="0" t="s">
        <v>202</v>
      </c>
      <c r="DG200" s="11"/>
      <c r="DH200" s="46" t="n">
        <v>1</v>
      </c>
      <c r="DI200" s="93" t="s">
        <v>300</v>
      </c>
      <c r="DJ200" s="34" t="n">
        <v>15012000</v>
      </c>
      <c r="DK200" s="99" t="n">
        <v>10</v>
      </c>
      <c r="DL200" s="5" t="s">
        <v>202</v>
      </c>
      <c r="DS200" s="0" t="s">
        <v>1387</v>
      </c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99"/>
      <c r="EH200" s="2"/>
      <c r="EI200" s="2"/>
      <c r="EJ200" s="2"/>
      <c r="EK200" s="2"/>
      <c r="ER200" s="32" t="str">
        <f aca="false">CONCATENATE(CN200," ",FD200," ",DK200,DL200,"/",DN200,DO200)</f>
        <v>amlodipine oral 10mg/</v>
      </c>
      <c r="FD200" s="33" t="s">
        <v>210</v>
      </c>
      <c r="FE200" s="32" t="str">
        <f aca="false">CONCATENATE(CN200," ",FD200," ",DK200,DL200,"/",DN200,DO200)</f>
        <v>amlodipine oral 10mg/</v>
      </c>
    </row>
    <row r="201" customFormat="false" ht="26.75" hidden="false" customHeight="false" outlineLevel="0" collapsed="false">
      <c r="A201" s="91" t="n">
        <v>7732</v>
      </c>
      <c r="B201" s="0" t="s">
        <v>1571</v>
      </c>
      <c r="C201" s="92"/>
      <c r="D201" s="92"/>
      <c r="E201" s="92"/>
      <c r="F201" s="92"/>
      <c r="G201" s="0" t="n">
        <v>5434</v>
      </c>
      <c r="H201" s="91" t="n">
        <v>270780202</v>
      </c>
      <c r="I201" s="91" t="n">
        <v>270780202</v>
      </c>
      <c r="J201" s="2" t="str">
        <f aca="false">CONCATENATE(BI201," ",CK201," ",BE201," ",BO201," ",R201,S201," x ",DK201,DL201,"/",DN201,DO201)</f>
        <v>GRC amlodipine besilate TEVA PHARMA B.V., Haarlem, THE NETHERLANDS tablet 30 x 10mg/</v>
      </c>
      <c r="K201" s="2" t="str">
        <f aca="false">CONCATENATE(BI201," ",CK201," ",BE201," ",BO201," ",R201,S201," x ",DK201,DL201,"/",DN201,DO201)</f>
        <v>GRC amlodipine besilate TEVA PHARMA B.V., Haarlem, THE NETHERLANDS tablet 30 x 10mg/</v>
      </c>
      <c r="L201" s="2"/>
      <c r="M201" s="2"/>
      <c r="N201" s="2"/>
      <c r="O201" s="2"/>
      <c r="P201" s="0" t="n">
        <v>30</v>
      </c>
      <c r="Q201" s="73"/>
      <c r="R201" s="0" t="n">
        <v>30</v>
      </c>
      <c r="S201" s="73"/>
      <c r="T201" s="92"/>
      <c r="U201" s="92"/>
      <c r="V201" s="92"/>
      <c r="W201" s="92"/>
      <c r="X201" s="2"/>
      <c r="Y201" s="2"/>
      <c r="Z201" s="2"/>
      <c r="AA201" s="2" t="n">
        <v>30</v>
      </c>
      <c r="AB201" s="2"/>
      <c r="AC201" s="0" t="s">
        <v>1569</v>
      </c>
      <c r="AD201" s="2"/>
      <c r="AE201" s="2"/>
      <c r="AF201" s="0" t="n">
        <v>10219000</v>
      </c>
      <c r="AG201" s="0" t="s">
        <v>183</v>
      </c>
      <c r="AH201" s="0" t="s">
        <v>1379</v>
      </c>
      <c r="AI201" s="0" t="s">
        <v>1380</v>
      </c>
      <c r="AJ201" s="34" t="n">
        <v>15054000</v>
      </c>
      <c r="AK201" s="93" t="s">
        <v>183</v>
      </c>
      <c r="AL201" s="2"/>
      <c r="AM201" s="2"/>
      <c r="AN201" s="2"/>
      <c r="AO201" s="2"/>
      <c r="AP201" s="0" t="n">
        <v>30</v>
      </c>
      <c r="AR201" s="73"/>
      <c r="AS201" s="73" t="n">
        <f aca="false">AS200+1</f>
        <v>56565716</v>
      </c>
      <c r="AT201" s="36" t="str">
        <f aca="false">CONCATENATE(BI201," ",CK201," ",BE201," ",BO201," ",DK201,DL201,"/",DN201,DO201)</f>
        <v>GRC amlodipine besilate TEVA PHARMA B.V., Haarlem, THE NETHERLANDS tablet 10mg/</v>
      </c>
      <c r="AU201" s="29"/>
      <c r="AW201" s="2"/>
      <c r="AX201" s="33" t="s">
        <v>1572</v>
      </c>
      <c r="AY201" s="2"/>
      <c r="AZ201" s="0" t="s">
        <v>186</v>
      </c>
      <c r="BA201" s="33" t="s">
        <v>187</v>
      </c>
      <c r="BB201" s="0" t="n">
        <v>10219000</v>
      </c>
      <c r="BC201" s="0" t="s">
        <v>183</v>
      </c>
      <c r="BD201" s="94"/>
      <c r="BE201" s="0" t="s">
        <v>1562</v>
      </c>
      <c r="BF201" s="2"/>
      <c r="BG201" s="0" t="s">
        <v>1570</v>
      </c>
      <c r="BH201" s="2"/>
      <c r="BI201" s="95" t="s">
        <v>1384</v>
      </c>
      <c r="BJ201" s="0" t="str">
        <f aca="false">CONCATENATE(CK201," ",BO201," ",DK201,DL201,"/",DN201,DO201)</f>
        <v>amlodipine besilate tablet 10mg/</v>
      </c>
      <c r="BK201" s="95"/>
      <c r="BL201" s="0" t="str">
        <f aca="false">CONCATENATE(CK201," ",BO201," ",DK201,DL201,"/",DN201,DO201)</f>
        <v>amlodipine besilate tablet 10mg/</v>
      </c>
      <c r="BM201" s="2"/>
      <c r="BN201" s="0" t="n">
        <v>10219000</v>
      </c>
      <c r="BO201" s="0" t="s">
        <v>183</v>
      </c>
      <c r="BP201" s="92"/>
      <c r="BQ201" s="92"/>
      <c r="BR201" s="2"/>
      <c r="BS201" s="0" t="s">
        <v>1379</v>
      </c>
      <c r="BT201" s="2"/>
      <c r="BU201" s="2"/>
      <c r="BV201" s="34" t="n">
        <v>15054000</v>
      </c>
      <c r="BW201" s="93" t="s">
        <v>183</v>
      </c>
      <c r="BX201" s="2"/>
      <c r="BY201" s="2"/>
      <c r="BZ201" s="0" t="n">
        <v>20053000</v>
      </c>
      <c r="CA201" s="100" t="s">
        <v>191</v>
      </c>
      <c r="CB201" s="92"/>
      <c r="CC201" s="92"/>
      <c r="CD201" s="2"/>
      <c r="CE201" s="2"/>
      <c r="CF201" s="2"/>
      <c r="CG201" s="2"/>
      <c r="CH201" s="104" t="n">
        <v>100000090079</v>
      </c>
      <c r="CI201" s="43" t="s">
        <v>192</v>
      </c>
      <c r="CJ201" s="104" t="n">
        <v>100000090079</v>
      </c>
      <c r="CK201" s="0" t="s">
        <v>193</v>
      </c>
      <c r="CL201" s="73"/>
      <c r="CM201" s="97" t="n">
        <v>100000085259</v>
      </c>
      <c r="CN201" s="73" t="s">
        <v>195</v>
      </c>
      <c r="CO201" s="92"/>
      <c r="CP201" s="98"/>
      <c r="CQ201" s="0" t="s">
        <v>1385</v>
      </c>
      <c r="CR201" s="2"/>
      <c r="CS201" s="2"/>
      <c r="CX201" s="2"/>
      <c r="CY201" s="2"/>
      <c r="CZ201" s="92"/>
      <c r="DA201" s="92"/>
      <c r="DB201" s="92"/>
      <c r="DC201" s="92"/>
      <c r="DD201" s="92"/>
      <c r="DE201" s="99" t="s">
        <v>1087</v>
      </c>
      <c r="DF201" s="0" t="s">
        <v>202</v>
      </c>
      <c r="DG201" s="11"/>
      <c r="DH201" s="46" t="n">
        <v>1</v>
      </c>
      <c r="DI201" s="93" t="s">
        <v>183</v>
      </c>
      <c r="DJ201" s="34" t="n">
        <v>15054000</v>
      </c>
      <c r="DK201" s="99" t="s">
        <v>1087</v>
      </c>
      <c r="DL201" s="5" t="s">
        <v>202</v>
      </c>
      <c r="DS201" s="0" t="s">
        <v>1390</v>
      </c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99"/>
      <c r="EH201" s="2"/>
      <c r="EI201" s="2"/>
      <c r="EJ201" s="2"/>
      <c r="EK201" s="2"/>
      <c r="ER201" s="32" t="str">
        <f aca="false">CONCATENATE(CN201," ",FD201," ",DK201,DL201,"/",DN201,DO201)</f>
        <v>amlodipine oral 10mg/</v>
      </c>
      <c r="FD201" s="33" t="s">
        <v>210</v>
      </c>
      <c r="FE201" s="32" t="str">
        <f aca="false">CONCATENATE(CN201," ",FD201," ",DK201,DL201,"/",DN201,DO201)</f>
        <v>amlodipine oral 10mg/</v>
      </c>
    </row>
    <row r="202" customFormat="false" ht="26.75" hidden="false" customHeight="false" outlineLevel="0" collapsed="false">
      <c r="A202" s="91" t="n">
        <v>7755</v>
      </c>
      <c r="B202" s="0" t="s">
        <v>1573</v>
      </c>
      <c r="C202" s="92"/>
      <c r="D202" s="92"/>
      <c r="E202" s="92"/>
      <c r="F202" s="92"/>
      <c r="G202" s="0" t="n">
        <v>5478</v>
      </c>
      <c r="H202" s="91" t="n">
        <v>271490102</v>
      </c>
      <c r="I202" s="91" t="n">
        <v>271490102</v>
      </c>
      <c r="J202" s="2" t="str">
        <f aca="false">CONCATENATE(BI202," ",CK202," ",BE202," ",BO202," ",R202,S202," x ",DK202,DL202,"/",DN202,DO202)</f>
        <v>GRC amlodipine besilate TEVA PHARMA B.V., Haarlem, THE NETHERLANDS tablet 30 x 5mg/</v>
      </c>
      <c r="K202" s="2" t="str">
        <f aca="false">CONCATENATE(BI202," ",CK202," ",BE202," ",BO202," ",R202,S202," x ",DK202,DL202,"/",DN202,DO202)</f>
        <v>GRC amlodipine besilate TEVA PHARMA B.V., Haarlem, THE NETHERLANDS tablet 30 x 5mg/</v>
      </c>
      <c r="L202" s="2"/>
      <c r="M202" s="2"/>
      <c r="N202" s="2"/>
      <c r="O202" s="2"/>
      <c r="P202" s="0" t="n">
        <v>30</v>
      </c>
      <c r="Q202" s="73"/>
      <c r="R202" s="0" t="n">
        <v>30</v>
      </c>
      <c r="S202" s="73"/>
      <c r="T202" s="92"/>
      <c r="U202" s="92"/>
      <c r="V202" s="92"/>
      <c r="W202" s="92"/>
      <c r="X202" s="2"/>
      <c r="Y202" s="2"/>
      <c r="Z202" s="2"/>
      <c r="AA202" s="2" t="n">
        <v>30</v>
      </c>
      <c r="AB202" s="2"/>
      <c r="AC202" s="0" t="s">
        <v>1574</v>
      </c>
      <c r="AD202" s="2"/>
      <c r="AE202" s="2"/>
      <c r="AF202" s="0" t="n">
        <v>10219000</v>
      </c>
      <c r="AG202" s="0" t="s">
        <v>183</v>
      </c>
      <c r="AH202" s="0" t="s">
        <v>1379</v>
      </c>
      <c r="AI202" s="0" t="s">
        <v>1380</v>
      </c>
      <c r="AJ202" s="34" t="n">
        <v>15054000</v>
      </c>
      <c r="AK202" s="93" t="s">
        <v>183</v>
      </c>
      <c r="AL202" s="2"/>
      <c r="AM202" s="2"/>
      <c r="AN202" s="2"/>
      <c r="AO202" s="2"/>
      <c r="AP202" s="0" t="n">
        <v>30</v>
      </c>
      <c r="AR202" s="73"/>
      <c r="AS202" s="73" t="n">
        <f aca="false">AS201+1</f>
        <v>56565717</v>
      </c>
      <c r="AT202" s="36" t="str">
        <f aca="false">CONCATENATE(BI202," ",CK202," ",BE202," ",BO202," ",DK202,DL202,"/",DN202,DO202)</f>
        <v>GRC amlodipine besilate TEVA PHARMA B.V., Haarlem, THE NETHERLANDS tablet 5mg/</v>
      </c>
      <c r="AU202" s="29"/>
      <c r="AW202" s="2"/>
      <c r="AX202" s="33" t="s">
        <v>1575</v>
      </c>
      <c r="AY202" s="2"/>
      <c r="AZ202" s="0" t="s">
        <v>186</v>
      </c>
      <c r="BA202" s="33" t="s">
        <v>187</v>
      </c>
      <c r="BB202" s="0" t="n">
        <v>10219000</v>
      </c>
      <c r="BC202" s="0" t="s">
        <v>183</v>
      </c>
      <c r="BD202" s="94"/>
      <c r="BE202" s="0" t="s">
        <v>1562</v>
      </c>
      <c r="BF202" s="2"/>
      <c r="BG202" s="0" t="s">
        <v>1576</v>
      </c>
      <c r="BH202" s="2"/>
      <c r="BI202" s="95" t="s">
        <v>1384</v>
      </c>
      <c r="BJ202" s="0" t="str">
        <f aca="false">CONCATENATE(CK202," ",BO202," ",DK202,DL202,"/",DN202,DO202)</f>
        <v>amlodipine besilate tablet 5mg/</v>
      </c>
      <c r="BK202" s="95"/>
      <c r="BL202" s="0" t="str">
        <f aca="false">CONCATENATE(CK202," ",BO202," ",DK202,DL202,"/",DN202,DO202)</f>
        <v>amlodipine besilate tablet 5mg/</v>
      </c>
      <c r="BM202" s="2"/>
      <c r="BN202" s="0" t="n">
        <v>10219000</v>
      </c>
      <c r="BO202" s="0" t="s">
        <v>183</v>
      </c>
      <c r="BP202" s="92"/>
      <c r="BQ202" s="92"/>
      <c r="BR202" s="2"/>
      <c r="BS202" s="0" t="s">
        <v>1379</v>
      </c>
      <c r="BT202" s="2"/>
      <c r="BU202" s="2"/>
      <c r="BV202" s="34" t="n">
        <v>15054000</v>
      </c>
      <c r="BW202" s="93" t="s">
        <v>183</v>
      </c>
      <c r="BX202" s="2"/>
      <c r="BY202" s="2"/>
      <c r="BZ202" s="0" t="n">
        <v>20053000</v>
      </c>
      <c r="CA202" s="100" t="s">
        <v>191</v>
      </c>
      <c r="CB202" s="92"/>
      <c r="CC202" s="92"/>
      <c r="CD202" s="2"/>
      <c r="CE202" s="2"/>
      <c r="CF202" s="2"/>
      <c r="CG202" s="2"/>
      <c r="CH202" s="104" t="n">
        <v>100000090079</v>
      </c>
      <c r="CI202" s="43" t="s">
        <v>192</v>
      </c>
      <c r="CJ202" s="104" t="n">
        <v>100000090079</v>
      </c>
      <c r="CK202" s="0" t="s">
        <v>193</v>
      </c>
      <c r="CL202" s="73"/>
      <c r="CM202" s="97" t="n">
        <v>100000085259</v>
      </c>
      <c r="CN202" s="73" t="s">
        <v>195</v>
      </c>
      <c r="CO202" s="92"/>
      <c r="CP202" s="98"/>
      <c r="CQ202" s="0" t="s">
        <v>1385</v>
      </c>
      <c r="CR202" s="2"/>
      <c r="CS202" s="2"/>
      <c r="CX202" s="2"/>
      <c r="CY202" s="2"/>
      <c r="CZ202" s="92"/>
      <c r="DA202" s="92"/>
      <c r="DB202" s="92"/>
      <c r="DC202" s="92"/>
      <c r="DD202" s="92"/>
      <c r="DE202" s="99" t="s">
        <v>1386</v>
      </c>
      <c r="DF202" s="0" t="s">
        <v>202</v>
      </c>
      <c r="DG202" s="11"/>
      <c r="DH202" s="46" t="n">
        <v>1</v>
      </c>
      <c r="DI202" s="93" t="s">
        <v>183</v>
      </c>
      <c r="DJ202" s="34" t="n">
        <v>15054000</v>
      </c>
      <c r="DK202" s="99" t="s">
        <v>1386</v>
      </c>
      <c r="DL202" s="5" t="s">
        <v>202</v>
      </c>
      <c r="DS202" s="0" t="s">
        <v>1387</v>
      </c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99"/>
      <c r="EH202" s="2"/>
      <c r="EI202" s="2"/>
      <c r="EJ202" s="2"/>
      <c r="EK202" s="2"/>
      <c r="ER202" s="32" t="str">
        <f aca="false">CONCATENATE(CN202," ",FD202," ",DK202,DL202,"/",DN202,DO202)</f>
        <v>amlodipine oral 5mg/</v>
      </c>
      <c r="FD202" s="33" t="s">
        <v>210</v>
      </c>
      <c r="FE202" s="32" t="str">
        <f aca="false">CONCATENATE(CN202," ",FD202," ",DK202,DL202,"/",DN202,DO202)</f>
        <v>amlodipine oral 5mg/</v>
      </c>
    </row>
    <row r="203" customFormat="false" ht="13.8" hidden="false" customHeight="false" outlineLevel="0" collapsed="false">
      <c r="A203" s="91" t="n">
        <v>4715</v>
      </c>
      <c r="B203" s="0" t="s">
        <v>1577</v>
      </c>
      <c r="C203" s="92"/>
      <c r="D203" s="92"/>
      <c r="E203" s="92"/>
      <c r="F203" s="92"/>
      <c r="G203" s="0" t="n">
        <v>5479</v>
      </c>
      <c r="H203" s="91" t="n">
        <v>271490202</v>
      </c>
      <c r="I203" s="91" t="n">
        <v>271490202</v>
      </c>
      <c r="J203" s="2" t="str">
        <f aca="false">CONCATENATE(BI203," ",CK203," ",BE203," ",BO203," ",R203,S203," x ",DK203,DL203,"/",DN203,DO203)</f>
        <v>GRC amlodipine maleate ΦΑΡΜΑΤΕΝ ΕΛΛΑΣ ΑΕΒΕ tablet 28 x 10mg/</v>
      </c>
      <c r="K203" s="2" t="str">
        <f aca="false">CONCATENATE(BI203," ",CK203," ",BE203," ",BO203," ",R203,S203," x ",DK203,DL203,"/",DN203,DO203)</f>
        <v>GRC amlodipine maleate ΦΑΡΜΑΤΕΝ ΕΛΛΑΣ ΑΕΒΕ tablet 28 x 10mg/</v>
      </c>
      <c r="L203" s="2"/>
      <c r="M203" s="2"/>
      <c r="N203" s="2"/>
      <c r="O203" s="2"/>
      <c r="P203" s="0" t="n">
        <v>28</v>
      </c>
      <c r="Q203" s="73"/>
      <c r="R203" s="0" t="n">
        <v>28</v>
      </c>
      <c r="S203" s="73"/>
      <c r="T203" s="92"/>
      <c r="U203" s="92"/>
      <c r="V203" s="92"/>
      <c r="W203" s="92"/>
      <c r="X203" s="2"/>
      <c r="Y203" s="2"/>
      <c r="Z203" s="2"/>
      <c r="AA203" s="2" t="n">
        <v>30</v>
      </c>
      <c r="AB203" s="2"/>
      <c r="AC203" s="0" t="s">
        <v>1574</v>
      </c>
      <c r="AD203" s="2"/>
      <c r="AE203" s="2"/>
      <c r="AF203" s="0" t="n">
        <v>10219000</v>
      </c>
      <c r="AG203" s="0" t="s">
        <v>183</v>
      </c>
      <c r="AH203" s="0" t="s">
        <v>1379</v>
      </c>
      <c r="AI203" s="0" t="s">
        <v>1380</v>
      </c>
      <c r="AJ203" s="34" t="n">
        <v>15054000</v>
      </c>
      <c r="AK203" s="93" t="s">
        <v>183</v>
      </c>
      <c r="AL203" s="2"/>
      <c r="AM203" s="2"/>
      <c r="AN203" s="2"/>
      <c r="AO203" s="2"/>
      <c r="AP203" s="0" t="n">
        <v>28</v>
      </c>
      <c r="AR203" s="73"/>
      <c r="AS203" s="73" t="n">
        <f aca="false">AS202+1</f>
        <v>56565718</v>
      </c>
      <c r="AT203" s="36" t="str">
        <f aca="false">CONCATENATE(BI203," ",CK203," ",BE203," ",BO203," ",DK203,DL203,"/",DN203,DO203)</f>
        <v>GRC amlodipine maleate ΦΑΡΜΑΤΕΝ ΕΛΛΑΣ ΑΕΒΕ tablet 10mg/</v>
      </c>
      <c r="AU203" s="29"/>
      <c r="AW203" s="2"/>
      <c r="AX203" s="33" t="s">
        <v>1578</v>
      </c>
      <c r="AY203" s="2"/>
      <c r="AZ203" s="0" t="s">
        <v>186</v>
      </c>
      <c r="BA203" s="33" t="s">
        <v>187</v>
      </c>
      <c r="BB203" s="0" t="n">
        <v>10219000</v>
      </c>
      <c r="BC203" s="0" t="s">
        <v>183</v>
      </c>
      <c r="BD203" s="94"/>
      <c r="BE203" s="0" t="s">
        <v>1579</v>
      </c>
      <c r="BF203" s="2"/>
      <c r="BG203" s="0" t="s">
        <v>1576</v>
      </c>
      <c r="BH203" s="2"/>
      <c r="BI203" s="95" t="s">
        <v>1384</v>
      </c>
      <c r="BJ203" s="0" t="str">
        <f aca="false">CONCATENATE(CK203," ",BO203," ",DK203,DL203,"/",DN203,DO203)</f>
        <v>amlodipine maleate tablet 10mg/</v>
      </c>
      <c r="BK203" s="95"/>
      <c r="BL203" s="0" t="str">
        <f aca="false">CONCATENATE(CK203," ",BO203," ",DK203,DL203,"/",DN203,DO203)</f>
        <v>amlodipine maleate tablet 10mg/</v>
      </c>
      <c r="BM203" s="2"/>
      <c r="BN203" s="0" t="n">
        <v>10219000</v>
      </c>
      <c r="BO203" s="0" t="s">
        <v>183</v>
      </c>
      <c r="BP203" s="92"/>
      <c r="BQ203" s="92"/>
      <c r="BR203" s="2"/>
      <c r="BS203" s="0" t="s">
        <v>1379</v>
      </c>
      <c r="BT203" s="2"/>
      <c r="BU203" s="2"/>
      <c r="BV203" s="34" t="n">
        <v>15054000</v>
      </c>
      <c r="BW203" s="93" t="s">
        <v>183</v>
      </c>
      <c r="BX203" s="2"/>
      <c r="BY203" s="2"/>
      <c r="BZ203" s="0" t="n">
        <v>20053000</v>
      </c>
      <c r="CA203" s="100" t="s">
        <v>191</v>
      </c>
      <c r="CB203" s="92"/>
      <c r="CC203" s="92"/>
      <c r="CD203" s="2"/>
      <c r="CE203" s="2"/>
      <c r="CF203" s="2"/>
      <c r="CG203" s="2"/>
      <c r="CH203" s="43" t="n">
        <v>100000089370</v>
      </c>
      <c r="CI203" s="43" t="s">
        <v>192</v>
      </c>
      <c r="CJ203" s="43" t="n">
        <v>100000089370</v>
      </c>
      <c r="CK203" s="0" t="s">
        <v>439</v>
      </c>
      <c r="CL203" s="73"/>
      <c r="CM203" s="97" t="n">
        <v>100000085259</v>
      </c>
      <c r="CN203" s="73" t="s">
        <v>195</v>
      </c>
      <c r="CO203" s="92"/>
      <c r="CP203" s="98"/>
      <c r="CQ203" s="0" t="s">
        <v>1385</v>
      </c>
      <c r="CR203" s="2"/>
      <c r="CS203" s="2"/>
      <c r="CX203" s="2"/>
      <c r="CY203" s="2"/>
      <c r="CZ203" s="92"/>
      <c r="DA203" s="92"/>
      <c r="DB203" s="92"/>
      <c r="DC203" s="92"/>
      <c r="DD203" s="92"/>
      <c r="DE203" s="99" t="s">
        <v>1087</v>
      </c>
      <c r="DF203" s="0" t="s">
        <v>202</v>
      </c>
      <c r="DG203" s="11"/>
      <c r="DH203" s="46" t="n">
        <v>1</v>
      </c>
      <c r="DI203" s="93" t="s">
        <v>183</v>
      </c>
      <c r="DJ203" s="34" t="n">
        <v>15054000</v>
      </c>
      <c r="DK203" s="99" t="s">
        <v>1087</v>
      </c>
      <c r="DL203" s="5" t="s">
        <v>202</v>
      </c>
      <c r="DS203" s="0" t="s">
        <v>1390</v>
      </c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99"/>
      <c r="EH203" s="2"/>
      <c r="EI203" s="2"/>
      <c r="EJ203" s="2"/>
      <c r="EK203" s="2"/>
      <c r="ER203" s="32" t="str">
        <f aca="false">CONCATENATE(CN203," ",FD203," ",DK203,DL203,"/",DN203,DO203)</f>
        <v>amlodipine oral 10mg/</v>
      </c>
      <c r="FD203" s="33" t="s">
        <v>210</v>
      </c>
      <c r="FE203" s="32" t="str">
        <f aca="false">CONCATENATE(CN203," ",FD203," ",DK203,DL203,"/",DN203,DO203)</f>
        <v>amlodipine oral 10mg/</v>
      </c>
    </row>
    <row r="204" customFormat="false" ht="13.8" hidden="false" customHeight="false" outlineLevel="0" collapsed="false">
      <c r="A204" s="91" t="n">
        <v>4716</v>
      </c>
      <c r="B204" s="0" t="s">
        <v>1580</v>
      </c>
      <c r="C204" s="92"/>
      <c r="D204" s="92"/>
      <c r="E204" s="92"/>
      <c r="F204" s="92"/>
      <c r="G204" s="0" t="n">
        <v>4618</v>
      </c>
      <c r="H204" s="91" t="n">
        <v>261930201</v>
      </c>
      <c r="I204" s="91" t="n">
        <v>261930201</v>
      </c>
      <c r="J204" s="2" t="str">
        <f aca="false">CONCATENATE(BI204," ",CK204," ",BE204," ",BO204," ",R204,S204," x ",DK204,DL204,"/",DN204,DO204)</f>
        <v>GRC amlodipine maleate INNOVIS PHARMA A.E.B.E tablet 30 x 10mg/</v>
      </c>
      <c r="K204" s="2" t="str">
        <f aca="false">CONCATENATE(BI204," ",CK204," ",BE204," ",BO204," ",R204,S204," x ",DK204,DL204,"/",DN204,DO204)</f>
        <v>GRC amlodipine maleate INNOVIS PHARMA A.E.B.E tablet 30 x 10mg/</v>
      </c>
      <c r="L204" s="2"/>
      <c r="M204" s="2"/>
      <c r="N204" s="2"/>
      <c r="O204" s="2"/>
      <c r="P204" s="0" t="n">
        <v>30</v>
      </c>
      <c r="Q204" s="73"/>
      <c r="R204" s="0" t="n">
        <v>30</v>
      </c>
      <c r="S204" s="73"/>
      <c r="T204" s="92"/>
      <c r="U204" s="92"/>
      <c r="V204" s="92"/>
      <c r="W204" s="92"/>
      <c r="X204" s="2"/>
      <c r="Y204" s="2"/>
      <c r="Z204" s="2"/>
      <c r="AA204" s="2" t="n">
        <v>14</v>
      </c>
      <c r="AB204" s="2"/>
      <c r="AC204" s="0" t="s">
        <v>1581</v>
      </c>
      <c r="AD204" s="2"/>
      <c r="AE204" s="2"/>
      <c r="AF204" s="0" t="n">
        <v>10219000</v>
      </c>
      <c r="AG204" s="0" t="s">
        <v>183</v>
      </c>
      <c r="AH204" s="0" t="s">
        <v>1379</v>
      </c>
      <c r="AI204" s="0" t="s">
        <v>1380</v>
      </c>
      <c r="AJ204" s="34" t="n">
        <v>15054000</v>
      </c>
      <c r="AK204" s="93" t="s">
        <v>183</v>
      </c>
      <c r="AL204" s="2"/>
      <c r="AM204" s="2"/>
      <c r="AN204" s="2"/>
      <c r="AO204" s="2"/>
      <c r="AP204" s="0" t="n">
        <v>30</v>
      </c>
      <c r="AR204" s="73"/>
      <c r="AS204" s="73" t="n">
        <f aca="false">AS203+1</f>
        <v>56565719</v>
      </c>
      <c r="AT204" s="36" t="str">
        <f aca="false">CONCATENATE(BI204," ",CK204," ",BE204," ",BO204," ",DK204,DL204,"/",DN204,DO204)</f>
        <v>GRC amlodipine maleate INNOVIS PHARMA A.E.B.E tablet 10mg/</v>
      </c>
      <c r="AU204" s="29"/>
      <c r="AW204" s="2"/>
      <c r="AX204" s="33" t="s">
        <v>1578</v>
      </c>
      <c r="AY204" s="2"/>
      <c r="AZ204" s="0" t="s">
        <v>186</v>
      </c>
      <c r="BA204" s="33" t="s">
        <v>187</v>
      </c>
      <c r="BB204" s="0" t="n">
        <v>10219000</v>
      </c>
      <c r="BC204" s="0" t="s">
        <v>183</v>
      </c>
      <c r="BD204" s="94"/>
      <c r="BE204" s="0" t="s">
        <v>1582</v>
      </c>
      <c r="BF204" s="2"/>
      <c r="BG204" s="0" t="s">
        <v>1583</v>
      </c>
      <c r="BH204" s="2"/>
      <c r="BI204" s="95" t="s">
        <v>1384</v>
      </c>
      <c r="BJ204" s="0" t="str">
        <f aca="false">CONCATENATE(CK204," ",BO204," ",DK204,DL204,"/",DN204,DO204)</f>
        <v>amlodipine maleate tablet 10mg/</v>
      </c>
      <c r="BK204" s="95"/>
      <c r="BL204" s="0" t="str">
        <f aca="false">CONCATENATE(CK204," ",BO204," ",DK204,DL204,"/",DN204,DO204)</f>
        <v>amlodipine maleate tablet 10mg/</v>
      </c>
      <c r="BM204" s="2"/>
      <c r="BN204" s="0" t="n">
        <v>10219000</v>
      </c>
      <c r="BO204" s="0" t="s">
        <v>183</v>
      </c>
      <c r="BP204" s="92"/>
      <c r="BQ204" s="92"/>
      <c r="BR204" s="2"/>
      <c r="BS204" s="0" t="s">
        <v>1379</v>
      </c>
      <c r="BT204" s="2"/>
      <c r="BU204" s="2"/>
      <c r="BV204" s="34" t="n">
        <v>15054000</v>
      </c>
      <c r="BW204" s="93" t="s">
        <v>183</v>
      </c>
      <c r="BX204" s="2"/>
      <c r="BY204" s="2"/>
      <c r="BZ204" s="0" t="n">
        <v>20053000</v>
      </c>
      <c r="CA204" s="100" t="s">
        <v>191</v>
      </c>
      <c r="CB204" s="92"/>
      <c r="CC204" s="92"/>
      <c r="CD204" s="2"/>
      <c r="CE204" s="2"/>
      <c r="CF204" s="2"/>
      <c r="CG204" s="2"/>
      <c r="CH204" s="43" t="n">
        <v>100000089370</v>
      </c>
      <c r="CI204" s="43" t="s">
        <v>192</v>
      </c>
      <c r="CJ204" s="43" t="n">
        <v>100000089370</v>
      </c>
      <c r="CK204" s="0" t="s">
        <v>439</v>
      </c>
      <c r="CL204" s="73"/>
      <c r="CM204" s="97" t="n">
        <v>100000085259</v>
      </c>
      <c r="CN204" s="73" t="s">
        <v>195</v>
      </c>
      <c r="CO204" s="92"/>
      <c r="CP204" s="98"/>
      <c r="CQ204" s="0" t="s">
        <v>1385</v>
      </c>
      <c r="CR204" s="2"/>
      <c r="CS204" s="2"/>
      <c r="CX204" s="2"/>
      <c r="CY204" s="2"/>
      <c r="CZ204" s="92"/>
      <c r="DA204" s="92"/>
      <c r="DB204" s="92"/>
      <c r="DC204" s="92"/>
      <c r="DD204" s="92"/>
      <c r="DE204" s="99" t="s">
        <v>1087</v>
      </c>
      <c r="DF204" s="0" t="s">
        <v>202</v>
      </c>
      <c r="DG204" s="11"/>
      <c r="DH204" s="46" t="n">
        <v>1</v>
      </c>
      <c r="DI204" s="93" t="s">
        <v>183</v>
      </c>
      <c r="DJ204" s="34" t="n">
        <v>15054000</v>
      </c>
      <c r="DK204" s="99" t="s">
        <v>1087</v>
      </c>
      <c r="DL204" s="5" t="s">
        <v>202</v>
      </c>
      <c r="DS204" s="0" t="s">
        <v>1390</v>
      </c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99"/>
      <c r="EH204" s="2"/>
      <c r="EI204" s="2"/>
      <c r="EJ204" s="2"/>
      <c r="EK204" s="2"/>
      <c r="ER204" s="32" t="str">
        <f aca="false">CONCATENATE(CN204," ",FD204," ",DK204,DL204,"/",DN204,DO204)</f>
        <v>amlodipine oral 10mg/</v>
      </c>
      <c r="FD204" s="33" t="s">
        <v>210</v>
      </c>
      <c r="FE204" s="32" t="str">
        <f aca="false">CONCATENATE(CN204," ",FD204," ",DK204,DL204,"/",DN204,DO204)</f>
        <v>amlodipine oral 10mg/</v>
      </c>
    </row>
    <row r="205" customFormat="false" ht="13.8" hidden="false" customHeight="false" outlineLevel="0" collapsed="false">
      <c r="A205" s="91" t="n">
        <v>5433</v>
      </c>
      <c r="B205" s="0" t="s">
        <v>1584</v>
      </c>
      <c r="C205" s="92"/>
      <c r="D205" s="92"/>
      <c r="E205" s="92"/>
      <c r="F205" s="92"/>
      <c r="G205" s="0" t="n">
        <v>4619</v>
      </c>
      <c r="H205" s="91" t="n">
        <v>261930202</v>
      </c>
      <c r="I205" s="91" t="n">
        <v>261930202</v>
      </c>
      <c r="J205" s="2" t="str">
        <f aca="false">CONCATENATE(BI205," ",CK205," ",BE205," ",BO205," ",R205,S205," x ",DK205,DL205,"/",DN205,DO205)</f>
        <v>GRC amlodipine besilate MEDOCHEMIE HELLAS AE capsule, hard 30 x 5mg/</v>
      </c>
      <c r="K205" s="2" t="str">
        <f aca="false">CONCATENATE(BI205," ",CK205," ",BE205," ",BO205," ",R205,S205," x ",DK205,DL205,"/",DN205,DO205)</f>
        <v>GRC amlodipine besilate MEDOCHEMIE HELLAS AE capsule, hard 30 x 5mg/</v>
      </c>
      <c r="L205" s="2"/>
      <c r="M205" s="2"/>
      <c r="N205" s="2"/>
      <c r="O205" s="2"/>
      <c r="P205" s="0" t="n">
        <v>30</v>
      </c>
      <c r="Q205" s="73"/>
      <c r="R205" s="0" t="n">
        <v>30</v>
      </c>
      <c r="S205" s="73"/>
      <c r="T205" s="92"/>
      <c r="U205" s="92"/>
      <c r="V205" s="92"/>
      <c r="W205" s="92"/>
      <c r="X205" s="2"/>
      <c r="Y205" s="2"/>
      <c r="Z205" s="2"/>
      <c r="AA205" s="2" t="n">
        <v>28</v>
      </c>
      <c r="AB205" s="2"/>
      <c r="AC205" s="0" t="s">
        <v>1585</v>
      </c>
      <c r="AD205" s="2"/>
      <c r="AE205" s="2"/>
      <c r="AF205" s="101" t="n">
        <v>10210000</v>
      </c>
      <c r="AG205" s="93" t="s">
        <v>299</v>
      </c>
      <c r="AH205" s="0" t="s">
        <v>1379</v>
      </c>
      <c r="AI205" s="0" t="s">
        <v>1380</v>
      </c>
      <c r="AJ205" s="34" t="n">
        <v>15012000</v>
      </c>
      <c r="AK205" s="93" t="s">
        <v>300</v>
      </c>
      <c r="AL205" s="2"/>
      <c r="AM205" s="2"/>
      <c r="AN205" s="2"/>
      <c r="AO205" s="2"/>
      <c r="AP205" s="0" t="n">
        <v>30</v>
      </c>
      <c r="AR205" s="73"/>
      <c r="AS205" s="73" t="n">
        <f aca="false">AS204+1</f>
        <v>56565720</v>
      </c>
      <c r="AT205" s="36" t="str">
        <f aca="false">CONCATENATE(BI205," ",CK205," ",BE205," ",BO205," ",DK205,DL205,"/",DN205,DO205)</f>
        <v>GRC amlodipine besilate MEDOCHEMIE HELLAS AE capsule, hard 5mg/</v>
      </c>
      <c r="AU205" s="29"/>
      <c r="AW205" s="2"/>
      <c r="AX205" s="33" t="s">
        <v>1586</v>
      </c>
      <c r="AY205" s="2"/>
      <c r="AZ205" s="0" t="s">
        <v>186</v>
      </c>
      <c r="BA205" s="33" t="s">
        <v>187</v>
      </c>
      <c r="BB205" s="101" t="n">
        <v>10210000</v>
      </c>
      <c r="BC205" s="93" t="s">
        <v>299</v>
      </c>
      <c r="BD205" s="94"/>
      <c r="BE205" s="0" t="s">
        <v>1587</v>
      </c>
      <c r="BF205" s="2"/>
      <c r="BG205" s="0" t="s">
        <v>1583</v>
      </c>
      <c r="BH205" s="2"/>
      <c r="BI205" s="95" t="s">
        <v>1384</v>
      </c>
      <c r="BJ205" s="0" t="str">
        <f aca="false">CONCATENATE(CK205," ",BO205," ",DK205,DL205,"/",DN205,DO205)</f>
        <v>amlodipine besilate capsule, hard 5mg/</v>
      </c>
      <c r="BK205" s="95"/>
      <c r="BL205" s="0" t="str">
        <f aca="false">CONCATENATE(CK205," ",BO205," ",DK205,DL205,"/",DN205,DO205)</f>
        <v>amlodipine besilate capsule, hard 5mg/</v>
      </c>
      <c r="BM205" s="2"/>
      <c r="BN205" s="101" t="n">
        <v>10210000</v>
      </c>
      <c r="BO205" s="93" t="s">
        <v>299</v>
      </c>
      <c r="BP205" s="92"/>
      <c r="BQ205" s="92"/>
      <c r="BR205" s="2"/>
      <c r="BS205" s="0" t="s">
        <v>1379</v>
      </c>
      <c r="BT205" s="2"/>
      <c r="BU205" s="2"/>
      <c r="BV205" s="34" t="n">
        <v>15012000</v>
      </c>
      <c r="BW205" s="93" t="s">
        <v>300</v>
      </c>
      <c r="BX205" s="2"/>
      <c r="BY205" s="2"/>
      <c r="BZ205" s="0" t="n">
        <v>20053000</v>
      </c>
      <c r="CA205" s="100" t="s">
        <v>191</v>
      </c>
      <c r="CB205" s="92"/>
      <c r="CC205" s="92"/>
      <c r="CD205" s="2"/>
      <c r="CE205" s="2"/>
      <c r="CF205" s="2"/>
      <c r="CG205" s="2"/>
      <c r="CH205" s="104" t="n">
        <v>100000090079</v>
      </c>
      <c r="CI205" s="43" t="s">
        <v>192</v>
      </c>
      <c r="CJ205" s="104" t="n">
        <v>100000090079</v>
      </c>
      <c r="CK205" s="0" t="s">
        <v>193</v>
      </c>
      <c r="CL205" s="73"/>
      <c r="CM205" s="97" t="n">
        <v>100000085259</v>
      </c>
      <c r="CN205" s="73" t="s">
        <v>195</v>
      </c>
      <c r="CO205" s="92"/>
      <c r="CP205" s="98"/>
      <c r="CQ205" s="0" t="s">
        <v>1385</v>
      </c>
      <c r="CR205" s="2"/>
      <c r="CS205" s="2"/>
      <c r="CX205" s="2"/>
      <c r="CY205" s="2"/>
      <c r="CZ205" s="92"/>
      <c r="DA205" s="92"/>
      <c r="DB205" s="92"/>
      <c r="DC205" s="92"/>
      <c r="DD205" s="92"/>
      <c r="DE205" s="99" t="s">
        <v>1386</v>
      </c>
      <c r="DF205" s="0" t="s">
        <v>202</v>
      </c>
      <c r="DG205" s="11"/>
      <c r="DH205" s="46" t="n">
        <v>1</v>
      </c>
      <c r="DI205" s="93" t="s">
        <v>300</v>
      </c>
      <c r="DJ205" s="34" t="n">
        <v>15012000</v>
      </c>
      <c r="DK205" s="99" t="s">
        <v>1386</v>
      </c>
      <c r="DL205" s="5" t="s">
        <v>202</v>
      </c>
      <c r="DS205" s="0" t="s">
        <v>1390</v>
      </c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99"/>
      <c r="EH205" s="2"/>
      <c r="EI205" s="2"/>
      <c r="EJ205" s="2"/>
      <c r="EK205" s="2"/>
      <c r="ER205" s="32" t="str">
        <f aca="false">CONCATENATE(CN205," ",FD205," ",DK205,DL205,"/",DN205,DO205)</f>
        <v>amlodipine oral 5mg/</v>
      </c>
      <c r="FD205" s="33" t="s">
        <v>210</v>
      </c>
      <c r="FE205" s="32" t="str">
        <f aca="false">CONCATENATE(CN205," ",FD205," ",DK205,DL205,"/",DN205,DO205)</f>
        <v>amlodipine oral 5mg/</v>
      </c>
    </row>
    <row r="206" customFormat="false" ht="13.8" hidden="false" customHeight="false" outlineLevel="0" collapsed="false">
      <c r="A206" s="91" t="n">
        <v>5434</v>
      </c>
      <c r="B206" s="0" t="s">
        <v>1588</v>
      </c>
      <c r="C206" s="92"/>
      <c r="D206" s="92"/>
      <c r="E206" s="92"/>
      <c r="F206" s="92"/>
      <c r="G206" s="0" t="n">
        <v>4823</v>
      </c>
      <c r="H206" s="91" t="n">
        <v>264220103</v>
      </c>
      <c r="I206" s="91" t="n">
        <v>264220103</v>
      </c>
      <c r="J206" s="2" t="str">
        <f aca="false">CONCATENATE(BI206," ",CK206," ",BE206," ",BO206," ",R206,S206," x ",DK206,DL206,"/",DN206,DO206)</f>
        <v>GRC amlodipine besilate MEDOCHEMIE HELLAS AE capsule, hard 30 x 10mg/</v>
      </c>
      <c r="K206" s="2" t="str">
        <f aca="false">CONCATENATE(BI206," ",CK206," ",BE206," ",BO206," ",R206,S206," x ",DK206,DL206,"/",DN206,DO206)</f>
        <v>GRC amlodipine besilate MEDOCHEMIE HELLAS AE capsule, hard 30 x 10mg/</v>
      </c>
      <c r="L206" s="2"/>
      <c r="M206" s="2"/>
      <c r="N206" s="2"/>
      <c r="O206" s="2"/>
      <c r="P206" s="0" t="n">
        <v>30</v>
      </c>
      <c r="Q206" s="73"/>
      <c r="R206" s="0" t="n">
        <v>30</v>
      </c>
      <c r="S206" s="73"/>
      <c r="T206" s="92"/>
      <c r="U206" s="92"/>
      <c r="V206" s="92"/>
      <c r="W206" s="92"/>
      <c r="X206" s="2"/>
      <c r="Y206" s="2"/>
      <c r="Z206" s="2"/>
      <c r="AA206" s="2" t="n">
        <v>30</v>
      </c>
      <c r="AB206" s="2"/>
      <c r="AC206" s="0" t="s">
        <v>1378</v>
      </c>
      <c r="AD206" s="2"/>
      <c r="AE206" s="2"/>
      <c r="AF206" s="101" t="n">
        <v>10210000</v>
      </c>
      <c r="AG206" s="93" t="s">
        <v>299</v>
      </c>
      <c r="AH206" s="0" t="s">
        <v>1379</v>
      </c>
      <c r="AI206" s="0" t="s">
        <v>1380</v>
      </c>
      <c r="AJ206" s="34" t="n">
        <v>15012000</v>
      </c>
      <c r="AK206" s="93" t="s">
        <v>300</v>
      </c>
      <c r="AL206" s="2"/>
      <c r="AM206" s="2"/>
      <c r="AN206" s="2"/>
      <c r="AO206" s="2"/>
      <c r="AP206" s="0" t="n">
        <v>30</v>
      </c>
      <c r="AR206" s="73"/>
      <c r="AS206" s="73" t="n">
        <f aca="false">AS205+1</f>
        <v>56565721</v>
      </c>
      <c r="AT206" s="36" t="str">
        <f aca="false">CONCATENATE(BI206," ",CK206," ",BE206," ",BO206," ",DK206,DL206,"/",DN206,DO206)</f>
        <v>GRC amlodipine besilate MEDOCHEMIE HELLAS AE capsule, hard 10mg/</v>
      </c>
      <c r="AU206" s="29"/>
      <c r="AW206" s="2"/>
      <c r="AX206" s="33" t="s">
        <v>1589</v>
      </c>
      <c r="AY206" s="2"/>
      <c r="AZ206" s="0" t="s">
        <v>186</v>
      </c>
      <c r="BA206" s="33" t="s">
        <v>187</v>
      </c>
      <c r="BB206" s="101" t="n">
        <v>10210000</v>
      </c>
      <c r="BC206" s="93" t="s">
        <v>299</v>
      </c>
      <c r="BD206" s="94"/>
      <c r="BE206" s="0" t="s">
        <v>1587</v>
      </c>
      <c r="BF206" s="2"/>
      <c r="BG206" s="0" t="s">
        <v>1590</v>
      </c>
      <c r="BH206" s="2"/>
      <c r="BI206" s="95" t="s">
        <v>1384</v>
      </c>
      <c r="BJ206" s="0" t="str">
        <f aca="false">CONCATENATE(CK206," ",BO206," ",DK206,DL206,"/",DN206,DO206)</f>
        <v>amlodipine besilate capsule, hard 10mg/</v>
      </c>
      <c r="BK206" s="95"/>
      <c r="BL206" s="0" t="str">
        <f aca="false">CONCATENATE(CK206," ",BO206," ",DK206,DL206,"/",DN206,DO206)</f>
        <v>amlodipine besilate capsule, hard 10mg/</v>
      </c>
      <c r="BM206" s="2"/>
      <c r="BN206" s="101" t="n">
        <v>10210000</v>
      </c>
      <c r="BO206" s="93" t="s">
        <v>299</v>
      </c>
      <c r="BP206" s="92"/>
      <c r="BQ206" s="92"/>
      <c r="BR206" s="2"/>
      <c r="BS206" s="0" t="s">
        <v>1379</v>
      </c>
      <c r="BT206" s="2"/>
      <c r="BU206" s="2"/>
      <c r="BV206" s="34" t="n">
        <v>15012000</v>
      </c>
      <c r="BW206" s="93" t="s">
        <v>300</v>
      </c>
      <c r="BX206" s="2"/>
      <c r="BY206" s="2"/>
      <c r="BZ206" s="0" t="n">
        <v>20053000</v>
      </c>
      <c r="CA206" s="100" t="s">
        <v>191</v>
      </c>
      <c r="CB206" s="92"/>
      <c r="CC206" s="92"/>
      <c r="CD206" s="2"/>
      <c r="CE206" s="2"/>
      <c r="CF206" s="2"/>
      <c r="CG206" s="2"/>
      <c r="CH206" s="104" t="n">
        <v>100000090079</v>
      </c>
      <c r="CI206" s="43" t="s">
        <v>192</v>
      </c>
      <c r="CJ206" s="104" t="n">
        <v>100000090079</v>
      </c>
      <c r="CK206" s="0" t="s">
        <v>193</v>
      </c>
      <c r="CL206" s="73"/>
      <c r="CM206" s="97" t="n">
        <v>100000085259</v>
      </c>
      <c r="CN206" s="73" t="s">
        <v>195</v>
      </c>
      <c r="CO206" s="92"/>
      <c r="CP206" s="98"/>
      <c r="CQ206" s="0" t="s">
        <v>1385</v>
      </c>
      <c r="CR206" s="2"/>
      <c r="CS206" s="2"/>
      <c r="CX206" s="2"/>
      <c r="CY206" s="2"/>
      <c r="CZ206" s="92"/>
      <c r="DA206" s="92"/>
      <c r="DB206" s="92"/>
      <c r="DC206" s="92"/>
      <c r="DD206" s="92"/>
      <c r="DE206" s="99" t="s">
        <v>1087</v>
      </c>
      <c r="DF206" s="0" t="s">
        <v>202</v>
      </c>
      <c r="DG206" s="11"/>
      <c r="DH206" s="46" t="n">
        <v>1</v>
      </c>
      <c r="DI206" s="93" t="s">
        <v>300</v>
      </c>
      <c r="DJ206" s="34" t="n">
        <v>15012000</v>
      </c>
      <c r="DK206" s="99" t="s">
        <v>1087</v>
      </c>
      <c r="DL206" s="5" t="s">
        <v>202</v>
      </c>
      <c r="DS206" s="0" t="s">
        <v>1387</v>
      </c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99"/>
      <c r="EH206" s="2"/>
      <c r="EI206" s="2"/>
      <c r="EJ206" s="2"/>
      <c r="EK206" s="2"/>
      <c r="ER206" s="32" t="str">
        <f aca="false">CONCATENATE(CN206," ",FD206," ",DK206,DL206,"/",DN206,DO206)</f>
        <v>amlodipine oral 10mg/</v>
      </c>
      <c r="FD206" s="33" t="s">
        <v>210</v>
      </c>
      <c r="FE206" s="32" t="str">
        <f aca="false">CONCATENATE(CN206," ",FD206," ",DK206,DL206,"/",DN206,DO206)</f>
        <v>amlodipine oral 10mg/</v>
      </c>
    </row>
    <row r="207" customFormat="false" ht="13.8" hidden="false" customHeight="false" outlineLevel="0" collapsed="false">
      <c r="A207" s="91" t="n">
        <v>5478</v>
      </c>
      <c r="B207" s="0" t="s">
        <v>1591</v>
      </c>
      <c r="C207" s="92"/>
      <c r="D207" s="92"/>
      <c r="E207" s="92"/>
      <c r="F207" s="92"/>
      <c r="G207" s="0" t="n">
        <v>4824</v>
      </c>
      <c r="H207" s="91" t="n">
        <v>264220203</v>
      </c>
      <c r="I207" s="91" t="n">
        <v>264220203</v>
      </c>
      <c r="J207" s="2" t="str">
        <f aca="false">CONCATENATE(BI207," ",CK207," ",BE207," ",BO207," ",R207,S207," x ",DK207,DL207,"/",DN207,DO207)</f>
        <v>GRC amlodipine besilate MEDARTE ΦΑΡΜΑΚΕΥΤΙΚΗ ΑΒΕΕ capsule, hard 30 x 5mg/</v>
      </c>
      <c r="K207" s="2" t="str">
        <f aca="false">CONCATENATE(BI207," ",CK207," ",BE207," ",BO207," ",R207,S207," x ",DK207,DL207,"/",DN207,DO207)</f>
        <v>GRC amlodipine besilate MEDARTE ΦΑΡΜΑΚΕΥΤΙΚΗ ΑΒΕΕ capsule, hard 30 x 5mg/</v>
      </c>
      <c r="L207" s="2"/>
      <c r="M207" s="2"/>
      <c r="N207" s="2"/>
      <c r="O207" s="2"/>
      <c r="P207" s="0" t="n">
        <v>30</v>
      </c>
      <c r="Q207" s="73"/>
      <c r="R207" s="0" t="n">
        <v>30</v>
      </c>
      <c r="S207" s="73"/>
      <c r="T207" s="92"/>
      <c r="U207" s="92"/>
      <c r="V207" s="92"/>
      <c r="W207" s="92"/>
      <c r="X207" s="2"/>
      <c r="Y207" s="2"/>
      <c r="Z207" s="2"/>
      <c r="AA207" s="2" t="n">
        <v>30</v>
      </c>
      <c r="AB207" s="2"/>
      <c r="AC207" s="0" t="s">
        <v>1378</v>
      </c>
      <c r="AD207" s="2"/>
      <c r="AE207" s="2"/>
      <c r="AF207" s="101" t="n">
        <v>10210000</v>
      </c>
      <c r="AG207" s="93" t="s">
        <v>299</v>
      </c>
      <c r="AH207" s="0" t="s">
        <v>1379</v>
      </c>
      <c r="AI207" s="0" t="s">
        <v>1380</v>
      </c>
      <c r="AJ207" s="34" t="n">
        <v>15012000</v>
      </c>
      <c r="AK207" s="93" t="s">
        <v>300</v>
      </c>
      <c r="AL207" s="2"/>
      <c r="AM207" s="2"/>
      <c r="AN207" s="2"/>
      <c r="AO207" s="2"/>
      <c r="AP207" s="0" t="n">
        <v>30</v>
      </c>
      <c r="AR207" s="73"/>
      <c r="AS207" s="73" t="n">
        <f aca="false">AS206+1</f>
        <v>56565722</v>
      </c>
      <c r="AT207" s="36" t="str">
        <f aca="false">CONCATENATE(BI207," ",CK207," ",BE207," ",BO207," ",DK207,DL207,"/",DN207,DO207)</f>
        <v>GRC amlodipine besilate MEDARTE ΦΑΡΜΑΚΕΥΤΙΚΗ ΑΒΕΕ capsule, hard 5mg/</v>
      </c>
      <c r="AU207" s="29"/>
      <c r="AW207" s="2"/>
      <c r="AX207" s="33" t="s">
        <v>1592</v>
      </c>
      <c r="AY207" s="2"/>
      <c r="AZ207" s="0" t="s">
        <v>186</v>
      </c>
      <c r="BA207" s="33" t="s">
        <v>187</v>
      </c>
      <c r="BB207" s="101" t="n">
        <v>10210000</v>
      </c>
      <c r="BC207" s="93" t="s">
        <v>299</v>
      </c>
      <c r="BD207" s="94"/>
      <c r="BE207" s="0" t="s">
        <v>1576</v>
      </c>
      <c r="BF207" s="2"/>
      <c r="BG207" s="0" t="s">
        <v>1590</v>
      </c>
      <c r="BH207" s="2"/>
      <c r="BI207" s="95" t="s">
        <v>1384</v>
      </c>
      <c r="BJ207" s="0" t="str">
        <f aca="false">CONCATENATE(CK207," ",BO207," ",DK207,DL207,"/",DN207,DO207)</f>
        <v>amlodipine besilate capsule, hard 5mg/</v>
      </c>
      <c r="BK207" s="95"/>
      <c r="BL207" s="0" t="str">
        <f aca="false">CONCATENATE(CK207," ",BO207," ",DK207,DL207,"/",DN207,DO207)</f>
        <v>amlodipine besilate capsule, hard 5mg/</v>
      </c>
      <c r="BM207" s="2"/>
      <c r="BN207" s="101" t="n">
        <v>10210000</v>
      </c>
      <c r="BO207" s="93" t="s">
        <v>299</v>
      </c>
      <c r="BP207" s="92"/>
      <c r="BQ207" s="92"/>
      <c r="BR207" s="2"/>
      <c r="BS207" s="0" t="s">
        <v>1379</v>
      </c>
      <c r="BT207" s="2"/>
      <c r="BU207" s="2"/>
      <c r="BV207" s="34" t="n">
        <v>15012000</v>
      </c>
      <c r="BW207" s="93" t="s">
        <v>300</v>
      </c>
      <c r="BX207" s="2"/>
      <c r="BY207" s="2"/>
      <c r="BZ207" s="0" t="n">
        <v>20053000</v>
      </c>
      <c r="CA207" s="100" t="s">
        <v>191</v>
      </c>
      <c r="CB207" s="92"/>
      <c r="CC207" s="92"/>
      <c r="CD207" s="2"/>
      <c r="CE207" s="2"/>
      <c r="CF207" s="2"/>
      <c r="CG207" s="2"/>
      <c r="CH207" s="104" t="n">
        <v>100000090079</v>
      </c>
      <c r="CI207" s="43" t="s">
        <v>192</v>
      </c>
      <c r="CJ207" s="104" t="n">
        <v>100000090079</v>
      </c>
      <c r="CK207" s="0" t="s">
        <v>193</v>
      </c>
      <c r="CL207" s="73"/>
      <c r="CM207" s="97" t="n">
        <v>100000085259</v>
      </c>
      <c r="CN207" s="73" t="s">
        <v>195</v>
      </c>
      <c r="CO207" s="92"/>
      <c r="CP207" s="98"/>
      <c r="CQ207" s="0" t="s">
        <v>1385</v>
      </c>
      <c r="CR207" s="2"/>
      <c r="CS207" s="2"/>
      <c r="CX207" s="2"/>
      <c r="CY207" s="2"/>
      <c r="CZ207" s="92"/>
      <c r="DA207" s="92"/>
      <c r="DB207" s="92"/>
      <c r="DC207" s="92"/>
      <c r="DD207" s="92"/>
      <c r="DE207" s="99" t="s">
        <v>1386</v>
      </c>
      <c r="DF207" s="0" t="s">
        <v>202</v>
      </c>
      <c r="DG207" s="11"/>
      <c r="DH207" s="46" t="n">
        <v>1</v>
      </c>
      <c r="DI207" s="93" t="s">
        <v>300</v>
      </c>
      <c r="DJ207" s="34" t="n">
        <v>15012000</v>
      </c>
      <c r="DK207" s="99" t="s">
        <v>1386</v>
      </c>
      <c r="DL207" s="5" t="s">
        <v>202</v>
      </c>
      <c r="DS207" s="0" t="s">
        <v>1390</v>
      </c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99"/>
      <c r="EH207" s="2"/>
      <c r="EI207" s="2"/>
      <c r="EJ207" s="2"/>
      <c r="EK207" s="2"/>
      <c r="ER207" s="32" t="str">
        <f aca="false">CONCATENATE(CN207," ",FD207," ",DK207,DL207,"/",DN207,DO207)</f>
        <v>amlodipine oral 5mg/</v>
      </c>
      <c r="FD207" s="33" t="s">
        <v>210</v>
      </c>
      <c r="FE207" s="32" t="str">
        <f aca="false">CONCATENATE(CN207," ",FD207," ",DK207,DL207,"/",DN207,DO207)</f>
        <v>amlodipine oral 5mg/</v>
      </c>
    </row>
    <row r="208" customFormat="false" ht="13.8" hidden="false" customHeight="false" outlineLevel="0" collapsed="false">
      <c r="A208" s="91" t="n">
        <v>5479</v>
      </c>
      <c r="B208" s="0" t="s">
        <v>1593</v>
      </c>
      <c r="C208" s="92"/>
      <c r="D208" s="92"/>
      <c r="E208" s="92"/>
      <c r="F208" s="92"/>
      <c r="G208" s="0" t="n">
        <v>4689</v>
      </c>
      <c r="H208" s="91" t="n">
        <v>262720102</v>
      </c>
      <c r="I208" s="91" t="n">
        <v>262720102</v>
      </c>
      <c r="J208" s="2" t="str">
        <f aca="false">CONCATENATE(BI208," ",CK208," ",BE208," ",BO208," ",R208,S208," x ",DK208,DL208,"/",DN208,DO208)</f>
        <v>GRC amlodipine besilate MEDARTE ΦΑΡΜΑΚΕΥΤΙΚΗ ΑΒΕΕ capsule, hard 30 x 10mg/</v>
      </c>
      <c r="K208" s="2" t="str">
        <f aca="false">CONCATENATE(BI208," ",CK208," ",BE208," ",BO208," ",R208,S208," x ",DK208,DL208,"/",DN208,DO208)</f>
        <v>GRC amlodipine besilate MEDARTE ΦΑΡΜΑΚΕΥΤΙΚΗ ΑΒΕΕ capsule, hard 30 x 10mg/</v>
      </c>
      <c r="L208" s="2"/>
      <c r="M208" s="2"/>
      <c r="N208" s="2"/>
      <c r="O208" s="2"/>
      <c r="P208" s="0" t="n">
        <v>30</v>
      </c>
      <c r="Q208" s="73"/>
      <c r="R208" s="0" t="n">
        <v>30</v>
      </c>
      <c r="S208" s="73"/>
      <c r="T208" s="92"/>
      <c r="U208" s="92"/>
      <c r="V208" s="92"/>
      <c r="W208" s="92"/>
      <c r="X208" s="2"/>
      <c r="Y208" s="2"/>
      <c r="Z208" s="2"/>
      <c r="AA208" s="2" t="n">
        <v>28</v>
      </c>
      <c r="AB208" s="2"/>
      <c r="AC208" s="0" t="s">
        <v>1594</v>
      </c>
      <c r="AD208" s="2"/>
      <c r="AE208" s="2"/>
      <c r="AF208" s="101" t="n">
        <v>10210000</v>
      </c>
      <c r="AG208" s="93" t="s">
        <v>299</v>
      </c>
      <c r="AH208" s="0" t="s">
        <v>1379</v>
      </c>
      <c r="AI208" s="0" t="s">
        <v>1380</v>
      </c>
      <c r="AJ208" s="34" t="n">
        <v>15012000</v>
      </c>
      <c r="AK208" s="93" t="s">
        <v>300</v>
      </c>
      <c r="AL208" s="2"/>
      <c r="AM208" s="2"/>
      <c r="AN208" s="2"/>
      <c r="AO208" s="2"/>
      <c r="AP208" s="0" t="n">
        <v>30</v>
      </c>
      <c r="AR208" s="73"/>
      <c r="AS208" s="73" t="n">
        <f aca="false">AS207+1</f>
        <v>56565723</v>
      </c>
      <c r="AT208" s="36" t="str">
        <f aca="false">CONCATENATE(BI208," ",CK208," ",BE208," ",BO208," ",DK208,DL208,"/",DN208,DO208)</f>
        <v>GRC amlodipine besilate MEDARTE ΦΑΡΜΑΚΕΥΤΙΚΗ ΑΒΕΕ capsule, hard 10mg/</v>
      </c>
      <c r="AU208" s="29"/>
      <c r="AW208" s="2"/>
      <c r="AX208" s="33" t="s">
        <v>1595</v>
      </c>
      <c r="AY208" s="2"/>
      <c r="AZ208" s="0" t="s">
        <v>186</v>
      </c>
      <c r="BA208" s="33" t="s">
        <v>187</v>
      </c>
      <c r="BB208" s="101" t="n">
        <v>10210000</v>
      </c>
      <c r="BC208" s="93" t="s">
        <v>299</v>
      </c>
      <c r="BD208" s="94"/>
      <c r="BE208" s="0" t="s">
        <v>1576</v>
      </c>
      <c r="BF208" s="2"/>
      <c r="BG208" s="0" t="s">
        <v>1504</v>
      </c>
      <c r="BH208" s="2"/>
      <c r="BI208" s="95" t="s">
        <v>1384</v>
      </c>
      <c r="BJ208" s="0" t="str">
        <f aca="false">CONCATENATE(CK208," ",BO208," ",DK208,DL208,"/",DN208,DO208)</f>
        <v>amlodipine besilate capsule, hard 10mg/</v>
      </c>
      <c r="BK208" s="95"/>
      <c r="BL208" s="0" t="str">
        <f aca="false">CONCATENATE(CK208," ",BO208," ",DK208,DL208,"/",DN208,DO208)</f>
        <v>amlodipine besilate capsule, hard 10mg/</v>
      </c>
      <c r="BM208" s="2"/>
      <c r="BN208" s="101" t="n">
        <v>10210000</v>
      </c>
      <c r="BO208" s="93" t="s">
        <v>299</v>
      </c>
      <c r="BP208" s="92"/>
      <c r="BQ208" s="92"/>
      <c r="BR208" s="2"/>
      <c r="BS208" s="0" t="s">
        <v>1379</v>
      </c>
      <c r="BT208" s="2"/>
      <c r="BU208" s="2"/>
      <c r="BV208" s="34" t="n">
        <v>15012000</v>
      </c>
      <c r="BW208" s="93" t="s">
        <v>300</v>
      </c>
      <c r="BX208" s="2"/>
      <c r="BY208" s="2"/>
      <c r="BZ208" s="0" t="n">
        <v>20053000</v>
      </c>
      <c r="CA208" s="100" t="s">
        <v>191</v>
      </c>
      <c r="CB208" s="92"/>
      <c r="CC208" s="92"/>
      <c r="CD208" s="2"/>
      <c r="CE208" s="2"/>
      <c r="CF208" s="2"/>
      <c r="CG208" s="2"/>
      <c r="CH208" s="104" t="n">
        <v>100000090079</v>
      </c>
      <c r="CI208" s="43" t="s">
        <v>192</v>
      </c>
      <c r="CJ208" s="104" t="n">
        <v>100000090079</v>
      </c>
      <c r="CK208" s="0" t="s">
        <v>193</v>
      </c>
      <c r="CL208" s="73"/>
      <c r="CM208" s="97" t="n">
        <v>100000085259</v>
      </c>
      <c r="CN208" s="73" t="s">
        <v>195</v>
      </c>
      <c r="CO208" s="92"/>
      <c r="CP208" s="98"/>
      <c r="CQ208" s="0" t="s">
        <v>1385</v>
      </c>
      <c r="CR208" s="2"/>
      <c r="CS208" s="2"/>
      <c r="CX208" s="2"/>
      <c r="CY208" s="2"/>
      <c r="CZ208" s="92"/>
      <c r="DA208" s="92"/>
      <c r="DB208" s="92"/>
      <c r="DC208" s="92"/>
      <c r="DD208" s="92"/>
      <c r="DE208" s="99" t="s">
        <v>1087</v>
      </c>
      <c r="DF208" s="0" t="s">
        <v>202</v>
      </c>
      <c r="DG208" s="11"/>
      <c r="DH208" s="46" t="n">
        <v>1</v>
      </c>
      <c r="DI208" s="93" t="s">
        <v>300</v>
      </c>
      <c r="DJ208" s="34" t="n">
        <v>15012000</v>
      </c>
      <c r="DK208" s="99" t="s">
        <v>1087</v>
      </c>
      <c r="DL208" s="5" t="s">
        <v>202</v>
      </c>
      <c r="DS208" s="0" t="s">
        <v>1387</v>
      </c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99"/>
      <c r="EH208" s="2"/>
      <c r="EI208" s="2"/>
      <c r="EJ208" s="2"/>
      <c r="EK208" s="2"/>
      <c r="ER208" s="32" t="str">
        <f aca="false">CONCATENATE(CN208," ",FD208," ",DK208,DL208,"/",DN208,DO208)</f>
        <v>amlodipine oral 10mg/</v>
      </c>
      <c r="FD208" s="33" t="s">
        <v>210</v>
      </c>
      <c r="FE208" s="32" t="str">
        <f aca="false">CONCATENATE(CN208," ",FD208," ",DK208,DL208,"/",DN208,DO208)</f>
        <v>amlodipine oral 10mg/</v>
      </c>
    </row>
    <row r="209" customFormat="false" ht="13.8" hidden="false" customHeight="false" outlineLevel="0" collapsed="false">
      <c r="A209" s="91" t="n">
        <v>4618</v>
      </c>
      <c r="B209" s="0" t="s">
        <v>1596</v>
      </c>
      <c r="C209" s="92"/>
      <c r="D209" s="92"/>
      <c r="E209" s="92"/>
      <c r="F209" s="92"/>
      <c r="G209" s="0" t="n">
        <v>4690</v>
      </c>
      <c r="H209" s="91" t="n">
        <v>262720201</v>
      </c>
      <c r="I209" s="91" t="n">
        <v>262720201</v>
      </c>
      <c r="J209" s="2" t="str">
        <f aca="false">CONCATENATE(BI209," ",CK209," ",BE209," ",BO209," ",R209,S209," x ",DK209,DL209,"/",DN209,DO209)</f>
        <v>GRC amlodipine besilate FARMEDIA AE capsule, hard 14 x 10mg/</v>
      </c>
      <c r="K209" s="2" t="str">
        <f aca="false">CONCATENATE(BI209," ",CK209," ",BE209," ",BO209," ",R209,S209," x ",DK209,DL209,"/",DN209,DO209)</f>
        <v>GRC amlodipine besilate FARMEDIA AE capsule, hard 14 x 10mg/</v>
      </c>
      <c r="L209" s="2"/>
      <c r="M209" s="2"/>
      <c r="N209" s="2"/>
      <c r="O209" s="2"/>
      <c r="P209" s="0" t="n">
        <v>14</v>
      </c>
      <c r="Q209" s="73"/>
      <c r="R209" s="0" t="n">
        <v>14</v>
      </c>
      <c r="S209" s="73"/>
      <c r="T209" s="92"/>
      <c r="U209" s="92"/>
      <c r="V209" s="92"/>
      <c r="W209" s="92"/>
      <c r="X209" s="2"/>
      <c r="Y209" s="2"/>
      <c r="Z209" s="2"/>
      <c r="AA209" s="2" t="n">
        <v>14</v>
      </c>
      <c r="AB209" s="2"/>
      <c r="AC209" s="0" t="s">
        <v>1427</v>
      </c>
      <c r="AD209" s="2"/>
      <c r="AE209" s="2"/>
      <c r="AF209" s="101" t="n">
        <v>10210000</v>
      </c>
      <c r="AG209" s="93" t="s">
        <v>299</v>
      </c>
      <c r="AH209" s="0" t="s">
        <v>1379</v>
      </c>
      <c r="AI209" s="0" t="s">
        <v>1380</v>
      </c>
      <c r="AJ209" s="34" t="n">
        <v>15012000</v>
      </c>
      <c r="AK209" s="93" t="s">
        <v>300</v>
      </c>
      <c r="AL209" s="2"/>
      <c r="AM209" s="2"/>
      <c r="AN209" s="2"/>
      <c r="AO209" s="2"/>
      <c r="AP209" s="0" t="n">
        <v>14</v>
      </c>
      <c r="AR209" s="73"/>
      <c r="AS209" s="73" t="n">
        <f aca="false">AS208+1</f>
        <v>56565724</v>
      </c>
      <c r="AT209" s="36" t="str">
        <f aca="false">CONCATENATE(BI209," ",CK209," ",BE209," ",BO209," ",DK209,DL209,"/",DN209,DO209)</f>
        <v>GRC amlodipine besilate FARMEDIA AE capsule, hard 10mg/</v>
      </c>
      <c r="AU209" s="29"/>
      <c r="AW209" s="2"/>
      <c r="AX209" s="33" t="s">
        <v>1597</v>
      </c>
      <c r="AY209" s="2"/>
      <c r="AZ209" s="0" t="s">
        <v>186</v>
      </c>
      <c r="BA209" s="33" t="s">
        <v>187</v>
      </c>
      <c r="BB209" s="101" t="n">
        <v>10210000</v>
      </c>
      <c r="BC209" s="93" t="s">
        <v>299</v>
      </c>
      <c r="BD209" s="94"/>
      <c r="BE209" s="0" t="s">
        <v>1583</v>
      </c>
      <c r="BF209" s="2"/>
      <c r="BG209" s="0" t="s">
        <v>1485</v>
      </c>
      <c r="BH209" s="2"/>
      <c r="BI209" s="95" t="s">
        <v>1384</v>
      </c>
      <c r="BJ209" s="0" t="str">
        <f aca="false">CONCATENATE(CK209," ",BO209," ",DK209,DL209,"/",DN209,DO209)</f>
        <v>amlodipine besilate capsule, hard 10mg/</v>
      </c>
      <c r="BK209" s="95"/>
      <c r="BL209" s="0" t="str">
        <f aca="false">CONCATENATE(CK209," ",BO209," ",DK209,DL209,"/",DN209,DO209)</f>
        <v>amlodipine besilate capsule, hard 10mg/</v>
      </c>
      <c r="BM209" s="2"/>
      <c r="BN209" s="101" t="n">
        <v>10210000</v>
      </c>
      <c r="BO209" s="93" t="s">
        <v>299</v>
      </c>
      <c r="BP209" s="92"/>
      <c r="BQ209" s="92"/>
      <c r="BR209" s="2"/>
      <c r="BS209" s="0" t="s">
        <v>1379</v>
      </c>
      <c r="BT209" s="2"/>
      <c r="BU209" s="2"/>
      <c r="BV209" s="34" t="n">
        <v>15012000</v>
      </c>
      <c r="BW209" s="93" t="s">
        <v>300</v>
      </c>
      <c r="BX209" s="2"/>
      <c r="BY209" s="2"/>
      <c r="BZ209" s="0" t="n">
        <v>20053000</v>
      </c>
      <c r="CA209" s="100" t="s">
        <v>191</v>
      </c>
      <c r="CB209" s="92"/>
      <c r="CC209" s="92"/>
      <c r="CD209" s="2"/>
      <c r="CE209" s="2"/>
      <c r="CF209" s="2"/>
      <c r="CG209" s="2"/>
      <c r="CH209" s="104" t="n">
        <v>100000090079</v>
      </c>
      <c r="CI209" s="43" t="s">
        <v>192</v>
      </c>
      <c r="CJ209" s="104" t="n">
        <v>100000090079</v>
      </c>
      <c r="CK209" s="0" t="s">
        <v>193</v>
      </c>
      <c r="CL209" s="73"/>
      <c r="CM209" s="97" t="n">
        <v>100000085259</v>
      </c>
      <c r="CN209" s="73" t="s">
        <v>195</v>
      </c>
      <c r="CO209" s="92"/>
      <c r="CP209" s="98"/>
      <c r="CQ209" s="0" t="s">
        <v>1385</v>
      </c>
      <c r="CR209" s="2"/>
      <c r="CS209" s="2"/>
      <c r="CX209" s="2"/>
      <c r="CY209" s="2"/>
      <c r="CZ209" s="92"/>
      <c r="DA209" s="92"/>
      <c r="DB209" s="92"/>
      <c r="DC209" s="92"/>
      <c r="DD209" s="92"/>
      <c r="DE209" s="99" t="s">
        <v>1087</v>
      </c>
      <c r="DF209" s="0" t="s">
        <v>202</v>
      </c>
      <c r="DG209" s="11"/>
      <c r="DH209" s="46" t="n">
        <v>1</v>
      </c>
      <c r="DI209" s="93" t="s">
        <v>300</v>
      </c>
      <c r="DJ209" s="34" t="n">
        <v>15012000</v>
      </c>
      <c r="DK209" s="99" t="s">
        <v>1087</v>
      </c>
      <c r="DL209" s="5" t="s">
        <v>202</v>
      </c>
      <c r="DS209" s="0" t="s">
        <v>1390</v>
      </c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99"/>
      <c r="EH209" s="2"/>
      <c r="EI209" s="2"/>
      <c r="EJ209" s="2"/>
      <c r="EK209" s="2"/>
      <c r="ER209" s="32" t="str">
        <f aca="false">CONCATENATE(CN209," ",FD209," ",DK209,DL209,"/",DN209,DO209)</f>
        <v>amlodipine oral 10mg/</v>
      </c>
      <c r="FD209" s="33" t="s">
        <v>210</v>
      </c>
      <c r="FE209" s="32" t="str">
        <f aca="false">CONCATENATE(CN209," ",FD209," ",DK209,DL209,"/",DN209,DO209)</f>
        <v>amlodipine oral 10mg/</v>
      </c>
    </row>
    <row r="210" customFormat="false" ht="13.8" hidden="false" customHeight="false" outlineLevel="0" collapsed="false">
      <c r="A210" s="91" t="n">
        <v>4619</v>
      </c>
      <c r="B210" s="0" t="s">
        <v>1598</v>
      </c>
      <c r="C210" s="92"/>
      <c r="D210" s="92"/>
      <c r="E210" s="92"/>
      <c r="F210" s="92"/>
      <c r="G210" s="0" t="n">
        <v>4691</v>
      </c>
      <c r="H210" s="91" t="n">
        <v>262720202</v>
      </c>
      <c r="I210" s="91" t="n">
        <v>262720202</v>
      </c>
      <c r="J210" s="2" t="str">
        <f aca="false">CONCATENATE(BI210," ",CK210," ",BE210," ",BO210," ",R210,S210," x ",DK210,DL210,"/",DN210,DO210)</f>
        <v>GRC amlodipine besilate FARMEDIA AE capsule, hard 28 x 10mg/</v>
      </c>
      <c r="K210" s="2" t="str">
        <f aca="false">CONCATENATE(BI210," ",CK210," ",BE210," ",BO210," ",R210,S210," x ",DK210,DL210,"/",DN210,DO210)</f>
        <v>GRC amlodipine besilate FARMEDIA AE capsule, hard 28 x 10mg/</v>
      </c>
      <c r="L210" s="2"/>
      <c r="M210" s="2"/>
      <c r="N210" s="2"/>
      <c r="O210" s="2"/>
      <c r="P210" s="0" t="n">
        <v>28</v>
      </c>
      <c r="Q210" s="73"/>
      <c r="R210" s="0" t="n">
        <v>28</v>
      </c>
      <c r="S210" s="73"/>
      <c r="T210" s="92"/>
      <c r="U210" s="92"/>
      <c r="V210" s="92"/>
      <c r="W210" s="92"/>
      <c r="X210" s="2"/>
      <c r="Y210" s="2"/>
      <c r="Z210" s="2"/>
      <c r="AA210" s="2" t="n">
        <v>28</v>
      </c>
      <c r="AB210" s="2"/>
      <c r="AC210" s="0" t="s">
        <v>1451</v>
      </c>
      <c r="AD210" s="2"/>
      <c r="AE210" s="2"/>
      <c r="AF210" s="101" t="n">
        <v>10210000</v>
      </c>
      <c r="AG210" s="93" t="s">
        <v>299</v>
      </c>
      <c r="AH210" s="0" t="s">
        <v>1379</v>
      </c>
      <c r="AI210" s="0" t="s">
        <v>1380</v>
      </c>
      <c r="AJ210" s="34" t="n">
        <v>15012000</v>
      </c>
      <c r="AK210" s="93" t="s">
        <v>300</v>
      </c>
      <c r="AL210" s="2"/>
      <c r="AM210" s="2"/>
      <c r="AN210" s="2"/>
      <c r="AO210" s="2"/>
      <c r="AP210" s="0" t="n">
        <v>28</v>
      </c>
      <c r="AR210" s="73"/>
      <c r="AS210" s="73" t="n">
        <f aca="false">AS209+1</f>
        <v>56565725</v>
      </c>
      <c r="AT210" s="36" t="str">
        <f aca="false">CONCATENATE(BI210," ",CK210," ",BE210," ",BO210," ",DK210,DL210,"/",DN210,DO210)</f>
        <v>GRC amlodipine besilate FARMEDIA AE capsule, hard 10mg/</v>
      </c>
      <c r="AU210" s="29"/>
      <c r="AW210" s="2"/>
      <c r="AX210" s="33" t="s">
        <v>1597</v>
      </c>
      <c r="AY210" s="2"/>
      <c r="AZ210" s="0" t="s">
        <v>186</v>
      </c>
      <c r="BA210" s="33" t="s">
        <v>187</v>
      </c>
      <c r="BB210" s="101" t="n">
        <v>10210000</v>
      </c>
      <c r="BC210" s="93" t="s">
        <v>299</v>
      </c>
      <c r="BD210" s="94"/>
      <c r="BE210" s="0" t="s">
        <v>1583</v>
      </c>
      <c r="BF210" s="2"/>
      <c r="BG210" s="0" t="s">
        <v>1504</v>
      </c>
      <c r="BH210" s="2"/>
      <c r="BI210" s="95" t="s">
        <v>1384</v>
      </c>
      <c r="BJ210" s="0" t="str">
        <f aca="false">CONCATENATE(CK210," ",BO210," ",DK210,DL210,"/",DN210,DO210)</f>
        <v>amlodipine besilate capsule, hard 10mg/</v>
      </c>
      <c r="BK210" s="95"/>
      <c r="BL210" s="0" t="str">
        <f aca="false">CONCATENATE(CK210," ",BO210," ",DK210,DL210,"/",DN210,DO210)</f>
        <v>amlodipine besilate capsule, hard 10mg/</v>
      </c>
      <c r="BM210" s="2"/>
      <c r="BN210" s="101" t="n">
        <v>10210000</v>
      </c>
      <c r="BO210" s="93" t="s">
        <v>299</v>
      </c>
      <c r="BP210" s="92"/>
      <c r="BQ210" s="92"/>
      <c r="BR210" s="2"/>
      <c r="BS210" s="0" t="s">
        <v>1379</v>
      </c>
      <c r="BT210" s="2"/>
      <c r="BU210" s="2"/>
      <c r="BV210" s="34" t="n">
        <v>15012000</v>
      </c>
      <c r="BW210" s="93" t="s">
        <v>300</v>
      </c>
      <c r="BX210" s="2"/>
      <c r="BY210" s="2"/>
      <c r="BZ210" s="0" t="n">
        <v>20053000</v>
      </c>
      <c r="CA210" s="100" t="s">
        <v>191</v>
      </c>
      <c r="CB210" s="92"/>
      <c r="CC210" s="92"/>
      <c r="CD210" s="2"/>
      <c r="CE210" s="2"/>
      <c r="CF210" s="2"/>
      <c r="CG210" s="2"/>
      <c r="CH210" s="104" t="n">
        <v>100000090079</v>
      </c>
      <c r="CI210" s="43" t="s">
        <v>192</v>
      </c>
      <c r="CJ210" s="104" t="n">
        <v>100000090079</v>
      </c>
      <c r="CK210" s="0" t="s">
        <v>193</v>
      </c>
      <c r="CL210" s="73"/>
      <c r="CM210" s="97" t="n">
        <v>100000085259</v>
      </c>
      <c r="CN210" s="73" t="s">
        <v>195</v>
      </c>
      <c r="CO210" s="92"/>
      <c r="CP210" s="98"/>
      <c r="CQ210" s="0" t="s">
        <v>1385</v>
      </c>
      <c r="CR210" s="2"/>
      <c r="CS210" s="2"/>
      <c r="CX210" s="2"/>
      <c r="CY210" s="2"/>
      <c r="CZ210" s="92"/>
      <c r="DA210" s="92"/>
      <c r="DB210" s="92"/>
      <c r="DC210" s="92"/>
      <c r="DD210" s="92"/>
      <c r="DE210" s="99" t="s">
        <v>1087</v>
      </c>
      <c r="DF210" s="0" t="s">
        <v>202</v>
      </c>
      <c r="DG210" s="11"/>
      <c r="DH210" s="46" t="n">
        <v>1</v>
      </c>
      <c r="DI210" s="93" t="s">
        <v>300</v>
      </c>
      <c r="DJ210" s="34" t="n">
        <v>15012000</v>
      </c>
      <c r="DK210" s="99" t="s">
        <v>1087</v>
      </c>
      <c r="DL210" s="5" t="s">
        <v>202</v>
      </c>
      <c r="DS210" s="0" t="s">
        <v>1390</v>
      </c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99"/>
      <c r="EH210" s="2"/>
      <c r="EI210" s="2"/>
      <c r="EJ210" s="2"/>
      <c r="EK210" s="2"/>
      <c r="ER210" s="32" t="str">
        <f aca="false">CONCATENATE(CN210," ",FD210," ",DK210,DL210,"/",DN210,DO210)</f>
        <v>amlodipine oral 10mg/</v>
      </c>
      <c r="FD210" s="33" t="s">
        <v>210</v>
      </c>
      <c r="FE210" s="32" t="str">
        <f aca="false">CONCATENATE(CN210," ",FD210," ",DK210,DL210,"/",DN210,DO210)</f>
        <v>amlodipine oral 10mg/</v>
      </c>
    </row>
    <row r="211" customFormat="false" ht="13.8" hidden="false" customHeight="false" outlineLevel="0" collapsed="false">
      <c r="A211" s="91" t="n">
        <v>8816</v>
      </c>
      <c r="B211" s="0" t="s">
        <v>1599</v>
      </c>
      <c r="C211" s="92"/>
      <c r="D211" s="92"/>
      <c r="E211" s="92"/>
      <c r="F211" s="92"/>
      <c r="G211" s="0" t="n">
        <v>4635</v>
      </c>
      <c r="H211" s="91" t="n">
        <v>262160105</v>
      </c>
      <c r="I211" s="91" t="n">
        <v>262160105</v>
      </c>
      <c r="J211" s="2" t="str">
        <f aca="false">CONCATENATE(BI211," ",CK211," ",BE211," ",BO211," ",R211,S211," x ",DK211,DL211,"/",DN211,DO211)</f>
        <v>GRC amlodipine besilate GENERICS PHARMA HELLAS ΕΠΕ tablet 30 x 5mg/</v>
      </c>
      <c r="K211" s="2" t="str">
        <f aca="false">CONCATENATE(BI211," ",CK211," ",BE211," ",BO211," ",R211,S211," x ",DK211,DL211,"/",DN211,DO211)</f>
        <v>GRC amlodipine besilate GENERICS PHARMA HELLAS ΕΠΕ tablet 30 x 5mg/</v>
      </c>
      <c r="L211" s="2"/>
      <c r="M211" s="2"/>
      <c r="N211" s="2"/>
      <c r="O211" s="2"/>
      <c r="P211" s="0" t="n">
        <v>30</v>
      </c>
      <c r="Q211" s="73"/>
      <c r="R211" s="0" t="n">
        <v>30</v>
      </c>
      <c r="S211" s="73"/>
      <c r="T211" s="92"/>
      <c r="U211" s="92"/>
      <c r="V211" s="92"/>
      <c r="W211" s="92"/>
      <c r="X211" s="2"/>
      <c r="Y211" s="2"/>
      <c r="Z211" s="2"/>
      <c r="AA211" s="2" t="n">
        <v>30</v>
      </c>
      <c r="AB211" s="2"/>
      <c r="AC211" s="0" t="s">
        <v>1600</v>
      </c>
      <c r="AD211" s="2"/>
      <c r="AE211" s="2"/>
      <c r="AF211" s="0" t="n">
        <v>10219000</v>
      </c>
      <c r="AG211" s="0" t="s">
        <v>183</v>
      </c>
      <c r="AH211" s="0" t="s">
        <v>1434</v>
      </c>
      <c r="AI211" s="0" t="s">
        <v>1435</v>
      </c>
      <c r="AJ211" s="34" t="n">
        <v>15054000</v>
      </c>
      <c r="AK211" s="93" t="s">
        <v>183</v>
      </c>
      <c r="AL211" s="2"/>
      <c r="AM211" s="2"/>
      <c r="AN211" s="2"/>
      <c r="AO211" s="2"/>
      <c r="AP211" s="0" t="n">
        <v>30</v>
      </c>
      <c r="AR211" s="73"/>
      <c r="AS211" s="73" t="n">
        <f aca="false">AS210+1</f>
        <v>56565726</v>
      </c>
      <c r="AT211" s="36" t="str">
        <f aca="false">CONCATENATE(BI211," ",CK211," ",BE211," ",BO211," ",DK211,DL211,"/",DN211,DO211)</f>
        <v>GRC amlodipine besilate GENERICS PHARMA HELLAS ΕΠΕ tablet 5mg/</v>
      </c>
      <c r="AU211" s="29"/>
      <c r="AW211" s="2"/>
      <c r="AX211" s="33" t="s">
        <v>1601</v>
      </c>
      <c r="AY211" s="2"/>
      <c r="AZ211" s="0" t="s">
        <v>186</v>
      </c>
      <c r="BA211" s="33" t="s">
        <v>187</v>
      </c>
      <c r="BB211" s="0" t="n">
        <v>10219000</v>
      </c>
      <c r="BC211" s="0" t="s">
        <v>183</v>
      </c>
      <c r="BD211" s="94"/>
      <c r="BE211" s="0" t="s">
        <v>1489</v>
      </c>
      <c r="BF211" s="2"/>
      <c r="BG211" s="0" t="s">
        <v>1383</v>
      </c>
      <c r="BH211" s="2"/>
      <c r="BI211" s="95" t="s">
        <v>1384</v>
      </c>
      <c r="BJ211" s="0" t="str">
        <f aca="false">CONCATENATE(CK211," ",BO211," ",DK211,DL211,"/",DN211,DO211)</f>
        <v>amlodipine besilate tablet 5mg/</v>
      </c>
      <c r="BK211" s="95"/>
      <c r="BL211" s="0" t="str">
        <f aca="false">CONCATENATE(CK211," ",BO211," ",DK211,DL211,"/",DN211,DO211)</f>
        <v>amlodipine besilate tablet 5mg/</v>
      </c>
      <c r="BM211" s="2"/>
      <c r="BN211" s="0" t="n">
        <v>10219000</v>
      </c>
      <c r="BO211" s="0" t="s">
        <v>183</v>
      </c>
      <c r="BP211" s="92"/>
      <c r="BQ211" s="92"/>
      <c r="BR211" s="2"/>
      <c r="BS211" s="0" t="s">
        <v>1434</v>
      </c>
      <c r="BT211" s="2"/>
      <c r="BU211" s="2"/>
      <c r="BV211" s="34" t="n">
        <v>15054000</v>
      </c>
      <c r="BW211" s="93" t="s">
        <v>183</v>
      </c>
      <c r="BX211" s="2"/>
      <c r="BY211" s="2"/>
      <c r="BZ211" s="0" t="n">
        <v>20053000</v>
      </c>
      <c r="CA211" s="100" t="s">
        <v>191</v>
      </c>
      <c r="CB211" s="92"/>
      <c r="CC211" s="92"/>
      <c r="CD211" s="2"/>
      <c r="CE211" s="2"/>
      <c r="CF211" s="2"/>
      <c r="CG211" s="2"/>
      <c r="CH211" s="104" t="n">
        <v>100000090079</v>
      </c>
      <c r="CI211" s="43" t="s">
        <v>192</v>
      </c>
      <c r="CJ211" s="104" t="n">
        <v>100000090079</v>
      </c>
      <c r="CK211" s="0" t="s">
        <v>193</v>
      </c>
      <c r="CL211" s="73"/>
      <c r="CM211" s="97" t="n">
        <v>100000085259</v>
      </c>
      <c r="CN211" s="73" t="s">
        <v>195</v>
      </c>
      <c r="CO211" s="92"/>
      <c r="CP211" s="98"/>
      <c r="CQ211" s="0" t="s">
        <v>1385</v>
      </c>
      <c r="CR211" s="2"/>
      <c r="CS211" s="2"/>
      <c r="CX211" s="2"/>
      <c r="CY211" s="2"/>
      <c r="CZ211" s="92"/>
      <c r="DA211" s="92"/>
      <c r="DB211" s="92"/>
      <c r="DC211" s="92"/>
      <c r="DD211" s="92"/>
      <c r="DE211" s="99" t="s">
        <v>1386</v>
      </c>
      <c r="DF211" s="0" t="s">
        <v>202</v>
      </c>
      <c r="DG211" s="11"/>
      <c r="DH211" s="46" t="n">
        <v>1</v>
      </c>
      <c r="DI211" s="93" t="s">
        <v>183</v>
      </c>
      <c r="DJ211" s="34" t="n">
        <v>15054000</v>
      </c>
      <c r="DK211" s="99" t="s">
        <v>1386</v>
      </c>
      <c r="DL211" s="5" t="s">
        <v>202</v>
      </c>
      <c r="DS211" s="0" t="s">
        <v>1438</v>
      </c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99"/>
      <c r="EH211" s="2"/>
      <c r="EI211" s="2"/>
      <c r="EJ211" s="2"/>
      <c r="EK211" s="2"/>
      <c r="ER211" s="32" t="str">
        <f aca="false">CONCATENATE(CN211," ",FD211," ",DK211,DL211,"/",DN211,DO211)</f>
        <v>amlodipine oral 5mg/</v>
      </c>
      <c r="FD211" s="33" t="s">
        <v>210</v>
      </c>
      <c r="FE211" s="32" t="str">
        <f aca="false">CONCATENATE(CN211," ",FD211," ",DK211,DL211,"/",DN211,DO211)</f>
        <v>amlodipine oral 5mg/</v>
      </c>
    </row>
    <row r="212" customFormat="false" ht="13.8" hidden="false" customHeight="false" outlineLevel="0" collapsed="false">
      <c r="A212" s="91" t="n">
        <v>8817</v>
      </c>
      <c r="B212" s="0" t="s">
        <v>1602</v>
      </c>
      <c r="C212" s="92"/>
      <c r="D212" s="92"/>
      <c r="E212" s="92"/>
      <c r="F212" s="92"/>
      <c r="G212" s="0" t="n">
        <v>4636</v>
      </c>
      <c r="H212" s="91" t="n">
        <v>262160205</v>
      </c>
      <c r="I212" s="91" t="n">
        <v>262160205</v>
      </c>
      <c r="J212" s="2" t="str">
        <f aca="false">CONCATENATE(BI212," ",CK212," ",BE212," ",BO212," ",R212,S212," x ",DK212,DL212,"/",DN212,DO212)</f>
        <v>GRC amlodipine besilate GENERICS PHARMA HELLAS ΕΠΕ tablet 30 x 10mg/</v>
      </c>
      <c r="K212" s="2" t="str">
        <f aca="false">CONCATENATE(BI212," ",CK212," ",BE212," ",BO212," ",R212,S212," x ",DK212,DL212,"/",DN212,DO212)</f>
        <v>GRC amlodipine besilate GENERICS PHARMA HELLAS ΕΠΕ tablet 30 x 10mg/</v>
      </c>
      <c r="L212" s="2"/>
      <c r="M212" s="2"/>
      <c r="N212" s="2"/>
      <c r="O212" s="2"/>
      <c r="P212" s="0" t="n">
        <v>30</v>
      </c>
      <c r="Q212" s="73"/>
      <c r="R212" s="0" t="n">
        <v>30</v>
      </c>
      <c r="S212" s="73"/>
      <c r="T212" s="92"/>
      <c r="U212" s="92"/>
      <c r="V212" s="92"/>
      <c r="W212" s="92"/>
      <c r="X212" s="2"/>
      <c r="Y212" s="2"/>
      <c r="Z212" s="2"/>
      <c r="AA212" s="2" t="n">
        <v>30</v>
      </c>
      <c r="AB212" s="2"/>
      <c r="AC212" s="0" t="s">
        <v>1600</v>
      </c>
      <c r="AD212" s="2"/>
      <c r="AE212" s="2"/>
      <c r="AF212" s="0" t="n">
        <v>10219000</v>
      </c>
      <c r="AG212" s="0" t="s">
        <v>183</v>
      </c>
      <c r="AH212" s="0" t="s">
        <v>1434</v>
      </c>
      <c r="AI212" s="0" t="s">
        <v>1435</v>
      </c>
      <c r="AJ212" s="34" t="n">
        <v>15054000</v>
      </c>
      <c r="AK212" s="93" t="s">
        <v>183</v>
      </c>
      <c r="AL212" s="2"/>
      <c r="AM212" s="2"/>
      <c r="AN212" s="2"/>
      <c r="AO212" s="2"/>
      <c r="AP212" s="0" t="n">
        <v>30</v>
      </c>
      <c r="AR212" s="73"/>
      <c r="AS212" s="73" t="n">
        <f aca="false">AS211+1</f>
        <v>56565727</v>
      </c>
      <c r="AT212" s="36" t="str">
        <f aca="false">CONCATENATE(BI212," ",CK212," ",BE212," ",BO212," ",DK212,DL212,"/",DN212,DO212)</f>
        <v>GRC amlodipine besilate GENERICS PHARMA HELLAS ΕΠΕ tablet 10mg/</v>
      </c>
      <c r="AU212" s="29"/>
      <c r="AW212" s="2"/>
      <c r="AX212" s="33" t="s">
        <v>1603</v>
      </c>
      <c r="AY212" s="2"/>
      <c r="AZ212" s="0" t="s">
        <v>186</v>
      </c>
      <c r="BA212" s="33" t="s">
        <v>187</v>
      </c>
      <c r="BB212" s="0" t="n">
        <v>10219000</v>
      </c>
      <c r="BC212" s="0" t="s">
        <v>183</v>
      </c>
      <c r="BD212" s="94"/>
      <c r="BE212" s="0" t="s">
        <v>1489</v>
      </c>
      <c r="BF212" s="2"/>
      <c r="BG212" s="0" t="s">
        <v>1383</v>
      </c>
      <c r="BH212" s="2"/>
      <c r="BI212" s="95" t="s">
        <v>1384</v>
      </c>
      <c r="BJ212" s="0" t="str">
        <f aca="false">CONCATENATE(CK212," ",BO212," ",DK212,DL212,"/",DN212,DO212)</f>
        <v>amlodipine besilate tablet 10mg/</v>
      </c>
      <c r="BK212" s="95"/>
      <c r="BL212" s="0" t="str">
        <f aca="false">CONCATENATE(CK212," ",BO212," ",DK212,DL212,"/",DN212,DO212)</f>
        <v>amlodipine besilate tablet 10mg/</v>
      </c>
      <c r="BM212" s="2"/>
      <c r="BN212" s="0" t="n">
        <v>10219000</v>
      </c>
      <c r="BO212" s="0" t="s">
        <v>183</v>
      </c>
      <c r="BP212" s="92"/>
      <c r="BQ212" s="92"/>
      <c r="BR212" s="2"/>
      <c r="BS212" s="0" t="s">
        <v>1434</v>
      </c>
      <c r="BT212" s="2"/>
      <c r="BU212" s="2"/>
      <c r="BV212" s="34" t="n">
        <v>15054000</v>
      </c>
      <c r="BW212" s="93" t="s">
        <v>183</v>
      </c>
      <c r="BX212" s="2"/>
      <c r="BY212" s="2"/>
      <c r="BZ212" s="0" t="n">
        <v>20053000</v>
      </c>
      <c r="CA212" s="100" t="s">
        <v>191</v>
      </c>
      <c r="CB212" s="92"/>
      <c r="CC212" s="92"/>
      <c r="CD212" s="2"/>
      <c r="CE212" s="2"/>
      <c r="CF212" s="2"/>
      <c r="CG212" s="2"/>
      <c r="CH212" s="104" t="n">
        <v>100000090079</v>
      </c>
      <c r="CI212" s="43" t="s">
        <v>192</v>
      </c>
      <c r="CJ212" s="104" t="n">
        <v>100000090079</v>
      </c>
      <c r="CK212" s="0" t="s">
        <v>193</v>
      </c>
      <c r="CL212" s="73"/>
      <c r="CM212" s="97" t="n">
        <v>100000085259</v>
      </c>
      <c r="CN212" s="73" t="s">
        <v>195</v>
      </c>
      <c r="CO212" s="92"/>
      <c r="CP212" s="98"/>
      <c r="CQ212" s="0" t="s">
        <v>1385</v>
      </c>
      <c r="CR212" s="2"/>
      <c r="CS212" s="2"/>
      <c r="CX212" s="2"/>
      <c r="CY212" s="2"/>
      <c r="CZ212" s="92"/>
      <c r="DA212" s="92"/>
      <c r="DB212" s="92"/>
      <c r="DC212" s="92"/>
      <c r="DD212" s="92"/>
      <c r="DE212" s="99" t="s">
        <v>1087</v>
      </c>
      <c r="DF212" s="0" t="s">
        <v>202</v>
      </c>
      <c r="DG212" s="11"/>
      <c r="DH212" s="46" t="n">
        <v>1</v>
      </c>
      <c r="DI212" s="93" t="s">
        <v>183</v>
      </c>
      <c r="DJ212" s="34" t="n">
        <v>15054000</v>
      </c>
      <c r="DK212" s="99" t="s">
        <v>1087</v>
      </c>
      <c r="DL212" s="5" t="s">
        <v>202</v>
      </c>
      <c r="DS212" s="0" t="s">
        <v>1441</v>
      </c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99"/>
      <c r="EH212" s="2"/>
      <c r="EI212" s="2"/>
      <c r="EJ212" s="2"/>
      <c r="EK212" s="2"/>
      <c r="ER212" s="32" t="str">
        <f aca="false">CONCATENATE(CN212," ",FD212," ",DK212,DL212,"/",DN212,DO212)</f>
        <v>amlodipine oral 10mg/</v>
      </c>
      <c r="FD212" s="33" t="s">
        <v>210</v>
      </c>
      <c r="FE212" s="32" t="str">
        <f aca="false">CONCATENATE(CN212," ",FD212," ",DK212,DL212,"/",DN212,DO212)</f>
        <v>amlodipine oral 10mg/</v>
      </c>
    </row>
    <row r="213" customFormat="false" ht="13.8" hidden="false" customHeight="false" outlineLevel="0" collapsed="false">
      <c r="A213" s="91" t="n">
        <v>4823</v>
      </c>
      <c r="B213" s="0" t="s">
        <v>1604</v>
      </c>
      <c r="C213" s="92"/>
      <c r="D213" s="92"/>
      <c r="E213" s="92"/>
      <c r="F213" s="92"/>
      <c r="G213" s="0" t="n">
        <v>5976</v>
      </c>
      <c r="H213" s="91" t="n">
        <v>278060205</v>
      </c>
      <c r="I213" s="91" t="n">
        <v>278060205</v>
      </c>
      <c r="J213" s="2" t="str">
        <f aca="false">CONCATENATE(BI213," ",CK213," ",BE213," ",BO213," ",R213,S213," x ",DK213,DL213,"/",DN213,DO213)</f>
        <v>GRC amlodipine besilate BIAN A.E. capsule, hard 30 x 5mg/</v>
      </c>
      <c r="K213" s="2" t="str">
        <f aca="false">CONCATENATE(BI213," ",CK213," ",BE213," ",BO213," ",R213,S213," x ",DK213,DL213,"/",DN213,DO213)</f>
        <v>GRC amlodipine besilate BIAN A.E. capsule, hard 30 x 5mg/</v>
      </c>
      <c r="L213" s="2"/>
      <c r="M213" s="2"/>
      <c r="N213" s="2"/>
      <c r="O213" s="2"/>
      <c r="P213" s="0" t="n">
        <v>30</v>
      </c>
      <c r="Q213" s="73"/>
      <c r="R213" s="0" t="n">
        <v>30</v>
      </c>
      <c r="S213" s="73"/>
      <c r="T213" s="92"/>
      <c r="U213" s="92"/>
      <c r="V213" s="92"/>
      <c r="W213" s="92"/>
      <c r="X213" s="2"/>
      <c r="Y213" s="2"/>
      <c r="Z213" s="2"/>
      <c r="AA213" s="2" t="n">
        <v>30</v>
      </c>
      <c r="AB213" s="2"/>
      <c r="AC213" s="0" t="s">
        <v>1605</v>
      </c>
      <c r="AD213" s="2"/>
      <c r="AE213" s="2"/>
      <c r="AF213" s="0" t="n">
        <v>10210000</v>
      </c>
      <c r="AG213" s="93" t="s">
        <v>299</v>
      </c>
      <c r="AH213" s="0" t="s">
        <v>1434</v>
      </c>
      <c r="AI213" s="0" t="s">
        <v>1435</v>
      </c>
      <c r="AJ213" s="34" t="n">
        <v>15012000</v>
      </c>
      <c r="AK213" s="93" t="s">
        <v>300</v>
      </c>
      <c r="AL213" s="2"/>
      <c r="AM213" s="2"/>
      <c r="AN213" s="2"/>
      <c r="AO213" s="2"/>
      <c r="AP213" s="0" t="n">
        <v>30</v>
      </c>
      <c r="AR213" s="73"/>
      <c r="AS213" s="73" t="n">
        <f aca="false">AS212+1</f>
        <v>56565728</v>
      </c>
      <c r="AT213" s="36" t="str">
        <f aca="false">CONCATENATE(BI213," ",CK213," ",BE213," ",BO213," ",DK213,DL213,"/",DN213,DO213)</f>
        <v>GRC amlodipine besilate BIAN A.E. capsule, hard 5mg/</v>
      </c>
      <c r="AU213" s="29"/>
      <c r="AW213" s="2"/>
      <c r="AX213" s="33" t="s">
        <v>1606</v>
      </c>
      <c r="AY213" s="2"/>
      <c r="AZ213" s="0" t="s">
        <v>186</v>
      </c>
      <c r="BA213" s="33" t="s">
        <v>187</v>
      </c>
      <c r="BB213" s="0" t="n">
        <v>10210000</v>
      </c>
      <c r="BC213" s="93" t="s">
        <v>299</v>
      </c>
      <c r="BD213" s="94"/>
      <c r="BE213" s="0" t="s">
        <v>1590</v>
      </c>
      <c r="BF213" s="2"/>
      <c r="BG213" s="0" t="s">
        <v>1607</v>
      </c>
      <c r="BH213" s="2"/>
      <c r="BI213" s="95" t="s">
        <v>1384</v>
      </c>
      <c r="BJ213" s="0" t="str">
        <f aca="false">CONCATENATE(CK213," ",BO213," ",DK213,DL213,"/",DN213,DO213)</f>
        <v>amlodipine besilate capsule, hard 5mg/</v>
      </c>
      <c r="BK213" s="95"/>
      <c r="BL213" s="0" t="str">
        <f aca="false">CONCATENATE(CK213," ",BO213," ",DK213,DL213,"/",DN213,DO213)</f>
        <v>amlodipine besilate capsule, hard 5mg/</v>
      </c>
      <c r="BM213" s="2"/>
      <c r="BN213" s="0" t="n">
        <v>10210000</v>
      </c>
      <c r="BO213" s="93" t="s">
        <v>299</v>
      </c>
      <c r="BP213" s="92"/>
      <c r="BQ213" s="92"/>
      <c r="BR213" s="2"/>
      <c r="BS213" s="0" t="s">
        <v>1434</v>
      </c>
      <c r="BT213" s="2"/>
      <c r="BU213" s="2"/>
      <c r="BV213" s="34" t="n">
        <v>15012000</v>
      </c>
      <c r="BW213" s="93" t="s">
        <v>300</v>
      </c>
      <c r="BX213" s="2"/>
      <c r="BY213" s="2"/>
      <c r="BZ213" s="0" t="n">
        <v>20053000</v>
      </c>
      <c r="CA213" s="100" t="s">
        <v>191</v>
      </c>
      <c r="CB213" s="92"/>
      <c r="CC213" s="92"/>
      <c r="CD213" s="2"/>
      <c r="CE213" s="2"/>
      <c r="CF213" s="2"/>
      <c r="CG213" s="2"/>
      <c r="CH213" s="104" t="n">
        <v>100000090079</v>
      </c>
      <c r="CI213" s="43" t="s">
        <v>192</v>
      </c>
      <c r="CJ213" s="104" t="n">
        <v>100000090079</v>
      </c>
      <c r="CK213" s="0" t="s">
        <v>193</v>
      </c>
      <c r="CL213" s="73"/>
      <c r="CM213" s="97" t="n">
        <v>100000085259</v>
      </c>
      <c r="CN213" s="73" t="s">
        <v>195</v>
      </c>
      <c r="CO213" s="92"/>
      <c r="CP213" s="98"/>
      <c r="CQ213" s="0" t="s">
        <v>1385</v>
      </c>
      <c r="CR213" s="2"/>
      <c r="CS213" s="2"/>
      <c r="CX213" s="2"/>
      <c r="CY213" s="2"/>
      <c r="CZ213" s="92"/>
      <c r="DA213" s="92"/>
      <c r="DB213" s="92"/>
      <c r="DC213" s="92"/>
      <c r="DD213" s="92"/>
      <c r="DE213" s="99" t="s">
        <v>1386</v>
      </c>
      <c r="DF213" s="0" t="s">
        <v>202</v>
      </c>
      <c r="DG213" s="11"/>
      <c r="DH213" s="46" t="n">
        <v>1</v>
      </c>
      <c r="DI213" s="93" t="s">
        <v>300</v>
      </c>
      <c r="DJ213" s="34" t="n">
        <v>15012000</v>
      </c>
      <c r="DK213" s="99" t="s">
        <v>1386</v>
      </c>
      <c r="DL213" s="5" t="s">
        <v>202</v>
      </c>
      <c r="DS213" s="0" t="s">
        <v>1441</v>
      </c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99"/>
      <c r="EH213" s="2"/>
      <c r="EI213" s="2"/>
      <c r="EJ213" s="2"/>
      <c r="EK213" s="2"/>
      <c r="ER213" s="32" t="str">
        <f aca="false">CONCATENATE(CN213," ",FD213," ",DK213,DL213,"/",DN213,DO213)</f>
        <v>amlodipine oral 5mg/</v>
      </c>
      <c r="FD213" s="33" t="s">
        <v>210</v>
      </c>
      <c r="FE213" s="32" t="str">
        <f aca="false">CONCATENATE(CN213," ",FD213," ",DK213,DL213,"/",DN213,DO213)</f>
        <v>amlodipine oral 5mg/</v>
      </c>
    </row>
    <row r="214" customFormat="false" ht="13.8" hidden="false" customHeight="false" outlineLevel="0" collapsed="false">
      <c r="A214" s="91" t="n">
        <v>4824</v>
      </c>
      <c r="B214" s="0" t="s">
        <v>1608</v>
      </c>
      <c r="C214" s="92"/>
      <c r="D214" s="92"/>
      <c r="E214" s="92"/>
      <c r="F214" s="92"/>
      <c r="G214" s="0" t="n">
        <v>5467</v>
      </c>
      <c r="H214" s="91" t="n">
        <v>271410103</v>
      </c>
      <c r="I214" s="91" t="n">
        <v>271410103</v>
      </c>
      <c r="J214" s="2" t="str">
        <f aca="false">CONCATENATE(BI214," ",CK214," ",BE214," ",BO214," ",R214,S214," x ",DK214,DL214,"/",DN214,DO214)</f>
        <v>GRC amlodipine besilate BIAN A.E. capsule, hard 30 x 10mg/</v>
      </c>
      <c r="K214" s="2" t="str">
        <f aca="false">CONCATENATE(BI214," ",CK214," ",BE214," ",BO214," ",R214,S214," x ",DK214,DL214,"/",DN214,DO214)</f>
        <v>GRC amlodipine besilate BIAN A.E. capsule, hard 30 x 10mg/</v>
      </c>
      <c r="L214" s="2"/>
      <c r="M214" s="2"/>
      <c r="N214" s="2"/>
      <c r="O214" s="2"/>
      <c r="P214" s="0" t="n">
        <v>30</v>
      </c>
      <c r="Q214" s="73"/>
      <c r="R214" s="0" t="n">
        <v>30</v>
      </c>
      <c r="S214" s="73"/>
      <c r="T214" s="92"/>
      <c r="U214" s="92"/>
      <c r="V214" s="92"/>
      <c r="W214" s="92"/>
      <c r="X214" s="2"/>
      <c r="Y214" s="2"/>
      <c r="Z214" s="2"/>
      <c r="AA214" s="2" t="n">
        <v>30</v>
      </c>
      <c r="AB214" s="2"/>
      <c r="AC214" s="0" t="s">
        <v>1609</v>
      </c>
      <c r="AD214" s="2"/>
      <c r="AE214" s="2"/>
      <c r="AF214" s="101" t="n">
        <v>10210000</v>
      </c>
      <c r="AG214" s="93" t="s">
        <v>299</v>
      </c>
      <c r="AH214" s="0" t="s">
        <v>1379</v>
      </c>
      <c r="AI214" s="0" t="s">
        <v>1380</v>
      </c>
      <c r="AJ214" s="34" t="n">
        <v>15012000</v>
      </c>
      <c r="AK214" s="93" t="s">
        <v>300</v>
      </c>
      <c r="AL214" s="2"/>
      <c r="AM214" s="2"/>
      <c r="AN214" s="2"/>
      <c r="AO214" s="2"/>
      <c r="AP214" s="0" t="n">
        <v>30</v>
      </c>
      <c r="AR214" s="73"/>
      <c r="AS214" s="73" t="n">
        <f aca="false">AS213+1</f>
        <v>56565729</v>
      </c>
      <c r="AT214" s="36" t="str">
        <f aca="false">CONCATENATE(BI214," ",CK214," ",BE214," ",BO214," ",DK214,DL214,"/",DN214,DO214)</f>
        <v>GRC amlodipine besilate BIAN A.E. capsule, hard 10mg/</v>
      </c>
      <c r="AU214" s="29"/>
      <c r="AW214" s="2"/>
      <c r="AX214" s="33" t="s">
        <v>1610</v>
      </c>
      <c r="AY214" s="2"/>
      <c r="AZ214" s="0" t="s">
        <v>186</v>
      </c>
      <c r="BA214" s="33" t="s">
        <v>187</v>
      </c>
      <c r="BB214" s="101" t="n">
        <v>10210000</v>
      </c>
      <c r="BC214" s="93" t="s">
        <v>299</v>
      </c>
      <c r="BD214" s="94"/>
      <c r="BE214" s="0" t="s">
        <v>1590</v>
      </c>
      <c r="BF214" s="2"/>
      <c r="BG214" s="0" t="s">
        <v>1611</v>
      </c>
      <c r="BH214" s="2"/>
      <c r="BI214" s="95" t="s">
        <v>1384</v>
      </c>
      <c r="BJ214" s="0" t="str">
        <f aca="false">CONCATENATE(CK214," ",BO214," ",DK214,DL214,"/",DN214,DO214)</f>
        <v>amlodipine besilate capsule, hard 10mg/</v>
      </c>
      <c r="BK214" s="95"/>
      <c r="BL214" s="0" t="str">
        <f aca="false">CONCATENATE(CK214," ",BO214," ",DK214,DL214,"/",DN214,DO214)</f>
        <v>amlodipine besilate capsule, hard 10mg/</v>
      </c>
      <c r="BM214" s="2"/>
      <c r="BN214" s="101" t="n">
        <v>10210000</v>
      </c>
      <c r="BO214" s="93" t="s">
        <v>299</v>
      </c>
      <c r="BP214" s="92"/>
      <c r="BQ214" s="92"/>
      <c r="BR214" s="2"/>
      <c r="BS214" s="0" t="s">
        <v>1379</v>
      </c>
      <c r="BT214" s="2"/>
      <c r="BU214" s="2"/>
      <c r="BV214" s="34" t="n">
        <v>15012000</v>
      </c>
      <c r="BW214" s="93" t="s">
        <v>300</v>
      </c>
      <c r="BX214" s="2"/>
      <c r="BY214" s="2"/>
      <c r="BZ214" s="0" t="n">
        <v>20053000</v>
      </c>
      <c r="CA214" s="100" t="s">
        <v>191</v>
      </c>
      <c r="CB214" s="92"/>
      <c r="CC214" s="92"/>
      <c r="CD214" s="2"/>
      <c r="CE214" s="2"/>
      <c r="CF214" s="2"/>
      <c r="CG214" s="2"/>
      <c r="CH214" s="104" t="n">
        <v>100000090079</v>
      </c>
      <c r="CI214" s="43" t="s">
        <v>192</v>
      </c>
      <c r="CJ214" s="104" t="n">
        <v>100000090079</v>
      </c>
      <c r="CK214" s="0" t="s">
        <v>193</v>
      </c>
      <c r="CL214" s="73"/>
      <c r="CM214" s="97" t="n">
        <v>100000085259</v>
      </c>
      <c r="CN214" s="73" t="s">
        <v>195</v>
      </c>
      <c r="CO214" s="92"/>
      <c r="CP214" s="98"/>
      <c r="CQ214" s="0" t="s">
        <v>1385</v>
      </c>
      <c r="CR214" s="2"/>
      <c r="CS214" s="2"/>
      <c r="CX214" s="2"/>
      <c r="CY214" s="2"/>
      <c r="CZ214" s="92"/>
      <c r="DA214" s="92"/>
      <c r="DB214" s="92"/>
      <c r="DC214" s="92"/>
      <c r="DD214" s="92"/>
      <c r="DE214" s="99" t="s">
        <v>1087</v>
      </c>
      <c r="DF214" s="0" t="s">
        <v>202</v>
      </c>
      <c r="DG214" s="11"/>
      <c r="DH214" s="46" t="n">
        <v>1</v>
      </c>
      <c r="DI214" s="93" t="s">
        <v>300</v>
      </c>
      <c r="DJ214" s="34" t="n">
        <v>15012000</v>
      </c>
      <c r="DK214" s="99" t="s">
        <v>1087</v>
      </c>
      <c r="DL214" s="5" t="s">
        <v>202</v>
      </c>
      <c r="DS214" s="0" t="s">
        <v>1387</v>
      </c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99"/>
      <c r="EH214" s="2"/>
      <c r="EI214" s="2"/>
      <c r="EJ214" s="2"/>
      <c r="EK214" s="2"/>
      <c r="ER214" s="32" t="str">
        <f aca="false">CONCATENATE(CN214," ",FD214," ",DK214,DL214,"/",DN214,DO214)</f>
        <v>amlodipine oral 10mg/</v>
      </c>
      <c r="FD214" s="33" t="s">
        <v>210</v>
      </c>
      <c r="FE214" s="32" t="str">
        <f aca="false">CONCATENATE(CN214," ",FD214," ",DK214,DL214,"/",DN214,DO214)</f>
        <v>amlodipine oral 10mg/</v>
      </c>
    </row>
    <row r="215" customFormat="false" ht="13.8" hidden="false" customHeight="false" outlineLevel="0" collapsed="false">
      <c r="A215" s="91" t="n">
        <v>4689</v>
      </c>
      <c r="B215" s="0" t="s">
        <v>1612</v>
      </c>
      <c r="C215" s="92"/>
      <c r="D215" s="92"/>
      <c r="E215" s="92"/>
      <c r="F215" s="92"/>
      <c r="G215" s="0" t="n">
        <v>5468</v>
      </c>
      <c r="H215" s="91" t="n">
        <v>271410203</v>
      </c>
      <c r="I215" s="91" t="n">
        <v>271410203</v>
      </c>
      <c r="J215" s="2" t="str">
        <f aca="false">CONCATENATE(BI215," ",CK215," ",BE215," ",BO215," ",R215,S215," x ",DK215,DL215,"/",DN215,DO215)</f>
        <v>GRC amlodipine besilate RAFARM A.E.B.E. capsule, hard 28 x 5mg/</v>
      </c>
      <c r="K215" s="2" t="str">
        <f aca="false">CONCATENATE(BI215," ",CK215," ",BE215," ",BO215," ",R215,S215," x ",DK215,DL215,"/",DN215,DO215)</f>
        <v>GRC amlodipine besilate RAFARM A.E.B.E. capsule, hard 28 x 5mg/</v>
      </c>
      <c r="L215" s="2"/>
      <c r="M215" s="2"/>
      <c r="N215" s="2"/>
      <c r="O215" s="2"/>
      <c r="P215" s="0" t="n">
        <v>28</v>
      </c>
      <c r="Q215" s="73"/>
      <c r="R215" s="0" t="n">
        <v>28</v>
      </c>
      <c r="S215" s="73"/>
      <c r="T215" s="92"/>
      <c r="U215" s="92"/>
      <c r="V215" s="92"/>
      <c r="W215" s="92"/>
      <c r="X215" s="2"/>
      <c r="Y215" s="2"/>
      <c r="Z215" s="2"/>
      <c r="AA215" s="2" t="n">
        <v>30</v>
      </c>
      <c r="AB215" s="2"/>
      <c r="AC215" s="0" t="s">
        <v>1609</v>
      </c>
      <c r="AD215" s="2"/>
      <c r="AE215" s="2"/>
      <c r="AF215" s="101" t="n">
        <v>10210000</v>
      </c>
      <c r="AG215" s="93" t="s">
        <v>299</v>
      </c>
      <c r="AH215" s="0" t="s">
        <v>1379</v>
      </c>
      <c r="AI215" s="0" t="s">
        <v>1380</v>
      </c>
      <c r="AJ215" s="34" t="n">
        <v>15012000</v>
      </c>
      <c r="AK215" s="93" t="s">
        <v>300</v>
      </c>
      <c r="AL215" s="2"/>
      <c r="AM215" s="2"/>
      <c r="AN215" s="2"/>
      <c r="AO215" s="2"/>
      <c r="AP215" s="0" t="n">
        <v>28</v>
      </c>
      <c r="AR215" s="73"/>
      <c r="AS215" s="73" t="n">
        <f aca="false">AS214+1</f>
        <v>56565730</v>
      </c>
      <c r="AT215" s="36" t="str">
        <f aca="false">CONCATENATE(BI215," ",CK215," ",BE215," ",BO215," ",DK215,DL215,"/",DN215,DO215)</f>
        <v>GRC amlodipine besilate RAFARM A.E.B.E. capsule, hard 5mg/</v>
      </c>
      <c r="AU215" s="29"/>
      <c r="AW215" s="2"/>
      <c r="AX215" s="33" t="s">
        <v>1613</v>
      </c>
      <c r="AY215" s="2"/>
      <c r="AZ215" s="0" t="s">
        <v>186</v>
      </c>
      <c r="BA215" s="33" t="s">
        <v>187</v>
      </c>
      <c r="BB215" s="101" t="n">
        <v>10210000</v>
      </c>
      <c r="BC215" s="93" t="s">
        <v>299</v>
      </c>
      <c r="BD215" s="94"/>
      <c r="BE215" s="0" t="s">
        <v>1504</v>
      </c>
      <c r="BF215" s="2"/>
      <c r="BG215" s="0" t="s">
        <v>1611</v>
      </c>
      <c r="BH215" s="2"/>
      <c r="BI215" s="95" t="s">
        <v>1384</v>
      </c>
      <c r="BJ215" s="0" t="str">
        <f aca="false">CONCATENATE(CK215," ",BO215," ",DK215,DL215,"/",DN215,DO215)</f>
        <v>amlodipine besilate capsule, hard 5mg/</v>
      </c>
      <c r="BK215" s="95"/>
      <c r="BL215" s="0" t="str">
        <f aca="false">CONCATENATE(CK215," ",BO215," ",DK215,DL215,"/",DN215,DO215)</f>
        <v>amlodipine besilate capsule, hard 5mg/</v>
      </c>
      <c r="BM215" s="2"/>
      <c r="BN215" s="101" t="n">
        <v>10210000</v>
      </c>
      <c r="BO215" s="93" t="s">
        <v>299</v>
      </c>
      <c r="BP215" s="92"/>
      <c r="BQ215" s="92"/>
      <c r="BR215" s="2"/>
      <c r="BS215" s="0" t="s">
        <v>1379</v>
      </c>
      <c r="BT215" s="2"/>
      <c r="BU215" s="2"/>
      <c r="BV215" s="34" t="n">
        <v>15012000</v>
      </c>
      <c r="BW215" s="93" t="s">
        <v>300</v>
      </c>
      <c r="BX215" s="2"/>
      <c r="BY215" s="2"/>
      <c r="BZ215" s="0" t="n">
        <v>20053000</v>
      </c>
      <c r="CA215" s="100" t="s">
        <v>191</v>
      </c>
      <c r="CB215" s="92"/>
      <c r="CC215" s="92"/>
      <c r="CD215" s="2"/>
      <c r="CE215" s="2"/>
      <c r="CF215" s="2"/>
      <c r="CG215" s="2"/>
      <c r="CH215" s="104" t="n">
        <v>100000090079</v>
      </c>
      <c r="CI215" s="43" t="s">
        <v>192</v>
      </c>
      <c r="CJ215" s="104" t="n">
        <v>100000090079</v>
      </c>
      <c r="CK215" s="0" t="s">
        <v>193</v>
      </c>
      <c r="CL215" s="73"/>
      <c r="CM215" s="97" t="n">
        <v>100000085259</v>
      </c>
      <c r="CN215" s="73" t="s">
        <v>195</v>
      </c>
      <c r="CO215" s="92"/>
      <c r="CP215" s="98"/>
      <c r="CQ215" s="0" t="s">
        <v>1385</v>
      </c>
      <c r="CR215" s="2"/>
      <c r="CS215" s="2"/>
      <c r="CX215" s="2"/>
      <c r="CY215" s="2"/>
      <c r="CZ215" s="92"/>
      <c r="DA215" s="92"/>
      <c r="DB215" s="92"/>
      <c r="DC215" s="92"/>
      <c r="DD215" s="92"/>
      <c r="DE215" s="99" t="s">
        <v>1386</v>
      </c>
      <c r="DF215" s="0" t="s">
        <v>202</v>
      </c>
      <c r="DG215" s="11"/>
      <c r="DH215" s="46" t="n">
        <v>1</v>
      </c>
      <c r="DI215" s="93" t="s">
        <v>300</v>
      </c>
      <c r="DJ215" s="34" t="n">
        <v>15012000</v>
      </c>
      <c r="DK215" s="99" t="s">
        <v>1386</v>
      </c>
      <c r="DL215" s="5" t="s">
        <v>202</v>
      </c>
      <c r="DS215" s="0" t="s">
        <v>1390</v>
      </c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99"/>
      <c r="EH215" s="2"/>
      <c r="EI215" s="2"/>
      <c r="EJ215" s="2"/>
      <c r="EK215" s="2"/>
      <c r="ER215" s="32" t="str">
        <f aca="false">CONCATENATE(CN215," ",FD215," ",DK215,DL215,"/",DN215,DO215)</f>
        <v>amlodipine oral 5mg/</v>
      </c>
      <c r="FD215" s="33" t="s">
        <v>210</v>
      </c>
      <c r="FE215" s="32" t="str">
        <f aca="false">CONCATENATE(CN215," ",FD215," ",DK215,DL215,"/",DN215,DO215)</f>
        <v>amlodipine oral 5mg/</v>
      </c>
    </row>
    <row r="216" customFormat="false" ht="13.8" hidden="false" customHeight="false" outlineLevel="0" collapsed="false">
      <c r="A216" s="91" t="n">
        <v>4690</v>
      </c>
      <c r="B216" s="0" t="s">
        <v>1614</v>
      </c>
      <c r="C216" s="92"/>
      <c r="D216" s="92"/>
      <c r="E216" s="92"/>
      <c r="F216" s="92"/>
      <c r="G216" s="0" t="n">
        <v>4154</v>
      </c>
      <c r="H216" s="91" t="n">
        <v>255970102</v>
      </c>
      <c r="I216" s="91" t="n">
        <v>255970102</v>
      </c>
      <c r="J216" s="2" t="str">
        <f aca="false">CONCATENATE(BI216," ",CK216," ",BE216," ",BO216," ",R216,S216," x ",DK216,DL216,"/",DN216,DO216)</f>
        <v>GRC amlodipine besilate RAFARM A.E.B.E. capsule, hard 14 x 10mg/</v>
      </c>
      <c r="K216" s="2" t="str">
        <f aca="false">CONCATENATE(BI216," ",CK216," ",BE216," ",BO216," ",R216,S216," x ",DK216,DL216,"/",DN216,DO216)</f>
        <v>GRC amlodipine besilate RAFARM A.E.B.E. capsule, hard 14 x 10mg/</v>
      </c>
      <c r="L216" s="2"/>
      <c r="M216" s="2"/>
      <c r="N216" s="2"/>
      <c r="O216" s="2"/>
      <c r="P216" s="0" t="n">
        <v>14</v>
      </c>
      <c r="Q216" s="73"/>
      <c r="R216" s="0" t="n">
        <v>14</v>
      </c>
      <c r="S216" s="73"/>
      <c r="T216" s="92"/>
      <c r="U216" s="92"/>
      <c r="V216" s="92"/>
      <c r="W216" s="92"/>
      <c r="X216" s="2"/>
      <c r="Y216" s="2"/>
      <c r="Z216" s="2"/>
      <c r="AA216" s="2" t="n">
        <v>30</v>
      </c>
      <c r="AB216" s="2"/>
      <c r="AC216" s="0" t="s">
        <v>1378</v>
      </c>
      <c r="AD216" s="2"/>
      <c r="AE216" s="2"/>
      <c r="AF216" s="101" t="n">
        <v>10210000</v>
      </c>
      <c r="AG216" s="93" t="s">
        <v>299</v>
      </c>
      <c r="AH216" s="0" t="s">
        <v>1379</v>
      </c>
      <c r="AI216" s="0" t="s">
        <v>1380</v>
      </c>
      <c r="AJ216" s="34" t="n">
        <v>15012000</v>
      </c>
      <c r="AK216" s="93" t="s">
        <v>300</v>
      </c>
      <c r="AL216" s="2"/>
      <c r="AM216" s="2"/>
      <c r="AN216" s="2"/>
      <c r="AO216" s="2"/>
      <c r="AP216" s="0" t="n">
        <v>14</v>
      </c>
      <c r="AR216" s="73"/>
      <c r="AS216" s="73" t="n">
        <f aca="false">AS215+1</f>
        <v>56565731</v>
      </c>
      <c r="AT216" s="36" t="str">
        <f aca="false">CONCATENATE(BI216," ",CK216," ",BE216," ",BO216," ",DK216,DL216,"/",DN216,DO216)</f>
        <v>GRC amlodipine besilate RAFARM A.E.B.E. capsule, hard 10mg/</v>
      </c>
      <c r="AU216" s="29"/>
      <c r="AW216" s="2"/>
      <c r="AX216" s="33" t="s">
        <v>1615</v>
      </c>
      <c r="AY216" s="2"/>
      <c r="AZ216" s="0" t="s">
        <v>186</v>
      </c>
      <c r="BA216" s="33" t="s">
        <v>187</v>
      </c>
      <c r="BB216" s="101" t="n">
        <v>10210000</v>
      </c>
      <c r="BC216" s="93" t="s">
        <v>299</v>
      </c>
      <c r="BD216" s="94"/>
      <c r="BE216" s="0" t="s">
        <v>1504</v>
      </c>
      <c r="BF216" s="2"/>
      <c r="BG216" s="0" t="s">
        <v>1616</v>
      </c>
      <c r="BH216" s="2"/>
      <c r="BI216" s="95" t="s">
        <v>1384</v>
      </c>
      <c r="BJ216" s="0" t="str">
        <f aca="false">CONCATENATE(CK216," ",BO216," ",DK216,DL216,"/",DN216,DO216)</f>
        <v>amlodipine besilate capsule, hard 10mg/</v>
      </c>
      <c r="BK216" s="95"/>
      <c r="BL216" s="0" t="str">
        <f aca="false">CONCATENATE(CK216," ",BO216," ",DK216,DL216,"/",DN216,DO216)</f>
        <v>amlodipine besilate capsule, hard 10mg/</v>
      </c>
      <c r="BM216" s="2"/>
      <c r="BN216" s="101" t="n">
        <v>10210000</v>
      </c>
      <c r="BO216" s="93" t="s">
        <v>299</v>
      </c>
      <c r="BP216" s="92"/>
      <c r="BQ216" s="92"/>
      <c r="BR216" s="2"/>
      <c r="BS216" s="0" t="s">
        <v>1379</v>
      </c>
      <c r="BT216" s="2"/>
      <c r="BU216" s="2"/>
      <c r="BV216" s="34" t="n">
        <v>15012000</v>
      </c>
      <c r="BW216" s="93" t="s">
        <v>300</v>
      </c>
      <c r="BX216" s="2"/>
      <c r="BY216" s="2"/>
      <c r="BZ216" s="0" t="n">
        <v>20053000</v>
      </c>
      <c r="CA216" s="100" t="s">
        <v>191</v>
      </c>
      <c r="CB216" s="92"/>
      <c r="CC216" s="92"/>
      <c r="CD216" s="2"/>
      <c r="CE216" s="2"/>
      <c r="CF216" s="2"/>
      <c r="CG216" s="2"/>
      <c r="CH216" s="104" t="n">
        <v>100000090079</v>
      </c>
      <c r="CI216" s="43" t="s">
        <v>192</v>
      </c>
      <c r="CJ216" s="104" t="n">
        <v>100000090079</v>
      </c>
      <c r="CK216" s="0" t="s">
        <v>193</v>
      </c>
      <c r="CL216" s="73"/>
      <c r="CM216" s="97" t="n">
        <v>100000085259</v>
      </c>
      <c r="CN216" s="73" t="s">
        <v>195</v>
      </c>
      <c r="CO216" s="92"/>
      <c r="CP216" s="98"/>
      <c r="CQ216" s="0" t="s">
        <v>1385</v>
      </c>
      <c r="CR216" s="2"/>
      <c r="CS216" s="2"/>
      <c r="CX216" s="2"/>
      <c r="CY216" s="2"/>
      <c r="CZ216" s="92"/>
      <c r="DA216" s="92"/>
      <c r="DB216" s="92"/>
      <c r="DC216" s="92"/>
      <c r="DD216" s="92"/>
      <c r="DE216" s="99" t="s">
        <v>1087</v>
      </c>
      <c r="DF216" s="0" t="s">
        <v>202</v>
      </c>
      <c r="DG216" s="11"/>
      <c r="DH216" s="46" t="n">
        <v>1</v>
      </c>
      <c r="DI216" s="93" t="s">
        <v>300</v>
      </c>
      <c r="DJ216" s="34" t="n">
        <v>15012000</v>
      </c>
      <c r="DK216" s="99" t="s">
        <v>1087</v>
      </c>
      <c r="DL216" s="5" t="s">
        <v>202</v>
      </c>
      <c r="DS216" s="0" t="s">
        <v>1387</v>
      </c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99"/>
      <c r="EH216" s="2"/>
      <c r="EI216" s="2"/>
      <c r="EJ216" s="2"/>
      <c r="EK216" s="2"/>
      <c r="ER216" s="32" t="str">
        <f aca="false">CONCATENATE(CN216," ",FD216," ",DK216,DL216,"/",DN216,DO216)</f>
        <v>amlodipine oral 10mg/</v>
      </c>
      <c r="FD216" s="33" t="s">
        <v>210</v>
      </c>
      <c r="FE216" s="32" t="str">
        <f aca="false">CONCATENATE(CN216," ",FD216," ",DK216,DL216,"/",DN216,DO216)</f>
        <v>amlodipine oral 10mg/</v>
      </c>
    </row>
    <row r="217" customFormat="false" ht="13.8" hidden="false" customHeight="false" outlineLevel="0" collapsed="false">
      <c r="A217" s="91" t="n">
        <v>4691</v>
      </c>
      <c r="B217" s="0" t="s">
        <v>1617</v>
      </c>
      <c r="C217" s="92"/>
      <c r="D217" s="92"/>
      <c r="E217" s="92"/>
      <c r="F217" s="92"/>
      <c r="G217" s="0" t="n">
        <v>4155</v>
      </c>
      <c r="H217" s="91" t="n">
        <v>255970202</v>
      </c>
      <c r="I217" s="91" t="n">
        <v>255970202</v>
      </c>
      <c r="J217" s="2" t="str">
        <f aca="false">CONCATENATE(BI217," ",CK217," ",BE217," ",BO217," ",R217,S217," x ",DK217,DL217,"/",DN217,DO217)</f>
        <v>GRC amlodipine besilate RAFARM A.E.B.E. capsule, hard 28 x 10mg/</v>
      </c>
      <c r="K217" s="2" t="str">
        <f aca="false">CONCATENATE(BI217," ",CK217," ",BE217," ",BO217," ",R217,S217," x ",DK217,DL217,"/",DN217,DO217)</f>
        <v>GRC amlodipine besilate RAFARM A.E.B.E. capsule, hard 28 x 10mg/</v>
      </c>
      <c r="L217" s="2"/>
      <c r="M217" s="2"/>
      <c r="N217" s="2"/>
      <c r="O217" s="2"/>
      <c r="P217" s="0" t="n">
        <v>28</v>
      </c>
      <c r="Q217" s="73"/>
      <c r="R217" s="0" t="n">
        <v>28</v>
      </c>
      <c r="S217" s="73"/>
      <c r="T217" s="92"/>
      <c r="U217" s="92"/>
      <c r="V217" s="92"/>
      <c r="W217" s="92"/>
      <c r="X217" s="2"/>
      <c r="Y217" s="2"/>
      <c r="Z217" s="2"/>
      <c r="AA217" s="2" t="n">
        <v>30</v>
      </c>
      <c r="AB217" s="2"/>
      <c r="AC217" s="0" t="s">
        <v>1618</v>
      </c>
      <c r="AD217" s="2"/>
      <c r="AE217" s="2"/>
      <c r="AF217" s="101" t="n">
        <v>10210000</v>
      </c>
      <c r="AG217" s="93" t="s">
        <v>299</v>
      </c>
      <c r="AH217" s="0" t="s">
        <v>1379</v>
      </c>
      <c r="AI217" s="0" t="s">
        <v>1380</v>
      </c>
      <c r="AJ217" s="34" t="n">
        <v>15012000</v>
      </c>
      <c r="AK217" s="93" t="s">
        <v>300</v>
      </c>
      <c r="AL217" s="2"/>
      <c r="AM217" s="2"/>
      <c r="AN217" s="2"/>
      <c r="AO217" s="2"/>
      <c r="AP217" s="0" t="n">
        <v>28</v>
      </c>
      <c r="AR217" s="73"/>
      <c r="AS217" s="73" t="n">
        <f aca="false">AS216+1</f>
        <v>56565732</v>
      </c>
      <c r="AT217" s="36" t="str">
        <f aca="false">CONCATENATE(BI217," ",CK217," ",BE217," ",BO217," ",DK217,DL217,"/",DN217,DO217)</f>
        <v>GRC amlodipine besilate RAFARM A.E.B.E. capsule, hard 10mg/</v>
      </c>
      <c r="AU217" s="29"/>
      <c r="AW217" s="2"/>
      <c r="AX217" s="33" t="s">
        <v>1615</v>
      </c>
      <c r="AY217" s="2"/>
      <c r="AZ217" s="0" t="s">
        <v>186</v>
      </c>
      <c r="BA217" s="33" t="s">
        <v>187</v>
      </c>
      <c r="BB217" s="101" t="n">
        <v>10210000</v>
      </c>
      <c r="BC217" s="93" t="s">
        <v>299</v>
      </c>
      <c r="BD217" s="94"/>
      <c r="BE217" s="0" t="s">
        <v>1504</v>
      </c>
      <c r="BF217" s="2"/>
      <c r="BG217" s="0" t="s">
        <v>1616</v>
      </c>
      <c r="BH217" s="2"/>
      <c r="BI217" s="95" t="s">
        <v>1384</v>
      </c>
      <c r="BJ217" s="0" t="str">
        <f aca="false">CONCATENATE(CK217," ",BO217," ",DK217,DL217,"/",DN217,DO217)</f>
        <v>amlodipine besilate capsule, hard 10mg/</v>
      </c>
      <c r="BK217" s="95"/>
      <c r="BL217" s="0" t="str">
        <f aca="false">CONCATENATE(CK217," ",BO217," ",DK217,DL217,"/",DN217,DO217)</f>
        <v>amlodipine besilate capsule, hard 10mg/</v>
      </c>
      <c r="BM217" s="2"/>
      <c r="BN217" s="101" t="n">
        <v>10210000</v>
      </c>
      <c r="BO217" s="93" t="s">
        <v>299</v>
      </c>
      <c r="BP217" s="92"/>
      <c r="BQ217" s="92"/>
      <c r="BR217" s="2"/>
      <c r="BS217" s="0" t="s">
        <v>1379</v>
      </c>
      <c r="BT217" s="2"/>
      <c r="BU217" s="2"/>
      <c r="BV217" s="34" t="n">
        <v>15012000</v>
      </c>
      <c r="BW217" s="93" t="s">
        <v>300</v>
      </c>
      <c r="BX217" s="2"/>
      <c r="BY217" s="2"/>
      <c r="BZ217" s="0" t="n">
        <v>20053000</v>
      </c>
      <c r="CA217" s="100" t="s">
        <v>191</v>
      </c>
      <c r="CB217" s="92"/>
      <c r="CC217" s="92"/>
      <c r="CD217" s="2"/>
      <c r="CE217" s="2"/>
      <c r="CF217" s="2"/>
      <c r="CG217" s="2"/>
      <c r="CH217" s="104" t="n">
        <v>100000090079</v>
      </c>
      <c r="CI217" s="43" t="s">
        <v>192</v>
      </c>
      <c r="CJ217" s="104" t="n">
        <v>100000090079</v>
      </c>
      <c r="CK217" s="0" t="s">
        <v>193</v>
      </c>
      <c r="CL217" s="73"/>
      <c r="CM217" s="97" t="n">
        <v>100000085259</v>
      </c>
      <c r="CN217" s="73" t="s">
        <v>195</v>
      </c>
      <c r="CO217" s="92"/>
      <c r="CP217" s="98"/>
      <c r="CQ217" s="0" t="s">
        <v>1385</v>
      </c>
      <c r="CR217" s="2"/>
      <c r="CS217" s="2"/>
      <c r="CX217" s="2"/>
      <c r="CY217" s="2"/>
      <c r="CZ217" s="92"/>
      <c r="DA217" s="92"/>
      <c r="DB217" s="92"/>
      <c r="DC217" s="92"/>
      <c r="DD217" s="92"/>
      <c r="DE217" s="99" t="s">
        <v>1087</v>
      </c>
      <c r="DF217" s="0" t="s">
        <v>202</v>
      </c>
      <c r="DG217" s="11"/>
      <c r="DH217" s="46" t="n">
        <v>1</v>
      </c>
      <c r="DI217" s="93" t="s">
        <v>300</v>
      </c>
      <c r="DJ217" s="34" t="n">
        <v>15012000</v>
      </c>
      <c r="DK217" s="99" t="s">
        <v>1087</v>
      </c>
      <c r="DL217" s="5" t="s">
        <v>202</v>
      </c>
      <c r="DS217" s="0" t="s">
        <v>1390</v>
      </c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99"/>
      <c r="EH217" s="2"/>
      <c r="EI217" s="2"/>
      <c r="EJ217" s="2"/>
      <c r="EK217" s="2"/>
      <c r="ER217" s="32" t="str">
        <f aca="false">CONCATENATE(CN217," ",FD217," ",DK217,DL217,"/",DN217,DO217)</f>
        <v>amlodipine oral 10mg/</v>
      </c>
      <c r="FD217" s="33" t="s">
        <v>210</v>
      </c>
      <c r="FE217" s="32" t="str">
        <f aca="false">CONCATENATE(CN217," ",FD217," ",DK217,DL217,"/",DN217,DO217)</f>
        <v>amlodipine oral 10mg/</v>
      </c>
    </row>
    <row r="218" customFormat="false" ht="26.75" hidden="false" customHeight="false" outlineLevel="0" collapsed="false">
      <c r="A218" s="91" t="n">
        <v>4635</v>
      </c>
      <c r="B218" s="0" t="s">
        <v>1619</v>
      </c>
      <c r="C218" s="92"/>
      <c r="D218" s="92"/>
      <c r="E218" s="92"/>
      <c r="F218" s="92"/>
      <c r="G218" s="0" t="n">
        <v>4156</v>
      </c>
      <c r="H218" s="91" t="n">
        <v>255980101</v>
      </c>
      <c r="I218" s="91" t="n">
        <v>255980101</v>
      </c>
      <c r="J218" s="2" t="str">
        <f aca="false">CONCATENATE(BI218," ",CK218," ",BE218," ",BO218," ",R218,S218," x ",DK218,DL218,"/",DN218,DO218)</f>
        <v>GRC AMLODIPINE MESILATE MONOHYDRATE INNOVIS HEALTH A.E. tablet 30 x 5mg/</v>
      </c>
      <c r="K218" s="2" t="str">
        <f aca="false">CONCATENATE(BI218," ",CK218," ",BE218," ",BO218," ",R218,S218," x ",DK218,DL218,"/",DN218,DO218)</f>
        <v>GRC AMLODIPINE MESILATE MONOHYDRATE INNOVIS HEALTH A.E. tablet 30 x 5mg/</v>
      </c>
      <c r="L218" s="2"/>
      <c r="M218" s="2"/>
      <c r="N218" s="2"/>
      <c r="O218" s="2"/>
      <c r="P218" s="0" t="n">
        <v>30</v>
      </c>
      <c r="Q218" s="73"/>
      <c r="R218" s="0" t="n">
        <v>30</v>
      </c>
      <c r="S218" s="73"/>
      <c r="T218" s="92"/>
      <c r="U218" s="92"/>
      <c r="V218" s="92"/>
      <c r="W218" s="92"/>
      <c r="X218" s="2"/>
      <c r="Y218" s="2"/>
      <c r="Z218" s="2"/>
      <c r="AA218" s="2" t="n">
        <v>14</v>
      </c>
      <c r="AB218" s="2"/>
      <c r="AC218" s="0" t="s">
        <v>1620</v>
      </c>
      <c r="AD218" s="2"/>
      <c r="AE218" s="2"/>
      <c r="AF218" s="0" t="n">
        <v>10219000</v>
      </c>
      <c r="AG218" s="0" t="s">
        <v>183</v>
      </c>
      <c r="AH218" s="0" t="s">
        <v>1379</v>
      </c>
      <c r="AI218" s="0" t="s">
        <v>1380</v>
      </c>
      <c r="AJ218" s="34" t="n">
        <v>15054000</v>
      </c>
      <c r="AK218" s="93" t="s">
        <v>183</v>
      </c>
      <c r="AL218" s="2"/>
      <c r="AM218" s="2"/>
      <c r="AN218" s="2"/>
      <c r="AO218" s="2"/>
      <c r="AP218" s="0" t="n">
        <v>30</v>
      </c>
      <c r="AR218" s="73"/>
      <c r="AS218" s="73" t="n">
        <f aca="false">AS217+1</f>
        <v>56565733</v>
      </c>
      <c r="AT218" s="36" t="str">
        <f aca="false">CONCATENATE(BI218," ",CK218," ",BE218," ",BO218," ",DK218,DL218,"/",DN218,DO218)</f>
        <v>GRC AMLODIPINE MESILATE MONOHYDRATE INNOVIS HEALTH A.E. tablet 5mg/</v>
      </c>
      <c r="AU218" s="29"/>
      <c r="AW218" s="2"/>
      <c r="AX218" s="33" t="s">
        <v>1621</v>
      </c>
      <c r="AY218" s="2"/>
      <c r="AZ218" s="0" t="s">
        <v>186</v>
      </c>
      <c r="BA218" s="33" t="s">
        <v>187</v>
      </c>
      <c r="BB218" s="0" t="n">
        <v>10219000</v>
      </c>
      <c r="BC218" s="0" t="s">
        <v>183</v>
      </c>
      <c r="BD218" s="94"/>
      <c r="BE218" s="0" t="s">
        <v>1382</v>
      </c>
      <c r="BF218" s="2"/>
      <c r="BG218" s="0" t="s">
        <v>1464</v>
      </c>
      <c r="BH218" s="2"/>
      <c r="BI218" s="95" t="s">
        <v>1384</v>
      </c>
      <c r="BJ218" s="0" t="str">
        <f aca="false">CONCATENATE(CK218," ",BO218," ",DK218,DL218,"/",DN218,DO218)</f>
        <v>AMLODIPINE MESILATE MONOHYDRATE tablet 5mg/</v>
      </c>
      <c r="BK218" s="95"/>
      <c r="BL218" s="0" t="str">
        <f aca="false">CONCATENATE(CK218," ",BO218," ",DK218,DL218,"/",DN218,DO218)</f>
        <v>AMLODIPINE MESILATE MONOHYDRATE tablet 5mg/</v>
      </c>
      <c r="BM218" s="2"/>
      <c r="BN218" s="0" t="n">
        <v>10219000</v>
      </c>
      <c r="BO218" s="0" t="s">
        <v>183</v>
      </c>
      <c r="BP218" s="92"/>
      <c r="BQ218" s="92"/>
      <c r="BR218" s="2"/>
      <c r="BS218" s="0" t="s">
        <v>1379</v>
      </c>
      <c r="BT218" s="2"/>
      <c r="BU218" s="2"/>
      <c r="BV218" s="34" t="n">
        <v>15054000</v>
      </c>
      <c r="BW218" s="93" t="s">
        <v>183</v>
      </c>
      <c r="BX218" s="2"/>
      <c r="BY218" s="2"/>
      <c r="BZ218" s="0" t="n">
        <v>20053000</v>
      </c>
      <c r="CA218" s="100" t="s">
        <v>191</v>
      </c>
      <c r="CB218" s="92"/>
      <c r="CC218" s="92"/>
      <c r="CD218" s="2"/>
      <c r="CE218" s="2"/>
      <c r="CF218" s="2"/>
      <c r="CG218" s="2"/>
      <c r="CH218" s="105" t="n">
        <v>100000089571</v>
      </c>
      <c r="CI218" s="43" t="s">
        <v>192</v>
      </c>
      <c r="CJ218" s="105" t="n">
        <v>100000089571</v>
      </c>
      <c r="CK218" s="0" t="s">
        <v>1622</v>
      </c>
      <c r="CL218" s="73"/>
      <c r="CM218" s="97" t="n">
        <v>100000085259</v>
      </c>
      <c r="CN218" s="73" t="s">
        <v>195</v>
      </c>
      <c r="CO218" s="92"/>
      <c r="CP218" s="98"/>
      <c r="CQ218" s="0" t="s">
        <v>1385</v>
      </c>
      <c r="CR218" s="2"/>
      <c r="CS218" s="2"/>
      <c r="CX218" s="2"/>
      <c r="CY218" s="2"/>
      <c r="CZ218" s="92"/>
      <c r="DA218" s="92"/>
      <c r="DB218" s="92"/>
      <c r="DC218" s="92"/>
      <c r="DD218" s="92"/>
      <c r="DE218" s="99" t="s">
        <v>1386</v>
      </c>
      <c r="DF218" s="0" t="s">
        <v>202</v>
      </c>
      <c r="DG218" s="11"/>
      <c r="DH218" s="46" t="n">
        <v>1</v>
      </c>
      <c r="DI218" s="93" t="s">
        <v>183</v>
      </c>
      <c r="DJ218" s="34" t="n">
        <v>15054000</v>
      </c>
      <c r="DK218" s="99" t="s">
        <v>1386</v>
      </c>
      <c r="DL218" s="5" t="s">
        <v>202</v>
      </c>
      <c r="DS218" s="0" t="s">
        <v>1387</v>
      </c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99"/>
      <c r="EH218" s="2"/>
      <c r="EI218" s="2"/>
      <c r="EJ218" s="2"/>
      <c r="EK218" s="2"/>
      <c r="ER218" s="32" t="str">
        <f aca="false">CONCATENATE(CN218," ",FD218," ",DK218,DL218,"/",DN218,DO218)</f>
        <v>amlodipine oral 5mg/</v>
      </c>
      <c r="FD218" s="33" t="s">
        <v>210</v>
      </c>
      <c r="FE218" s="32" t="str">
        <f aca="false">CONCATENATE(CN218," ",FD218," ",DK218,DL218,"/",DN218,DO218)</f>
        <v>amlodipine oral 5mg/</v>
      </c>
    </row>
    <row r="219" customFormat="false" ht="26.75" hidden="false" customHeight="false" outlineLevel="0" collapsed="false">
      <c r="A219" s="91" t="n">
        <v>4636</v>
      </c>
      <c r="B219" s="0" t="s">
        <v>1623</v>
      </c>
      <c r="C219" s="92"/>
      <c r="D219" s="92"/>
      <c r="E219" s="92"/>
      <c r="F219" s="92"/>
      <c r="G219" s="0" t="n">
        <v>4157</v>
      </c>
      <c r="H219" s="91" t="n">
        <v>255980201</v>
      </c>
      <c r="I219" s="91" t="n">
        <v>255980201</v>
      </c>
      <c r="J219" s="2" t="str">
        <f aca="false">CONCATENATE(BI219," ",CK219," ",BE219," ",BO219," ",R219,S219," x ",DK219,DL219,"/",DN219,DO219)</f>
        <v>GRC AMLODIPINE MESILATE MONOHYDRATE INNOVIS HEALTH A.E. tablet 30 x 10mg/</v>
      </c>
      <c r="K219" s="2" t="str">
        <f aca="false">CONCATENATE(BI219," ",CK219," ",BE219," ",BO219," ",R219,S219," x ",DK219,DL219,"/",DN219,DO219)</f>
        <v>GRC AMLODIPINE MESILATE MONOHYDRATE INNOVIS HEALTH A.E. tablet 30 x 10mg/</v>
      </c>
      <c r="L219" s="2"/>
      <c r="M219" s="2"/>
      <c r="N219" s="2"/>
      <c r="O219" s="2"/>
      <c r="P219" s="0" t="n">
        <v>30</v>
      </c>
      <c r="Q219" s="73"/>
      <c r="R219" s="0" t="n">
        <v>30</v>
      </c>
      <c r="S219" s="73"/>
      <c r="T219" s="92"/>
      <c r="U219" s="92"/>
      <c r="V219" s="92"/>
      <c r="W219" s="92"/>
      <c r="X219" s="2"/>
      <c r="Y219" s="2"/>
      <c r="Z219" s="2"/>
      <c r="AA219" s="2" t="n">
        <v>14</v>
      </c>
      <c r="AB219" s="2"/>
      <c r="AC219" s="0" t="s">
        <v>1620</v>
      </c>
      <c r="AD219" s="2"/>
      <c r="AE219" s="2"/>
      <c r="AF219" s="0" t="n">
        <v>10219000</v>
      </c>
      <c r="AG219" s="0" t="s">
        <v>183</v>
      </c>
      <c r="AH219" s="0" t="s">
        <v>1379</v>
      </c>
      <c r="AI219" s="0" t="s">
        <v>1380</v>
      </c>
      <c r="AJ219" s="34" t="n">
        <v>15054000</v>
      </c>
      <c r="AK219" s="93" t="s">
        <v>183</v>
      </c>
      <c r="AL219" s="2"/>
      <c r="AM219" s="2"/>
      <c r="AN219" s="2"/>
      <c r="AO219" s="2"/>
      <c r="AP219" s="0" t="n">
        <v>30</v>
      </c>
      <c r="AR219" s="73"/>
      <c r="AS219" s="73" t="n">
        <f aca="false">AS218+1</f>
        <v>56565734</v>
      </c>
      <c r="AT219" s="36" t="str">
        <f aca="false">CONCATENATE(BI219," ",CK219," ",BE219," ",BO219," ",DK219,DL219,"/",DN219,DO219)</f>
        <v>GRC AMLODIPINE MESILATE MONOHYDRATE INNOVIS HEALTH A.E. tablet 10mg/</v>
      </c>
      <c r="AU219" s="29"/>
      <c r="AW219" s="2"/>
      <c r="AX219" s="33" t="s">
        <v>1624</v>
      </c>
      <c r="AY219" s="2"/>
      <c r="AZ219" s="0" t="s">
        <v>186</v>
      </c>
      <c r="BA219" s="33" t="s">
        <v>187</v>
      </c>
      <c r="BB219" s="0" t="n">
        <v>10219000</v>
      </c>
      <c r="BC219" s="0" t="s">
        <v>183</v>
      </c>
      <c r="BD219" s="94"/>
      <c r="BE219" s="0" t="s">
        <v>1382</v>
      </c>
      <c r="BF219" s="2"/>
      <c r="BG219" s="0" t="s">
        <v>1464</v>
      </c>
      <c r="BH219" s="2"/>
      <c r="BI219" s="95" t="s">
        <v>1384</v>
      </c>
      <c r="BJ219" s="0" t="str">
        <f aca="false">CONCATENATE(CK219," ",BO219," ",DK219,DL219,"/",DN219,DO219)</f>
        <v>AMLODIPINE MESILATE MONOHYDRATE tablet 10mg/</v>
      </c>
      <c r="BK219" s="95"/>
      <c r="BL219" s="0" t="str">
        <f aca="false">CONCATENATE(CK219," ",BO219," ",DK219,DL219,"/",DN219,DO219)</f>
        <v>AMLODIPINE MESILATE MONOHYDRATE tablet 10mg/</v>
      </c>
      <c r="BM219" s="2"/>
      <c r="BN219" s="0" t="n">
        <v>10219000</v>
      </c>
      <c r="BO219" s="0" t="s">
        <v>183</v>
      </c>
      <c r="BP219" s="92"/>
      <c r="BQ219" s="92"/>
      <c r="BR219" s="2"/>
      <c r="BS219" s="0" t="s">
        <v>1379</v>
      </c>
      <c r="BT219" s="2"/>
      <c r="BU219" s="2"/>
      <c r="BV219" s="34" t="n">
        <v>15054000</v>
      </c>
      <c r="BW219" s="93" t="s">
        <v>183</v>
      </c>
      <c r="BX219" s="2"/>
      <c r="BY219" s="2"/>
      <c r="BZ219" s="0" t="n">
        <v>20053000</v>
      </c>
      <c r="CA219" s="100" t="s">
        <v>191</v>
      </c>
      <c r="CB219" s="92"/>
      <c r="CC219" s="92"/>
      <c r="CD219" s="2"/>
      <c r="CE219" s="2"/>
      <c r="CF219" s="2"/>
      <c r="CG219" s="2"/>
      <c r="CH219" s="105" t="n">
        <v>100000089571</v>
      </c>
      <c r="CI219" s="43" t="s">
        <v>192</v>
      </c>
      <c r="CJ219" s="105" t="n">
        <v>100000089571</v>
      </c>
      <c r="CK219" s="0" t="s">
        <v>1622</v>
      </c>
      <c r="CL219" s="73"/>
      <c r="CM219" s="97" t="n">
        <v>100000085259</v>
      </c>
      <c r="CN219" s="73" t="s">
        <v>195</v>
      </c>
      <c r="CO219" s="92"/>
      <c r="CP219" s="98"/>
      <c r="CQ219" s="0" t="s">
        <v>1385</v>
      </c>
      <c r="CR219" s="2"/>
      <c r="CS219" s="2"/>
      <c r="CX219" s="2"/>
      <c r="CY219" s="2"/>
      <c r="CZ219" s="92"/>
      <c r="DA219" s="92"/>
      <c r="DB219" s="92"/>
      <c r="DC219" s="92"/>
      <c r="DD219" s="92"/>
      <c r="DE219" s="99" t="s">
        <v>1087</v>
      </c>
      <c r="DF219" s="0" t="s">
        <v>202</v>
      </c>
      <c r="DG219" s="11"/>
      <c r="DH219" s="46" t="n">
        <v>1</v>
      </c>
      <c r="DI219" s="93" t="s">
        <v>183</v>
      </c>
      <c r="DJ219" s="34" t="n">
        <v>15054000</v>
      </c>
      <c r="DK219" s="99" t="s">
        <v>1087</v>
      </c>
      <c r="DL219" s="5" t="s">
        <v>202</v>
      </c>
      <c r="DS219" s="0" t="s">
        <v>1390</v>
      </c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99"/>
      <c r="EH219" s="2"/>
      <c r="EI219" s="2"/>
      <c r="EJ219" s="2"/>
      <c r="EK219" s="2"/>
      <c r="ER219" s="32" t="str">
        <f aca="false">CONCATENATE(CN219," ",FD219," ",DK219,DL219,"/",DN219,DO219)</f>
        <v>amlodipine oral 10mg/</v>
      </c>
      <c r="FD219" s="33" t="s">
        <v>210</v>
      </c>
      <c r="FE219" s="32" t="str">
        <f aca="false">CONCATENATE(CN219," ",FD219," ",DK219,DL219,"/",DN219,DO219)</f>
        <v>amlodipine oral 10mg/</v>
      </c>
    </row>
    <row r="220" customFormat="false" ht="13.8" hidden="false" customHeight="false" outlineLevel="0" collapsed="false">
      <c r="A220" s="91" t="n">
        <v>5976</v>
      </c>
      <c r="B220" s="0" t="s">
        <v>1625</v>
      </c>
      <c r="C220" s="92"/>
      <c r="D220" s="92"/>
      <c r="E220" s="92"/>
      <c r="F220" s="92"/>
      <c r="G220" s="0" t="n">
        <v>9062</v>
      </c>
      <c r="H220" s="91" t="n">
        <v>258580102</v>
      </c>
      <c r="I220" s="91" t="n">
        <v>258580102</v>
      </c>
      <c r="J220" s="2" t="str">
        <f aca="false">CONCATENATE(BI220," ",CK220," ",BE220," ",BO220," ",R220,S220," x ",DK220,DL220,"/",DN220,DO220)</f>
        <v>GRC amlodipine besilate STARGEN Ε.Π.Ε. tablet 30 x 10mg/</v>
      </c>
      <c r="K220" s="2" t="str">
        <f aca="false">CONCATENATE(BI220," ",CK220," ",BE220," ",BO220," ",R220,S220," x ",DK220,DL220,"/",DN220,DO220)</f>
        <v>GRC amlodipine besilate STARGEN Ε.Π.Ε. tablet 30 x 10mg/</v>
      </c>
      <c r="L220" s="2"/>
      <c r="M220" s="2"/>
      <c r="N220" s="2"/>
      <c r="O220" s="2"/>
      <c r="P220" s="0" t="n">
        <v>30</v>
      </c>
      <c r="Q220" s="73"/>
      <c r="R220" s="0" t="n">
        <v>30</v>
      </c>
      <c r="S220" s="73"/>
      <c r="T220" s="92"/>
      <c r="U220" s="92"/>
      <c r="V220" s="92"/>
      <c r="W220" s="92"/>
      <c r="X220" s="2"/>
      <c r="Y220" s="2"/>
      <c r="Z220" s="2"/>
      <c r="AA220" s="2" t="n">
        <v>28</v>
      </c>
      <c r="AB220" s="2"/>
      <c r="AC220" s="0" t="s">
        <v>1626</v>
      </c>
      <c r="AD220" s="2"/>
      <c r="AE220" s="2"/>
      <c r="AF220" s="101" t="n">
        <v>10219000</v>
      </c>
      <c r="AG220" s="0" t="s">
        <v>183</v>
      </c>
      <c r="AH220" s="0" t="s">
        <v>1434</v>
      </c>
      <c r="AI220" s="0" t="s">
        <v>1627</v>
      </c>
      <c r="AJ220" s="34" t="n">
        <v>15054000</v>
      </c>
      <c r="AK220" s="93" t="s">
        <v>183</v>
      </c>
      <c r="AL220" s="2"/>
      <c r="AM220" s="2"/>
      <c r="AN220" s="2"/>
      <c r="AO220" s="2"/>
      <c r="AP220" s="0" t="n">
        <v>30</v>
      </c>
      <c r="AR220" s="73"/>
      <c r="AS220" s="73" t="n">
        <f aca="false">AS219+1</f>
        <v>56565735</v>
      </c>
      <c r="AT220" s="36" t="str">
        <f aca="false">CONCATENATE(BI220," ",CK220," ",BE220," ",BO220," ",DK220,DL220,"/",DN220,DO220)</f>
        <v>GRC amlodipine besilate STARGEN Ε.Π.Ε. tablet 10mg/</v>
      </c>
      <c r="AU220" s="29"/>
      <c r="AW220" s="2"/>
      <c r="AX220" s="33" t="s">
        <v>1628</v>
      </c>
      <c r="AY220" s="2"/>
      <c r="AZ220" s="0" t="s">
        <v>186</v>
      </c>
      <c r="BA220" s="33" t="s">
        <v>187</v>
      </c>
      <c r="BB220" s="101" t="n">
        <v>10219000</v>
      </c>
      <c r="BC220" s="0" t="s">
        <v>183</v>
      </c>
      <c r="BD220" s="94"/>
      <c r="BE220" s="0" t="s">
        <v>1629</v>
      </c>
      <c r="BF220" s="2"/>
      <c r="BG220" s="0" t="s">
        <v>1437</v>
      </c>
      <c r="BH220" s="2"/>
      <c r="BI220" s="95" t="s">
        <v>1384</v>
      </c>
      <c r="BJ220" s="0" t="str">
        <f aca="false">CONCATENATE(CK220," ",BO220," ",DK220,DL220,"/",DN220,DO220)</f>
        <v>amlodipine besilate tablet 10mg/</v>
      </c>
      <c r="BK220" s="95"/>
      <c r="BL220" s="0" t="str">
        <f aca="false">CONCATENATE(CK220," ",BO220," ",DK220,DL220,"/",DN220,DO220)</f>
        <v>amlodipine besilate tablet 10mg/</v>
      </c>
      <c r="BM220" s="2"/>
      <c r="BN220" s="101" t="n">
        <v>10219000</v>
      </c>
      <c r="BO220" s="0" t="s">
        <v>183</v>
      </c>
      <c r="BP220" s="92"/>
      <c r="BQ220" s="92"/>
      <c r="BR220" s="2"/>
      <c r="BS220" s="0" t="s">
        <v>1434</v>
      </c>
      <c r="BT220" s="2"/>
      <c r="BU220" s="2"/>
      <c r="BV220" s="34" t="n">
        <v>15054000</v>
      </c>
      <c r="BW220" s="93" t="s">
        <v>183</v>
      </c>
      <c r="BX220" s="2"/>
      <c r="BY220" s="2"/>
      <c r="BZ220" s="0" t="n">
        <v>20053000</v>
      </c>
      <c r="CA220" s="100" t="s">
        <v>191</v>
      </c>
      <c r="CB220" s="92"/>
      <c r="CC220" s="92"/>
      <c r="CD220" s="2"/>
      <c r="CE220" s="2"/>
      <c r="CF220" s="2"/>
      <c r="CG220" s="2"/>
      <c r="CH220" s="104" t="n">
        <v>100000090079</v>
      </c>
      <c r="CI220" s="43" t="s">
        <v>192</v>
      </c>
      <c r="CJ220" s="104" t="n">
        <v>100000090079</v>
      </c>
      <c r="CK220" s="0" t="s">
        <v>193</v>
      </c>
      <c r="CL220" s="73"/>
      <c r="CM220" s="97" t="n">
        <v>100000085259</v>
      </c>
      <c r="CN220" s="73" t="s">
        <v>195</v>
      </c>
      <c r="CO220" s="92"/>
      <c r="CP220" s="98"/>
      <c r="CQ220" s="0" t="s">
        <v>1385</v>
      </c>
      <c r="CR220" s="2"/>
      <c r="CS220" s="2"/>
      <c r="CX220" s="2"/>
      <c r="CY220" s="2"/>
      <c r="CZ220" s="92"/>
      <c r="DA220" s="92"/>
      <c r="DB220" s="92"/>
      <c r="DC220" s="92"/>
      <c r="DD220" s="92"/>
      <c r="DE220" s="99" t="s">
        <v>1087</v>
      </c>
      <c r="DF220" s="0" t="s">
        <v>202</v>
      </c>
      <c r="DG220" s="11"/>
      <c r="DH220" s="46" t="n">
        <v>1</v>
      </c>
      <c r="DI220" s="93" t="s">
        <v>183</v>
      </c>
      <c r="DJ220" s="34" t="n">
        <v>15054000</v>
      </c>
      <c r="DK220" s="99" t="s">
        <v>1087</v>
      </c>
      <c r="DL220" s="5" t="s">
        <v>202</v>
      </c>
      <c r="DS220" s="0" t="s">
        <v>1438</v>
      </c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99"/>
      <c r="EH220" s="2"/>
      <c r="EI220" s="2"/>
      <c r="EJ220" s="2"/>
      <c r="EK220" s="2"/>
      <c r="ER220" s="32" t="str">
        <f aca="false">CONCATENATE(CN220," ",FD220," ",DK220,DL220,"/",DN220,DO220)</f>
        <v>amlodipine oral 10mg/</v>
      </c>
      <c r="FD220" s="33" t="s">
        <v>210</v>
      </c>
      <c r="FE220" s="32" t="str">
        <f aca="false">CONCATENATE(CN220," ",FD220," ",DK220,DL220,"/",DN220,DO220)</f>
        <v>amlodipine oral 10mg/</v>
      </c>
    </row>
    <row r="221" customFormat="false" ht="13.8" hidden="false" customHeight="false" outlineLevel="0" collapsed="false">
      <c r="A221" s="91" t="n">
        <v>5467</v>
      </c>
      <c r="B221" s="0" t="s">
        <v>1630</v>
      </c>
      <c r="C221" s="92"/>
      <c r="D221" s="92"/>
      <c r="E221" s="92"/>
      <c r="F221" s="92"/>
      <c r="G221" s="0" t="n">
        <v>9063</v>
      </c>
      <c r="H221" s="91" t="n">
        <v>258580202</v>
      </c>
      <c r="I221" s="91" t="n">
        <v>258580202</v>
      </c>
      <c r="J221" s="2" t="str">
        <f aca="false">CONCATENATE(BI221," ",CK221," ",BE221," ",BO221," ",R221,S221," x ",DK221,DL221,"/",DN221,DO221)</f>
        <v>GRC amlodipine besilate ΒΙΑΝΕΞ Α.Ε. capsule, hard 30 x 5mg/</v>
      </c>
      <c r="K221" s="2" t="str">
        <f aca="false">CONCATENATE(BI221," ",CK221," ",BE221," ",BO221," ",R221,S221," x ",DK221,DL221,"/",DN221,DO221)</f>
        <v>GRC amlodipine besilate ΒΙΑΝΕΞ Α.Ε. capsule, hard 30 x 5mg/</v>
      </c>
      <c r="L221" s="2"/>
      <c r="M221" s="2"/>
      <c r="N221" s="2"/>
      <c r="O221" s="2"/>
      <c r="P221" s="0" t="n">
        <v>30</v>
      </c>
      <c r="Q221" s="73"/>
      <c r="R221" s="0" t="n">
        <v>30</v>
      </c>
      <c r="S221" s="73"/>
      <c r="T221" s="92"/>
      <c r="U221" s="92"/>
      <c r="V221" s="92"/>
      <c r="W221" s="92"/>
      <c r="X221" s="2"/>
      <c r="Y221" s="2"/>
      <c r="Z221" s="2"/>
      <c r="AA221" s="2" t="n">
        <v>28</v>
      </c>
      <c r="AB221" s="2"/>
      <c r="AC221" s="0" t="s">
        <v>1626</v>
      </c>
      <c r="AD221" s="2"/>
      <c r="AE221" s="2"/>
      <c r="AF221" s="0" t="n">
        <v>10210000</v>
      </c>
      <c r="AG221" s="93" t="s">
        <v>299</v>
      </c>
      <c r="AH221" s="0" t="s">
        <v>1434</v>
      </c>
      <c r="AI221" s="0" t="s">
        <v>1627</v>
      </c>
      <c r="AJ221" s="34" t="n">
        <v>15012000</v>
      </c>
      <c r="AK221" s="93" t="s">
        <v>300</v>
      </c>
      <c r="AL221" s="2"/>
      <c r="AM221" s="2"/>
      <c r="AN221" s="2"/>
      <c r="AO221" s="2"/>
      <c r="AP221" s="0" t="n">
        <v>30</v>
      </c>
      <c r="AR221" s="73"/>
      <c r="AS221" s="73" t="n">
        <f aca="false">AS220+1</f>
        <v>56565736</v>
      </c>
      <c r="AT221" s="36" t="str">
        <f aca="false">CONCATENATE(BI221," ",CK221," ",BE221," ",BO221," ",DK221,DL221,"/",DN221,DO221)</f>
        <v>GRC amlodipine besilate ΒΙΑΝΕΞ Α.Ε. capsule, hard 5mg/</v>
      </c>
      <c r="AU221" s="29"/>
      <c r="AW221" s="2"/>
      <c r="AX221" s="33" t="s">
        <v>1631</v>
      </c>
      <c r="AY221" s="2"/>
      <c r="AZ221" s="0" t="s">
        <v>186</v>
      </c>
      <c r="BA221" s="33" t="s">
        <v>187</v>
      </c>
      <c r="BB221" s="0" t="n">
        <v>10210000</v>
      </c>
      <c r="BC221" s="93" t="s">
        <v>299</v>
      </c>
      <c r="BD221" s="94"/>
      <c r="BE221" s="0" t="s">
        <v>1632</v>
      </c>
      <c r="BF221" s="2"/>
      <c r="BG221" s="0" t="s">
        <v>1437</v>
      </c>
      <c r="BH221" s="2"/>
      <c r="BI221" s="95" t="s">
        <v>1384</v>
      </c>
      <c r="BJ221" s="0" t="str">
        <f aca="false">CONCATENATE(CK221," ",BO221," ",DK221,DL221,"/",DN221,DO221)</f>
        <v>amlodipine besilate capsule, hard 5mg/</v>
      </c>
      <c r="BK221" s="95"/>
      <c r="BL221" s="0" t="str">
        <f aca="false">CONCATENATE(CK221," ",BO221," ",DK221,DL221,"/",DN221,DO221)</f>
        <v>amlodipine besilate capsule, hard 5mg/</v>
      </c>
      <c r="BM221" s="2"/>
      <c r="BN221" s="0" t="n">
        <v>10210000</v>
      </c>
      <c r="BO221" s="93" t="s">
        <v>299</v>
      </c>
      <c r="BP221" s="92"/>
      <c r="BQ221" s="92"/>
      <c r="BR221" s="2"/>
      <c r="BS221" s="0" t="s">
        <v>1434</v>
      </c>
      <c r="BT221" s="2"/>
      <c r="BU221" s="2"/>
      <c r="BV221" s="34" t="n">
        <v>15012000</v>
      </c>
      <c r="BW221" s="93" t="s">
        <v>300</v>
      </c>
      <c r="BX221" s="2"/>
      <c r="BY221" s="2"/>
      <c r="BZ221" s="0" t="n">
        <v>20053000</v>
      </c>
      <c r="CA221" s="100" t="s">
        <v>191</v>
      </c>
      <c r="CB221" s="92"/>
      <c r="CC221" s="92"/>
      <c r="CD221" s="2"/>
      <c r="CE221" s="2"/>
      <c r="CF221" s="2"/>
      <c r="CG221" s="2"/>
      <c r="CH221" s="104" t="n">
        <v>100000090079</v>
      </c>
      <c r="CI221" s="43" t="s">
        <v>192</v>
      </c>
      <c r="CJ221" s="104" t="n">
        <v>100000090079</v>
      </c>
      <c r="CK221" s="0" t="s">
        <v>193</v>
      </c>
      <c r="CL221" s="73"/>
      <c r="CM221" s="97" t="n">
        <v>100000085259</v>
      </c>
      <c r="CN221" s="73" t="s">
        <v>195</v>
      </c>
      <c r="CO221" s="92"/>
      <c r="CP221" s="98"/>
      <c r="CQ221" s="0" t="s">
        <v>1385</v>
      </c>
      <c r="CR221" s="2"/>
      <c r="CS221" s="2"/>
      <c r="CX221" s="2"/>
      <c r="CY221" s="2"/>
      <c r="CZ221" s="92"/>
      <c r="DA221" s="92"/>
      <c r="DB221" s="92"/>
      <c r="DC221" s="92"/>
      <c r="DD221" s="92"/>
      <c r="DE221" s="99" t="s">
        <v>1386</v>
      </c>
      <c r="DF221" s="0" t="s">
        <v>202</v>
      </c>
      <c r="DG221" s="11"/>
      <c r="DH221" s="46" t="n">
        <v>1</v>
      </c>
      <c r="DI221" s="93" t="s">
        <v>300</v>
      </c>
      <c r="DJ221" s="34" t="n">
        <v>15012000</v>
      </c>
      <c r="DK221" s="99" t="s">
        <v>1386</v>
      </c>
      <c r="DL221" s="5" t="s">
        <v>202</v>
      </c>
      <c r="DS221" s="0" t="s">
        <v>1441</v>
      </c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99"/>
      <c r="EH221" s="2"/>
      <c r="EI221" s="2"/>
      <c r="EJ221" s="2"/>
      <c r="EK221" s="2"/>
      <c r="ER221" s="32" t="str">
        <f aca="false">CONCATENATE(CN221," ",FD221," ",DK221,DL221,"/",DN221,DO221)</f>
        <v>amlodipine oral 5mg/</v>
      </c>
      <c r="FD221" s="33" t="s">
        <v>210</v>
      </c>
      <c r="FE221" s="32" t="str">
        <f aca="false">CONCATENATE(CN221," ",FD221," ",DK221,DL221,"/",DN221,DO221)</f>
        <v>amlodipine oral 5mg/</v>
      </c>
    </row>
    <row r="222" customFormat="false" ht="13.8" hidden="false" customHeight="false" outlineLevel="0" collapsed="false">
      <c r="A222" s="91" t="n">
        <v>5468</v>
      </c>
      <c r="B222" s="0" t="s">
        <v>1633</v>
      </c>
      <c r="C222" s="92"/>
      <c r="D222" s="92"/>
      <c r="E222" s="92"/>
      <c r="F222" s="92"/>
      <c r="G222" s="106" t="n">
        <v>267</v>
      </c>
      <c r="H222" s="101" t="n">
        <v>30440101</v>
      </c>
      <c r="I222" s="101" t="n">
        <v>30440101</v>
      </c>
      <c r="J222" s="2" t="str">
        <f aca="false">CONCATENATE(BI222," ",CK222," ",BE222," ",BO222," ",R222,S222," x ",DK222,DL222,"/",DN222,DO222)</f>
        <v>GRC amlodipine besilate ΒΙΑΝΕΞ Α.Ε. capsule, hard 30 x 10mg/</v>
      </c>
      <c r="K222" s="2" t="str">
        <f aca="false">CONCATENATE(BI222," ",CK222," ",BE222," ",BO222," ",R222,S222," x ",DK222,DL222,"/",DN222,DO222)</f>
        <v>GRC amlodipine besilate ΒΙΑΝΕΞ Α.Ε. capsule, hard 30 x 10mg/</v>
      </c>
      <c r="L222" s="2"/>
      <c r="M222" s="2"/>
      <c r="N222" s="2"/>
      <c r="O222" s="2"/>
      <c r="P222" s="0" t="n">
        <v>30</v>
      </c>
      <c r="Q222" s="73"/>
      <c r="R222" s="0" t="n">
        <v>30</v>
      </c>
      <c r="S222" s="73"/>
      <c r="T222" s="92"/>
      <c r="U222" s="92"/>
      <c r="V222" s="92"/>
      <c r="W222" s="92"/>
      <c r="X222" s="2"/>
      <c r="Y222" s="2"/>
      <c r="Z222" s="2"/>
      <c r="AA222" s="2" t="n">
        <v>50</v>
      </c>
      <c r="AB222" s="2"/>
      <c r="AC222" s="106" t="s">
        <v>1634</v>
      </c>
      <c r="AD222" s="2"/>
      <c r="AE222" s="2"/>
      <c r="AF222" s="0" t="n">
        <v>10210000</v>
      </c>
      <c r="AG222" s="93" t="s">
        <v>299</v>
      </c>
      <c r="AH222" s="106" t="s">
        <v>1434</v>
      </c>
      <c r="AI222" s="106" t="s">
        <v>1435</v>
      </c>
      <c r="AJ222" s="34" t="n">
        <v>15012000</v>
      </c>
      <c r="AK222" s="93" t="s">
        <v>300</v>
      </c>
      <c r="AL222" s="2"/>
      <c r="AM222" s="2"/>
      <c r="AN222" s="2"/>
      <c r="AO222" s="2"/>
      <c r="AP222" s="0" t="n">
        <v>30</v>
      </c>
      <c r="AQ222" s="106"/>
      <c r="AR222" s="73"/>
      <c r="AS222" s="73" t="n">
        <f aca="false">AS221+1</f>
        <v>56565737</v>
      </c>
      <c r="AT222" s="36" t="str">
        <f aca="false">CONCATENATE(BI222," ",CK222," ",BE222," ",BO222," ",DK222,DL222,"/",DN222,DO222)</f>
        <v>GRC amlodipine besilate ΒΙΑΝΕΞ Α.Ε. capsule, hard 10mg/</v>
      </c>
      <c r="AU222" s="29"/>
      <c r="AW222" s="2"/>
      <c r="AX222" s="33" t="s">
        <v>1635</v>
      </c>
      <c r="AY222" s="2"/>
      <c r="AZ222" s="0" t="s">
        <v>186</v>
      </c>
      <c r="BA222" s="33" t="s">
        <v>187</v>
      </c>
      <c r="BB222" s="0" t="n">
        <v>10210000</v>
      </c>
      <c r="BC222" s="93" t="s">
        <v>299</v>
      </c>
      <c r="BD222" s="94"/>
      <c r="BE222" s="0" t="s">
        <v>1632</v>
      </c>
      <c r="BF222" s="2"/>
      <c r="BG222" s="106" t="s">
        <v>1636</v>
      </c>
      <c r="BH222" s="2"/>
      <c r="BI222" s="95" t="s">
        <v>1384</v>
      </c>
      <c r="BJ222" s="0" t="str">
        <f aca="false">CONCATENATE(CK222," ",BO222," ",DK222,DL222,"/",DN222,DO222)</f>
        <v>amlodipine besilate capsule, hard 10mg/</v>
      </c>
      <c r="BK222" s="95"/>
      <c r="BL222" s="0" t="str">
        <f aca="false">CONCATENATE(CK222," ",BO222," ",DK222,DL222,"/",DN222,DO222)</f>
        <v>amlodipine besilate capsule, hard 10mg/</v>
      </c>
      <c r="BM222" s="2"/>
      <c r="BN222" s="0" t="n">
        <v>10210000</v>
      </c>
      <c r="BO222" s="93" t="s">
        <v>299</v>
      </c>
      <c r="BP222" s="92"/>
      <c r="BQ222" s="92"/>
      <c r="BR222" s="2"/>
      <c r="BS222" s="106" t="s">
        <v>1434</v>
      </c>
      <c r="BT222" s="2"/>
      <c r="BU222" s="2"/>
      <c r="BV222" s="34" t="n">
        <v>15012000</v>
      </c>
      <c r="BW222" s="93" t="s">
        <v>300</v>
      </c>
      <c r="BX222" s="2"/>
      <c r="BY222" s="2"/>
      <c r="BZ222" s="0" t="n">
        <v>20053000</v>
      </c>
      <c r="CA222" s="100" t="s">
        <v>191</v>
      </c>
      <c r="CB222" s="92"/>
      <c r="CC222" s="92"/>
      <c r="CD222" s="2"/>
      <c r="CE222" s="2"/>
      <c r="CF222" s="2"/>
      <c r="CG222" s="2"/>
      <c r="CH222" s="104" t="n">
        <v>100000090079</v>
      </c>
      <c r="CI222" s="43" t="s">
        <v>192</v>
      </c>
      <c r="CJ222" s="104" t="n">
        <v>100000090079</v>
      </c>
      <c r="CK222" s="0" t="s">
        <v>193</v>
      </c>
      <c r="CL222" s="73"/>
      <c r="CM222" s="97" t="n">
        <v>100000085259</v>
      </c>
      <c r="CN222" s="73" t="s">
        <v>195</v>
      </c>
      <c r="CO222" s="92"/>
      <c r="CP222" s="98"/>
      <c r="CQ222" s="106" t="n">
        <v>298464</v>
      </c>
      <c r="CR222" s="2"/>
      <c r="CS222" s="2"/>
      <c r="CX222" s="2"/>
      <c r="CY222" s="2"/>
      <c r="CZ222" s="92"/>
      <c r="DA222" s="92"/>
      <c r="DB222" s="92"/>
      <c r="DC222" s="92"/>
      <c r="DD222" s="92"/>
      <c r="DE222" s="99" t="s">
        <v>1087</v>
      </c>
      <c r="DF222" s="0" t="s">
        <v>202</v>
      </c>
      <c r="DG222" s="11"/>
      <c r="DH222" s="46" t="n">
        <v>1</v>
      </c>
      <c r="DI222" s="93" t="s">
        <v>300</v>
      </c>
      <c r="DJ222" s="34" t="n">
        <v>15012000</v>
      </c>
      <c r="DK222" s="99" t="s">
        <v>1087</v>
      </c>
      <c r="DL222" s="5" t="s">
        <v>202</v>
      </c>
      <c r="DS222" s="106" t="s">
        <v>1637</v>
      </c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99"/>
      <c r="EH222" s="2"/>
      <c r="EI222" s="2"/>
      <c r="EJ222" s="2"/>
      <c r="EK222" s="2"/>
      <c r="ER222" s="32" t="str">
        <f aca="false">CONCATENATE(CN222," ",FD222," ",DK222,DL222,"/",DN222,DO222)</f>
        <v>amlodipine oral 10mg/</v>
      </c>
      <c r="FD222" s="33" t="s">
        <v>210</v>
      </c>
      <c r="FE222" s="32" t="str">
        <f aca="false">CONCATENATE(CN222," ",FD222," ",DK222,DL222,"/",DN222,DO222)</f>
        <v>amlodipine oral 10mg/</v>
      </c>
    </row>
    <row r="223" customFormat="false" ht="26.75" hidden="false" customHeight="false" outlineLevel="0" collapsed="false">
      <c r="A223" s="91" t="n">
        <v>4154</v>
      </c>
      <c r="B223" s="0" t="s">
        <v>1638</v>
      </c>
      <c r="C223" s="92"/>
      <c r="D223" s="92"/>
      <c r="E223" s="92"/>
      <c r="F223" s="92"/>
      <c r="G223" s="106" t="n">
        <v>268</v>
      </c>
      <c r="H223" s="101" t="n">
        <v>30440301</v>
      </c>
      <c r="I223" s="101" t="n">
        <v>30440301</v>
      </c>
      <c r="J223" s="2" t="str">
        <f aca="false">CONCATENATE(BI223," ",CK223," ",BE223," ",BO223," ",R223,S223," x ",DK223,DL223,"/",DN223,DO223)</f>
        <v>GRC amlodipine besilate ELPEN AE ΦΑΡΜΑΚΕΥΤΙΚΗ ΒΙΟΜΗΧΑΝΙΑ capsule, hard 30mL x 5mg/5mL</v>
      </c>
      <c r="K223" s="2" t="str">
        <f aca="false">CONCATENATE(BI223," ",CK223," ",BE223," ",BO223," ",R223,S223," x ",DK223,DL223,"/",DN223,DO223)</f>
        <v>GRC amlodipine besilate ELPEN AE ΦΑΡΜΑΚΕΥΤΙΚΗ ΒΙΟΜΗΧΑΝΙΑ capsule, hard 30mL x 5mg/5mL</v>
      </c>
      <c r="L223" s="2"/>
      <c r="M223" s="2"/>
      <c r="N223" s="2"/>
      <c r="O223" s="2"/>
      <c r="P223" s="0" t="n">
        <v>30</v>
      </c>
      <c r="Q223" s="73" t="s">
        <v>513</v>
      </c>
      <c r="R223" s="0" t="n">
        <v>30</v>
      </c>
      <c r="S223" s="73" t="s">
        <v>513</v>
      </c>
      <c r="T223" s="92"/>
      <c r="U223" s="92"/>
      <c r="V223" s="92"/>
      <c r="W223" s="92"/>
      <c r="X223" s="2"/>
      <c r="Y223" s="2"/>
      <c r="Z223" s="2"/>
      <c r="AA223" s="2" t="n">
        <v>250</v>
      </c>
      <c r="AB223" s="4" t="s">
        <v>513</v>
      </c>
      <c r="AC223" s="106" t="s">
        <v>1639</v>
      </c>
      <c r="AD223" s="2"/>
      <c r="AE223" s="2"/>
      <c r="AF223" s="0" t="n">
        <v>10210000</v>
      </c>
      <c r="AG223" s="93" t="s">
        <v>299</v>
      </c>
      <c r="AH223" s="106" t="s">
        <v>1640</v>
      </c>
      <c r="AI223" s="106" t="s">
        <v>1641</v>
      </c>
      <c r="AJ223" s="34" t="n">
        <v>15012000</v>
      </c>
      <c r="AK223" s="93" t="s">
        <v>300</v>
      </c>
      <c r="AL223" s="2"/>
      <c r="AM223" s="2"/>
      <c r="AN223" s="2"/>
      <c r="AO223" s="2"/>
      <c r="AP223" s="0" t="n">
        <v>30</v>
      </c>
      <c r="AQ223" s="106"/>
      <c r="AR223" s="73" t="s">
        <v>513</v>
      </c>
      <c r="AS223" s="73" t="n">
        <f aca="false">AS222+1</f>
        <v>56565738</v>
      </c>
      <c r="AT223" s="36" t="str">
        <f aca="false">CONCATENATE(BI223," ",CK223," ",BE223," ",BO223," ",DK223,DL223,"/",DN223,DO223)</f>
        <v>GRC amlodipine besilate ELPEN AE ΦΑΡΜΑΚΕΥΤΙΚΗ ΒΙΟΜΗΧΑΝΙΑ capsule, hard 5mg/5mL</v>
      </c>
      <c r="AU223" s="29"/>
      <c r="AW223" s="2"/>
      <c r="AX223" s="33" t="s">
        <v>1642</v>
      </c>
      <c r="AY223" s="2"/>
      <c r="AZ223" s="0" t="s">
        <v>186</v>
      </c>
      <c r="BA223" s="33" t="s">
        <v>187</v>
      </c>
      <c r="BB223" s="0" t="n">
        <v>10210000</v>
      </c>
      <c r="BC223" s="93" t="s">
        <v>299</v>
      </c>
      <c r="BD223" s="94"/>
      <c r="BE223" s="0" t="s">
        <v>1616</v>
      </c>
      <c r="BF223" s="2"/>
      <c r="BG223" s="106" t="s">
        <v>1636</v>
      </c>
      <c r="BH223" s="2"/>
      <c r="BI223" s="95" t="s">
        <v>1384</v>
      </c>
      <c r="BJ223" s="0" t="str">
        <f aca="false">CONCATENATE(CK223," ",BO223," ",DK223,DL223,"/",DN223,DO223)</f>
        <v>amlodipine besilate capsule, hard 5mg/5mL</v>
      </c>
      <c r="BK223" s="95"/>
      <c r="BL223" s="0" t="str">
        <f aca="false">CONCATENATE(CK223," ",BO223," ",DK223,DL223,"/",DN223,DO223)</f>
        <v>amlodipine besilate capsule, hard 5mg/5mL</v>
      </c>
      <c r="BM223" s="2"/>
      <c r="BN223" s="0" t="n">
        <v>10210000</v>
      </c>
      <c r="BO223" s="93" t="s">
        <v>299</v>
      </c>
      <c r="BP223" s="92"/>
      <c r="BQ223" s="92"/>
      <c r="BR223" s="2"/>
      <c r="BS223" s="106" t="s">
        <v>1640</v>
      </c>
      <c r="BT223" s="2"/>
      <c r="BU223" s="2"/>
      <c r="BV223" s="34" t="n">
        <v>15012000</v>
      </c>
      <c r="BW223" s="93" t="s">
        <v>300</v>
      </c>
      <c r="BX223" s="2"/>
      <c r="BY223" s="2"/>
      <c r="BZ223" s="0" t="n">
        <v>20053000</v>
      </c>
      <c r="CA223" s="100" t="s">
        <v>191</v>
      </c>
      <c r="CB223" s="92"/>
      <c r="CC223" s="92"/>
      <c r="CD223" s="2"/>
      <c r="CE223" s="2"/>
      <c r="CF223" s="2"/>
      <c r="CG223" s="2"/>
      <c r="CH223" s="104" t="n">
        <v>100000090079</v>
      </c>
      <c r="CI223" s="43" t="s">
        <v>192</v>
      </c>
      <c r="CJ223" s="104" t="n">
        <v>100000090079</v>
      </c>
      <c r="CK223" s="0" t="s">
        <v>193</v>
      </c>
      <c r="CL223" s="73"/>
      <c r="CM223" s="97" t="n">
        <v>100000085259</v>
      </c>
      <c r="CN223" s="73" t="s">
        <v>195</v>
      </c>
      <c r="CO223" s="92"/>
      <c r="CP223" s="98"/>
      <c r="CQ223" s="106" t="n">
        <v>298464</v>
      </c>
      <c r="CR223" s="2"/>
      <c r="CS223" s="2"/>
      <c r="CX223" s="5"/>
      <c r="CY223" s="2"/>
      <c r="CZ223" s="92"/>
      <c r="DA223" s="92"/>
      <c r="DB223" s="92"/>
      <c r="DC223" s="92"/>
      <c r="DD223" s="92"/>
      <c r="DE223" s="99" t="s">
        <v>1386</v>
      </c>
      <c r="DF223" s="0" t="s">
        <v>202</v>
      </c>
      <c r="DG223" s="11"/>
      <c r="DH223" s="46" t="n">
        <v>1</v>
      </c>
      <c r="DI223" s="93" t="s">
        <v>300</v>
      </c>
      <c r="DJ223" s="34" t="n">
        <v>15012000</v>
      </c>
      <c r="DK223" s="99" t="s">
        <v>1386</v>
      </c>
      <c r="DL223" s="5" t="s">
        <v>202</v>
      </c>
      <c r="DN223" s="5" t="n">
        <v>5</v>
      </c>
      <c r="DO223" s="5" t="s">
        <v>513</v>
      </c>
      <c r="DS223" s="106" t="s">
        <v>1643</v>
      </c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99"/>
      <c r="EH223" s="2"/>
      <c r="EI223" s="2"/>
      <c r="EJ223" s="2"/>
      <c r="EK223" s="2"/>
      <c r="ER223" s="32" t="str">
        <f aca="false">CONCATENATE(CN223," ",FD223," ",DK223,DL223,"/",DN223,DO223)</f>
        <v>amlodipine oral 5mg/5mL</v>
      </c>
      <c r="FD223" s="33" t="s">
        <v>210</v>
      </c>
      <c r="FE223" s="32" t="str">
        <f aca="false">CONCATENATE(CN223," ",FD223," ",DK223,DL223,"/",DN223,DO223)</f>
        <v>amlodipine oral 5mg/5mL</v>
      </c>
    </row>
    <row r="224" customFormat="false" ht="26.75" hidden="false" customHeight="false" outlineLevel="0" collapsed="false">
      <c r="A224" s="91" t="n">
        <v>4155</v>
      </c>
      <c r="B224" s="0" t="s">
        <v>1644</v>
      </c>
      <c r="C224" s="92"/>
      <c r="D224" s="92"/>
      <c r="E224" s="92"/>
      <c r="F224" s="92"/>
      <c r="G224" s="106" t="n">
        <v>269</v>
      </c>
      <c r="H224" s="101" t="n">
        <v>30440401</v>
      </c>
      <c r="I224" s="101" t="n">
        <v>30440401</v>
      </c>
      <c r="J224" s="2" t="str">
        <f aca="false">CONCATENATE(BI224," ",CK224," ",BE224," ",BO224," ",R224,S224," x ",DK224,DL224,"/",DN224,DO224)</f>
        <v>GRC amlodipine besilate ELPEN AE ΦΑΡΜΑΚΕΥΤΙΚΗ ΒΙΟΜΗΧΑΝΙΑ capsule, hard 30 x 10mg/</v>
      </c>
      <c r="K224" s="2" t="str">
        <f aca="false">CONCATENATE(BI224," ",CK224," ",BE224," ",BO224," ",R224,S224," x ",DK224,DL224,"/",DN224,DO224)</f>
        <v>GRC amlodipine besilate ELPEN AE ΦΑΡΜΑΚΕΥΤΙΚΗ ΒΙΟΜΗΧΑΝΙΑ capsule, hard 30 x 10mg/</v>
      </c>
      <c r="L224" s="2"/>
      <c r="M224" s="2"/>
      <c r="N224" s="2"/>
      <c r="O224" s="2"/>
      <c r="P224" s="0" t="n">
        <v>30</v>
      </c>
      <c r="Q224" s="73"/>
      <c r="R224" s="0" t="n">
        <v>30</v>
      </c>
      <c r="S224" s="73"/>
      <c r="T224" s="92"/>
      <c r="U224" s="92"/>
      <c r="V224" s="92"/>
      <c r="W224" s="92"/>
      <c r="X224" s="2"/>
      <c r="Y224" s="2"/>
      <c r="Z224" s="2"/>
      <c r="AA224" s="2" t="n">
        <v>50</v>
      </c>
      <c r="AB224" s="2"/>
      <c r="AC224" s="106" t="s">
        <v>1645</v>
      </c>
      <c r="AD224" s="2"/>
      <c r="AE224" s="2"/>
      <c r="AF224" s="0" t="n">
        <v>10210000</v>
      </c>
      <c r="AG224" s="93" t="s">
        <v>299</v>
      </c>
      <c r="AH224" s="106" t="s">
        <v>1646</v>
      </c>
      <c r="AI224" s="106" t="s">
        <v>1647</v>
      </c>
      <c r="AJ224" s="34" t="n">
        <v>15012000</v>
      </c>
      <c r="AK224" s="93" t="s">
        <v>300</v>
      </c>
      <c r="AL224" s="2"/>
      <c r="AM224" s="2"/>
      <c r="AN224" s="2"/>
      <c r="AO224" s="2"/>
      <c r="AP224" s="0" t="n">
        <v>30</v>
      </c>
      <c r="AQ224" s="106"/>
      <c r="AR224" s="73"/>
      <c r="AS224" s="73" t="n">
        <f aca="false">AS223+1</f>
        <v>56565739</v>
      </c>
      <c r="AT224" s="36" t="str">
        <f aca="false">CONCATENATE(BI224," ",CK224," ",BE224," ",BO224," ",DK224,DL224,"/",DN224,DO224)</f>
        <v>GRC amlodipine besilate ELPEN AE ΦΑΡΜΑΚΕΥΤΙΚΗ ΒΙΟΜΗΧΑΝΙΑ capsule, hard 10mg/</v>
      </c>
      <c r="AU224" s="29"/>
      <c r="AW224" s="2"/>
      <c r="AX224" s="33" t="s">
        <v>1648</v>
      </c>
      <c r="AY224" s="2"/>
      <c r="AZ224" s="0" t="s">
        <v>186</v>
      </c>
      <c r="BA224" s="33" t="s">
        <v>187</v>
      </c>
      <c r="BB224" s="0" t="n">
        <v>10210000</v>
      </c>
      <c r="BC224" s="93" t="s">
        <v>299</v>
      </c>
      <c r="BD224" s="94"/>
      <c r="BE224" s="0" t="s">
        <v>1616</v>
      </c>
      <c r="BF224" s="2"/>
      <c r="BG224" s="106" t="s">
        <v>1636</v>
      </c>
      <c r="BH224" s="2"/>
      <c r="BI224" s="95" t="s">
        <v>1384</v>
      </c>
      <c r="BJ224" s="0" t="str">
        <f aca="false">CONCATENATE(CK224," ",BO224," ",DK224,DL224,"/",DN224,DO224)</f>
        <v>amlodipine besilate capsule, hard 10mg/</v>
      </c>
      <c r="BK224" s="95"/>
      <c r="BL224" s="0" t="str">
        <f aca="false">CONCATENATE(CK224," ",BO224," ",DK224,DL224,"/",DN224,DO224)</f>
        <v>amlodipine besilate capsule, hard 10mg/</v>
      </c>
      <c r="BM224" s="2"/>
      <c r="BN224" s="0" t="n">
        <v>10210000</v>
      </c>
      <c r="BO224" s="93" t="s">
        <v>299</v>
      </c>
      <c r="BP224" s="92"/>
      <c r="BQ224" s="92"/>
      <c r="BR224" s="2"/>
      <c r="BS224" s="106" t="s">
        <v>1646</v>
      </c>
      <c r="BT224" s="2"/>
      <c r="BU224" s="2"/>
      <c r="BV224" s="34" t="n">
        <v>15012000</v>
      </c>
      <c r="BW224" s="93" t="s">
        <v>300</v>
      </c>
      <c r="BX224" s="2"/>
      <c r="BY224" s="2"/>
      <c r="BZ224" s="0" t="n">
        <v>20053000</v>
      </c>
      <c r="CA224" s="100" t="s">
        <v>191</v>
      </c>
      <c r="CB224" s="92"/>
      <c r="CC224" s="92"/>
      <c r="CD224" s="2"/>
      <c r="CE224" s="2"/>
      <c r="CF224" s="2"/>
      <c r="CG224" s="2"/>
      <c r="CH224" s="104" t="n">
        <v>100000090079</v>
      </c>
      <c r="CI224" s="43" t="s">
        <v>192</v>
      </c>
      <c r="CJ224" s="104" t="n">
        <v>100000090079</v>
      </c>
      <c r="CK224" s="0" t="s">
        <v>193</v>
      </c>
      <c r="CL224" s="73"/>
      <c r="CM224" s="97" t="n">
        <v>100000085259</v>
      </c>
      <c r="CN224" s="73" t="s">
        <v>195</v>
      </c>
      <c r="CO224" s="92"/>
      <c r="CP224" s="98"/>
      <c r="CQ224" s="106" t="n">
        <v>298464</v>
      </c>
      <c r="CR224" s="2"/>
      <c r="CS224" s="2"/>
      <c r="CX224" s="2"/>
      <c r="CY224" s="2"/>
      <c r="CZ224" s="92"/>
      <c r="DA224" s="92"/>
      <c r="DB224" s="92"/>
      <c r="DC224" s="92"/>
      <c r="DD224" s="92"/>
      <c r="DE224" s="99" t="s">
        <v>1087</v>
      </c>
      <c r="DF224" s="0" t="s">
        <v>202</v>
      </c>
      <c r="DG224" s="11"/>
      <c r="DH224" s="46" t="n">
        <v>1</v>
      </c>
      <c r="DI224" s="93" t="s">
        <v>300</v>
      </c>
      <c r="DJ224" s="34" t="n">
        <v>15012000</v>
      </c>
      <c r="DK224" s="99" t="s">
        <v>1087</v>
      </c>
      <c r="DL224" s="5" t="s">
        <v>202</v>
      </c>
      <c r="DS224" s="106" t="s">
        <v>1637</v>
      </c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99"/>
      <c r="EH224" s="2"/>
      <c r="EI224" s="2"/>
      <c r="EJ224" s="2"/>
      <c r="EK224" s="2"/>
      <c r="ER224" s="32" t="str">
        <f aca="false">CONCATENATE(CN224," ",FD224," ",DK224,DL224,"/",DN224,DO224)</f>
        <v>amlodipine oral, prolonged 10mg/</v>
      </c>
      <c r="FD224" s="33" t="s">
        <v>495</v>
      </c>
      <c r="FE224" s="32" t="str">
        <f aca="false">CONCATENATE(CN224," ",FD224," ",DK224,DL224,"/",DN224,DO224)</f>
        <v>amlodipine oral, prolonged 10mg/</v>
      </c>
    </row>
    <row r="225" customFormat="false" ht="13.8" hidden="false" customHeight="false" outlineLevel="0" collapsed="false">
      <c r="A225" s="91" t="n">
        <v>4156</v>
      </c>
      <c r="B225" s="0" t="s">
        <v>1649</v>
      </c>
      <c r="C225" s="92"/>
      <c r="D225" s="92"/>
      <c r="E225" s="92"/>
      <c r="F225" s="92"/>
      <c r="G225" s="106" t="n">
        <v>270</v>
      </c>
      <c r="H225" s="101" t="n">
        <v>30440501</v>
      </c>
      <c r="I225" s="101" t="n">
        <v>30440501</v>
      </c>
      <c r="J225" s="2" t="str">
        <f aca="false">CONCATENATE(BI225," ",CK225," ",BE225," ",BO225," ",R225,S225," x ",DK225,DL225,"/",DN225,DO225)</f>
        <v>GRC amlodipine besilate NATURALIA A.E. capsule, hard 14 x 5mg/</v>
      </c>
      <c r="K225" s="2" t="str">
        <f aca="false">CONCATENATE(BI225," ",CK225," ",BE225," ",BO225," ",R225,S225," x ",DK225,DL225,"/",DN225,DO225)</f>
        <v>GRC amlodipine besilate NATURALIA A.E. capsule, hard 14 x 5mg/</v>
      </c>
      <c r="L225" s="2"/>
      <c r="M225" s="2"/>
      <c r="N225" s="2"/>
      <c r="O225" s="2"/>
      <c r="P225" s="0" t="n">
        <v>14</v>
      </c>
      <c r="Q225" s="73"/>
      <c r="R225" s="0" t="n">
        <v>14</v>
      </c>
      <c r="S225" s="73"/>
      <c r="T225" s="92"/>
      <c r="U225" s="92"/>
      <c r="V225" s="92"/>
      <c r="W225" s="92"/>
      <c r="X225" s="2"/>
      <c r="Y225" s="2"/>
      <c r="Z225" s="2"/>
      <c r="AA225" s="2" t="n">
        <v>30</v>
      </c>
      <c r="AB225" s="2"/>
      <c r="AC225" s="106" t="s">
        <v>1650</v>
      </c>
      <c r="AD225" s="2"/>
      <c r="AE225" s="2"/>
      <c r="AF225" s="0" t="n">
        <v>10210000</v>
      </c>
      <c r="AG225" s="93" t="s">
        <v>299</v>
      </c>
      <c r="AH225" s="106" t="s">
        <v>1646</v>
      </c>
      <c r="AI225" s="106" t="s">
        <v>1647</v>
      </c>
      <c r="AJ225" s="34" t="n">
        <v>15012000</v>
      </c>
      <c r="AK225" s="93" t="s">
        <v>300</v>
      </c>
      <c r="AL225" s="2"/>
      <c r="AM225" s="2"/>
      <c r="AN225" s="2"/>
      <c r="AO225" s="2"/>
      <c r="AP225" s="0" t="n">
        <v>14</v>
      </c>
      <c r="AQ225" s="106"/>
      <c r="AR225" s="73"/>
      <c r="AS225" s="73" t="n">
        <f aca="false">AS224+1</f>
        <v>56565740</v>
      </c>
      <c r="AT225" s="36" t="str">
        <f aca="false">CONCATENATE(BI225," ",CK225," ",BE225," ",BO225," ",DK225,DL225,"/",DN225,DO225)</f>
        <v>GRC amlodipine besilate NATURALIA A.E. capsule, hard 5mg/</v>
      </c>
      <c r="AU225" s="29"/>
      <c r="AW225" s="2"/>
      <c r="AX225" s="33" t="s">
        <v>1474</v>
      </c>
      <c r="AY225" s="2"/>
      <c r="AZ225" s="0" t="s">
        <v>186</v>
      </c>
      <c r="BA225" s="33" t="s">
        <v>187</v>
      </c>
      <c r="BB225" s="0" t="n">
        <v>10210000</v>
      </c>
      <c r="BC225" s="93" t="s">
        <v>299</v>
      </c>
      <c r="BD225" s="94"/>
      <c r="BE225" s="0" t="s">
        <v>1470</v>
      </c>
      <c r="BF225" s="2"/>
      <c r="BG225" s="106" t="s">
        <v>1636</v>
      </c>
      <c r="BH225" s="2"/>
      <c r="BI225" s="95" t="s">
        <v>1384</v>
      </c>
      <c r="BJ225" s="0" t="str">
        <f aca="false">CONCATENATE(CK225," ",BO225," ",DK225,DL225,"/",DN225,DO225)</f>
        <v>amlodipine besilate capsule, hard 5mg/</v>
      </c>
      <c r="BK225" s="95"/>
      <c r="BL225" s="0" t="str">
        <f aca="false">CONCATENATE(CK225," ",BO225," ",DK225,DL225,"/",DN225,DO225)</f>
        <v>amlodipine besilate capsule, hard 5mg/</v>
      </c>
      <c r="BM225" s="2"/>
      <c r="BN225" s="0" t="n">
        <v>10210000</v>
      </c>
      <c r="BO225" s="93" t="s">
        <v>299</v>
      </c>
      <c r="BP225" s="92"/>
      <c r="BQ225" s="92"/>
      <c r="BR225" s="2"/>
      <c r="BS225" s="106" t="s">
        <v>1646</v>
      </c>
      <c r="BT225" s="2"/>
      <c r="BU225" s="2"/>
      <c r="BV225" s="34" t="n">
        <v>15012000</v>
      </c>
      <c r="BW225" s="93" t="s">
        <v>300</v>
      </c>
      <c r="BX225" s="2"/>
      <c r="BY225" s="2"/>
      <c r="BZ225" s="0" t="n">
        <v>20053000</v>
      </c>
      <c r="CA225" s="100" t="s">
        <v>191</v>
      </c>
      <c r="CB225" s="92"/>
      <c r="CC225" s="92"/>
      <c r="CD225" s="2"/>
      <c r="CE225" s="2"/>
      <c r="CF225" s="2"/>
      <c r="CG225" s="2"/>
      <c r="CH225" s="104" t="n">
        <v>100000090079</v>
      </c>
      <c r="CI225" s="43" t="s">
        <v>192</v>
      </c>
      <c r="CJ225" s="104" t="n">
        <v>100000090079</v>
      </c>
      <c r="CK225" s="0" t="s">
        <v>193</v>
      </c>
      <c r="CL225" s="73"/>
      <c r="CM225" s="97" t="n">
        <v>100000085259</v>
      </c>
      <c r="CN225" s="73" t="s">
        <v>195</v>
      </c>
      <c r="CO225" s="92"/>
      <c r="CP225" s="98"/>
      <c r="CQ225" s="106" t="n">
        <v>298464</v>
      </c>
      <c r="CR225" s="2"/>
      <c r="CS225" s="2"/>
      <c r="CX225" s="2"/>
      <c r="CY225" s="2"/>
      <c r="CZ225" s="92"/>
      <c r="DA225" s="92"/>
      <c r="DB225" s="92"/>
      <c r="DC225" s="92"/>
      <c r="DD225" s="92"/>
      <c r="DE225" s="99" t="s">
        <v>1386</v>
      </c>
      <c r="DF225" s="0" t="s">
        <v>202</v>
      </c>
      <c r="DG225" s="11"/>
      <c r="DH225" s="46" t="n">
        <v>1</v>
      </c>
      <c r="DI225" s="93" t="s">
        <v>300</v>
      </c>
      <c r="DJ225" s="34" t="n">
        <v>15012000</v>
      </c>
      <c r="DK225" s="99" t="s">
        <v>1386</v>
      </c>
      <c r="DL225" s="5" t="s">
        <v>202</v>
      </c>
      <c r="DS225" s="106" t="s">
        <v>1651</v>
      </c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99"/>
      <c r="EH225" s="2"/>
      <c r="EI225" s="2"/>
      <c r="EJ225" s="2"/>
      <c r="EK225" s="2"/>
      <c r="ER225" s="32" t="str">
        <f aca="false">CONCATENATE(CN225," ",FD225," ",DK225,DL225,"/",DN225,DO225)</f>
        <v>amlodipine oral, prolonged 5mg/</v>
      </c>
      <c r="FD225" s="33" t="s">
        <v>495</v>
      </c>
      <c r="FE225" s="32" t="str">
        <f aca="false">CONCATENATE(CN225," ",FD225," ",DK225,DL225,"/",DN225,DO225)</f>
        <v>amlodipine oral, prolonged 5mg/</v>
      </c>
    </row>
    <row r="226" customFormat="false" ht="13.8" hidden="false" customHeight="false" outlineLevel="0" collapsed="false">
      <c r="A226" s="91" t="n">
        <v>4157</v>
      </c>
      <c r="B226" s="0" t="s">
        <v>1652</v>
      </c>
      <c r="C226" s="92"/>
      <c r="D226" s="92"/>
      <c r="E226" s="92"/>
      <c r="F226" s="92"/>
      <c r="G226" s="0" t="n">
        <v>7666</v>
      </c>
      <c r="H226" s="91" t="n">
        <v>207500406</v>
      </c>
      <c r="I226" s="91" t="n">
        <v>207500406</v>
      </c>
      <c r="J226" s="2" t="str">
        <f aca="false">CONCATENATE(BI226," ",CK226," ",BE226," ",BO226," ",R226,S226," x ",DK226,DL226,"/",DN226,DO226)</f>
        <v>GRC amlodipine besilate NATURALIA A.E. capsule, hard 14mL x 10mg/5mL</v>
      </c>
      <c r="K226" s="2" t="str">
        <f aca="false">CONCATENATE(BI226," ",CK226," ",BE226," ",BO226," ",R226,S226," x ",DK226,DL226,"/",DN226,DO226)</f>
        <v>GRC amlodipine besilate NATURALIA A.E. capsule, hard 14mL x 10mg/5mL</v>
      </c>
      <c r="L226" s="2"/>
      <c r="M226" s="2"/>
      <c r="N226" s="2"/>
      <c r="O226" s="2"/>
      <c r="P226" s="0" t="n">
        <v>14</v>
      </c>
      <c r="Q226" s="73" t="s">
        <v>513</v>
      </c>
      <c r="R226" s="0" t="n">
        <v>14</v>
      </c>
      <c r="S226" s="73" t="s">
        <v>513</v>
      </c>
      <c r="T226" s="92"/>
      <c r="U226" s="92"/>
      <c r="V226" s="92"/>
      <c r="W226" s="92"/>
      <c r="X226" s="2"/>
      <c r="Y226" s="2"/>
      <c r="Z226" s="2"/>
      <c r="AA226" s="2" t="n">
        <v>150</v>
      </c>
      <c r="AB226" s="4" t="s">
        <v>513</v>
      </c>
      <c r="AC226" s="0" t="s">
        <v>1653</v>
      </c>
      <c r="AD226" s="2"/>
      <c r="AE226" s="2"/>
      <c r="AF226" s="0" t="n">
        <v>10210000</v>
      </c>
      <c r="AG226" s="93" t="s">
        <v>299</v>
      </c>
      <c r="AH226" s="0" t="s">
        <v>1654</v>
      </c>
      <c r="AI226" s="0" t="s">
        <v>1655</v>
      </c>
      <c r="AJ226" s="34" t="n">
        <v>15012000</v>
      </c>
      <c r="AK226" s="93" t="s">
        <v>300</v>
      </c>
      <c r="AL226" s="2"/>
      <c r="AM226" s="2"/>
      <c r="AN226" s="2"/>
      <c r="AO226" s="2"/>
      <c r="AP226" s="0" t="n">
        <v>14</v>
      </c>
      <c r="AR226" s="73" t="s">
        <v>513</v>
      </c>
      <c r="AS226" s="73" t="n">
        <f aca="false">AS225+1</f>
        <v>56565741</v>
      </c>
      <c r="AT226" s="36" t="str">
        <f aca="false">CONCATENATE(BI226," ",CK226," ",BE226," ",BO226," ",DK226,DL226,"/",DN226,DO226)</f>
        <v>GRC amlodipine besilate NATURALIA A.E. capsule, hard 10mg/5mL</v>
      </c>
      <c r="AU226" s="29"/>
      <c r="AW226" s="2"/>
      <c r="AX226" s="33" t="s">
        <v>1469</v>
      </c>
      <c r="AY226" s="2"/>
      <c r="AZ226" s="0" t="s">
        <v>186</v>
      </c>
      <c r="BA226" s="33" t="s">
        <v>187</v>
      </c>
      <c r="BB226" s="0" t="n">
        <v>10210000</v>
      </c>
      <c r="BC226" s="93" t="s">
        <v>299</v>
      </c>
      <c r="BD226" s="94"/>
      <c r="BE226" s="0" t="s">
        <v>1470</v>
      </c>
      <c r="BF226" s="2"/>
      <c r="BG226" s="0" t="s">
        <v>1656</v>
      </c>
      <c r="BH226" s="2"/>
      <c r="BI226" s="95" t="s">
        <v>1384</v>
      </c>
      <c r="BJ226" s="0" t="str">
        <f aca="false">CONCATENATE(CK226," ",BO226," ",DK226,DL226,"/",DN226,DO226)</f>
        <v>amlodipine besilate capsule, hard 10mg/5mL</v>
      </c>
      <c r="BK226" s="95"/>
      <c r="BL226" s="0" t="str">
        <f aca="false">CONCATENATE(CK226," ",BO226," ",DK226,DL226,"/",DN226,DO226)</f>
        <v>amlodipine besilate capsule, hard 10mg/5mL</v>
      </c>
      <c r="BM226" s="2"/>
      <c r="BN226" s="0" t="n">
        <v>10210000</v>
      </c>
      <c r="BO226" s="93" t="s">
        <v>299</v>
      </c>
      <c r="BP226" s="92"/>
      <c r="BQ226" s="92"/>
      <c r="BR226" s="2"/>
      <c r="BS226" s="0" t="s">
        <v>1654</v>
      </c>
      <c r="BT226" s="2"/>
      <c r="BU226" s="2"/>
      <c r="BV226" s="34" t="n">
        <v>15012000</v>
      </c>
      <c r="BW226" s="93" t="s">
        <v>300</v>
      </c>
      <c r="BX226" s="2"/>
      <c r="BY226" s="2"/>
      <c r="BZ226" s="0" t="n">
        <v>20053000</v>
      </c>
      <c r="CA226" s="100" t="s">
        <v>191</v>
      </c>
      <c r="CB226" s="92"/>
      <c r="CC226" s="92"/>
      <c r="CD226" s="2"/>
      <c r="CE226" s="2"/>
      <c r="CF226" s="2"/>
      <c r="CG226" s="2"/>
      <c r="CH226" s="104" t="n">
        <v>100000090079</v>
      </c>
      <c r="CI226" s="43" t="s">
        <v>192</v>
      </c>
      <c r="CJ226" s="104" t="n">
        <v>100000090079</v>
      </c>
      <c r="CK226" s="0" t="s">
        <v>193</v>
      </c>
      <c r="CL226" s="73"/>
      <c r="CM226" s="97" t="n">
        <v>100000085259</v>
      </c>
      <c r="CN226" s="73" t="s">
        <v>195</v>
      </c>
      <c r="CO226" s="92"/>
      <c r="CP226" s="98"/>
      <c r="CQ226" s="0" t="n">
        <v>15687271</v>
      </c>
      <c r="CR226" s="2"/>
      <c r="CS226" s="2"/>
      <c r="CX226" s="5"/>
      <c r="CY226" s="2"/>
      <c r="CZ226" s="92"/>
      <c r="DA226" s="92"/>
      <c r="DB226" s="92"/>
      <c r="DC226" s="92"/>
      <c r="DD226" s="92"/>
      <c r="DE226" s="99" t="s">
        <v>1087</v>
      </c>
      <c r="DF226" s="0" t="s">
        <v>202</v>
      </c>
      <c r="DG226" s="11"/>
      <c r="DH226" s="46" t="n">
        <v>1</v>
      </c>
      <c r="DI226" s="93" t="s">
        <v>300</v>
      </c>
      <c r="DJ226" s="34" t="n">
        <v>15012000</v>
      </c>
      <c r="DK226" s="99" t="s">
        <v>1087</v>
      </c>
      <c r="DL226" s="5" t="s">
        <v>202</v>
      </c>
      <c r="DN226" s="5" t="n">
        <v>5</v>
      </c>
      <c r="DO226" s="5" t="s">
        <v>513</v>
      </c>
      <c r="DS226" s="0" t="s">
        <v>1643</v>
      </c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99"/>
      <c r="EH226" s="2"/>
      <c r="EI226" s="2"/>
      <c r="EJ226" s="2"/>
      <c r="EK226" s="2"/>
      <c r="ER226" s="32" t="str">
        <f aca="false">CONCATENATE(CN226," ",FD226," ",DK226,DL226,"/",DN226,DO226)</f>
        <v>amlodipine oral 10mg/5mL</v>
      </c>
      <c r="FD226" s="33" t="s">
        <v>210</v>
      </c>
      <c r="FE226" s="32" t="str">
        <f aca="false">CONCATENATE(CN226," ",FD226," ",DK226,DL226,"/",DN226,DO226)</f>
        <v>amlodipine oral 10mg/5mL</v>
      </c>
    </row>
    <row r="227" customFormat="false" ht="13.8" hidden="false" customHeight="false" outlineLevel="0" collapsed="false">
      <c r="A227" s="91" t="n">
        <v>9062</v>
      </c>
      <c r="B227" s="0" t="s">
        <v>1657</v>
      </c>
      <c r="C227" s="92"/>
      <c r="D227" s="92"/>
      <c r="E227" s="92"/>
      <c r="F227" s="92"/>
      <c r="G227" s="0" t="n">
        <v>105</v>
      </c>
      <c r="H227" s="91" t="n">
        <v>14910101</v>
      </c>
      <c r="I227" s="91" t="n">
        <v>14910101</v>
      </c>
      <c r="J227" s="2" t="str">
        <f aca="false">CONCATENATE(BI227," ",CK227," ",BE227," ",BO227," ",R227,S227," x ",DK227,DL227,"/",DN227,DO227)</f>
        <v>GRC amlodipine besilate GENEPHARM AE tablet 28 x 5mg/</v>
      </c>
      <c r="K227" s="2" t="str">
        <f aca="false">CONCATENATE(BI227," ",CK227," ",BE227," ",BO227," ",R227,S227," x ",DK227,DL227,"/",DN227,DO227)</f>
        <v>GRC amlodipine besilate GENEPHARM AE tablet 28 x 5mg/</v>
      </c>
      <c r="L227" s="2"/>
      <c r="M227" s="2"/>
      <c r="N227" s="2"/>
      <c r="O227" s="2"/>
      <c r="P227" s="0" t="n">
        <v>28</v>
      </c>
      <c r="Q227" s="73"/>
      <c r="R227" s="0" t="n">
        <v>28</v>
      </c>
      <c r="S227" s="73"/>
      <c r="T227" s="92"/>
      <c r="U227" s="92"/>
      <c r="V227" s="92"/>
      <c r="W227" s="92"/>
      <c r="X227" s="2"/>
      <c r="Y227" s="2"/>
      <c r="Z227" s="2"/>
      <c r="AA227" s="2" t="n">
        <v>24</v>
      </c>
      <c r="AB227" s="2"/>
      <c r="AC227" s="0" t="s">
        <v>1658</v>
      </c>
      <c r="AD227" s="2"/>
      <c r="AE227" s="2"/>
      <c r="AF227" s="0" t="n">
        <v>10219000</v>
      </c>
      <c r="AG227" s="0" t="s">
        <v>183</v>
      </c>
      <c r="AH227" s="0" t="s">
        <v>1659</v>
      </c>
      <c r="AI227" s="0" t="s">
        <v>1660</v>
      </c>
      <c r="AJ227" s="34" t="n">
        <v>15054000</v>
      </c>
      <c r="AK227" s="93" t="s">
        <v>183</v>
      </c>
      <c r="AL227" s="2"/>
      <c r="AM227" s="2"/>
      <c r="AN227" s="2"/>
      <c r="AO227" s="2"/>
      <c r="AP227" s="0" t="n">
        <v>28</v>
      </c>
      <c r="AR227" s="73"/>
      <c r="AS227" s="73" t="n">
        <f aca="false">AS226+1</f>
        <v>56565742</v>
      </c>
      <c r="AT227" s="36" t="str">
        <f aca="false">CONCATENATE(BI227," ",CK227," ",BE227," ",BO227," ",DK227,DL227,"/",DN227,DO227)</f>
        <v>GRC amlodipine besilate GENEPHARM AE tablet 5mg/</v>
      </c>
      <c r="AU227" s="29"/>
      <c r="AW227" s="2"/>
      <c r="AX227" s="33" t="s">
        <v>1661</v>
      </c>
      <c r="AY227" s="2"/>
      <c r="AZ227" s="0" t="s">
        <v>186</v>
      </c>
      <c r="BA227" s="33" t="s">
        <v>187</v>
      </c>
      <c r="BB227" s="0" t="n">
        <v>10219000</v>
      </c>
      <c r="BC227" s="0" t="s">
        <v>183</v>
      </c>
      <c r="BD227" s="94"/>
      <c r="BE227" s="0" t="s">
        <v>1437</v>
      </c>
      <c r="BF227" s="2"/>
      <c r="BG227" s="0" t="s">
        <v>1662</v>
      </c>
      <c r="BH227" s="2"/>
      <c r="BI227" s="95" t="s">
        <v>1384</v>
      </c>
      <c r="BJ227" s="0" t="str">
        <f aca="false">CONCATENATE(CK227," ",BO227," ",DK227,DL227,"/",DN227,DO227)</f>
        <v>amlodipine besilate tablet 5mg/</v>
      </c>
      <c r="BK227" s="95"/>
      <c r="BL227" s="0" t="str">
        <f aca="false">CONCATENATE(CK227," ",BO227," ",DK227,DL227,"/",DN227,DO227)</f>
        <v>amlodipine besilate tablet 5mg/</v>
      </c>
      <c r="BM227" s="2"/>
      <c r="BN227" s="0" t="n">
        <v>10219000</v>
      </c>
      <c r="BO227" s="0" t="s">
        <v>183</v>
      </c>
      <c r="BP227" s="92"/>
      <c r="BQ227" s="92"/>
      <c r="BR227" s="2"/>
      <c r="BS227" s="0" t="s">
        <v>1659</v>
      </c>
      <c r="BT227" s="2"/>
      <c r="BU227" s="2"/>
      <c r="BV227" s="34" t="n">
        <v>15054000</v>
      </c>
      <c r="BW227" s="93" t="s">
        <v>183</v>
      </c>
      <c r="BX227" s="2"/>
      <c r="BY227" s="2"/>
      <c r="BZ227" s="0" t="n">
        <v>20053000</v>
      </c>
      <c r="CA227" s="100" t="s">
        <v>191</v>
      </c>
      <c r="CB227" s="92"/>
      <c r="CC227" s="92"/>
      <c r="CD227" s="2"/>
      <c r="CE227" s="2"/>
      <c r="CF227" s="2"/>
      <c r="CG227" s="2"/>
      <c r="CH227" s="104" t="n">
        <v>100000090079</v>
      </c>
      <c r="CI227" s="43" t="s">
        <v>192</v>
      </c>
      <c r="CJ227" s="104" t="n">
        <v>100000090079</v>
      </c>
      <c r="CK227" s="0" t="s">
        <v>193</v>
      </c>
      <c r="CL227" s="73"/>
      <c r="CM227" s="97" t="n">
        <v>100000085259</v>
      </c>
      <c r="CN227" s="73" t="s">
        <v>195</v>
      </c>
      <c r="CO227" s="92"/>
      <c r="CP227" s="98"/>
      <c r="CQ227" s="0" t="n">
        <v>15687271</v>
      </c>
      <c r="CR227" s="2"/>
      <c r="CS227" s="2"/>
      <c r="CX227" s="2"/>
      <c r="CY227" s="2"/>
      <c r="CZ227" s="92"/>
      <c r="DA227" s="92"/>
      <c r="DB227" s="92"/>
      <c r="DC227" s="92"/>
      <c r="DD227" s="92"/>
      <c r="DE227" s="99" t="s">
        <v>1386</v>
      </c>
      <c r="DF227" s="0" t="s">
        <v>202</v>
      </c>
      <c r="DG227" s="11"/>
      <c r="DH227" s="46" t="n">
        <v>1</v>
      </c>
      <c r="DI227" s="93" t="s">
        <v>183</v>
      </c>
      <c r="DJ227" s="34" t="n">
        <v>15054000</v>
      </c>
      <c r="DK227" s="99" t="s">
        <v>1386</v>
      </c>
      <c r="DL227" s="5" t="s">
        <v>202</v>
      </c>
      <c r="DS227" s="0" t="s">
        <v>1663</v>
      </c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99"/>
      <c r="EH227" s="2"/>
      <c r="EI227" s="2"/>
      <c r="EJ227" s="2"/>
      <c r="EK227" s="2"/>
      <c r="ER227" s="32" t="str">
        <f aca="false">CONCATENATE(CN227," ",FD227," ",DK227,DL227,"/",DN227,DO227)</f>
        <v>amlodipine oral 5mg/</v>
      </c>
      <c r="FD227" s="33" t="s">
        <v>210</v>
      </c>
      <c r="FE227" s="32" t="str">
        <f aca="false">CONCATENATE(CN227," ",FD227," ",DK227,DL227,"/",DN227,DO227)</f>
        <v>amlodipine oral 5mg/</v>
      </c>
    </row>
    <row r="228" customFormat="false" ht="13.8" hidden="false" customHeight="false" outlineLevel="0" collapsed="false">
      <c r="A228" s="91" t="n">
        <v>9063</v>
      </c>
      <c r="B228" s="0" t="s">
        <v>1664</v>
      </c>
      <c r="C228" s="92"/>
      <c r="D228" s="92"/>
      <c r="E228" s="92"/>
      <c r="F228" s="92"/>
      <c r="G228" s="0" t="n">
        <v>106</v>
      </c>
      <c r="H228" s="91" t="n">
        <v>14910201</v>
      </c>
      <c r="I228" s="91" t="n">
        <v>14910201</v>
      </c>
      <c r="J228" s="2" t="str">
        <f aca="false">CONCATENATE(BI228," ",CK228," ",BE228," ",BO228," ",R228,S228," x ",DK228,DL228,"/",DN228,DO228)</f>
        <v>GRC amlodipine besilate GENEPHARM AE tablet 28 x 10mg/</v>
      </c>
      <c r="K228" s="2" t="str">
        <f aca="false">CONCATENATE(BI228," ",CK228," ",BE228," ",BO228," ",R228,S228," x ",DK228,DL228,"/",DN228,DO228)</f>
        <v>GRC amlodipine besilate GENEPHARM AE tablet 28 x 10mg/</v>
      </c>
      <c r="L228" s="2"/>
      <c r="M228" s="2"/>
      <c r="N228" s="2"/>
      <c r="O228" s="2"/>
      <c r="P228" s="0" t="n">
        <v>28</v>
      </c>
      <c r="Q228" s="73"/>
      <c r="R228" s="0" t="n">
        <v>28</v>
      </c>
      <c r="S228" s="73"/>
      <c r="T228" s="92"/>
      <c r="U228" s="92"/>
      <c r="V228" s="92"/>
      <c r="W228" s="92"/>
      <c r="X228" s="2"/>
      <c r="Y228" s="2"/>
      <c r="Z228" s="2"/>
      <c r="AA228" s="2" t="n">
        <v>30</v>
      </c>
      <c r="AB228" s="2"/>
      <c r="AC228" s="0" t="s">
        <v>1665</v>
      </c>
      <c r="AD228" s="2"/>
      <c r="AE228" s="2"/>
      <c r="AF228" s="0" t="n">
        <v>10219000</v>
      </c>
      <c r="AG228" s="0" t="s">
        <v>183</v>
      </c>
      <c r="AH228" s="0" t="s">
        <v>1666</v>
      </c>
      <c r="AI228" s="0" t="s">
        <v>1667</v>
      </c>
      <c r="AJ228" s="34" t="n">
        <v>15054000</v>
      </c>
      <c r="AK228" s="93" t="s">
        <v>183</v>
      </c>
      <c r="AL228" s="2"/>
      <c r="AM228" s="2"/>
      <c r="AN228" s="2"/>
      <c r="AO228" s="2"/>
      <c r="AP228" s="0" t="n">
        <v>28</v>
      </c>
      <c r="AR228" s="73"/>
      <c r="AS228" s="73" t="n">
        <f aca="false">AS227+1</f>
        <v>56565743</v>
      </c>
      <c r="AT228" s="36" t="str">
        <f aca="false">CONCATENATE(BI228," ",CK228," ",BE228," ",BO228," ",DK228,DL228,"/",DN228,DO228)</f>
        <v>GRC amlodipine besilate GENEPHARM AE tablet 10mg/</v>
      </c>
      <c r="AU228" s="29"/>
      <c r="AW228" s="2"/>
      <c r="AX228" s="33" t="s">
        <v>1668</v>
      </c>
      <c r="AY228" s="2"/>
      <c r="AZ228" s="0" t="s">
        <v>186</v>
      </c>
      <c r="BA228" s="33" t="s">
        <v>187</v>
      </c>
      <c r="BB228" s="0" t="n">
        <v>10219000</v>
      </c>
      <c r="BC228" s="0" t="s">
        <v>183</v>
      </c>
      <c r="BD228" s="94"/>
      <c r="BE228" s="0" t="s">
        <v>1437</v>
      </c>
      <c r="BF228" s="2"/>
      <c r="BG228" s="0" t="s">
        <v>1662</v>
      </c>
      <c r="BH228" s="2"/>
      <c r="BI228" s="95" t="s">
        <v>1384</v>
      </c>
      <c r="BJ228" s="0" t="str">
        <f aca="false">CONCATENATE(CK228," ",BO228," ",DK228,DL228,"/",DN228,DO228)</f>
        <v>amlodipine besilate tablet 10mg/</v>
      </c>
      <c r="BK228" s="95"/>
      <c r="BL228" s="0" t="str">
        <f aca="false">CONCATENATE(CK228," ",BO228," ",DK228,DL228,"/",DN228,DO228)</f>
        <v>amlodipine besilate tablet 10mg/</v>
      </c>
      <c r="BM228" s="2"/>
      <c r="BN228" s="0" t="n">
        <v>10219000</v>
      </c>
      <c r="BO228" s="0" t="s">
        <v>183</v>
      </c>
      <c r="BP228" s="92"/>
      <c r="BQ228" s="92"/>
      <c r="BR228" s="2"/>
      <c r="BS228" s="0" t="s">
        <v>1666</v>
      </c>
      <c r="BT228" s="2"/>
      <c r="BU228" s="2"/>
      <c r="BV228" s="34" t="n">
        <v>15054000</v>
      </c>
      <c r="BW228" s="93" t="s">
        <v>183</v>
      </c>
      <c r="BX228" s="2"/>
      <c r="BY228" s="2"/>
      <c r="BZ228" s="0" t="n">
        <v>20053000</v>
      </c>
      <c r="CA228" s="100" t="s">
        <v>191</v>
      </c>
      <c r="CB228" s="92"/>
      <c r="CC228" s="92"/>
      <c r="CD228" s="2"/>
      <c r="CE228" s="2"/>
      <c r="CF228" s="2"/>
      <c r="CG228" s="2"/>
      <c r="CH228" s="104" t="n">
        <v>100000090079</v>
      </c>
      <c r="CI228" s="43" t="s">
        <v>192</v>
      </c>
      <c r="CJ228" s="104" t="n">
        <v>100000090079</v>
      </c>
      <c r="CK228" s="0" t="s">
        <v>193</v>
      </c>
      <c r="CL228" s="73"/>
      <c r="CM228" s="97" t="n">
        <v>100000085259</v>
      </c>
      <c r="CN228" s="73" t="s">
        <v>195</v>
      </c>
      <c r="CO228" s="92"/>
      <c r="CP228" s="98"/>
      <c r="CQ228" s="0" t="n">
        <v>15687271</v>
      </c>
      <c r="CR228" s="2"/>
      <c r="CS228" s="2"/>
      <c r="CX228" s="2"/>
      <c r="CY228" s="2"/>
      <c r="CZ228" s="92"/>
      <c r="DA228" s="92"/>
      <c r="DB228" s="92"/>
      <c r="DC228" s="92"/>
      <c r="DD228" s="92"/>
      <c r="DE228" s="99" t="s">
        <v>1087</v>
      </c>
      <c r="DF228" s="0" t="s">
        <v>202</v>
      </c>
      <c r="DG228" s="11"/>
      <c r="DH228" s="46" t="n">
        <v>1</v>
      </c>
      <c r="DI228" s="93" t="s">
        <v>183</v>
      </c>
      <c r="DJ228" s="34" t="n">
        <v>15054000</v>
      </c>
      <c r="DK228" s="99" t="s">
        <v>1087</v>
      </c>
      <c r="DL228" s="5" t="s">
        <v>202</v>
      </c>
      <c r="DS228" s="0" t="s">
        <v>1637</v>
      </c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99"/>
      <c r="EH228" s="2"/>
      <c r="EI228" s="2"/>
      <c r="EJ228" s="2"/>
      <c r="EK228" s="2"/>
      <c r="ER228" s="32" t="str">
        <f aca="false">CONCATENATE(CN228," ",FD228," ",DK228,DL228,"/",DN228,DO228)</f>
        <v>amlodipine oral 10mg/</v>
      </c>
      <c r="FD228" s="33" t="s">
        <v>210</v>
      </c>
      <c r="FE228" s="32" t="str">
        <f aca="false">CONCATENATE(CN228," ",FD228," ",DK228,DL228,"/",DN228,DO228)</f>
        <v>amlodipine oral 10mg/</v>
      </c>
    </row>
    <row r="229" customFormat="false" ht="13.8" hidden="false" customHeight="false" outlineLevel="0" collapsed="false">
      <c r="A229" s="101" t="n">
        <v>267</v>
      </c>
      <c r="B229" s="106" t="s">
        <v>1669</v>
      </c>
      <c r="C229" s="92"/>
      <c r="D229" s="92"/>
      <c r="E229" s="92"/>
      <c r="F229" s="92"/>
      <c r="G229" s="0" t="n">
        <v>107</v>
      </c>
      <c r="H229" s="91" t="n">
        <v>14910301</v>
      </c>
      <c r="I229" s="91" t="n">
        <v>14910301</v>
      </c>
      <c r="J229" s="2" t="str">
        <f aca="false">CONCATENATE(BI229," ",CK229," ",BE229," ",BO229," ",R229,S229," x ",DK229,DL229,"/",DN229,DO229)</f>
        <v>GRC carbamazepine NOVARTIS (HELLAS) A.E.B.E. tablet 50 x 200mg/</v>
      </c>
      <c r="K229" s="2" t="str">
        <f aca="false">CONCATENATE(BI229," ",CK229," ",BE229," ",BO229," ",R229,S229," x ",DK229,DL229,"/",DN229,DO229)</f>
        <v>GRC carbamazepine NOVARTIS (HELLAS) A.E.B.E. tablet 50 x 200mg/</v>
      </c>
      <c r="L229" s="2"/>
      <c r="M229" s="2"/>
      <c r="N229" s="2"/>
      <c r="O229" s="2"/>
      <c r="P229" s="101" t="n">
        <v>50</v>
      </c>
      <c r="Q229" s="73"/>
      <c r="R229" s="101" t="n">
        <v>50</v>
      </c>
      <c r="S229" s="73"/>
      <c r="T229" s="92"/>
      <c r="U229" s="92"/>
      <c r="V229" s="92"/>
      <c r="W229" s="92"/>
      <c r="X229" s="2"/>
      <c r="Y229" s="2"/>
      <c r="Z229" s="2"/>
      <c r="AA229" s="2" t="n">
        <v>24</v>
      </c>
      <c r="AB229" s="2"/>
      <c r="AC229" s="0" t="s">
        <v>1670</v>
      </c>
      <c r="AD229" s="2"/>
      <c r="AE229" s="2"/>
      <c r="AF229" s="0" t="n">
        <v>10219000</v>
      </c>
      <c r="AG229" s="0" t="s">
        <v>183</v>
      </c>
      <c r="AH229" s="0" t="s">
        <v>1666</v>
      </c>
      <c r="AI229" s="0" t="s">
        <v>1667</v>
      </c>
      <c r="AJ229" s="34" t="n">
        <v>15054000</v>
      </c>
      <c r="AK229" s="93" t="s">
        <v>183</v>
      </c>
      <c r="AL229" s="2"/>
      <c r="AM229" s="2"/>
      <c r="AN229" s="2"/>
      <c r="AO229" s="2"/>
      <c r="AP229" s="101" t="n">
        <v>50</v>
      </c>
      <c r="AR229" s="73"/>
      <c r="AS229" s="73" t="n">
        <f aca="false">AS228+1</f>
        <v>56565744</v>
      </c>
      <c r="AT229" s="36" t="str">
        <f aca="false">CONCATENATE(BI229," ",CK229," ",BE229," ",BO229," ",DK229,DL229,"/",DN229,DO229)</f>
        <v>GRC carbamazepine NOVARTIS (HELLAS) A.E.B.E. tablet 200mg/</v>
      </c>
      <c r="AU229" s="29"/>
      <c r="AW229" s="2"/>
      <c r="AX229" s="107" t="s">
        <v>1671</v>
      </c>
      <c r="AY229" s="2"/>
      <c r="AZ229" s="106" t="s">
        <v>483</v>
      </c>
      <c r="BA229" s="4" t="s">
        <v>484</v>
      </c>
      <c r="BB229" s="0" t="n">
        <v>10219000</v>
      </c>
      <c r="BC229" s="0" t="s">
        <v>183</v>
      </c>
      <c r="BD229" s="94"/>
      <c r="BE229" s="106" t="s">
        <v>1636</v>
      </c>
      <c r="BF229" s="2"/>
      <c r="BG229" s="0" t="s">
        <v>1662</v>
      </c>
      <c r="BH229" s="2"/>
      <c r="BI229" s="95" t="s">
        <v>1384</v>
      </c>
      <c r="BJ229" s="0" t="str">
        <f aca="false">CONCATENATE(CK229," ",BO229," ",DK229,DL229,"/",DN229,DO229)</f>
        <v>carbamazepine tablet 200mg/</v>
      </c>
      <c r="BK229" s="95"/>
      <c r="BL229" s="0" t="str">
        <f aca="false">CONCATENATE(CK229," ",BO229," ",DK229,DL229,"/",DN229,DO229)</f>
        <v>carbamazepine tablet 200mg/</v>
      </c>
      <c r="BM229" s="2"/>
      <c r="BN229" s="0" t="n">
        <v>10219000</v>
      </c>
      <c r="BO229" s="0" t="s">
        <v>183</v>
      </c>
      <c r="BP229" s="92"/>
      <c r="BQ229" s="92"/>
      <c r="BR229" s="2"/>
      <c r="BS229" s="0" t="s">
        <v>1666</v>
      </c>
      <c r="BT229" s="2"/>
      <c r="BU229" s="2"/>
      <c r="BV229" s="34" t="n">
        <v>15054000</v>
      </c>
      <c r="BW229" s="93" t="s">
        <v>183</v>
      </c>
      <c r="BX229" s="2"/>
      <c r="BY229" s="2"/>
      <c r="BZ229" s="0" t="n">
        <v>20053000</v>
      </c>
      <c r="CA229" s="100" t="s">
        <v>191</v>
      </c>
      <c r="CB229" s="92"/>
      <c r="CC229" s="92"/>
      <c r="CD229" s="2"/>
      <c r="CE229" s="2"/>
      <c r="CF229" s="2"/>
      <c r="CG229" s="2"/>
      <c r="CH229" s="43" t="n">
        <v>100000092127</v>
      </c>
      <c r="CI229" s="43" t="s">
        <v>192</v>
      </c>
      <c r="CJ229" s="43" t="n">
        <v>100000092127</v>
      </c>
      <c r="CK229" s="106" t="s">
        <v>488</v>
      </c>
      <c r="CL229" s="73"/>
      <c r="CM229" s="43" t="n">
        <v>100000092127</v>
      </c>
      <c r="CN229" s="73" t="s">
        <v>488</v>
      </c>
      <c r="CO229" s="92"/>
      <c r="CP229" s="98"/>
      <c r="CQ229" s="0" t="n">
        <v>15687271</v>
      </c>
      <c r="CR229" s="2"/>
      <c r="CS229" s="2"/>
      <c r="CW229" s="106"/>
      <c r="CX229" s="2"/>
      <c r="CY229" s="2"/>
      <c r="CZ229" s="92"/>
      <c r="DA229" s="92"/>
      <c r="DB229" s="92"/>
      <c r="DC229" s="92"/>
      <c r="DD229" s="92"/>
      <c r="DE229" s="99" t="s">
        <v>1672</v>
      </c>
      <c r="DF229" s="0" t="s">
        <v>202</v>
      </c>
      <c r="DG229" s="11"/>
      <c r="DH229" s="46" t="n">
        <v>1</v>
      </c>
      <c r="DI229" s="93" t="s">
        <v>183</v>
      </c>
      <c r="DJ229" s="34" t="n">
        <v>15054000</v>
      </c>
      <c r="DK229" s="99" t="s">
        <v>1672</v>
      </c>
      <c r="DL229" s="5" t="s">
        <v>202</v>
      </c>
      <c r="DS229" s="0" t="s">
        <v>1651</v>
      </c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99"/>
      <c r="EH229" s="2"/>
      <c r="EI229" s="2"/>
      <c r="EJ229" s="2"/>
      <c r="EK229" s="2"/>
      <c r="ER229" s="32" t="str">
        <f aca="false">CONCATENATE(CN229," ",FD229," ",DK229,DL229,"/",DN229,DO229)</f>
        <v>carbamazepine oral 200mg/</v>
      </c>
      <c r="FD229" s="33" t="s">
        <v>210</v>
      </c>
      <c r="FE229" s="32" t="str">
        <f aca="false">CONCATENATE(CN229," ",FD229," ",DK229,DL229,"/",DN229,DO229)</f>
        <v>carbamazepine oral 200mg/</v>
      </c>
    </row>
    <row r="230" customFormat="false" ht="13.8" hidden="false" customHeight="false" outlineLevel="0" collapsed="false">
      <c r="A230" s="101" t="n">
        <v>268</v>
      </c>
      <c r="B230" s="106" t="s">
        <v>1673</v>
      </c>
      <c r="C230" s="92"/>
      <c r="D230" s="92"/>
      <c r="E230" s="92"/>
      <c r="F230" s="92"/>
      <c r="G230" s="0" t="n">
        <v>3444</v>
      </c>
      <c r="H230" s="91" t="n">
        <v>245280101</v>
      </c>
      <c r="I230" s="91" t="n">
        <v>245280101</v>
      </c>
      <c r="J230" s="2" t="str">
        <f aca="false">CONCATENATE(BI230," ",CK230," ",BE230," ",BO230," ",R230,S230," x ",DK230,DL230,"/",DN230,DO230)</f>
        <v>GRC carbamazepine NOVARTIS (HELLAS) A.E.B.E. syrup 250mL x 100mg/5mL</v>
      </c>
      <c r="K230" s="2" t="str">
        <f aca="false">CONCATENATE(BI230," ",CK230," ",BE230," ",BO230," ",R230,S230," x ",DK230,DL230,"/",DN230,DO230)</f>
        <v>GRC carbamazepine NOVARTIS (HELLAS) A.E.B.E. syrup 250mL x 100mg/5mL</v>
      </c>
      <c r="L230" s="2"/>
      <c r="M230" s="2"/>
      <c r="N230" s="2"/>
      <c r="O230" s="2"/>
      <c r="P230" s="101" t="s">
        <v>1212</v>
      </c>
      <c r="Q230" s="73" t="s">
        <v>513</v>
      </c>
      <c r="R230" s="101" t="s">
        <v>1212</v>
      </c>
      <c r="S230" s="73" t="s">
        <v>513</v>
      </c>
      <c r="T230" s="92"/>
      <c r="U230" s="92"/>
      <c r="V230" s="92"/>
      <c r="W230" s="92"/>
      <c r="X230" s="2"/>
      <c r="Y230" s="2"/>
      <c r="Z230" s="2"/>
      <c r="AA230" s="2" t="n">
        <v>20</v>
      </c>
      <c r="AB230" s="2"/>
      <c r="AC230" s="0" t="s">
        <v>1674</v>
      </c>
      <c r="AD230" s="2"/>
      <c r="AE230" s="2"/>
      <c r="AF230" s="77" t="n">
        <v>10117000</v>
      </c>
      <c r="AG230" s="33" t="s">
        <v>517</v>
      </c>
      <c r="AH230" s="0" t="s">
        <v>1666</v>
      </c>
      <c r="AI230" s="0" t="s">
        <v>1667</v>
      </c>
      <c r="AJ230" s="106"/>
      <c r="AK230" s="93"/>
      <c r="AL230" s="2"/>
      <c r="AM230" s="2"/>
      <c r="AN230" s="2"/>
      <c r="AO230" s="2"/>
      <c r="AP230" s="101" t="s">
        <v>1212</v>
      </c>
      <c r="AR230" s="73" t="s">
        <v>513</v>
      </c>
      <c r="AS230" s="73" t="n">
        <f aca="false">AS229+1</f>
        <v>56565745</v>
      </c>
      <c r="AT230" s="36" t="str">
        <f aca="false">CONCATENATE(BI230," ",CK230," ",BE230," ",BO230," ",DK230,DL230,"/",DN230,DO230)</f>
        <v>GRC carbamazepine NOVARTIS (HELLAS) A.E.B.E. syrup 100mg/5mL</v>
      </c>
      <c r="AU230" s="29"/>
      <c r="AW230" s="2"/>
      <c r="AX230" s="107" t="s">
        <v>1675</v>
      </c>
      <c r="AY230" s="2"/>
      <c r="AZ230" s="106" t="s">
        <v>483</v>
      </c>
      <c r="BA230" s="4" t="s">
        <v>484</v>
      </c>
      <c r="BB230" s="77" t="n">
        <v>10117000</v>
      </c>
      <c r="BC230" s="33" t="s">
        <v>517</v>
      </c>
      <c r="BD230" s="94"/>
      <c r="BE230" s="106" t="s">
        <v>1636</v>
      </c>
      <c r="BF230" s="2"/>
      <c r="BG230" s="0" t="s">
        <v>1676</v>
      </c>
      <c r="BH230" s="2"/>
      <c r="BI230" s="95" t="s">
        <v>1384</v>
      </c>
      <c r="BJ230" s="0" t="str">
        <f aca="false">CONCATENATE(CK230," ",BO230," ",DK230,DL230,"/",DN230,DO230)</f>
        <v>carbamazepine syrup 100mg/5mL</v>
      </c>
      <c r="BK230" s="95"/>
      <c r="BL230" s="0" t="str">
        <f aca="false">CONCATENATE(CK230," ",BO230," ",DK230,DL230,"/",DN230,DO230)</f>
        <v>carbamazepine syrup 100mg/5mL</v>
      </c>
      <c r="BM230" s="2"/>
      <c r="BN230" s="77" t="n">
        <v>10117000</v>
      </c>
      <c r="BO230" s="33" t="s">
        <v>517</v>
      </c>
      <c r="BP230" s="92"/>
      <c r="BQ230" s="92"/>
      <c r="BR230" s="2"/>
      <c r="BS230" s="0" t="s">
        <v>1666</v>
      </c>
      <c r="BT230" s="2"/>
      <c r="BU230" s="2"/>
      <c r="BV230" s="106"/>
      <c r="BW230" s="93"/>
      <c r="BX230" s="2"/>
      <c r="BY230" s="2"/>
      <c r="BZ230" s="0" t="n">
        <v>20053000</v>
      </c>
      <c r="CA230" s="100" t="s">
        <v>191</v>
      </c>
      <c r="CB230" s="92"/>
      <c r="CC230" s="92"/>
      <c r="CD230" s="2"/>
      <c r="CE230" s="2"/>
      <c r="CF230" s="2"/>
      <c r="CG230" s="2"/>
      <c r="CH230" s="43" t="n">
        <v>100000092127</v>
      </c>
      <c r="CI230" s="43" t="s">
        <v>192</v>
      </c>
      <c r="CJ230" s="43" t="n">
        <v>100000092127</v>
      </c>
      <c r="CK230" s="106" t="s">
        <v>488</v>
      </c>
      <c r="CL230" s="73"/>
      <c r="CM230" s="43" t="n">
        <v>100000092127</v>
      </c>
      <c r="CN230" s="73" t="s">
        <v>488</v>
      </c>
      <c r="CO230" s="92"/>
      <c r="CP230" s="98"/>
      <c r="CQ230" s="0" t="n">
        <v>15687271</v>
      </c>
      <c r="CR230" s="2"/>
      <c r="CS230" s="2"/>
      <c r="CT230" s="99" t="n">
        <v>100</v>
      </c>
      <c r="CU230" s="0" t="s">
        <v>202</v>
      </c>
      <c r="CW230" s="0" t="n">
        <v>5</v>
      </c>
      <c r="CX230" s="107" t="s">
        <v>513</v>
      </c>
      <c r="CY230" s="79"/>
      <c r="CZ230" s="92"/>
      <c r="DA230" s="92"/>
      <c r="DB230" s="92"/>
      <c r="DC230" s="92"/>
      <c r="DD230" s="92"/>
      <c r="DE230" s="99" t="n">
        <v>100</v>
      </c>
      <c r="DF230" s="0" t="s">
        <v>202</v>
      </c>
      <c r="DG230" s="11"/>
      <c r="DH230" s="5"/>
      <c r="DI230" s="93"/>
      <c r="DJ230" s="106"/>
      <c r="DK230" s="99" t="n">
        <v>100</v>
      </c>
      <c r="DL230" s="5" t="s">
        <v>202</v>
      </c>
      <c r="DN230" s="5" t="n">
        <v>5</v>
      </c>
      <c r="DO230" s="107" t="s">
        <v>513</v>
      </c>
      <c r="DS230" s="0" t="s">
        <v>1637</v>
      </c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99"/>
      <c r="EH230" s="2"/>
      <c r="EI230" s="2"/>
      <c r="EJ230" s="2"/>
      <c r="EK230" s="2"/>
      <c r="ER230" s="32" t="str">
        <f aca="false">CONCATENATE(CN230," ",FD230," ",DK230,DL230,"/",DN230,DO230)</f>
        <v>carbamazepine oral 100mg/5mL</v>
      </c>
      <c r="FD230" s="33" t="s">
        <v>210</v>
      </c>
      <c r="FE230" s="32" t="str">
        <f aca="false">CONCATENATE(CN230," ",FD230," ",DK230,DL230,"/",DN230,DO230)</f>
        <v>carbamazepine oral 100mg/5mL</v>
      </c>
    </row>
    <row r="231" customFormat="false" ht="26.75" hidden="false" customHeight="false" outlineLevel="0" collapsed="false">
      <c r="A231" s="101" t="n">
        <v>269</v>
      </c>
      <c r="B231" s="106" t="s">
        <v>1677</v>
      </c>
      <c r="C231" s="92"/>
      <c r="D231" s="92"/>
      <c r="E231" s="92"/>
      <c r="F231" s="92"/>
      <c r="G231" s="0" t="n">
        <v>2103</v>
      </c>
      <c r="H231" s="91" t="n">
        <v>207500103</v>
      </c>
      <c r="I231" s="91" t="n">
        <v>207500103</v>
      </c>
      <c r="J231" s="2" t="str">
        <f aca="false">CONCATENATE(BI231," ",CK231," ",BE231," ",BO231," ",R231,S231," x ",DK231,DL231,"/",DN231,DO231)</f>
        <v>GRC carbamazepine NOVARTIS (HELLAS) A.E.B.E. prolonged-release tablet 50 x 200mg/</v>
      </c>
      <c r="K231" s="2" t="str">
        <f aca="false">CONCATENATE(BI231," ",CK231," ",BE231," ",BO231," ",R231,S231," x ",DK231,DL231,"/",DN231,DO231)</f>
        <v>GRC carbamazepine NOVARTIS (HELLAS) A.E.B.E. prolonged-release tablet 50 x 200mg/</v>
      </c>
      <c r="L231" s="2"/>
      <c r="M231" s="2"/>
      <c r="N231" s="2"/>
      <c r="O231" s="2"/>
      <c r="P231" s="101" t="n">
        <v>50</v>
      </c>
      <c r="Q231" s="73"/>
      <c r="R231" s="101" t="n">
        <v>50</v>
      </c>
      <c r="S231" s="73"/>
      <c r="T231" s="92"/>
      <c r="U231" s="92"/>
      <c r="V231" s="92"/>
      <c r="W231" s="92"/>
      <c r="X231" s="2"/>
      <c r="Y231" s="2"/>
      <c r="Z231" s="2"/>
      <c r="AA231" s="2" t="n">
        <v>24</v>
      </c>
      <c r="AB231" s="2"/>
      <c r="AC231" s="0" t="s">
        <v>1678</v>
      </c>
      <c r="AD231" s="2"/>
      <c r="AE231" s="2"/>
      <c r="AF231" s="0" t="n">
        <v>10226000</v>
      </c>
      <c r="AG231" s="73" t="s">
        <v>480</v>
      </c>
      <c r="AH231" s="0" t="s">
        <v>1666</v>
      </c>
      <c r="AI231" s="0" t="s">
        <v>1667</v>
      </c>
      <c r="AJ231" s="34" t="n">
        <v>15054000</v>
      </c>
      <c r="AK231" s="93" t="s">
        <v>183</v>
      </c>
      <c r="AL231" s="2"/>
      <c r="AM231" s="2"/>
      <c r="AN231" s="2"/>
      <c r="AO231" s="2"/>
      <c r="AP231" s="101" t="n">
        <v>50</v>
      </c>
      <c r="AR231" s="73"/>
      <c r="AS231" s="73" t="n">
        <f aca="false">AS230+1</f>
        <v>56565746</v>
      </c>
      <c r="AT231" s="36" t="str">
        <f aca="false">CONCATENATE(BI231," ",CK231," ",BE231," ",BO231," ",DK231,DL231,"/",DN231,DO231)</f>
        <v>GRC carbamazepine NOVARTIS (HELLAS) A.E.B.E. prolonged-release tablet 200mg/</v>
      </c>
      <c r="AU231" s="29"/>
      <c r="AW231" s="2"/>
      <c r="AX231" s="107" t="s">
        <v>1679</v>
      </c>
      <c r="AY231" s="2"/>
      <c r="AZ231" s="106" t="s">
        <v>483</v>
      </c>
      <c r="BA231" s="4" t="s">
        <v>484</v>
      </c>
      <c r="BB231" s="0" t="n">
        <v>10226000</v>
      </c>
      <c r="BC231" s="73" t="s">
        <v>480</v>
      </c>
      <c r="BD231" s="94"/>
      <c r="BE231" s="106" t="s">
        <v>1636</v>
      </c>
      <c r="BF231" s="2"/>
      <c r="BG231" s="0" t="s">
        <v>1680</v>
      </c>
      <c r="BH231" s="2"/>
      <c r="BI231" s="95" t="s">
        <v>1384</v>
      </c>
      <c r="BJ231" s="0" t="str">
        <f aca="false">CONCATENATE(CK231," ",BO231," ",DK231,DL231,"/",DN231,DO231)</f>
        <v>carbamazepine prolonged-release tablet 200mg/</v>
      </c>
      <c r="BK231" s="95"/>
      <c r="BL231" s="0" t="str">
        <f aca="false">CONCATENATE(CK231," ",BO231," ",DK231,DL231,"/",DN231,DO231)</f>
        <v>carbamazepine prolonged-release tablet 200mg/</v>
      </c>
      <c r="BM231" s="2"/>
      <c r="BN231" s="0" t="n">
        <v>10226000</v>
      </c>
      <c r="BO231" s="73" t="s">
        <v>480</v>
      </c>
      <c r="BP231" s="92"/>
      <c r="BQ231" s="92"/>
      <c r="BR231" s="2"/>
      <c r="BS231" s="0" t="s">
        <v>1666</v>
      </c>
      <c r="BT231" s="2"/>
      <c r="BU231" s="2"/>
      <c r="BV231" s="34" t="n">
        <v>15054000</v>
      </c>
      <c r="BW231" s="93" t="s">
        <v>183</v>
      </c>
      <c r="BX231" s="2"/>
      <c r="BY231" s="2"/>
      <c r="BZ231" s="0" t="n">
        <v>20053000</v>
      </c>
      <c r="CA231" s="100" t="s">
        <v>191</v>
      </c>
      <c r="CB231" s="92"/>
      <c r="CC231" s="92"/>
      <c r="CD231" s="2"/>
      <c r="CE231" s="2"/>
      <c r="CF231" s="2"/>
      <c r="CG231" s="2"/>
      <c r="CH231" s="43" t="n">
        <v>100000092127</v>
      </c>
      <c r="CI231" s="43" t="s">
        <v>192</v>
      </c>
      <c r="CJ231" s="43" t="n">
        <v>100000092127</v>
      </c>
      <c r="CK231" s="106" t="s">
        <v>488</v>
      </c>
      <c r="CL231" s="73"/>
      <c r="CM231" s="43" t="n">
        <v>100000092127</v>
      </c>
      <c r="CN231" s="73" t="s">
        <v>488</v>
      </c>
      <c r="CO231" s="92"/>
      <c r="CP231" s="98"/>
      <c r="CQ231" s="0" t="n">
        <v>15687271</v>
      </c>
      <c r="CR231" s="2"/>
      <c r="CS231" s="2"/>
      <c r="CT231" s="99"/>
      <c r="CW231" s="107"/>
      <c r="CX231" s="2"/>
      <c r="CY231" s="2"/>
      <c r="CZ231" s="92"/>
      <c r="DA231" s="92"/>
      <c r="DB231" s="92"/>
      <c r="DC231" s="92"/>
      <c r="DD231" s="92"/>
      <c r="DE231" s="99" t="s">
        <v>1672</v>
      </c>
      <c r="DF231" s="0" t="s">
        <v>202</v>
      </c>
      <c r="DG231" s="11"/>
      <c r="DH231" s="46" t="n">
        <v>1</v>
      </c>
      <c r="DI231" s="93" t="s">
        <v>183</v>
      </c>
      <c r="DJ231" s="34" t="n">
        <v>15054000</v>
      </c>
      <c r="DK231" s="99" t="s">
        <v>1672</v>
      </c>
      <c r="DL231" s="5" t="s">
        <v>202</v>
      </c>
      <c r="DN231" s="107"/>
      <c r="DO231" s="2"/>
      <c r="DS231" s="0" t="s">
        <v>1637</v>
      </c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99"/>
      <c r="EH231" s="2"/>
      <c r="EI231" s="2"/>
      <c r="EJ231" s="2"/>
      <c r="EK231" s="2"/>
      <c r="ER231" s="32" t="str">
        <f aca="false">CONCATENATE(CN231," ",FD231," ",DK231,DL231,"/",DN231,DO231)</f>
        <v>carbamazepine oral 200mg/</v>
      </c>
      <c r="FD231" s="33" t="s">
        <v>210</v>
      </c>
      <c r="FE231" s="32" t="str">
        <f aca="false">CONCATENATE(CN231," ",FD231," ",DK231,DL231,"/",DN231,DO231)</f>
        <v>carbamazepine oral 200mg/</v>
      </c>
    </row>
    <row r="232" customFormat="false" ht="26.85" hidden="false" customHeight="false" outlineLevel="0" collapsed="false">
      <c r="A232" s="101" t="n">
        <v>270</v>
      </c>
      <c r="B232" s="106" t="s">
        <v>1681</v>
      </c>
      <c r="C232" s="92"/>
      <c r="D232" s="92"/>
      <c r="E232" s="92"/>
      <c r="F232" s="92"/>
      <c r="G232" s="0" t="n">
        <v>2104</v>
      </c>
      <c r="H232" s="91" t="n">
        <v>207500507</v>
      </c>
      <c r="I232" s="91" t="n">
        <v>207500507</v>
      </c>
      <c r="J232" s="2" t="str">
        <f aca="false">CONCATENATE(BI232," ",CK232," ",BE232," ",BO232," ",R232,S232," x ",DK232,DL232,"/",DN232,DO232)</f>
        <v>GRC carbamazepine NOVARTIS (HELLAS) A.E.B.E. prolonged-release tablet 30 x 400mg/</v>
      </c>
      <c r="K232" s="2" t="str">
        <f aca="false">CONCATENATE(BI232," ",CK232," ",BE232," ",BO232," ",R232,S232," x ",DK232,DL232,"/",DN232,DO232)</f>
        <v>GRC carbamazepine NOVARTIS (HELLAS) A.E.B.E. prolonged-release tablet 30 x 400mg/</v>
      </c>
      <c r="L232" s="2"/>
      <c r="M232" s="2"/>
      <c r="N232" s="2"/>
      <c r="O232" s="2"/>
      <c r="P232" s="101" t="n">
        <v>30</v>
      </c>
      <c r="Q232" s="73"/>
      <c r="R232" s="101" t="n">
        <v>30</v>
      </c>
      <c r="S232" s="73"/>
      <c r="T232" s="92"/>
      <c r="U232" s="92"/>
      <c r="V232" s="92"/>
      <c r="W232" s="92"/>
      <c r="X232" s="2"/>
      <c r="Y232" s="2"/>
      <c r="Z232" s="2"/>
      <c r="AA232" s="2" t="n">
        <v>16</v>
      </c>
      <c r="AB232" s="2"/>
      <c r="AC232" s="0" t="s">
        <v>1682</v>
      </c>
      <c r="AD232" s="2"/>
      <c r="AE232" s="2"/>
      <c r="AF232" s="0" t="n">
        <v>10226000</v>
      </c>
      <c r="AG232" s="73" t="s">
        <v>480</v>
      </c>
      <c r="AH232" s="0" t="s">
        <v>1683</v>
      </c>
      <c r="AI232" s="0" t="s">
        <v>1380</v>
      </c>
      <c r="AJ232" s="34" t="n">
        <v>15054000</v>
      </c>
      <c r="AK232" s="93" t="s">
        <v>183</v>
      </c>
      <c r="AL232" s="2"/>
      <c r="AM232" s="2"/>
      <c r="AN232" s="2"/>
      <c r="AO232" s="2"/>
      <c r="AP232" s="101" t="n">
        <v>30</v>
      </c>
      <c r="AR232" s="73"/>
      <c r="AS232" s="73" t="n">
        <f aca="false">AS231+1</f>
        <v>56565747</v>
      </c>
      <c r="AT232" s="36" t="str">
        <f aca="false">CONCATENATE(BI232," ",CK232," ",BE232," ",BO232," ",DK232,DL232,"/",DN232,DO232)</f>
        <v>GRC carbamazepine NOVARTIS (HELLAS) A.E.B.E. prolonged-release tablet 400mg/</v>
      </c>
      <c r="AU232" s="29"/>
      <c r="AW232" s="2"/>
      <c r="AX232" s="107" t="s">
        <v>1684</v>
      </c>
      <c r="AY232" s="2"/>
      <c r="AZ232" s="106" t="s">
        <v>483</v>
      </c>
      <c r="BA232" s="4" t="s">
        <v>484</v>
      </c>
      <c r="BB232" s="0" t="n">
        <v>10226000</v>
      </c>
      <c r="BC232" s="73" t="s">
        <v>480</v>
      </c>
      <c r="BD232" s="94"/>
      <c r="BE232" s="106" t="s">
        <v>1636</v>
      </c>
      <c r="BF232" s="2"/>
      <c r="BG232" s="0" t="s">
        <v>1680</v>
      </c>
      <c r="BH232" s="2"/>
      <c r="BI232" s="95" t="s">
        <v>1384</v>
      </c>
      <c r="BJ232" s="0" t="str">
        <f aca="false">CONCATENATE(CK232," ",BO232," ",DK232,DL232,"/",DN232,DO232)</f>
        <v>carbamazepine prolonged-release tablet 400mg/</v>
      </c>
      <c r="BK232" s="95"/>
      <c r="BL232" s="0" t="str">
        <f aca="false">CONCATENATE(CK232," ",BO232," ",DK232,DL232,"/",DN232,DO232)</f>
        <v>carbamazepine prolonged-release tablet 400mg/</v>
      </c>
      <c r="BM232" s="2"/>
      <c r="BN232" s="0" t="n">
        <v>10226000</v>
      </c>
      <c r="BO232" s="73" t="s">
        <v>480</v>
      </c>
      <c r="BP232" s="92"/>
      <c r="BQ232" s="92"/>
      <c r="BR232" s="2"/>
      <c r="BS232" s="0" t="s">
        <v>1683</v>
      </c>
      <c r="BT232" s="2"/>
      <c r="BU232" s="2"/>
      <c r="BV232" s="34" t="n">
        <v>15054000</v>
      </c>
      <c r="BW232" s="93" t="s">
        <v>183</v>
      </c>
      <c r="BX232" s="2"/>
      <c r="BY232" s="2"/>
      <c r="BZ232" s="0" t="n">
        <v>20053000</v>
      </c>
      <c r="CA232" s="100" t="s">
        <v>191</v>
      </c>
      <c r="CB232" s="92"/>
      <c r="CC232" s="92"/>
      <c r="CD232" s="2"/>
      <c r="CE232" s="2"/>
      <c r="CF232" s="2"/>
      <c r="CG232" s="2"/>
      <c r="CH232" s="43" t="n">
        <v>100000092127</v>
      </c>
      <c r="CI232" s="43" t="s">
        <v>192</v>
      </c>
      <c r="CJ232" s="43" t="n">
        <v>100000092127</v>
      </c>
      <c r="CK232" s="106" t="s">
        <v>488</v>
      </c>
      <c r="CL232" s="73"/>
      <c r="CM232" s="43" t="n">
        <v>100000092127</v>
      </c>
      <c r="CN232" s="73" t="s">
        <v>488</v>
      </c>
      <c r="CO232" s="92"/>
      <c r="CP232" s="98"/>
      <c r="CQ232" s="0" t="n">
        <v>15687271</v>
      </c>
      <c r="CR232" s="2"/>
      <c r="CS232" s="2"/>
      <c r="CT232" s="99"/>
      <c r="CW232" s="106"/>
      <c r="CX232" s="2"/>
      <c r="CY232" s="2"/>
      <c r="CZ232" s="92"/>
      <c r="DA232" s="92"/>
      <c r="DB232" s="92"/>
      <c r="DC232" s="92"/>
      <c r="DD232" s="92"/>
      <c r="DE232" s="99" t="s">
        <v>1685</v>
      </c>
      <c r="DF232" s="0" t="s">
        <v>202</v>
      </c>
      <c r="DG232" s="11"/>
      <c r="DH232" s="46" t="n">
        <v>1</v>
      </c>
      <c r="DI232" s="93" t="s">
        <v>183</v>
      </c>
      <c r="DJ232" s="34" t="n">
        <v>15054000</v>
      </c>
      <c r="DK232" s="99" t="s">
        <v>1685</v>
      </c>
      <c r="DL232" s="5" t="s">
        <v>202</v>
      </c>
      <c r="DN232" s="106"/>
      <c r="DO232" s="2"/>
      <c r="DS232" s="0" t="s">
        <v>1686</v>
      </c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99"/>
      <c r="EH232" s="2"/>
      <c r="EI232" s="2"/>
      <c r="EJ232" s="2"/>
      <c r="EK232" s="2"/>
      <c r="ER232" s="32" t="str">
        <f aca="false">CONCATENATE(CN232," ",FD232," ",DK232,DL232,"/",DN232,DO232)</f>
        <v>carbamazepine oral 400mg/</v>
      </c>
      <c r="FD232" s="33" t="s">
        <v>210</v>
      </c>
      <c r="FE232" s="32" t="str">
        <f aca="false">CONCATENATE(CN232," ",FD232," ",DK232,DL232,"/",DN232,DO232)</f>
        <v>carbamazepine oral 400mg/</v>
      </c>
    </row>
    <row r="233" customFormat="false" ht="13.8" hidden="false" customHeight="false" outlineLevel="0" collapsed="false">
      <c r="A233" s="91" t="n">
        <v>7666</v>
      </c>
      <c r="B233" s="0" t="s">
        <v>1687</v>
      </c>
      <c r="C233" s="92"/>
      <c r="D233" s="92"/>
      <c r="E233" s="92"/>
      <c r="F233" s="92"/>
      <c r="G233" s="0" t="n">
        <v>2109</v>
      </c>
      <c r="H233" s="91" t="n">
        <v>207670601</v>
      </c>
      <c r="I233" s="91" t="n">
        <v>207670601</v>
      </c>
      <c r="J233" s="2" t="str">
        <f aca="false">CONCATENATE(BI233," ",CK233," ",BE233," ",BO233," ",R233,S233," x ",DK233,DL233,"/",DN233,DO233)</f>
        <v>GRC ibuprofen RB HEALTHCARE HELLAS A.E. oral suspension 150mL x 100mg/5mL</v>
      </c>
      <c r="K233" s="2" t="str">
        <f aca="false">CONCATENATE(BI233," ",CK233," ",BE233," ",BO233," ",R233,S233," x ",DK233,DL233,"/",DN233,DO233)</f>
        <v>GRC ibuprofen RB HEALTHCARE HELLAS A.E. oral suspension 150mL x 100mg/5mL</v>
      </c>
      <c r="L233" s="2"/>
      <c r="M233" s="2"/>
      <c r="N233" s="2"/>
      <c r="O233" s="2"/>
      <c r="P233" s="108" t="n">
        <v>150</v>
      </c>
      <c r="Q233" s="73" t="s">
        <v>513</v>
      </c>
      <c r="R233" s="108" t="n">
        <v>150</v>
      </c>
      <c r="S233" s="73" t="s">
        <v>513</v>
      </c>
      <c r="T233" s="92"/>
      <c r="U233" s="92"/>
      <c r="V233" s="92"/>
      <c r="W233" s="92"/>
      <c r="X233" s="2"/>
      <c r="Y233" s="2"/>
      <c r="Z233" s="2"/>
      <c r="AA233" s="2" t="n">
        <v>150</v>
      </c>
      <c r="AB233" s="4" t="s">
        <v>513</v>
      </c>
      <c r="AC233" s="0" t="s">
        <v>1653</v>
      </c>
      <c r="AD233" s="2"/>
      <c r="AE233" s="2"/>
      <c r="AF233" s="0" t="n">
        <v>10106000</v>
      </c>
      <c r="AG233" s="33" t="s">
        <v>723</v>
      </c>
      <c r="AH233" s="0" t="s">
        <v>1640</v>
      </c>
      <c r="AI233" s="0" t="s">
        <v>1641</v>
      </c>
      <c r="AJ233" s="34" t="n">
        <v>15054000</v>
      </c>
      <c r="AK233" s="93" t="s">
        <v>183</v>
      </c>
      <c r="AL233" s="2"/>
      <c r="AM233" s="2"/>
      <c r="AN233" s="2"/>
      <c r="AO233" s="2"/>
      <c r="AP233" s="108" t="n">
        <v>150</v>
      </c>
      <c r="AR233" s="73" t="s">
        <v>513</v>
      </c>
      <c r="AS233" s="73" t="n">
        <f aca="false">AS232+1</f>
        <v>56565748</v>
      </c>
      <c r="AT233" s="36" t="str">
        <f aca="false">CONCATENATE(BI233," ",CK233," ",BE233," ",BO233," ",DK233,DL233,"/",DN233,DO233)</f>
        <v>GRC ibuprofen RB HEALTHCARE HELLAS A.E. oral suspension 100mg/5mL</v>
      </c>
      <c r="AU233" s="29"/>
      <c r="AW233" s="2"/>
      <c r="AX233" s="33" t="s">
        <v>1688</v>
      </c>
      <c r="AY233" s="2"/>
      <c r="AZ233" s="0" t="s">
        <v>636</v>
      </c>
      <c r="BA233" s="4" t="s">
        <v>551</v>
      </c>
      <c r="BB233" s="0" t="n">
        <v>10106000</v>
      </c>
      <c r="BC233" s="33" t="s">
        <v>723</v>
      </c>
      <c r="BD233" s="94"/>
      <c r="BE233" s="0" t="s">
        <v>1689</v>
      </c>
      <c r="BF233" s="2"/>
      <c r="BG233" s="0" t="s">
        <v>1690</v>
      </c>
      <c r="BH233" s="2"/>
      <c r="BI233" s="95" t="s">
        <v>1384</v>
      </c>
      <c r="BJ233" s="0" t="str">
        <f aca="false">CONCATENATE(CK233," ",BO233," ",DK233,DL233,"/",DN233,DO233)</f>
        <v>ibuprofen oral suspension 100mg/5mL</v>
      </c>
      <c r="BK233" s="95"/>
      <c r="BL233" s="0" t="str">
        <f aca="false">CONCATENATE(CK233," ",BO233," ",DK233,DL233,"/",DN233,DO233)</f>
        <v>ibuprofen oral suspension 100mg/5mL</v>
      </c>
      <c r="BM233" s="2"/>
      <c r="BN233" s="0" t="n">
        <v>10106000</v>
      </c>
      <c r="BO233" s="33" t="s">
        <v>723</v>
      </c>
      <c r="BP233" s="92"/>
      <c r="BQ233" s="92"/>
      <c r="BR233" s="2"/>
      <c r="BS233" s="0" t="s">
        <v>1640</v>
      </c>
      <c r="BT233" s="2"/>
      <c r="BU233" s="2"/>
      <c r="BV233" s="34" t="n">
        <v>15054000</v>
      </c>
      <c r="BW233" s="93" t="s">
        <v>183</v>
      </c>
      <c r="BX233" s="2"/>
      <c r="BY233" s="2"/>
      <c r="BZ233" s="0" t="n">
        <v>20053000</v>
      </c>
      <c r="CA233" s="100" t="s">
        <v>191</v>
      </c>
      <c r="CB233" s="92"/>
      <c r="CC233" s="92"/>
      <c r="CD233" s="2"/>
      <c r="CE233" s="2"/>
      <c r="CF233" s="2"/>
      <c r="CG233" s="2"/>
      <c r="CH233" s="109" t="n">
        <v>100000090365</v>
      </c>
      <c r="CI233" s="43" t="s">
        <v>192</v>
      </c>
      <c r="CJ233" s="109" t="n">
        <v>100000090365</v>
      </c>
      <c r="CK233" s="0" t="s">
        <v>569</v>
      </c>
      <c r="CL233" s="73"/>
      <c r="CM233" s="109" t="n">
        <v>100000090365</v>
      </c>
      <c r="CN233" s="73" t="s">
        <v>561</v>
      </c>
      <c r="CO233" s="92"/>
      <c r="CP233" s="98"/>
      <c r="CQ233" s="0" t="n">
        <v>15687271</v>
      </c>
      <c r="CR233" s="2"/>
      <c r="CS233" s="2"/>
      <c r="CT233" s="99" t="n">
        <v>100</v>
      </c>
      <c r="CU233" s="0" t="s">
        <v>202</v>
      </c>
      <c r="CW233" s="0" t="n">
        <v>5</v>
      </c>
      <c r="CX233" s="0" t="s">
        <v>513</v>
      </c>
      <c r="CY233" s="79"/>
      <c r="CZ233" s="92"/>
      <c r="DA233" s="92"/>
      <c r="DB233" s="92"/>
      <c r="DC233" s="92"/>
      <c r="DD233" s="92"/>
      <c r="DE233" s="99" t="n">
        <v>100</v>
      </c>
      <c r="DF233" s="0" t="s">
        <v>202</v>
      </c>
      <c r="DG233" s="11"/>
      <c r="DH233" s="46" t="n">
        <v>1</v>
      </c>
      <c r="DI233" s="93" t="s">
        <v>183</v>
      </c>
      <c r="DJ233" s="34" t="n">
        <v>15054000</v>
      </c>
      <c r="DK233" s="99" t="n">
        <v>100</v>
      </c>
      <c r="DL233" s="5" t="s">
        <v>202</v>
      </c>
      <c r="DN233" s="5" t="n">
        <v>5</v>
      </c>
      <c r="DO233" s="5" t="s">
        <v>513</v>
      </c>
      <c r="DS233" s="0" t="s">
        <v>1643</v>
      </c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99"/>
      <c r="EH233" s="2"/>
      <c r="EI233" s="2"/>
      <c r="EJ233" s="2"/>
      <c r="EK233" s="2"/>
      <c r="ER233" s="32" t="str">
        <f aca="false">CONCATENATE(CN233," ",FD233," ",DK233,DL233,"/",DN233,DO233)</f>
        <v>ibuprofen  oral 100mg/5mL</v>
      </c>
      <c r="FD233" s="33" t="s">
        <v>210</v>
      </c>
      <c r="FE233" s="32" t="str">
        <f aca="false">CONCATENATE(CN233," ",FD233," ",DK233,DL233,"/",DN233,DO233)</f>
        <v>ibuprofen  oral 100mg/5mL</v>
      </c>
    </row>
    <row r="234" customFormat="false" ht="13.8" hidden="false" customHeight="false" outlineLevel="0" collapsed="false">
      <c r="A234" s="91" t="n">
        <v>105</v>
      </c>
      <c r="B234" s="0" t="s">
        <v>1691</v>
      </c>
      <c r="C234" s="92"/>
      <c r="D234" s="92"/>
      <c r="E234" s="92"/>
      <c r="F234" s="92"/>
      <c r="G234" s="0" t="n">
        <v>2110</v>
      </c>
      <c r="H234" s="91" t="n">
        <v>207670701</v>
      </c>
      <c r="I234" s="91" t="n">
        <v>207670701</v>
      </c>
      <c r="J234" s="2" t="str">
        <f aca="false">CONCATENATE(BI234," ",CK234," ",BE234," ",BO234," ",R234,S234," x ",DK234,DL234,"/",DN234,DO234)</f>
        <v>GRC ibuprofen BGP ΠΡΟΪΟΝΤΑ Μ.Ε.Π.Ε. film-coated tablet 24 x 600mg/</v>
      </c>
      <c r="K234" s="2" t="str">
        <f aca="false">CONCATENATE(BI234," ",CK234," ",BE234," ",BO234," ",R234,S234," x ",DK234,DL234,"/",DN234,DO234)</f>
        <v>GRC ibuprofen BGP ΠΡΟΪΟΝΤΑ Μ.Ε.Π.Ε. film-coated tablet 24 x 600mg/</v>
      </c>
      <c r="L234" s="2"/>
      <c r="M234" s="2"/>
      <c r="N234" s="2"/>
      <c r="O234" s="2"/>
      <c r="P234" s="108" t="n">
        <v>24</v>
      </c>
      <c r="Q234" s="73"/>
      <c r="R234" s="108" t="n">
        <v>24</v>
      </c>
      <c r="S234" s="73"/>
      <c r="T234" s="92"/>
      <c r="U234" s="92"/>
      <c r="V234" s="92"/>
      <c r="W234" s="92"/>
      <c r="X234" s="2"/>
      <c r="Y234" s="2"/>
      <c r="Z234" s="2"/>
      <c r="AA234" s="2" t="n">
        <v>12</v>
      </c>
      <c r="AB234" s="2"/>
      <c r="AC234" s="0" t="s">
        <v>1692</v>
      </c>
      <c r="AD234" s="2"/>
      <c r="AE234" s="2"/>
      <c r="AF234" s="110" t="n">
        <v>10221000</v>
      </c>
      <c r="AG234" s="0" t="s">
        <v>781</v>
      </c>
      <c r="AH234" s="0" t="s">
        <v>1693</v>
      </c>
      <c r="AI234" s="0" t="s">
        <v>1694</v>
      </c>
      <c r="AJ234" s="34" t="n">
        <v>15054000</v>
      </c>
      <c r="AK234" s="93" t="s">
        <v>183</v>
      </c>
      <c r="AL234" s="2"/>
      <c r="AM234" s="2"/>
      <c r="AN234" s="2"/>
      <c r="AO234" s="2"/>
      <c r="AP234" s="108" t="n">
        <v>24</v>
      </c>
      <c r="AR234" s="73"/>
      <c r="AS234" s="73" t="n">
        <f aca="false">AS233+1</f>
        <v>56565749</v>
      </c>
      <c r="AT234" s="36" t="str">
        <f aca="false">CONCATENATE(BI234," ",CK234," ",BE234," ",BO234," ",DK234,DL234,"/",DN234,DO234)</f>
        <v>GRC ibuprofen BGP ΠΡΟΪΟΝΤΑ Μ.Ε.Π.Ε. film-coated tablet 600mg/</v>
      </c>
      <c r="AU234" s="29"/>
      <c r="AW234" s="2"/>
      <c r="AX234" s="33" t="s">
        <v>1695</v>
      </c>
      <c r="AY234" s="2"/>
      <c r="AZ234" s="0" t="s">
        <v>636</v>
      </c>
      <c r="BA234" s="4" t="s">
        <v>551</v>
      </c>
      <c r="BB234" s="110" t="n">
        <v>10221000</v>
      </c>
      <c r="BC234" s="0" t="s">
        <v>781</v>
      </c>
      <c r="BD234" s="94"/>
      <c r="BE234" s="0" t="s">
        <v>1696</v>
      </c>
      <c r="BF234" s="2"/>
      <c r="BG234" s="0" t="s">
        <v>1690</v>
      </c>
      <c r="BH234" s="2"/>
      <c r="BI234" s="95" t="s">
        <v>1384</v>
      </c>
      <c r="BJ234" s="0" t="str">
        <f aca="false">CONCATENATE(CK234," ",BO234," ",DK234,DL234,"/",DN234,DO234)</f>
        <v>ibuprofen film-coated tablet 600mg/</v>
      </c>
      <c r="BK234" s="95"/>
      <c r="BL234" s="0" t="str">
        <f aca="false">CONCATENATE(CK234," ",BO234," ",DK234,DL234,"/",DN234,DO234)</f>
        <v>ibuprofen film-coated tablet 600mg/</v>
      </c>
      <c r="BM234" s="2"/>
      <c r="BN234" s="110" t="n">
        <v>10221000</v>
      </c>
      <c r="BO234" s="0" t="s">
        <v>781</v>
      </c>
      <c r="BP234" s="92"/>
      <c r="BQ234" s="92"/>
      <c r="BR234" s="2"/>
      <c r="BS234" s="0" t="s">
        <v>1693</v>
      </c>
      <c r="BT234" s="2"/>
      <c r="BU234" s="2"/>
      <c r="BV234" s="34" t="n">
        <v>15054000</v>
      </c>
      <c r="BW234" s="93" t="s">
        <v>183</v>
      </c>
      <c r="BX234" s="2"/>
      <c r="BY234" s="2"/>
      <c r="BZ234" s="0" t="n">
        <v>20053000</v>
      </c>
      <c r="CA234" s="100" t="s">
        <v>191</v>
      </c>
      <c r="CB234" s="92"/>
      <c r="CC234" s="92"/>
      <c r="CD234" s="2"/>
      <c r="CE234" s="2"/>
      <c r="CF234" s="2"/>
      <c r="CG234" s="2"/>
      <c r="CH234" s="109" t="n">
        <v>100000090365</v>
      </c>
      <c r="CI234" s="43" t="s">
        <v>192</v>
      </c>
      <c r="CJ234" s="109" t="n">
        <v>100000090365</v>
      </c>
      <c r="CK234" s="0" t="s">
        <v>569</v>
      </c>
      <c r="CL234" s="73"/>
      <c r="CM234" s="109" t="n">
        <v>100000090365</v>
      </c>
      <c r="CN234" s="73" t="s">
        <v>561</v>
      </c>
      <c r="CO234" s="92"/>
      <c r="CP234" s="98"/>
      <c r="CQ234" s="0" t="n">
        <v>15687271</v>
      </c>
      <c r="CR234" s="2"/>
      <c r="CS234" s="2"/>
      <c r="CT234" s="99"/>
      <c r="CX234" s="2"/>
      <c r="CY234" s="2"/>
      <c r="CZ234" s="92"/>
      <c r="DA234" s="92"/>
      <c r="DB234" s="92"/>
      <c r="DC234" s="92"/>
      <c r="DD234" s="92"/>
      <c r="DE234" s="99" t="s">
        <v>1697</v>
      </c>
      <c r="DF234" s="0" t="s">
        <v>202</v>
      </c>
      <c r="DG234" s="11"/>
      <c r="DH234" s="46" t="n">
        <v>1</v>
      </c>
      <c r="DI234" s="93" t="s">
        <v>183</v>
      </c>
      <c r="DJ234" s="34" t="n">
        <v>15054000</v>
      </c>
      <c r="DK234" s="99" t="s">
        <v>1697</v>
      </c>
      <c r="DL234" s="5" t="s">
        <v>202</v>
      </c>
      <c r="DO234" s="2"/>
      <c r="DS234" s="0" t="s">
        <v>1698</v>
      </c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99"/>
      <c r="EH234" s="2"/>
      <c r="EI234" s="2"/>
      <c r="EJ234" s="2"/>
      <c r="EK234" s="2"/>
      <c r="ER234" s="32" t="str">
        <f aca="false">CONCATENATE(CN234," ",FD234," ",DK234,DL234,"/",DN234,DO234)</f>
        <v>ibuprofen  rectal 600mg/</v>
      </c>
      <c r="FD234" s="33" t="s">
        <v>1102</v>
      </c>
      <c r="FE234" s="32" t="str">
        <f aca="false">CONCATENATE(CN234," ",FD234," ",DK234,DL234,"/",DN234,DO234)</f>
        <v>ibuprofen  rectal 600mg/</v>
      </c>
    </row>
    <row r="235" customFormat="false" ht="13.8" hidden="false" customHeight="false" outlineLevel="0" collapsed="false">
      <c r="A235" s="91" t="n">
        <v>106</v>
      </c>
      <c r="B235" s="0" t="s">
        <v>1699</v>
      </c>
      <c r="C235" s="92"/>
      <c r="D235" s="92"/>
      <c r="E235" s="92"/>
      <c r="F235" s="92"/>
      <c r="G235" s="0" t="n">
        <v>2111</v>
      </c>
      <c r="H235" s="91" t="n">
        <v>207670902</v>
      </c>
      <c r="I235" s="91" t="n">
        <v>207670902</v>
      </c>
      <c r="J235" s="2" t="str">
        <f aca="false">CONCATENATE(BI235," ",CK235," ",BE235," ",BO235," ",R235,S235," x ",DK235,DL235,"/",DN235,DO235)</f>
        <v>GRC ibuprofen BGP ΠΡΟΪΟΝΤΑ Μ.Ε.Π.Ε. coated tablet 30 x 200mg/</v>
      </c>
      <c r="K235" s="2" t="str">
        <f aca="false">CONCATENATE(BI235," ",CK235," ",BE235," ",BO235," ",R235,S235," x ",DK235,DL235,"/",DN235,DO235)</f>
        <v>GRC ibuprofen BGP ΠΡΟΪΟΝΤΑ Μ.Ε.Π.Ε. coated tablet 30 x 200mg/</v>
      </c>
      <c r="L235" s="2"/>
      <c r="M235" s="2"/>
      <c r="N235" s="2"/>
      <c r="O235" s="2"/>
      <c r="P235" s="108" t="n">
        <v>30</v>
      </c>
      <c r="Q235" s="73"/>
      <c r="R235" s="108" t="n">
        <v>30</v>
      </c>
      <c r="S235" s="73"/>
      <c r="T235" s="92"/>
      <c r="U235" s="92"/>
      <c r="V235" s="92"/>
      <c r="W235" s="92"/>
      <c r="X235" s="2"/>
      <c r="Y235" s="2"/>
      <c r="Z235" s="2"/>
      <c r="AA235" s="2" t="n">
        <v>20</v>
      </c>
      <c r="AB235" s="2"/>
      <c r="AC235" s="0" t="s">
        <v>1700</v>
      </c>
      <c r="AD235" s="2"/>
      <c r="AE235" s="2"/>
      <c r="AF235" s="0" t="n">
        <v>10220000</v>
      </c>
      <c r="AG235" s="0" t="s">
        <v>436</v>
      </c>
      <c r="AH235" s="0" t="s">
        <v>1659</v>
      </c>
      <c r="AI235" s="0" t="s">
        <v>1660</v>
      </c>
      <c r="AJ235" s="34" t="n">
        <v>15054000</v>
      </c>
      <c r="AK235" s="93" t="s">
        <v>183</v>
      </c>
      <c r="AL235" s="2"/>
      <c r="AM235" s="2"/>
      <c r="AN235" s="2"/>
      <c r="AO235" s="2"/>
      <c r="AP235" s="108" t="n">
        <v>30</v>
      </c>
      <c r="AR235" s="73"/>
      <c r="AS235" s="73" t="n">
        <f aca="false">AS234+1</f>
        <v>56565750</v>
      </c>
      <c r="AT235" s="36" t="str">
        <f aca="false">CONCATENATE(BI235," ",CK235," ",BE235," ",BO235," ",DK235,DL235,"/",DN235,DO235)</f>
        <v>GRC ibuprofen BGP ΠΡΟΪΟΝΤΑ Μ.Ε.Π.Ε. coated tablet 200mg/</v>
      </c>
      <c r="AU235" s="29"/>
      <c r="AW235" s="2"/>
      <c r="AX235" s="33" t="s">
        <v>1701</v>
      </c>
      <c r="AY235" s="2"/>
      <c r="AZ235" s="0" t="s">
        <v>636</v>
      </c>
      <c r="BA235" s="4" t="s">
        <v>551</v>
      </c>
      <c r="BB235" s="0" t="n">
        <v>10220000</v>
      </c>
      <c r="BC235" s="0" t="s">
        <v>436</v>
      </c>
      <c r="BD235" s="94"/>
      <c r="BE235" s="0" t="s">
        <v>1696</v>
      </c>
      <c r="BF235" s="2"/>
      <c r="BG235" s="0" t="s">
        <v>1690</v>
      </c>
      <c r="BH235" s="2"/>
      <c r="BI235" s="95" t="s">
        <v>1384</v>
      </c>
      <c r="BJ235" s="0" t="str">
        <f aca="false">CONCATENATE(CK235," ",BO235," ",DK235,DL235,"/",DN235,DO235)</f>
        <v>ibuprofen coated tablet 200mg/</v>
      </c>
      <c r="BK235" s="95"/>
      <c r="BL235" s="0" t="str">
        <f aca="false">CONCATENATE(CK235," ",BO235," ",DK235,DL235,"/",DN235,DO235)</f>
        <v>ibuprofen coated tablet 200mg/</v>
      </c>
      <c r="BM235" s="2"/>
      <c r="BN235" s="0" t="n">
        <v>10220000</v>
      </c>
      <c r="BO235" s="0" t="s">
        <v>436</v>
      </c>
      <c r="BP235" s="92"/>
      <c r="BQ235" s="92"/>
      <c r="BR235" s="2"/>
      <c r="BS235" s="0" t="s">
        <v>1659</v>
      </c>
      <c r="BT235" s="2"/>
      <c r="BU235" s="2"/>
      <c r="BV235" s="34" t="n">
        <v>15054000</v>
      </c>
      <c r="BW235" s="93" t="s">
        <v>183</v>
      </c>
      <c r="BX235" s="2"/>
      <c r="BY235" s="2"/>
      <c r="BZ235" s="0" t="n">
        <v>20053000</v>
      </c>
      <c r="CA235" s="100" t="s">
        <v>191</v>
      </c>
      <c r="CB235" s="92"/>
      <c r="CC235" s="92"/>
      <c r="CD235" s="2"/>
      <c r="CE235" s="2"/>
      <c r="CF235" s="2"/>
      <c r="CG235" s="2"/>
      <c r="CH235" s="109" t="n">
        <v>100000090365</v>
      </c>
      <c r="CI235" s="43" t="s">
        <v>192</v>
      </c>
      <c r="CJ235" s="109" t="n">
        <v>100000090365</v>
      </c>
      <c r="CK235" s="0" t="s">
        <v>569</v>
      </c>
      <c r="CL235" s="73"/>
      <c r="CM235" s="109" t="n">
        <v>100000090365</v>
      </c>
      <c r="CN235" s="73" t="s">
        <v>561</v>
      </c>
      <c r="CO235" s="92"/>
      <c r="CP235" s="98"/>
      <c r="CQ235" s="0" t="n">
        <v>15687271</v>
      </c>
      <c r="CR235" s="2"/>
      <c r="CS235" s="2"/>
      <c r="CT235" s="99"/>
      <c r="CX235" s="2"/>
      <c r="CY235" s="2"/>
      <c r="CZ235" s="92"/>
      <c r="DA235" s="92"/>
      <c r="DB235" s="92"/>
      <c r="DC235" s="92"/>
      <c r="DD235" s="92"/>
      <c r="DE235" s="99" t="s">
        <v>1672</v>
      </c>
      <c r="DF235" s="0" t="s">
        <v>202</v>
      </c>
      <c r="DG235" s="11"/>
      <c r="DH235" s="46" t="n">
        <v>1</v>
      </c>
      <c r="DI235" s="93" t="s">
        <v>183</v>
      </c>
      <c r="DJ235" s="34" t="n">
        <v>15054000</v>
      </c>
      <c r="DK235" s="99" t="s">
        <v>1672</v>
      </c>
      <c r="DL235" s="5" t="s">
        <v>202</v>
      </c>
      <c r="DO235" s="2"/>
      <c r="DS235" s="0" t="s">
        <v>1637</v>
      </c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99"/>
      <c r="EH235" s="2"/>
      <c r="EI235" s="2"/>
      <c r="EJ235" s="2"/>
      <c r="EK235" s="2"/>
      <c r="ER235" s="32" t="str">
        <f aca="false">CONCATENATE(CN235," ",FD235," ",DK235,DL235,"/",DN235,DO235)</f>
        <v>ibuprofen  oral 200mg/</v>
      </c>
      <c r="FD235" s="33" t="s">
        <v>210</v>
      </c>
      <c r="FE235" s="32" t="str">
        <f aca="false">CONCATENATE(CN235," ",FD235," ",DK235,DL235,"/",DN235,DO235)</f>
        <v>ibuprofen  oral 200mg/</v>
      </c>
    </row>
    <row r="236" customFormat="false" ht="13.8" hidden="false" customHeight="false" outlineLevel="0" collapsed="false">
      <c r="A236" s="91" t="n">
        <v>107</v>
      </c>
      <c r="B236" s="0" t="s">
        <v>1702</v>
      </c>
      <c r="C236" s="92"/>
      <c r="D236" s="92"/>
      <c r="E236" s="92"/>
      <c r="F236" s="92"/>
      <c r="G236" s="0" t="n">
        <v>2112</v>
      </c>
      <c r="H236" s="91" t="n">
        <v>207671002</v>
      </c>
      <c r="I236" s="91" t="n">
        <v>207671002</v>
      </c>
      <c r="J236" s="2" t="str">
        <f aca="false">CONCATENATE(BI236," ",CK236," ",BE236," ",BO236," ",R236,S236," x ",DK236,DL236,"/",DN236,DO236)</f>
        <v>GRC ibuprofen BGP ΠΡΟΪΟΝΤΑ Μ.Ε.Π.Ε. coated tablet 24 x 400mg/</v>
      </c>
      <c r="K236" s="2" t="str">
        <f aca="false">CONCATENATE(BI236," ",CK236," ",BE236," ",BO236," ",R236,S236," x ",DK236,DL236,"/",DN236,DO236)</f>
        <v>GRC ibuprofen BGP ΠΡΟΪΟΝΤΑ Μ.Ε.Π.Ε. coated tablet 24 x 400mg/</v>
      </c>
      <c r="L236" s="2"/>
      <c r="M236" s="2"/>
      <c r="N236" s="2"/>
      <c r="O236" s="2"/>
      <c r="P236" s="108" t="n">
        <v>24</v>
      </c>
      <c r="Q236" s="73"/>
      <c r="R236" s="108" t="n">
        <v>24</v>
      </c>
      <c r="S236" s="73"/>
      <c r="T236" s="92"/>
      <c r="U236" s="92"/>
      <c r="V236" s="92"/>
      <c r="W236" s="92"/>
      <c r="X236" s="2"/>
      <c r="Y236" s="2"/>
      <c r="Z236" s="2"/>
      <c r="AA236" s="2" t="n">
        <v>20</v>
      </c>
      <c r="AB236" s="2"/>
      <c r="AC236" s="0" t="s">
        <v>1700</v>
      </c>
      <c r="AD236" s="2"/>
      <c r="AE236" s="2"/>
      <c r="AF236" s="0" t="n">
        <v>10220000</v>
      </c>
      <c r="AG236" s="0" t="s">
        <v>436</v>
      </c>
      <c r="AH236" s="0" t="s">
        <v>1659</v>
      </c>
      <c r="AI236" s="0" t="s">
        <v>1660</v>
      </c>
      <c r="AJ236" s="34" t="n">
        <v>15054000</v>
      </c>
      <c r="AK236" s="93" t="s">
        <v>183</v>
      </c>
      <c r="AL236" s="2"/>
      <c r="AM236" s="2"/>
      <c r="AN236" s="2"/>
      <c r="AO236" s="2"/>
      <c r="AP236" s="108" t="n">
        <v>24</v>
      </c>
      <c r="AR236" s="73"/>
      <c r="AS236" s="73" t="n">
        <f aca="false">AS235+1</f>
        <v>56565751</v>
      </c>
      <c r="AT236" s="36" t="str">
        <f aca="false">CONCATENATE(BI236," ",CK236," ",BE236," ",BO236," ",DK236,DL236,"/",DN236,DO236)</f>
        <v>GRC ibuprofen BGP ΠΡΟΪΟΝΤΑ Μ.Ε.Π.Ε. coated tablet 400mg/</v>
      </c>
      <c r="AU236" s="29"/>
      <c r="AW236" s="2"/>
      <c r="AX236" s="33" t="s">
        <v>1703</v>
      </c>
      <c r="AY236" s="2"/>
      <c r="AZ236" s="0" t="s">
        <v>636</v>
      </c>
      <c r="BA236" s="4" t="s">
        <v>551</v>
      </c>
      <c r="BB236" s="0" t="n">
        <v>10220000</v>
      </c>
      <c r="BC236" s="0" t="s">
        <v>436</v>
      </c>
      <c r="BD236" s="94"/>
      <c r="BE236" s="0" t="s">
        <v>1696</v>
      </c>
      <c r="BF236" s="2"/>
      <c r="BG236" s="0" t="s">
        <v>1690</v>
      </c>
      <c r="BH236" s="2"/>
      <c r="BI236" s="95" t="s">
        <v>1384</v>
      </c>
      <c r="BJ236" s="0" t="str">
        <f aca="false">CONCATENATE(CK236," ",BO236," ",DK236,DL236,"/",DN236,DO236)</f>
        <v>ibuprofen coated tablet 400mg/</v>
      </c>
      <c r="BK236" s="95"/>
      <c r="BL236" s="0" t="str">
        <f aca="false">CONCATENATE(CK236," ",BO236," ",DK236,DL236,"/",DN236,DO236)</f>
        <v>ibuprofen coated tablet 400mg/</v>
      </c>
      <c r="BM236" s="2"/>
      <c r="BN236" s="0" t="n">
        <v>10220000</v>
      </c>
      <c r="BO236" s="0" t="s">
        <v>436</v>
      </c>
      <c r="BP236" s="92"/>
      <c r="BQ236" s="92"/>
      <c r="BR236" s="2"/>
      <c r="BS236" s="0" t="s">
        <v>1659</v>
      </c>
      <c r="BT236" s="2"/>
      <c r="BU236" s="2"/>
      <c r="BV236" s="34" t="n">
        <v>15054000</v>
      </c>
      <c r="BW236" s="93" t="s">
        <v>183</v>
      </c>
      <c r="BX236" s="2"/>
      <c r="BY236" s="2"/>
      <c r="BZ236" s="0" t="n">
        <v>20053000</v>
      </c>
      <c r="CA236" s="100" t="s">
        <v>191</v>
      </c>
      <c r="CB236" s="92"/>
      <c r="CC236" s="92"/>
      <c r="CD236" s="2"/>
      <c r="CE236" s="2"/>
      <c r="CF236" s="2"/>
      <c r="CG236" s="2"/>
      <c r="CH236" s="109" t="n">
        <v>100000090365</v>
      </c>
      <c r="CI236" s="43" t="s">
        <v>192</v>
      </c>
      <c r="CJ236" s="109" t="n">
        <v>100000090365</v>
      </c>
      <c r="CK236" s="0" t="s">
        <v>569</v>
      </c>
      <c r="CL236" s="73"/>
      <c r="CM236" s="109" t="n">
        <v>100000090365</v>
      </c>
      <c r="CN236" s="73" t="s">
        <v>561</v>
      </c>
      <c r="CO236" s="92"/>
      <c r="CP236" s="98"/>
      <c r="CQ236" s="0" t="n">
        <v>15687271</v>
      </c>
      <c r="CR236" s="2"/>
      <c r="CS236" s="2"/>
      <c r="CT236" s="99"/>
      <c r="CX236" s="2"/>
      <c r="CY236" s="2"/>
      <c r="CZ236" s="92"/>
      <c r="DA236" s="92"/>
      <c r="DB236" s="92"/>
      <c r="DC236" s="92"/>
      <c r="DD236" s="92"/>
      <c r="DE236" s="99" t="s">
        <v>1685</v>
      </c>
      <c r="DF236" s="0" t="s">
        <v>202</v>
      </c>
      <c r="DG236" s="11"/>
      <c r="DH236" s="46" t="n">
        <v>1</v>
      </c>
      <c r="DI236" s="93" t="s">
        <v>183</v>
      </c>
      <c r="DJ236" s="34" t="n">
        <v>15054000</v>
      </c>
      <c r="DK236" s="99" t="s">
        <v>1685</v>
      </c>
      <c r="DL236" s="5" t="s">
        <v>202</v>
      </c>
      <c r="DO236" s="2"/>
      <c r="DS236" s="0" t="s">
        <v>1651</v>
      </c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99"/>
      <c r="EH236" s="2"/>
      <c r="EI236" s="2"/>
      <c r="EJ236" s="2"/>
      <c r="EK236" s="2"/>
      <c r="ER236" s="32" t="str">
        <f aca="false">CONCATENATE(CN236," ",FD236," ",DK236,DL236,"/",DN236,DO236)</f>
        <v>ibuprofen  oral 400mg/</v>
      </c>
      <c r="FD236" s="33" t="s">
        <v>210</v>
      </c>
      <c r="FE236" s="32" t="str">
        <f aca="false">CONCATENATE(CN236," ",FD236," ",DK236,DL236,"/",DN236,DO236)</f>
        <v>ibuprofen  oral 400mg/</v>
      </c>
    </row>
    <row r="237" customFormat="false" ht="13.8" hidden="false" customHeight="false" outlineLevel="0" collapsed="false">
      <c r="A237" s="91" t="n">
        <v>3444</v>
      </c>
      <c r="B237" s="0" t="s">
        <v>1704</v>
      </c>
      <c r="C237" s="92"/>
      <c r="D237" s="92"/>
      <c r="E237" s="92"/>
      <c r="F237" s="92"/>
      <c r="G237" s="0" t="n">
        <v>2113</v>
      </c>
      <c r="H237" s="91" t="n">
        <v>207671102</v>
      </c>
      <c r="I237" s="91" t="n">
        <v>207671102</v>
      </c>
      <c r="J237" s="2" t="str">
        <f aca="false">CONCATENATE(BI237," ",CK237," ",BE237," ",BO237," ",R237,S237," x ",DK237,DL237,"/",DN237,DO237)</f>
        <v>GRC ibuprofen PFIZER ΕΛΛΑΣ Α.Ε. coated tablet 20 x 200mg/</v>
      </c>
      <c r="K237" s="2" t="str">
        <f aca="false">CONCATENATE(BI237," ",CK237," ",BE237," ",BO237," ",R237,S237," x ",DK237,DL237,"/",DN237,DO237)</f>
        <v>GRC ibuprofen PFIZER ΕΛΛΑΣ Α.Ε. coated tablet 20 x 200mg/</v>
      </c>
      <c r="L237" s="2"/>
      <c r="M237" s="2"/>
      <c r="N237" s="2"/>
      <c r="O237" s="2"/>
      <c r="P237" s="108" t="n">
        <v>20</v>
      </c>
      <c r="Q237" s="73"/>
      <c r="R237" s="108" t="n">
        <v>20</v>
      </c>
      <c r="S237" s="73"/>
      <c r="T237" s="92"/>
      <c r="U237" s="92"/>
      <c r="V237" s="92"/>
      <c r="W237" s="92"/>
      <c r="X237" s="2"/>
      <c r="Y237" s="2"/>
      <c r="Z237" s="2"/>
      <c r="AA237" s="2" t="n">
        <v>20</v>
      </c>
      <c r="AB237" s="2"/>
      <c r="AC237" s="0" t="s">
        <v>1700</v>
      </c>
      <c r="AD237" s="2"/>
      <c r="AE237" s="2"/>
      <c r="AF237" s="0" t="n">
        <v>10220000</v>
      </c>
      <c r="AG237" s="0" t="s">
        <v>436</v>
      </c>
      <c r="AH237" s="0" t="s">
        <v>1659</v>
      </c>
      <c r="AI237" s="0" t="s">
        <v>1660</v>
      </c>
      <c r="AJ237" s="34" t="n">
        <v>15054000</v>
      </c>
      <c r="AK237" s="93" t="s">
        <v>183</v>
      </c>
      <c r="AL237" s="2"/>
      <c r="AM237" s="2"/>
      <c r="AN237" s="2"/>
      <c r="AO237" s="2"/>
      <c r="AP237" s="108" t="n">
        <v>20</v>
      </c>
      <c r="AR237" s="73"/>
      <c r="AS237" s="73" t="n">
        <f aca="false">AS236+1</f>
        <v>56565752</v>
      </c>
      <c r="AT237" s="36" t="str">
        <f aca="false">CONCATENATE(BI237," ",CK237," ",BE237," ",BO237," ",DK237,DL237,"/",DN237,DO237)</f>
        <v>GRC ibuprofen PFIZER ΕΛΛΑΣ Α.Ε. coated tablet 200mg/</v>
      </c>
      <c r="AU237" s="29"/>
      <c r="AW237" s="2"/>
      <c r="AX237" s="33" t="s">
        <v>1705</v>
      </c>
      <c r="AY237" s="2"/>
      <c r="AZ237" s="0" t="s">
        <v>636</v>
      </c>
      <c r="BA237" s="4" t="s">
        <v>551</v>
      </c>
      <c r="BB237" s="0" t="n">
        <v>10220000</v>
      </c>
      <c r="BC237" s="0" t="s">
        <v>436</v>
      </c>
      <c r="BD237" s="94"/>
      <c r="BE237" s="0" t="s">
        <v>1676</v>
      </c>
      <c r="BF237" s="2"/>
      <c r="BG237" s="0" t="s">
        <v>1690</v>
      </c>
      <c r="BH237" s="2"/>
      <c r="BI237" s="95" t="s">
        <v>1384</v>
      </c>
      <c r="BJ237" s="0" t="str">
        <f aca="false">CONCATENATE(CK237," ",BO237," ",DK237,DL237,"/",DN237,DO237)</f>
        <v>ibuprofen coated tablet 200mg/</v>
      </c>
      <c r="BK237" s="95"/>
      <c r="BL237" s="0" t="str">
        <f aca="false">CONCATENATE(CK237," ",BO237," ",DK237,DL237,"/",DN237,DO237)</f>
        <v>ibuprofen coated tablet 200mg/</v>
      </c>
      <c r="BM237" s="2"/>
      <c r="BN237" s="0" t="n">
        <v>10220000</v>
      </c>
      <c r="BO237" s="0" t="s">
        <v>436</v>
      </c>
      <c r="BP237" s="92"/>
      <c r="BQ237" s="92"/>
      <c r="BR237" s="2"/>
      <c r="BS237" s="0" t="s">
        <v>1659</v>
      </c>
      <c r="BT237" s="2"/>
      <c r="BU237" s="2"/>
      <c r="BV237" s="34" t="n">
        <v>15054000</v>
      </c>
      <c r="BW237" s="93" t="s">
        <v>183</v>
      </c>
      <c r="BX237" s="2"/>
      <c r="BY237" s="2"/>
      <c r="BZ237" s="0" t="n">
        <v>20053000</v>
      </c>
      <c r="CA237" s="100" t="s">
        <v>191</v>
      </c>
      <c r="CB237" s="92"/>
      <c r="CC237" s="92"/>
      <c r="CD237" s="2"/>
      <c r="CE237" s="2"/>
      <c r="CF237" s="2"/>
      <c r="CG237" s="2"/>
      <c r="CH237" s="109" t="n">
        <v>100000090365</v>
      </c>
      <c r="CI237" s="43" t="s">
        <v>192</v>
      </c>
      <c r="CJ237" s="109" t="n">
        <v>100000090365</v>
      </c>
      <c r="CK237" s="0" t="s">
        <v>569</v>
      </c>
      <c r="CL237" s="73"/>
      <c r="CM237" s="109" t="n">
        <v>100000090365</v>
      </c>
      <c r="CN237" s="73" t="s">
        <v>561</v>
      </c>
      <c r="CO237" s="92"/>
      <c r="CP237" s="98"/>
      <c r="CQ237" s="0" t="n">
        <v>15687271</v>
      </c>
      <c r="CR237" s="2"/>
      <c r="CS237" s="2"/>
      <c r="CT237" s="99"/>
      <c r="CX237" s="2"/>
      <c r="CY237" s="2"/>
      <c r="CZ237" s="92"/>
      <c r="DA237" s="92"/>
      <c r="DB237" s="92"/>
      <c r="DC237" s="92"/>
      <c r="DD237" s="92"/>
      <c r="DE237" s="99" t="s">
        <v>1672</v>
      </c>
      <c r="DF237" s="0" t="s">
        <v>202</v>
      </c>
      <c r="DG237" s="11"/>
      <c r="DH237" s="46" t="n">
        <v>1</v>
      </c>
      <c r="DI237" s="93" t="s">
        <v>183</v>
      </c>
      <c r="DJ237" s="34" t="n">
        <v>15054000</v>
      </c>
      <c r="DK237" s="99" t="s">
        <v>1672</v>
      </c>
      <c r="DL237" s="5" t="s">
        <v>202</v>
      </c>
      <c r="DO237" s="2"/>
      <c r="DS237" s="0" t="s">
        <v>1663</v>
      </c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99"/>
      <c r="EH237" s="2"/>
      <c r="EI237" s="2"/>
      <c r="EJ237" s="2"/>
      <c r="EK237" s="2"/>
      <c r="ER237" s="32" t="str">
        <f aca="false">CONCATENATE(CN237," ",FD237," ",DK237,DL237,"/",DN237,DO237)</f>
        <v>ibuprofen  oral 200mg/</v>
      </c>
      <c r="FD237" s="33" t="s">
        <v>210</v>
      </c>
      <c r="FE237" s="32" t="str">
        <f aca="false">CONCATENATE(CN237," ",FD237," ",DK237,DL237,"/",DN237,DO237)</f>
        <v>ibuprofen  oral 200mg/</v>
      </c>
    </row>
    <row r="238" customFormat="false" ht="13.8" hidden="false" customHeight="false" outlineLevel="0" collapsed="false">
      <c r="A238" s="91" t="n">
        <v>2103</v>
      </c>
      <c r="B238" s="0" t="s">
        <v>1706</v>
      </c>
      <c r="C238" s="92"/>
      <c r="D238" s="92"/>
      <c r="E238" s="92"/>
      <c r="F238" s="92"/>
      <c r="G238" s="0" t="n">
        <v>6667</v>
      </c>
      <c r="H238" s="91" t="n">
        <v>908030101</v>
      </c>
      <c r="I238" s="91" t="n">
        <v>908030101</v>
      </c>
      <c r="J238" s="2" t="str">
        <f aca="false">CONCATENATE(BI238," ",CK238," ",BE238," ",BO238," ",R238,S245," x ",DK238,DL238,"/",DN238,DO238)</f>
        <v>GRC ibuprofen ΡΕΚΙΤ ΜΠΕΝΚΙΖΕΡ ΕΛΛΑΣ ΧΗΜΙΚΑ ΑΒΕΕ coated tablet 24ampoule x 200mg/</v>
      </c>
      <c r="K238" s="2" t="str">
        <f aca="false">CONCATENATE(BI238," ",CK238," ",BE238," ",BO238," ",R238,S245," x ",DK238,DL238,"/",DN238,DO238)</f>
        <v>GRC ibuprofen ΡΕΚΙΤ ΜΠΕΝΚΙΖΕΡ ΕΛΛΑΣ ΧΗΜΙΚΑ ΑΒΕΕ coated tablet 24ampoule x 200mg/</v>
      </c>
      <c r="L238" s="2"/>
      <c r="M238" s="2"/>
      <c r="N238" s="2"/>
      <c r="O238" s="2"/>
      <c r="P238" s="108" t="n">
        <v>24</v>
      </c>
      <c r="Q238" s="73"/>
      <c r="R238" s="108" t="n">
        <v>24</v>
      </c>
      <c r="T238" s="92"/>
      <c r="U238" s="92"/>
      <c r="V238" s="92"/>
      <c r="W238" s="92"/>
      <c r="X238" s="2"/>
      <c r="Y238" s="2"/>
      <c r="Z238" s="2"/>
      <c r="AA238" s="2" t="n">
        <v>4</v>
      </c>
      <c r="AB238" s="4" t="s">
        <v>1707</v>
      </c>
      <c r="AC238" s="0" t="s">
        <v>1708</v>
      </c>
      <c r="AD238" s="2"/>
      <c r="AE238" s="2"/>
      <c r="AF238" s="0" t="n">
        <v>10220000</v>
      </c>
      <c r="AG238" s="0" t="s">
        <v>436</v>
      </c>
      <c r="AH238" s="0" t="s">
        <v>1709</v>
      </c>
      <c r="AI238" s="0" t="s">
        <v>1710</v>
      </c>
      <c r="AJ238" s="34" t="n">
        <v>15054000</v>
      </c>
      <c r="AK238" s="93" t="s">
        <v>183</v>
      </c>
      <c r="AL238" s="2"/>
      <c r="AM238" s="2"/>
      <c r="AN238" s="2"/>
      <c r="AO238" s="2"/>
      <c r="AP238" s="108" t="n">
        <v>24</v>
      </c>
      <c r="AR238" s="73"/>
      <c r="AS238" s="73" t="n">
        <f aca="false">AS237+1</f>
        <v>56565753</v>
      </c>
      <c r="AT238" s="36" t="str">
        <f aca="false">CONCATENATE(BI238," ",CK238," ",BE238," ",BO238," ",DK238,DL238,"/",DN238,DO238)</f>
        <v>GRC ibuprofen ΡΕΚΙΤ ΜΠΕΝΚΙΖΕΡ ΕΛΛΑΣ ΧΗΜΙΚΑ ΑΒΕΕ coated tablet 200mg/</v>
      </c>
      <c r="AU238" s="29"/>
      <c r="AW238" s="2"/>
      <c r="AX238" s="33" t="s">
        <v>1711</v>
      </c>
      <c r="AY238" s="2"/>
      <c r="AZ238" s="0" t="s">
        <v>636</v>
      </c>
      <c r="BA238" s="4" t="s">
        <v>551</v>
      </c>
      <c r="BB238" s="0" t="n">
        <v>10220000</v>
      </c>
      <c r="BC238" s="0" t="s">
        <v>436</v>
      </c>
      <c r="BD238" s="94"/>
      <c r="BE238" s="0" t="s">
        <v>1680</v>
      </c>
      <c r="BF238" s="2"/>
      <c r="BG238" s="0" t="s">
        <v>1712</v>
      </c>
      <c r="BH238" s="2"/>
      <c r="BI238" s="95" t="s">
        <v>1384</v>
      </c>
      <c r="BJ238" s="0" t="str">
        <f aca="false">CONCATENATE(CK238," ",BO238," ",DK238,DL238,"/",DN238,DO238)</f>
        <v>ibuprofen coated tablet 200mg/</v>
      </c>
      <c r="BK238" s="95"/>
      <c r="BL238" s="0" t="str">
        <f aca="false">CONCATENATE(CK238," ",BO238," ",DK238,DL238,"/",DN238,DO238)</f>
        <v>ibuprofen coated tablet 200mg/</v>
      </c>
      <c r="BM238" s="2"/>
      <c r="BN238" s="0" t="n">
        <v>10220000</v>
      </c>
      <c r="BO238" s="0" t="s">
        <v>436</v>
      </c>
      <c r="BP238" s="92"/>
      <c r="BQ238" s="92"/>
      <c r="BR238" s="2"/>
      <c r="BS238" s="0" t="s">
        <v>1709</v>
      </c>
      <c r="BT238" s="2"/>
      <c r="BU238" s="2"/>
      <c r="BV238" s="34" t="n">
        <v>15054000</v>
      </c>
      <c r="BW238" s="93" t="s">
        <v>183</v>
      </c>
      <c r="BX238" s="2"/>
      <c r="BY238" s="2"/>
      <c r="BZ238" s="0" t="n">
        <v>20053000</v>
      </c>
      <c r="CA238" s="100" t="s">
        <v>191</v>
      </c>
      <c r="CB238" s="92"/>
      <c r="CC238" s="92"/>
      <c r="CD238" s="2"/>
      <c r="CE238" s="2"/>
      <c r="CF238" s="2"/>
      <c r="CG238" s="2"/>
      <c r="CH238" s="109" t="n">
        <v>100000090365</v>
      </c>
      <c r="CI238" s="43" t="s">
        <v>192</v>
      </c>
      <c r="CJ238" s="109" t="n">
        <v>100000090365</v>
      </c>
      <c r="CK238" s="0" t="s">
        <v>569</v>
      </c>
      <c r="CL238" s="73"/>
      <c r="CM238" s="109" t="n">
        <v>100000090365</v>
      </c>
      <c r="CN238" s="73" t="s">
        <v>561</v>
      </c>
      <c r="CO238" s="92"/>
      <c r="CP238" s="98"/>
      <c r="CQ238" s="0" t="n">
        <v>15687271</v>
      </c>
      <c r="CR238" s="2"/>
      <c r="CS238" s="2"/>
      <c r="CT238" s="99"/>
      <c r="CY238" s="2"/>
      <c r="CZ238" s="92"/>
      <c r="DA238" s="92"/>
      <c r="DB238" s="92"/>
      <c r="DC238" s="92"/>
      <c r="DD238" s="92"/>
      <c r="DE238" s="99" t="s">
        <v>1672</v>
      </c>
      <c r="DF238" s="0" t="s">
        <v>202</v>
      </c>
      <c r="DG238" s="11"/>
      <c r="DH238" s="46" t="n">
        <v>1</v>
      </c>
      <c r="DI238" s="93" t="s">
        <v>183</v>
      </c>
      <c r="DJ238" s="34" t="n">
        <v>15054000</v>
      </c>
      <c r="DK238" s="99" t="s">
        <v>1672</v>
      </c>
      <c r="DL238" s="5" t="s">
        <v>202</v>
      </c>
      <c r="DS238" s="0" t="s">
        <v>1713</v>
      </c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99"/>
      <c r="EH238" s="2"/>
      <c r="EI238" s="2"/>
      <c r="EJ238" s="2"/>
      <c r="EK238" s="2"/>
      <c r="ER238" s="32" t="str">
        <f aca="false">CONCATENATE(CN238," ",FD238," ",DK238,DL238,"/",DN238,DO238)</f>
        <v>ibuprofen  injection/infusion 200mg/</v>
      </c>
      <c r="FD238" s="33" t="s">
        <v>1714</v>
      </c>
      <c r="FE238" s="32" t="str">
        <f aca="false">CONCATENATE(CN238," ",FD238," ",DK238,DL238,"/",DN238,DO238)</f>
        <v>ibuprofen  injection/infusion 200mg/</v>
      </c>
    </row>
    <row r="239" customFormat="false" ht="13.8" hidden="false" customHeight="false" outlineLevel="0" collapsed="false">
      <c r="A239" s="91" t="n">
        <v>2104</v>
      </c>
      <c r="B239" s="0" t="s">
        <v>1715</v>
      </c>
      <c r="C239" s="92"/>
      <c r="D239" s="92"/>
      <c r="E239" s="92"/>
      <c r="F239" s="92"/>
      <c r="G239" s="0" t="n">
        <v>20073</v>
      </c>
      <c r="H239" s="91" t="n">
        <v>913400101</v>
      </c>
      <c r="I239" s="91" t="n">
        <v>913400101</v>
      </c>
      <c r="J239" s="2" t="str">
        <f aca="false">CONCATENATE(BI239," ",CK239," ",BE239," ",BO239," ",R239,S246," x ",DK239,DL239,"/",DN239,DO239)</f>
        <v>GRC ibuprofen ΡΕΚΙΤ ΜΠΕΝΚΙΖΕΡ ΕΛΛΑΣ ΧΗΜΙΚΑ ΑΒΕΕ capsule, soft 16vial x 200mg/</v>
      </c>
      <c r="K239" s="2" t="str">
        <f aca="false">CONCATENATE(BI239," ",CK239," ",BE239," ",BO239," ",R239,S246," x ",DK239,DL239,"/",DN239,DO239)</f>
        <v>GRC ibuprofen ΡΕΚΙΤ ΜΠΕΝΚΙΖΕΡ ΕΛΛΑΣ ΧΗΜΙΚΑ ΑΒΕΕ capsule, soft 16vial x 200mg/</v>
      </c>
      <c r="L239" s="2"/>
      <c r="M239" s="2"/>
      <c r="N239" s="2"/>
      <c r="O239" s="2"/>
      <c r="P239" s="108" t="n">
        <v>16</v>
      </c>
      <c r="Q239" s="73"/>
      <c r="R239" s="108" t="n">
        <v>16</v>
      </c>
      <c r="T239" s="92"/>
      <c r="U239" s="92"/>
      <c r="V239" s="92"/>
      <c r="W239" s="92"/>
      <c r="X239" s="2"/>
      <c r="Y239" s="2"/>
      <c r="Z239" s="2"/>
      <c r="AA239" s="2" t="n">
        <v>3</v>
      </c>
      <c r="AB239" s="4" t="s">
        <v>1716</v>
      </c>
      <c r="AC239" s="0" t="s">
        <v>1717</v>
      </c>
      <c r="AD239" s="2"/>
      <c r="AE239" s="2"/>
      <c r="AF239" s="0" t="n">
        <v>10211000</v>
      </c>
      <c r="AG239" s="0" t="s">
        <v>917</v>
      </c>
      <c r="AH239" s="0" t="s">
        <v>1709</v>
      </c>
      <c r="AI239" s="0" t="s">
        <v>1718</v>
      </c>
      <c r="AJ239" s="34" t="n">
        <v>15012000</v>
      </c>
      <c r="AK239" s="93" t="s">
        <v>300</v>
      </c>
      <c r="AL239" s="2"/>
      <c r="AM239" s="2"/>
      <c r="AN239" s="2"/>
      <c r="AO239" s="2"/>
      <c r="AP239" s="108" t="n">
        <v>16</v>
      </c>
      <c r="AR239" s="73"/>
      <c r="AS239" s="73" t="n">
        <f aca="false">AS238+1</f>
        <v>56565754</v>
      </c>
      <c r="AT239" s="36" t="str">
        <f aca="false">CONCATENATE(BI239," ",CK239," ",BE239," ",BO239," ",DK239,DL239,"/",DN239,DO239)</f>
        <v>GRC ibuprofen ΡΕΚΙΤ ΜΠΕΝΚΙΖΕΡ ΕΛΛΑΣ ΧΗΜΙΚΑ ΑΒΕΕ capsule, soft 200mg/</v>
      </c>
      <c r="AU239" s="29"/>
      <c r="AW239" s="2"/>
      <c r="AX239" s="33" t="s">
        <v>1719</v>
      </c>
      <c r="AY239" s="2"/>
      <c r="AZ239" s="0" t="s">
        <v>636</v>
      </c>
      <c r="BA239" s="4" t="s">
        <v>551</v>
      </c>
      <c r="BB239" s="0" t="n">
        <v>10211000</v>
      </c>
      <c r="BC239" s="0" t="s">
        <v>917</v>
      </c>
      <c r="BD239" s="94"/>
      <c r="BE239" s="0" t="s">
        <v>1680</v>
      </c>
      <c r="BF239" s="2"/>
      <c r="BG239" s="0" t="s">
        <v>1720</v>
      </c>
      <c r="BH239" s="2"/>
      <c r="BI239" s="95" t="s">
        <v>1384</v>
      </c>
      <c r="BJ239" s="0" t="str">
        <f aca="false">CONCATENATE(CK239," ",BO239," ",DK239,DL239,"/",DN239,DO239)</f>
        <v>ibuprofen capsule, soft 200mg/</v>
      </c>
      <c r="BK239" s="95"/>
      <c r="BL239" s="0" t="str">
        <f aca="false">CONCATENATE(CK239," ",BO239," ",DK239,DL239,"/",DN239,DO239)</f>
        <v>ibuprofen capsule, soft 200mg/</v>
      </c>
      <c r="BM239" s="2"/>
      <c r="BN239" s="0" t="n">
        <v>10211000</v>
      </c>
      <c r="BO239" s="0" t="s">
        <v>917</v>
      </c>
      <c r="BP239" s="92"/>
      <c r="BQ239" s="92"/>
      <c r="BR239" s="2"/>
      <c r="BS239" s="0" t="s">
        <v>1709</v>
      </c>
      <c r="BT239" s="2"/>
      <c r="BU239" s="2"/>
      <c r="BV239" s="34" t="n">
        <v>15012000</v>
      </c>
      <c r="BW239" s="93" t="s">
        <v>300</v>
      </c>
      <c r="BX239" s="2"/>
      <c r="BY239" s="2"/>
      <c r="BZ239" s="0" t="n">
        <v>20053000</v>
      </c>
      <c r="CA239" s="100" t="s">
        <v>191</v>
      </c>
      <c r="CB239" s="92"/>
      <c r="CC239" s="92"/>
      <c r="CD239" s="2"/>
      <c r="CE239" s="2"/>
      <c r="CF239" s="2"/>
      <c r="CG239" s="2"/>
      <c r="CH239" s="109" t="n">
        <v>100000090365</v>
      </c>
      <c r="CI239" s="43" t="s">
        <v>192</v>
      </c>
      <c r="CJ239" s="109" t="n">
        <v>100000090365</v>
      </c>
      <c r="CK239" s="0" t="s">
        <v>569</v>
      </c>
      <c r="CL239" s="73"/>
      <c r="CM239" s="109" t="n">
        <v>100000090365</v>
      </c>
      <c r="CN239" s="73" t="s">
        <v>561</v>
      </c>
      <c r="CO239" s="92"/>
      <c r="CP239" s="98"/>
      <c r="CQ239" s="0" t="n">
        <v>15687271</v>
      </c>
      <c r="CR239" s="2"/>
      <c r="CS239" s="2"/>
      <c r="CT239" s="99"/>
      <c r="CY239" s="2"/>
      <c r="CZ239" s="92"/>
      <c r="DA239" s="92"/>
      <c r="DB239" s="92"/>
      <c r="DC239" s="92"/>
      <c r="DD239" s="92"/>
      <c r="DE239" s="99" t="s">
        <v>1672</v>
      </c>
      <c r="DF239" s="0" t="s">
        <v>202</v>
      </c>
      <c r="DG239" s="11"/>
      <c r="DH239" s="46" t="n">
        <v>1</v>
      </c>
      <c r="DI239" s="93" t="s">
        <v>300</v>
      </c>
      <c r="DJ239" s="34" t="n">
        <v>15012000</v>
      </c>
      <c r="DK239" s="99" t="s">
        <v>1672</v>
      </c>
      <c r="DL239" s="5" t="s">
        <v>202</v>
      </c>
      <c r="DS239" s="0" t="s">
        <v>1721</v>
      </c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99"/>
      <c r="EH239" s="2"/>
      <c r="EI239" s="2"/>
      <c r="EJ239" s="2"/>
      <c r="EK239" s="2"/>
      <c r="ER239" s="32" t="str">
        <f aca="false">CONCATENATE(CN239," ",FD239," ",DK239,DL239,"/",DN239,DO239)</f>
        <v>ibuprofen  injection/infusion 200mg/</v>
      </c>
      <c r="FD239" s="33" t="s">
        <v>1714</v>
      </c>
      <c r="FE239" s="32" t="str">
        <f aca="false">CONCATENATE(CN239," ",FD239," ",DK239,DL239,"/",DN239,DO239)</f>
        <v>ibuprofen  injection/infusion 200mg/</v>
      </c>
    </row>
    <row r="240" customFormat="false" ht="13.8" hidden="false" customHeight="false" outlineLevel="0" collapsed="false">
      <c r="A240" s="91" t="n">
        <v>2109</v>
      </c>
      <c r="B240" s="0" t="s">
        <v>1722</v>
      </c>
      <c r="C240" s="92"/>
      <c r="D240" s="92"/>
      <c r="E240" s="92"/>
      <c r="F240" s="92"/>
      <c r="G240" s="0" t="n">
        <v>7661</v>
      </c>
      <c r="H240" s="91" t="n">
        <v>300960102</v>
      </c>
      <c r="I240" s="91" t="n">
        <v>300960102</v>
      </c>
      <c r="J240" s="2" t="str">
        <f aca="false">CONCATENATE(BI240," ",CK240," ",BE240," ",BO240," ",R240,S240," x ",DK240,DL240,"/",DN240,DO240)</f>
        <v>GRC ibuprofen INTERMED ABEE syrup 150 x 20mg/1mL</v>
      </c>
      <c r="K240" s="2" t="str">
        <f aca="false">CONCATENATE(BI240," ",CK240," ",BE240," ",BO240," ",R240,S240," x ",DK240,DL240,"/",DN240,DO240)</f>
        <v>GRC ibuprofen INTERMED ABEE syrup 150 x 20mg/1mL</v>
      </c>
      <c r="L240" s="2"/>
      <c r="M240" s="2"/>
      <c r="N240" s="2"/>
      <c r="O240" s="2"/>
      <c r="P240" s="108" t="n">
        <v>150</v>
      </c>
      <c r="Q240" s="73"/>
      <c r="R240" s="108" t="n">
        <v>150</v>
      </c>
      <c r="S240" s="73"/>
      <c r="T240" s="92"/>
      <c r="U240" s="92"/>
      <c r="V240" s="92"/>
      <c r="W240" s="92"/>
      <c r="X240" s="2"/>
      <c r="Y240" s="2"/>
      <c r="Z240" s="2"/>
      <c r="AA240" s="2" t="n">
        <v>30</v>
      </c>
      <c r="AB240" s="2"/>
      <c r="AC240" s="0" t="s">
        <v>1378</v>
      </c>
      <c r="AD240" s="2"/>
      <c r="AE240" s="2"/>
      <c r="AF240" s="77" t="n">
        <v>10117000</v>
      </c>
      <c r="AG240" s="0" t="s">
        <v>517</v>
      </c>
      <c r="AH240" s="0" t="s">
        <v>1659</v>
      </c>
      <c r="AI240" s="0" t="s">
        <v>1660</v>
      </c>
      <c r="AJ240" s="106"/>
      <c r="AK240" s="93"/>
      <c r="AL240" s="2"/>
      <c r="AM240" s="2"/>
      <c r="AN240" s="2"/>
      <c r="AO240" s="2"/>
      <c r="AP240" s="108" t="n">
        <v>150</v>
      </c>
      <c r="AR240" s="73"/>
      <c r="AS240" s="73" t="n">
        <f aca="false">AS239+1</f>
        <v>56565755</v>
      </c>
      <c r="AT240" s="36" t="str">
        <f aca="false">CONCATENATE(BI240," ",CK240," ",BE240," ",BO240," ",DK240,DL240,"/",DN240,DO240)</f>
        <v>GRC ibuprofen INTERMED ABEE syrup 20mg/1mL</v>
      </c>
      <c r="AU240" s="29"/>
      <c r="AW240" s="2"/>
      <c r="AX240" s="33" t="s">
        <v>1723</v>
      </c>
      <c r="AY240" s="2"/>
      <c r="AZ240" s="0" t="s">
        <v>636</v>
      </c>
      <c r="BA240" s="4" t="s">
        <v>551</v>
      </c>
      <c r="BB240" s="77" t="n">
        <v>10117000</v>
      </c>
      <c r="BC240" s="0" t="s">
        <v>517</v>
      </c>
      <c r="BD240" s="94"/>
      <c r="BE240" s="0" t="s">
        <v>1724</v>
      </c>
      <c r="BF240" s="2"/>
      <c r="BG240" s="0" t="s">
        <v>1457</v>
      </c>
      <c r="BH240" s="2"/>
      <c r="BI240" s="95" t="s">
        <v>1384</v>
      </c>
      <c r="BJ240" s="0" t="str">
        <f aca="false">CONCATENATE(CK240," ",BO240," ",DK240,DL240,"/",DN240,DO240)</f>
        <v>ibuprofen syrup 20mg/1mL</v>
      </c>
      <c r="BK240" s="95"/>
      <c r="BL240" s="0" t="str">
        <f aca="false">CONCATENATE(CK240," ",BO240," ",DK240,DL240,"/",DN240,DO240)</f>
        <v>ibuprofen syrup 20mg/1mL</v>
      </c>
      <c r="BM240" s="2"/>
      <c r="BN240" s="77" t="n">
        <v>10117000</v>
      </c>
      <c r="BO240" s="0" t="s">
        <v>517</v>
      </c>
      <c r="BP240" s="92"/>
      <c r="BQ240" s="92"/>
      <c r="BR240" s="2"/>
      <c r="BS240" s="0" t="s">
        <v>1659</v>
      </c>
      <c r="BT240" s="2"/>
      <c r="BU240" s="2"/>
      <c r="BV240" s="106"/>
      <c r="BW240" s="93"/>
      <c r="BX240" s="2"/>
      <c r="BY240" s="2"/>
      <c r="BZ240" s="0" t="n">
        <v>20053000</v>
      </c>
      <c r="CA240" s="100" t="s">
        <v>191</v>
      </c>
      <c r="CB240" s="92"/>
      <c r="CC240" s="92"/>
      <c r="CD240" s="2"/>
      <c r="CE240" s="2"/>
      <c r="CF240" s="2"/>
      <c r="CG240" s="2"/>
      <c r="CH240" s="109" t="n">
        <v>100000090365</v>
      </c>
      <c r="CI240" s="43" t="s">
        <v>192</v>
      </c>
      <c r="CJ240" s="109" t="n">
        <v>100000090365</v>
      </c>
      <c r="CK240" s="0" t="s">
        <v>569</v>
      </c>
      <c r="CL240" s="73"/>
      <c r="CM240" s="109" t="n">
        <v>100000090365</v>
      </c>
      <c r="CN240" s="73" t="s">
        <v>561</v>
      </c>
      <c r="CO240" s="92"/>
      <c r="CP240" s="98"/>
      <c r="CQ240" s="0" t="n">
        <v>79902639</v>
      </c>
      <c r="CR240" s="2"/>
      <c r="CS240" s="2"/>
      <c r="CT240" s="99" t="s">
        <v>877</v>
      </c>
      <c r="CU240" s="0" t="s">
        <v>202</v>
      </c>
      <c r="CW240" s="0" t="n">
        <v>1</v>
      </c>
      <c r="CX240" s="0" t="s">
        <v>513</v>
      </c>
      <c r="CY240" s="79"/>
      <c r="CZ240" s="92"/>
      <c r="DA240" s="92"/>
      <c r="DB240" s="92"/>
      <c r="DC240" s="92"/>
      <c r="DD240" s="92"/>
      <c r="DE240" s="99" t="s">
        <v>877</v>
      </c>
      <c r="DF240" s="0" t="s">
        <v>202</v>
      </c>
      <c r="DG240" s="11"/>
      <c r="DH240" s="5"/>
      <c r="DI240" s="93"/>
      <c r="DJ240" s="106"/>
      <c r="DK240" s="99" t="s">
        <v>877</v>
      </c>
      <c r="DL240" s="5" t="s">
        <v>202</v>
      </c>
      <c r="DN240" s="5" t="n">
        <v>1</v>
      </c>
      <c r="DO240" s="5" t="s">
        <v>513</v>
      </c>
      <c r="DS240" s="0" t="s">
        <v>1725</v>
      </c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99"/>
      <c r="EH240" s="2"/>
      <c r="EI240" s="2"/>
      <c r="EJ240" s="2"/>
      <c r="EK240" s="2"/>
      <c r="ER240" s="32" t="str">
        <f aca="false">CONCATENATE(CN240," ",FD240," ",DK240,DL240,"/",DN240,DO240)</f>
        <v>ibuprofen  oral 20mg/1mL</v>
      </c>
      <c r="FD240" s="33" t="s">
        <v>210</v>
      </c>
      <c r="FE240" s="32" t="str">
        <f aca="false">CONCATENATE(CN240," ",FD240," ",DK240,DL240,"/",DN240,DO240)</f>
        <v>ibuprofen  oral 20mg/1mL</v>
      </c>
    </row>
    <row r="241" customFormat="false" ht="13.8" hidden="false" customHeight="false" outlineLevel="0" collapsed="false">
      <c r="A241" s="91" t="n">
        <v>2110</v>
      </c>
      <c r="B241" s="0" t="s">
        <v>1726</v>
      </c>
      <c r="C241" s="92"/>
      <c r="D241" s="92"/>
      <c r="E241" s="92"/>
      <c r="F241" s="92"/>
      <c r="G241" s="0" t="n">
        <v>7662</v>
      </c>
      <c r="H241" s="91" t="n">
        <v>300960202</v>
      </c>
      <c r="I241" s="91" t="n">
        <v>300960202</v>
      </c>
      <c r="J241" s="2" t="str">
        <f aca="false">CONCATENATE(BI241," ",CK241," ",BE241," ",BO241," ",R241,S241," x ",DK241,DL241,"/",DN241,DO241)</f>
        <v>GRC ibuprofen INTERMED ABEE suppository 12 x 500mg/</v>
      </c>
      <c r="K241" s="2" t="str">
        <f aca="false">CONCATENATE(BI241," ",CK241," ",BE241," ",BO241," ",R241,S241," x ",DK241,DL241,"/",DN241,DO241)</f>
        <v>GRC ibuprofen INTERMED ABEE suppository 12 x 500mg/</v>
      </c>
      <c r="L241" s="2"/>
      <c r="M241" s="2"/>
      <c r="N241" s="2"/>
      <c r="O241" s="2"/>
      <c r="P241" s="108" t="n">
        <v>12</v>
      </c>
      <c r="Q241" s="73"/>
      <c r="R241" s="108" t="n">
        <v>12</v>
      </c>
      <c r="S241" s="73"/>
      <c r="T241" s="92"/>
      <c r="U241" s="92"/>
      <c r="V241" s="92"/>
      <c r="W241" s="92"/>
      <c r="X241" s="2"/>
      <c r="Y241" s="2"/>
      <c r="Z241" s="2"/>
      <c r="AA241" s="2" t="n">
        <v>30</v>
      </c>
      <c r="AB241" s="2"/>
      <c r="AC241" s="0" t="s">
        <v>1569</v>
      </c>
      <c r="AD241" s="2"/>
      <c r="AE241" s="2"/>
      <c r="AF241" s="0" t="n">
        <v>11013000</v>
      </c>
      <c r="AG241" s="0" t="s">
        <v>1090</v>
      </c>
      <c r="AH241" s="0" t="s">
        <v>1659</v>
      </c>
      <c r="AI241" s="0" t="s">
        <v>1660</v>
      </c>
      <c r="AJ241" s="0" t="n">
        <v>15051000</v>
      </c>
      <c r="AK241" s="93" t="s">
        <v>1090</v>
      </c>
      <c r="AL241" s="2"/>
      <c r="AM241" s="2"/>
      <c r="AN241" s="2"/>
      <c r="AO241" s="2"/>
      <c r="AP241" s="108" t="n">
        <v>12</v>
      </c>
      <c r="AR241" s="73"/>
      <c r="AS241" s="73" t="n">
        <f aca="false">AS240+1</f>
        <v>56565756</v>
      </c>
      <c r="AT241" s="36" t="str">
        <f aca="false">CONCATENATE(BI241," ",CK241," ",BE241," ",BO241," ",DK241,DL241,"/",DN241,DO241)</f>
        <v>GRC ibuprofen INTERMED ABEE suppository 500mg/</v>
      </c>
      <c r="AU241" s="29"/>
      <c r="AW241" s="2"/>
      <c r="AX241" s="33" t="s">
        <v>1727</v>
      </c>
      <c r="AY241" s="2"/>
      <c r="AZ241" s="0" t="s">
        <v>636</v>
      </c>
      <c r="BA241" s="4" t="s">
        <v>551</v>
      </c>
      <c r="BB241" s="0" t="n">
        <v>11013000</v>
      </c>
      <c r="BC241" s="0" t="s">
        <v>1090</v>
      </c>
      <c r="BD241" s="94"/>
      <c r="BE241" s="0" t="s">
        <v>1724</v>
      </c>
      <c r="BF241" s="2"/>
      <c r="BG241" s="0" t="s">
        <v>1457</v>
      </c>
      <c r="BH241" s="2"/>
      <c r="BI241" s="95" t="s">
        <v>1384</v>
      </c>
      <c r="BJ241" s="0" t="str">
        <f aca="false">CONCATENATE(CK241," ",BO241," ",DK241,DL241,"/",DN241,DO241)</f>
        <v>ibuprofen suppository 500mg/</v>
      </c>
      <c r="BK241" s="95"/>
      <c r="BL241" s="0" t="str">
        <f aca="false">CONCATENATE(CK241," ",BO241," ",DK241,DL241,"/",DN241,DO241)</f>
        <v>ibuprofen suppository 500mg/</v>
      </c>
      <c r="BM241" s="2"/>
      <c r="BN241" s="0" t="n">
        <v>11013000</v>
      </c>
      <c r="BO241" s="0" t="s">
        <v>1090</v>
      </c>
      <c r="BP241" s="92"/>
      <c r="BQ241" s="92"/>
      <c r="BR241" s="2"/>
      <c r="BS241" s="0" t="s">
        <v>1659</v>
      </c>
      <c r="BT241" s="2"/>
      <c r="BU241" s="2"/>
      <c r="BV241" s="0" t="n">
        <v>15051000</v>
      </c>
      <c r="BW241" s="93" t="s">
        <v>1090</v>
      </c>
      <c r="BX241" s="2"/>
      <c r="BY241" s="2"/>
      <c r="BZ241" s="0" t="n">
        <v>20061000</v>
      </c>
      <c r="CA241" s="100" t="s">
        <v>1097</v>
      </c>
      <c r="CB241" s="92"/>
      <c r="CC241" s="92"/>
      <c r="CD241" s="2"/>
      <c r="CE241" s="2"/>
      <c r="CF241" s="2"/>
      <c r="CG241" s="2"/>
      <c r="CH241" s="109" t="n">
        <v>100000090365</v>
      </c>
      <c r="CI241" s="43" t="s">
        <v>192</v>
      </c>
      <c r="CJ241" s="109" t="n">
        <v>100000090365</v>
      </c>
      <c r="CK241" s="0" t="s">
        <v>569</v>
      </c>
      <c r="CL241" s="73"/>
      <c r="CM241" s="109" t="n">
        <v>100000090365</v>
      </c>
      <c r="CN241" s="73" t="s">
        <v>561</v>
      </c>
      <c r="CO241" s="92"/>
      <c r="CP241" s="98"/>
      <c r="CQ241" s="0" t="n">
        <v>79902639</v>
      </c>
      <c r="CR241" s="2"/>
      <c r="CS241" s="2"/>
      <c r="CT241" s="99"/>
      <c r="CX241" s="2"/>
      <c r="CY241" s="2"/>
      <c r="CZ241" s="92"/>
      <c r="DA241" s="92"/>
      <c r="DB241" s="92"/>
      <c r="DC241" s="92"/>
      <c r="DD241" s="92"/>
      <c r="DE241" s="99" t="s">
        <v>1728</v>
      </c>
      <c r="DF241" s="0" t="s">
        <v>202</v>
      </c>
      <c r="DG241" s="11"/>
      <c r="DH241" s="46" t="n">
        <v>1</v>
      </c>
      <c r="DI241" s="93" t="s">
        <v>1090</v>
      </c>
      <c r="DJ241" s="0" t="n">
        <v>15051000</v>
      </c>
      <c r="DK241" s="99" t="s">
        <v>1728</v>
      </c>
      <c r="DL241" s="5" t="s">
        <v>202</v>
      </c>
      <c r="DO241" s="2"/>
      <c r="DS241" s="0" t="s">
        <v>1729</v>
      </c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99"/>
      <c r="EH241" s="2"/>
      <c r="EI241" s="2"/>
      <c r="EJ241" s="2"/>
      <c r="EK241" s="2"/>
      <c r="ER241" s="32" t="str">
        <f aca="false">CONCATENATE(CN241," ",FD241," ",DK241,DL241,"/",DN241,DO241)</f>
        <v>ibuprofen  oral 500mg/</v>
      </c>
      <c r="FD241" s="33" t="s">
        <v>210</v>
      </c>
      <c r="FE241" s="32" t="str">
        <f aca="false">CONCATENATE(CN241," ",FD241," ",DK241,DL241,"/",DN241,DO241)</f>
        <v>ibuprofen  oral 500mg/</v>
      </c>
    </row>
    <row r="242" customFormat="false" ht="13.8" hidden="false" customHeight="false" outlineLevel="0" collapsed="false">
      <c r="A242" s="91" t="n">
        <v>2111</v>
      </c>
      <c r="B242" s="0" t="s">
        <v>1730</v>
      </c>
      <c r="C242" s="92"/>
      <c r="D242" s="92"/>
      <c r="E242" s="92"/>
      <c r="F242" s="92"/>
      <c r="G242" s="0" t="n">
        <v>3975</v>
      </c>
      <c r="H242" s="91" t="n">
        <v>252980102</v>
      </c>
      <c r="I242" s="91" t="n">
        <v>252980102</v>
      </c>
      <c r="J242" s="2" t="str">
        <f aca="false">CONCATENATE(BI242," ",CK242," ",BE242," ",BO242," ",R242,S242," x ",DK242,DL242,"/",DN242,DO242)</f>
        <v>GRC ibuprofen INTERMED ABEE film-coated tablet 20 x 200mg/</v>
      </c>
      <c r="K242" s="2" t="str">
        <f aca="false">CONCATENATE(BI242," ",CK242," ",BE242," ",BO242," ",R242,S242," x ",DK242,DL242,"/",DN242,DO242)</f>
        <v>GRC ibuprofen INTERMED ABEE film-coated tablet 20 x 200mg/</v>
      </c>
      <c r="L242" s="2"/>
      <c r="M242" s="2"/>
      <c r="N242" s="2"/>
      <c r="O242" s="2"/>
      <c r="P242" s="108" t="n">
        <v>20</v>
      </c>
      <c r="Q242" s="73"/>
      <c r="R242" s="108" t="n">
        <v>20</v>
      </c>
      <c r="S242" s="73"/>
      <c r="T242" s="92"/>
      <c r="U242" s="92"/>
      <c r="V242" s="92"/>
      <c r="W242" s="92"/>
      <c r="X242" s="2"/>
      <c r="Y242" s="2"/>
      <c r="Z242" s="2"/>
      <c r="AA242" s="2" t="n">
        <v>30</v>
      </c>
      <c r="AB242" s="2"/>
      <c r="AC242" s="0" t="s">
        <v>1731</v>
      </c>
      <c r="AD242" s="2"/>
      <c r="AE242" s="2"/>
      <c r="AF242" s="110" t="n">
        <v>10221000</v>
      </c>
      <c r="AG242" s="0" t="s">
        <v>781</v>
      </c>
      <c r="AH242" s="0" t="s">
        <v>1659</v>
      </c>
      <c r="AI242" s="0" t="s">
        <v>1660</v>
      </c>
      <c r="AJ242" s="34" t="n">
        <v>15054000</v>
      </c>
      <c r="AK242" s="93" t="s">
        <v>183</v>
      </c>
      <c r="AL242" s="2"/>
      <c r="AM242" s="2"/>
      <c r="AN242" s="2"/>
      <c r="AO242" s="2"/>
      <c r="AP242" s="108" t="n">
        <v>20</v>
      </c>
      <c r="AR242" s="73"/>
      <c r="AS242" s="73" t="n">
        <f aca="false">AS241+1</f>
        <v>56565757</v>
      </c>
      <c r="AT242" s="36" t="str">
        <f aca="false">CONCATENATE(BI242," ",CK242," ",BE242," ",BO242," ",DK242,DL242,"/",DN242,DO242)</f>
        <v>GRC ibuprofen INTERMED ABEE film-coated tablet 200mg/</v>
      </c>
      <c r="AU242" s="29"/>
      <c r="AW242" s="2"/>
      <c r="AX242" s="33" t="s">
        <v>1732</v>
      </c>
      <c r="AY242" s="2"/>
      <c r="AZ242" s="0" t="s">
        <v>636</v>
      </c>
      <c r="BA242" s="4" t="s">
        <v>551</v>
      </c>
      <c r="BB242" s="110" t="n">
        <v>10221000</v>
      </c>
      <c r="BC242" s="0" t="s">
        <v>781</v>
      </c>
      <c r="BD242" s="94"/>
      <c r="BE242" s="0" t="s">
        <v>1724</v>
      </c>
      <c r="BF242" s="2"/>
      <c r="BG242" s="0" t="s">
        <v>1733</v>
      </c>
      <c r="BH242" s="2"/>
      <c r="BI242" s="95" t="s">
        <v>1384</v>
      </c>
      <c r="BJ242" s="0" t="str">
        <f aca="false">CONCATENATE(CK242," ",BO242," ",DK242,DL242,"/",DN242,DO242)</f>
        <v>ibuprofen film-coated tablet 200mg/</v>
      </c>
      <c r="BK242" s="95"/>
      <c r="BL242" s="0" t="str">
        <f aca="false">CONCATENATE(CK242," ",BO242," ",DK242,DL242,"/",DN242,DO242)</f>
        <v>ibuprofen film-coated tablet 200mg/</v>
      </c>
      <c r="BM242" s="2"/>
      <c r="BN242" s="110" t="n">
        <v>10221000</v>
      </c>
      <c r="BO242" s="0" t="s">
        <v>781</v>
      </c>
      <c r="BP242" s="92"/>
      <c r="BQ242" s="92"/>
      <c r="BR242" s="2"/>
      <c r="BS242" s="0" t="s">
        <v>1659</v>
      </c>
      <c r="BT242" s="2"/>
      <c r="BU242" s="2"/>
      <c r="BV242" s="34" t="n">
        <v>15054000</v>
      </c>
      <c r="BW242" s="93" t="s">
        <v>183</v>
      </c>
      <c r="BX242" s="2"/>
      <c r="BY242" s="2"/>
      <c r="BZ242" s="0" t="n">
        <v>20053000</v>
      </c>
      <c r="CA242" s="100" t="s">
        <v>191</v>
      </c>
      <c r="CB242" s="92"/>
      <c r="CC242" s="92"/>
      <c r="CD242" s="2"/>
      <c r="CE242" s="2"/>
      <c r="CF242" s="2"/>
      <c r="CG242" s="2"/>
      <c r="CH242" s="109" t="n">
        <v>100000090365</v>
      </c>
      <c r="CI242" s="43" t="s">
        <v>192</v>
      </c>
      <c r="CJ242" s="109" t="n">
        <v>100000090365</v>
      </c>
      <c r="CK242" s="0" t="s">
        <v>569</v>
      </c>
      <c r="CL242" s="73"/>
      <c r="CM242" s="109" t="n">
        <v>100000090365</v>
      </c>
      <c r="CN242" s="73" t="s">
        <v>561</v>
      </c>
      <c r="CO242" s="92"/>
      <c r="CP242" s="98"/>
      <c r="CQ242" s="0" t="n">
        <v>79902639</v>
      </c>
      <c r="CR242" s="2"/>
      <c r="CS242" s="2"/>
      <c r="CT242" s="99"/>
      <c r="CX242" s="2"/>
      <c r="CY242" s="2"/>
      <c r="CZ242" s="92"/>
      <c r="DA242" s="92"/>
      <c r="DB242" s="92"/>
      <c r="DC242" s="92"/>
      <c r="DD242" s="92"/>
      <c r="DE242" s="99" t="s">
        <v>1672</v>
      </c>
      <c r="DF242" s="0" t="s">
        <v>202</v>
      </c>
      <c r="DG242" s="11"/>
      <c r="DH242" s="46" t="n">
        <v>1</v>
      </c>
      <c r="DI242" s="93" t="s">
        <v>183</v>
      </c>
      <c r="DJ242" s="34" t="n">
        <v>15054000</v>
      </c>
      <c r="DK242" s="99" t="s">
        <v>1672</v>
      </c>
      <c r="DL242" s="5" t="s">
        <v>202</v>
      </c>
      <c r="DO242" s="2"/>
      <c r="DS242" s="0" t="s">
        <v>1725</v>
      </c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99"/>
      <c r="EH242" s="2"/>
      <c r="EI242" s="2"/>
      <c r="EJ242" s="2"/>
      <c r="EK242" s="2"/>
      <c r="ER242" s="32" t="str">
        <f aca="false">CONCATENATE(CN242," ",FD242," ",DK242,DL242,"/",DN242,DO242)</f>
        <v>ibuprofen  oral 200mg/</v>
      </c>
      <c r="FD242" s="33" t="s">
        <v>210</v>
      </c>
      <c r="FE242" s="32" t="str">
        <f aca="false">CONCATENATE(CN242," ",FD242," ",DK242,DL242,"/",DN242,DO242)</f>
        <v>ibuprofen  oral 200mg/</v>
      </c>
    </row>
    <row r="243" customFormat="false" ht="13.8" hidden="false" customHeight="false" outlineLevel="0" collapsed="false">
      <c r="A243" s="91" t="n">
        <v>2112</v>
      </c>
      <c r="B243" s="0" t="s">
        <v>1734</v>
      </c>
      <c r="C243" s="92"/>
      <c r="D243" s="92"/>
      <c r="E243" s="92"/>
      <c r="F243" s="92"/>
      <c r="G243" s="0" t="n">
        <v>3976</v>
      </c>
      <c r="H243" s="91" t="n">
        <v>252980202</v>
      </c>
      <c r="I243" s="91" t="n">
        <v>252980202</v>
      </c>
      <c r="J243" s="2" t="str">
        <f aca="false">CONCATENATE(BI243," ",CK243," ",BE243," ",BO243," ",R243,S243," x ",DK243,DL243,"/",DN243,DO243)</f>
        <v>GRC ibuprofen INTERMED ABEE film-coated tablet 20 x 400mg/</v>
      </c>
      <c r="K243" s="2" t="str">
        <f aca="false">CONCATENATE(BI243," ",CK243," ",BE243," ",BO243," ",R243,S243," x ",DK243,DL243,"/",DN243,DO243)</f>
        <v>GRC ibuprofen INTERMED ABEE film-coated tablet 20 x 400mg/</v>
      </c>
      <c r="L243" s="2"/>
      <c r="M243" s="2"/>
      <c r="N243" s="2"/>
      <c r="O243" s="2"/>
      <c r="P243" s="108" t="n">
        <v>20</v>
      </c>
      <c r="Q243" s="73"/>
      <c r="R243" s="108" t="n">
        <v>20</v>
      </c>
      <c r="S243" s="73"/>
      <c r="T243" s="92"/>
      <c r="U243" s="92"/>
      <c r="V243" s="92"/>
      <c r="W243" s="92"/>
      <c r="X243" s="2"/>
      <c r="Y243" s="2"/>
      <c r="Z243" s="2"/>
      <c r="AA243" s="2" t="n">
        <v>30</v>
      </c>
      <c r="AB243" s="2"/>
      <c r="AC243" s="0" t="s">
        <v>1735</v>
      </c>
      <c r="AD243" s="2"/>
      <c r="AE243" s="2"/>
      <c r="AF243" s="110" t="s">
        <v>1736</v>
      </c>
      <c r="AG243" s="0" t="s">
        <v>781</v>
      </c>
      <c r="AH243" s="0" t="s">
        <v>1659</v>
      </c>
      <c r="AI243" s="0" t="s">
        <v>1660</v>
      </c>
      <c r="AJ243" s="34" t="n">
        <v>15054000</v>
      </c>
      <c r="AK243" s="93" t="s">
        <v>183</v>
      </c>
      <c r="AL243" s="2"/>
      <c r="AM243" s="2"/>
      <c r="AN243" s="2"/>
      <c r="AO243" s="2"/>
      <c r="AP243" s="108" t="n">
        <v>20</v>
      </c>
      <c r="AR243" s="73"/>
      <c r="AS243" s="73" t="n">
        <f aca="false">AS242+1</f>
        <v>56565758</v>
      </c>
      <c r="AT243" s="36" t="str">
        <f aca="false">CONCATENATE(BI243," ",CK243," ",BE243," ",BO243," ",DK243,DL243,"/",DN243,DO243)</f>
        <v>GRC ibuprofen INTERMED ABEE film-coated tablet 400mg/</v>
      </c>
      <c r="AU243" s="29"/>
      <c r="AW243" s="2"/>
      <c r="AX243" s="33" t="s">
        <v>1737</v>
      </c>
      <c r="AY243" s="2"/>
      <c r="AZ243" s="0" t="s">
        <v>636</v>
      </c>
      <c r="BA243" s="4" t="s">
        <v>551</v>
      </c>
      <c r="BB243" s="110" t="s">
        <v>1736</v>
      </c>
      <c r="BC243" s="0" t="s">
        <v>781</v>
      </c>
      <c r="BD243" s="94"/>
      <c r="BE243" s="0" t="s">
        <v>1724</v>
      </c>
      <c r="BF243" s="2"/>
      <c r="BG243" s="0" t="s">
        <v>1733</v>
      </c>
      <c r="BH243" s="2"/>
      <c r="BI243" s="95" t="s">
        <v>1384</v>
      </c>
      <c r="BJ243" s="0" t="str">
        <f aca="false">CONCATENATE(CK243," ",BO243," ",DK243,DL243,"/",DN243,DO243)</f>
        <v>ibuprofen film-coated tablet 400mg/</v>
      </c>
      <c r="BK243" s="95"/>
      <c r="BL243" s="0" t="str">
        <f aca="false">CONCATENATE(CK243," ",BO243," ",DK243,DL243,"/",DN243,DO243)</f>
        <v>ibuprofen film-coated tablet 400mg/</v>
      </c>
      <c r="BM243" s="2"/>
      <c r="BN243" s="110" t="s">
        <v>1736</v>
      </c>
      <c r="BO243" s="0" t="s">
        <v>781</v>
      </c>
      <c r="BP243" s="92"/>
      <c r="BQ243" s="92"/>
      <c r="BR243" s="2"/>
      <c r="BS243" s="0" t="s">
        <v>1659</v>
      </c>
      <c r="BT243" s="2"/>
      <c r="BU243" s="2"/>
      <c r="BV243" s="34" t="n">
        <v>15054000</v>
      </c>
      <c r="BW243" s="93" t="s">
        <v>183</v>
      </c>
      <c r="BX243" s="2"/>
      <c r="BY243" s="2"/>
      <c r="BZ243" s="0" t="n">
        <v>20053000</v>
      </c>
      <c r="CA243" s="100" t="s">
        <v>191</v>
      </c>
      <c r="CB243" s="92"/>
      <c r="CC243" s="92"/>
      <c r="CD243" s="2"/>
      <c r="CE243" s="2"/>
      <c r="CF243" s="2"/>
      <c r="CG243" s="2"/>
      <c r="CH243" s="109" t="n">
        <v>100000090365</v>
      </c>
      <c r="CI243" s="43" t="s">
        <v>192</v>
      </c>
      <c r="CJ243" s="109" t="n">
        <v>100000090365</v>
      </c>
      <c r="CK243" s="0" t="s">
        <v>569</v>
      </c>
      <c r="CL243" s="73"/>
      <c r="CM243" s="109" t="n">
        <v>100000090365</v>
      </c>
      <c r="CN243" s="73" t="s">
        <v>561</v>
      </c>
      <c r="CO243" s="92"/>
      <c r="CP243" s="98"/>
      <c r="CQ243" s="0" t="n">
        <v>79902639</v>
      </c>
      <c r="CR243" s="2"/>
      <c r="CS243" s="2"/>
      <c r="CT243" s="99"/>
      <c r="CX243" s="2"/>
      <c r="CY243" s="2"/>
      <c r="CZ243" s="92"/>
      <c r="DA243" s="92"/>
      <c r="DB243" s="92"/>
      <c r="DC243" s="92"/>
      <c r="DD243" s="92"/>
      <c r="DE243" s="99" t="s">
        <v>1685</v>
      </c>
      <c r="DF243" s="0" t="s">
        <v>202</v>
      </c>
      <c r="DG243" s="11"/>
      <c r="DH243" s="46" t="n">
        <v>1</v>
      </c>
      <c r="DI243" s="93" t="s">
        <v>183</v>
      </c>
      <c r="DJ243" s="34" t="n">
        <v>15054000</v>
      </c>
      <c r="DK243" s="99" t="s">
        <v>1685</v>
      </c>
      <c r="DL243" s="5" t="s">
        <v>202</v>
      </c>
      <c r="DO243" s="2"/>
      <c r="DS243" s="0" t="s">
        <v>1729</v>
      </c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99"/>
      <c r="EH243" s="2"/>
      <c r="EI243" s="2"/>
      <c r="EJ243" s="2"/>
      <c r="EK243" s="2"/>
      <c r="ER243" s="32" t="str">
        <f aca="false">CONCATENATE(CN243," ",FD243," ",DK243,DL243,"/",DN243,DO243)</f>
        <v>ibuprofen  oral 400mg/</v>
      </c>
      <c r="FD243" s="33" t="s">
        <v>210</v>
      </c>
      <c r="FE243" s="32" t="str">
        <f aca="false">CONCATENATE(CN243," ",FD243," ",DK243,DL243,"/",DN243,DO243)</f>
        <v>ibuprofen  oral 400mg/</v>
      </c>
    </row>
    <row r="244" customFormat="false" ht="13.8" hidden="false" customHeight="false" outlineLevel="0" collapsed="false">
      <c r="A244" s="91" t="n">
        <v>2113</v>
      </c>
      <c r="B244" s="0" t="s">
        <v>1738</v>
      </c>
      <c r="C244" s="92"/>
      <c r="D244" s="92"/>
      <c r="E244" s="92"/>
      <c r="F244" s="92"/>
      <c r="G244" s="0" t="n">
        <v>3977</v>
      </c>
      <c r="H244" s="91" t="n">
        <v>253000202</v>
      </c>
      <c r="I244" s="91" t="n">
        <v>253000202</v>
      </c>
      <c r="J244" s="2" t="str">
        <f aca="false">CONCATENATE(BI244," ",CK244," ",BE244," ",BO244," ",R244,S244," x ",DK244,DL244,"/",DN244,DO244)</f>
        <v>GRC ibuprofen INTERMED ABEE film-coated tablet 20 x 600mg/</v>
      </c>
      <c r="K244" s="2" t="str">
        <f aca="false">CONCATENATE(BI244," ",CK244," ",BE244," ",BO244," ",R244,S244," x ",DK244,DL244,"/",DN244,DO244)</f>
        <v>GRC ibuprofen INTERMED ABEE film-coated tablet 20 x 600mg/</v>
      </c>
      <c r="L244" s="2"/>
      <c r="M244" s="2"/>
      <c r="N244" s="2"/>
      <c r="O244" s="2"/>
      <c r="P244" s="108" t="n">
        <v>20</v>
      </c>
      <c r="Q244" s="73"/>
      <c r="R244" s="108" t="n">
        <v>20</v>
      </c>
      <c r="S244" s="73"/>
      <c r="T244" s="92"/>
      <c r="U244" s="92"/>
      <c r="V244" s="92"/>
      <c r="W244" s="92"/>
      <c r="X244" s="2"/>
      <c r="Y244" s="2"/>
      <c r="Z244" s="2"/>
      <c r="AA244" s="2" t="n">
        <v>30</v>
      </c>
      <c r="AB244" s="2"/>
      <c r="AC244" s="0" t="s">
        <v>1739</v>
      </c>
      <c r="AD244" s="2"/>
      <c r="AE244" s="2"/>
      <c r="AF244" s="110" t="n">
        <v>10221000</v>
      </c>
      <c r="AG244" s="0" t="s">
        <v>781</v>
      </c>
      <c r="AH244" s="0" t="s">
        <v>1659</v>
      </c>
      <c r="AI244" s="0" t="s">
        <v>1660</v>
      </c>
      <c r="AJ244" s="34" t="n">
        <v>15054000</v>
      </c>
      <c r="AK244" s="93" t="s">
        <v>183</v>
      </c>
      <c r="AL244" s="2"/>
      <c r="AM244" s="2"/>
      <c r="AN244" s="2"/>
      <c r="AO244" s="2"/>
      <c r="AP244" s="108" t="n">
        <v>20</v>
      </c>
      <c r="AR244" s="73"/>
      <c r="AS244" s="73" t="n">
        <f aca="false">AS243+1</f>
        <v>56565759</v>
      </c>
      <c r="AT244" s="36" t="str">
        <f aca="false">CONCATENATE(BI244," ",CK244," ",BE244," ",BO244," ",DK244,DL244,"/",DN244,DO244)</f>
        <v>GRC ibuprofen INTERMED ABEE film-coated tablet 600mg/</v>
      </c>
      <c r="AU244" s="29"/>
      <c r="AW244" s="2"/>
      <c r="AX244" s="33" t="s">
        <v>1740</v>
      </c>
      <c r="AY244" s="2"/>
      <c r="AZ244" s="0" t="s">
        <v>636</v>
      </c>
      <c r="BA244" s="4" t="s">
        <v>551</v>
      </c>
      <c r="BB244" s="110" t="n">
        <v>10221000</v>
      </c>
      <c r="BC244" s="0" t="s">
        <v>781</v>
      </c>
      <c r="BD244" s="94"/>
      <c r="BE244" s="0" t="s">
        <v>1724</v>
      </c>
      <c r="BF244" s="2"/>
      <c r="BG244" s="0" t="s">
        <v>1741</v>
      </c>
      <c r="BH244" s="2"/>
      <c r="BI244" s="95" t="s">
        <v>1384</v>
      </c>
      <c r="BJ244" s="0" t="str">
        <f aca="false">CONCATENATE(CK244," ",BO244," ",DK244,DL244,"/",DN244,DO244)</f>
        <v>ibuprofen film-coated tablet 600mg/</v>
      </c>
      <c r="BK244" s="95"/>
      <c r="BL244" s="0" t="str">
        <f aca="false">CONCATENATE(CK244," ",BO244," ",DK244,DL244,"/",DN244,DO244)</f>
        <v>ibuprofen film-coated tablet 600mg/</v>
      </c>
      <c r="BM244" s="2"/>
      <c r="BN244" s="110" t="n">
        <v>10221000</v>
      </c>
      <c r="BO244" s="0" t="s">
        <v>781</v>
      </c>
      <c r="BP244" s="92"/>
      <c r="BQ244" s="92"/>
      <c r="BR244" s="2"/>
      <c r="BS244" s="0" t="s">
        <v>1659</v>
      </c>
      <c r="BT244" s="2"/>
      <c r="BU244" s="2"/>
      <c r="BV244" s="34" t="n">
        <v>15054000</v>
      </c>
      <c r="BW244" s="93" t="s">
        <v>183</v>
      </c>
      <c r="BX244" s="2"/>
      <c r="BY244" s="2"/>
      <c r="BZ244" s="0" t="n">
        <v>20053000</v>
      </c>
      <c r="CA244" s="100" t="s">
        <v>191</v>
      </c>
      <c r="CB244" s="92"/>
      <c r="CC244" s="92"/>
      <c r="CD244" s="2"/>
      <c r="CE244" s="2"/>
      <c r="CF244" s="2"/>
      <c r="CG244" s="2"/>
      <c r="CH244" s="109" t="n">
        <v>100000090365</v>
      </c>
      <c r="CI244" s="43" t="s">
        <v>192</v>
      </c>
      <c r="CJ244" s="109" t="n">
        <v>100000090365</v>
      </c>
      <c r="CK244" s="0" t="s">
        <v>569</v>
      </c>
      <c r="CL244" s="73"/>
      <c r="CM244" s="109" t="n">
        <v>100000090365</v>
      </c>
      <c r="CN244" s="73" t="s">
        <v>561</v>
      </c>
      <c r="CO244" s="92"/>
      <c r="CP244" s="98"/>
      <c r="CQ244" s="0" t="n">
        <v>79902639</v>
      </c>
      <c r="CR244" s="2"/>
      <c r="CS244" s="2"/>
      <c r="CT244" s="99"/>
      <c r="CX244" s="2"/>
      <c r="CY244" s="2"/>
      <c r="CZ244" s="92"/>
      <c r="DA244" s="92"/>
      <c r="DB244" s="92"/>
      <c r="DC244" s="92"/>
      <c r="DD244" s="92"/>
      <c r="DE244" s="99" t="s">
        <v>1697</v>
      </c>
      <c r="DF244" s="0" t="s">
        <v>202</v>
      </c>
      <c r="DG244" s="11"/>
      <c r="DH244" s="46" t="n">
        <v>1</v>
      </c>
      <c r="DI244" s="93" t="s">
        <v>183</v>
      </c>
      <c r="DJ244" s="34" t="n">
        <v>15054000</v>
      </c>
      <c r="DK244" s="99" t="s">
        <v>1697</v>
      </c>
      <c r="DL244" s="5" t="s">
        <v>202</v>
      </c>
      <c r="DO244" s="2"/>
      <c r="DS244" s="0" t="s">
        <v>1729</v>
      </c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99"/>
      <c r="EH244" s="2"/>
      <c r="EI244" s="2"/>
      <c r="EJ244" s="2"/>
      <c r="EK244" s="2"/>
      <c r="ER244" s="32" t="str">
        <f aca="false">CONCATENATE(CN244," ",FD244," ",DK244,DL244,"/",DN244,DO244)</f>
        <v>ibuprofen  oral 600mg/</v>
      </c>
      <c r="FD244" s="33" t="s">
        <v>210</v>
      </c>
      <c r="FE244" s="32" t="str">
        <f aca="false">CONCATENATE(CN244," ",FD244," ",DK244,DL244,"/",DN244,DO244)</f>
        <v>ibuprofen  oral 600mg/</v>
      </c>
    </row>
    <row r="245" customFormat="false" ht="13.8" hidden="false" customHeight="false" outlineLevel="0" collapsed="false">
      <c r="A245" s="91" t="n">
        <v>6667</v>
      </c>
      <c r="B245" s="0" t="s">
        <v>1742</v>
      </c>
      <c r="C245" s="92"/>
      <c r="D245" s="92"/>
      <c r="E245" s="92"/>
      <c r="F245" s="92"/>
      <c r="G245" s="0" t="n">
        <v>4513</v>
      </c>
      <c r="H245" s="91" t="n">
        <v>260690103</v>
      </c>
      <c r="I245" s="91" t="n">
        <v>260690103</v>
      </c>
      <c r="J245" s="2" t="str">
        <f aca="false">CONCATENATE(BI245," ",CK245," ",BE245," ",BO245," ",R245,S245," x ",DK245,DL245,"/",DN245,DO245)</f>
        <v>GRC ibuprofen sodium ΙΦΕΤ ΑΕ solution for infusion 4ampoule x 10mg/2mL</v>
      </c>
      <c r="K245" s="2" t="str">
        <f aca="false">CONCATENATE(BI245," ",CK245," ",BE245," ",BO245," ",R245,S245," x ",DK245,DL245,"/",DN245,DO245)</f>
        <v>GRC ibuprofen sodium ΙΦΕΤ ΑΕ solution for infusion 4ampoule x 10mg/2mL</v>
      </c>
      <c r="L245" s="2"/>
      <c r="M245" s="2"/>
      <c r="N245" s="2"/>
      <c r="O245" s="2"/>
      <c r="P245" s="108" t="n">
        <v>4</v>
      </c>
      <c r="Q245" s="73" t="s">
        <v>1743</v>
      </c>
      <c r="R245" s="108" t="n">
        <v>4</v>
      </c>
      <c r="S245" s="73" t="s">
        <v>1743</v>
      </c>
      <c r="T245" s="92"/>
      <c r="U245" s="92"/>
      <c r="V245" s="92"/>
      <c r="W245" s="92"/>
      <c r="X245" s="2"/>
      <c r="Y245" s="2"/>
      <c r="Z245" s="2"/>
      <c r="AA245" s="2" t="n">
        <v>30</v>
      </c>
      <c r="AB245" s="2"/>
      <c r="AC245" s="0" t="s">
        <v>1650</v>
      </c>
      <c r="AD245" s="2"/>
      <c r="AE245" s="2"/>
      <c r="AF245" s="0" t="n">
        <v>11210000</v>
      </c>
      <c r="AG245" s="33" t="s">
        <v>1744</v>
      </c>
      <c r="AH245" s="0" t="s">
        <v>1659</v>
      </c>
      <c r="AI245" s="0" t="s">
        <v>1660</v>
      </c>
      <c r="AJ245" s="111"/>
      <c r="AK245" s="93"/>
      <c r="AL245" s="2"/>
      <c r="AM245" s="2"/>
      <c r="AN245" s="2"/>
      <c r="AO245" s="2"/>
      <c r="AP245" s="108" t="n">
        <v>4</v>
      </c>
      <c r="AR245" s="73" t="s">
        <v>1743</v>
      </c>
      <c r="AS245" s="73" t="n">
        <f aca="false">AS244+1</f>
        <v>56565760</v>
      </c>
      <c r="AT245" s="36" t="str">
        <f aca="false">CONCATENATE(BI245," ",CK245," ",BE245," ",BO245," ",DK245,DL245,"/",DN245,DO245)</f>
        <v>GRC ibuprofen sodium ΙΦΕΤ ΑΕ solution for infusion 10mg/2mL</v>
      </c>
      <c r="AU245" s="29"/>
      <c r="AW245" s="2"/>
      <c r="AX245" s="33" t="s">
        <v>1745</v>
      </c>
      <c r="AY245" s="2"/>
      <c r="AZ245" s="0" t="s">
        <v>614</v>
      </c>
      <c r="BA245" s="4" t="s">
        <v>551</v>
      </c>
      <c r="BB245" s="0" t="n">
        <v>11210000</v>
      </c>
      <c r="BC245" s="33" t="s">
        <v>1744</v>
      </c>
      <c r="BD245" s="94"/>
      <c r="BE245" s="0" t="s">
        <v>1712</v>
      </c>
      <c r="BF245" s="2"/>
      <c r="BG245" s="0" t="s">
        <v>1746</v>
      </c>
      <c r="BH245" s="2"/>
      <c r="BI245" s="95" t="s">
        <v>1384</v>
      </c>
      <c r="BJ245" s="0" t="str">
        <f aca="false">CONCATENATE(CK245," ",BO245," ",DK245,DL245,"/",DN245,DO245)</f>
        <v>ibuprofen sodium solution for infusion 10mg/2mL</v>
      </c>
      <c r="BK245" s="95"/>
      <c r="BL245" s="0" t="str">
        <f aca="false">CONCATENATE(CK245," ",BO245," ",DK245,DL245,"/",DN245,DO245)</f>
        <v>ibuprofen sodium solution for infusion 10mg/2mL</v>
      </c>
      <c r="BM245" s="2"/>
      <c r="BN245" s="0" t="n">
        <v>11210000</v>
      </c>
      <c r="BO245" s="33" t="s">
        <v>1744</v>
      </c>
      <c r="BP245" s="92"/>
      <c r="BQ245" s="92"/>
      <c r="BR245" s="2"/>
      <c r="BS245" s="0" t="s">
        <v>1659</v>
      </c>
      <c r="BT245" s="2"/>
      <c r="BU245" s="2"/>
      <c r="BV245" s="111"/>
      <c r="BW245" s="93"/>
      <c r="BX245" s="2"/>
      <c r="BY245" s="2"/>
      <c r="BZ245" s="0" t="n">
        <v>20045000</v>
      </c>
      <c r="CA245" s="100" t="s">
        <v>619</v>
      </c>
      <c r="CB245" s="92"/>
      <c r="CC245" s="92"/>
      <c r="CD245" s="2"/>
      <c r="CE245" s="2"/>
      <c r="CF245" s="2"/>
      <c r="CG245" s="2"/>
      <c r="CH245" s="112" t="n">
        <v>100000085009</v>
      </c>
      <c r="CI245" s="43" t="s">
        <v>192</v>
      </c>
      <c r="CJ245" s="112" t="n">
        <v>100000085009</v>
      </c>
      <c r="CK245" s="0" t="s">
        <v>1747</v>
      </c>
      <c r="CL245" s="73"/>
      <c r="CM245" s="109" t="n">
        <v>100000090365</v>
      </c>
      <c r="CN245" s="73" t="s">
        <v>561</v>
      </c>
      <c r="CO245" s="92"/>
      <c r="CP245" s="98"/>
      <c r="CQ245" s="0" t="n">
        <v>79902639</v>
      </c>
      <c r="CR245" s="2"/>
      <c r="CS245" s="2"/>
      <c r="CT245" s="99" t="n">
        <v>10</v>
      </c>
      <c r="CU245" s="0" t="s">
        <v>202</v>
      </c>
      <c r="CW245" s="0" t="n">
        <v>2</v>
      </c>
      <c r="CX245" s="0" t="s">
        <v>513</v>
      </c>
      <c r="CY245" s="79"/>
      <c r="CZ245" s="92"/>
      <c r="DA245" s="92"/>
      <c r="DB245" s="92"/>
      <c r="DC245" s="92"/>
      <c r="DD245" s="92"/>
      <c r="DE245" s="99" t="n">
        <v>10</v>
      </c>
      <c r="DF245" s="0" t="s">
        <v>202</v>
      </c>
      <c r="DG245" s="11"/>
      <c r="DH245" s="5"/>
      <c r="DI245" s="93"/>
      <c r="DJ245" s="111"/>
      <c r="DK245" s="99" t="n">
        <v>10</v>
      </c>
      <c r="DL245" s="5" t="s">
        <v>202</v>
      </c>
      <c r="DN245" s="5" t="n">
        <v>2</v>
      </c>
      <c r="DO245" s="5" t="s">
        <v>513</v>
      </c>
      <c r="DS245" s="0" t="s">
        <v>1725</v>
      </c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99"/>
      <c r="EH245" s="2"/>
      <c r="EI245" s="2"/>
      <c r="EJ245" s="2"/>
      <c r="EK245" s="2"/>
      <c r="ER245" s="32" t="str">
        <f aca="false">CONCATENATE(CN245," ",FD245," ",DK245,DL245,"/",DN245,DO245)</f>
        <v>ibuprofen  oral 10mg/2mL</v>
      </c>
      <c r="FD245" s="33" t="s">
        <v>210</v>
      </c>
      <c r="FE245" s="32" t="str">
        <f aca="false">CONCATENATE(CN245," ",FD245," ",DK245,DL245,"/",DN245,DO245)</f>
        <v>ibuprofen  oral 10mg/2mL</v>
      </c>
    </row>
    <row r="246" customFormat="false" ht="13.8" hidden="false" customHeight="false" outlineLevel="0" collapsed="false">
      <c r="A246" s="91" t="n">
        <v>20073</v>
      </c>
      <c r="B246" s="0" t="s">
        <v>1748</v>
      </c>
      <c r="C246" s="92"/>
      <c r="D246" s="92"/>
      <c r="E246" s="92"/>
      <c r="F246" s="92"/>
      <c r="G246" s="0" t="n">
        <v>4514</v>
      </c>
      <c r="H246" s="91" t="n">
        <v>260690202</v>
      </c>
      <c r="I246" s="91" t="n">
        <v>260690202</v>
      </c>
      <c r="J246" s="2" t="str">
        <f aca="false">CONCATENATE(BI246," ",CK246," ",BE246," ",BO246," ",R246,S246," x ",DK246,DL246,"/",DN246,DO246)</f>
        <v>GRC ibuprofen lysine ΙΦΕΤ ΑΕ solution for infusion 3vial x 20mg/2mL</v>
      </c>
      <c r="K246" s="2" t="str">
        <f aca="false">CONCATENATE(BI246," ",CK246," ",BE246," ",BO246," ",R246,S246," x ",DK246,DL246,"/",DN246,DO246)</f>
        <v>GRC ibuprofen lysine ΙΦΕΤ ΑΕ solution for infusion 3vial x 20mg/2mL</v>
      </c>
      <c r="L246" s="2"/>
      <c r="M246" s="2"/>
      <c r="N246" s="2"/>
      <c r="O246" s="2"/>
      <c r="P246" s="108" t="n">
        <v>3</v>
      </c>
      <c r="Q246" s="73" t="s">
        <v>1749</v>
      </c>
      <c r="R246" s="108" t="n">
        <v>3</v>
      </c>
      <c r="S246" s="73" t="s">
        <v>1749</v>
      </c>
      <c r="T246" s="92"/>
      <c r="U246" s="92"/>
      <c r="V246" s="92"/>
      <c r="W246" s="92"/>
      <c r="X246" s="2"/>
      <c r="Y246" s="2"/>
      <c r="Z246" s="2"/>
      <c r="AA246" s="2" t="n">
        <v>30</v>
      </c>
      <c r="AB246" s="2"/>
      <c r="AC246" s="0" t="s">
        <v>1650</v>
      </c>
      <c r="AD246" s="2"/>
      <c r="AE246" s="2"/>
      <c r="AF246" s="0" t="n">
        <v>11210000</v>
      </c>
      <c r="AG246" s="33" t="s">
        <v>1744</v>
      </c>
      <c r="AH246" s="0" t="s">
        <v>1659</v>
      </c>
      <c r="AI246" s="0" t="s">
        <v>1660</v>
      </c>
      <c r="AJ246" s="111"/>
      <c r="AK246" s="93"/>
      <c r="AL246" s="2"/>
      <c r="AM246" s="2"/>
      <c r="AN246" s="2"/>
      <c r="AO246" s="2"/>
      <c r="AP246" s="108" t="n">
        <v>3</v>
      </c>
      <c r="AR246" s="73" t="s">
        <v>1749</v>
      </c>
      <c r="AS246" s="73" t="n">
        <f aca="false">AS245+1</f>
        <v>56565761</v>
      </c>
      <c r="AT246" s="36" t="str">
        <f aca="false">CONCATENATE(BI246," ",CK246," ",BE246," ",BO246," ",DK246,DL246,"/",DN246,DO246)</f>
        <v>GRC ibuprofen lysine ΙΦΕΤ ΑΕ solution for infusion 20mg/2mL</v>
      </c>
      <c r="AU246" s="29"/>
      <c r="AW246" s="2"/>
      <c r="AX246" s="33" t="s">
        <v>1750</v>
      </c>
      <c r="AY246" s="2"/>
      <c r="AZ246" s="0" t="s">
        <v>614</v>
      </c>
      <c r="BA246" s="4" t="s">
        <v>551</v>
      </c>
      <c r="BB246" s="0" t="n">
        <v>11210000</v>
      </c>
      <c r="BC246" s="33" t="s">
        <v>1744</v>
      </c>
      <c r="BD246" s="94"/>
      <c r="BE246" s="0" t="s">
        <v>1712</v>
      </c>
      <c r="BF246" s="2"/>
      <c r="BG246" s="0" t="s">
        <v>1746</v>
      </c>
      <c r="BH246" s="2"/>
      <c r="BI246" s="95" t="s">
        <v>1384</v>
      </c>
      <c r="BJ246" s="0" t="str">
        <f aca="false">CONCATENATE(CK246," ",BO246," ",DK246,DL246,"/",DN246,DO246)</f>
        <v>ibuprofen lysine solution for infusion 20mg/2mL</v>
      </c>
      <c r="BK246" s="95"/>
      <c r="BL246" s="0" t="str">
        <f aca="false">CONCATENATE(CK246," ",BO246," ",DK246,DL246,"/",DN246,DO246)</f>
        <v>ibuprofen lysine solution for infusion 20mg/2mL</v>
      </c>
      <c r="BM246" s="2"/>
      <c r="BN246" s="0" t="n">
        <v>11210000</v>
      </c>
      <c r="BO246" s="33" t="s">
        <v>1744</v>
      </c>
      <c r="BP246" s="92"/>
      <c r="BQ246" s="92"/>
      <c r="BR246" s="2"/>
      <c r="BS246" s="0" t="s">
        <v>1659</v>
      </c>
      <c r="BT246" s="2"/>
      <c r="BU246" s="2"/>
      <c r="BV246" s="111"/>
      <c r="BW246" s="93"/>
      <c r="BX246" s="2"/>
      <c r="BY246" s="2"/>
      <c r="BZ246" s="0" t="n">
        <v>20045000</v>
      </c>
      <c r="CA246" s="100" t="s">
        <v>619</v>
      </c>
      <c r="CB246" s="92"/>
      <c r="CC246" s="92"/>
      <c r="CD246" s="2"/>
      <c r="CE246" s="2"/>
      <c r="CF246" s="2"/>
      <c r="CG246" s="2"/>
      <c r="CH246" s="77" t="n">
        <v>100000090365</v>
      </c>
      <c r="CI246" s="43" t="s">
        <v>192</v>
      </c>
      <c r="CJ246" s="77" t="n">
        <v>100000090365</v>
      </c>
      <c r="CK246" s="0" t="s">
        <v>563</v>
      </c>
      <c r="CL246" s="73"/>
      <c r="CM246" s="109" t="n">
        <v>100000090365</v>
      </c>
      <c r="CN246" s="73" t="s">
        <v>561</v>
      </c>
      <c r="CO246" s="92"/>
      <c r="CP246" s="98"/>
      <c r="CQ246" s="0" t="n">
        <v>79902639</v>
      </c>
      <c r="CR246" s="2"/>
      <c r="CS246" s="2"/>
      <c r="CT246" s="99" t="n">
        <v>20</v>
      </c>
      <c r="CU246" s="0" t="s">
        <v>202</v>
      </c>
      <c r="CW246" s="0" t="n">
        <v>2</v>
      </c>
      <c r="CX246" s="0" t="s">
        <v>513</v>
      </c>
      <c r="CY246" s="79"/>
      <c r="CZ246" s="92"/>
      <c r="DA246" s="92"/>
      <c r="DB246" s="92"/>
      <c r="DC246" s="92"/>
      <c r="DD246" s="92"/>
      <c r="DE246" s="99" t="n">
        <v>20</v>
      </c>
      <c r="DF246" s="0" t="s">
        <v>202</v>
      </c>
      <c r="DG246" s="11"/>
      <c r="DH246" s="5"/>
      <c r="DI246" s="93"/>
      <c r="DJ246" s="111"/>
      <c r="DK246" s="99" t="n">
        <v>20</v>
      </c>
      <c r="DL246" s="5" t="s">
        <v>202</v>
      </c>
      <c r="DN246" s="5" t="n">
        <v>2</v>
      </c>
      <c r="DO246" s="5" t="s">
        <v>513</v>
      </c>
      <c r="DS246" s="0" t="s">
        <v>1729</v>
      </c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99"/>
      <c r="EH246" s="2"/>
      <c r="EI246" s="2"/>
      <c r="EJ246" s="2"/>
      <c r="EK246" s="2"/>
      <c r="ER246" s="32" t="str">
        <f aca="false">CONCATENATE(CN246," ",FD246," ",DK246,DL246,"/",DN246,DO246)</f>
        <v>ibuprofen  oral 20mg/2mL</v>
      </c>
      <c r="FD246" s="33" t="s">
        <v>210</v>
      </c>
      <c r="FE246" s="32" t="str">
        <f aca="false">CONCATENATE(CN246," ",FD246," ",DK246,DL246,"/",DN246,DO246)</f>
        <v>ibuprofen  oral 20mg/2mL</v>
      </c>
    </row>
    <row r="247" customFormat="false" ht="13.8" hidden="false" customHeight="false" outlineLevel="0" collapsed="false">
      <c r="A247" s="91" t="n">
        <v>7661</v>
      </c>
      <c r="B247" s="0" t="s">
        <v>1751</v>
      </c>
      <c r="C247" s="92"/>
      <c r="D247" s="92"/>
      <c r="E247" s="92"/>
      <c r="F247" s="92"/>
      <c r="G247" s="0" t="n">
        <v>5547</v>
      </c>
      <c r="H247" s="91" t="n">
        <v>272210203</v>
      </c>
      <c r="I247" s="91" t="n">
        <v>272210203</v>
      </c>
      <c r="J247" s="2" t="str">
        <f aca="false">CONCATENATE(BI247," ",CK247," ",BE247," ",BO247," ",R247,S247," x ",DK247,DL247,"/",DN247,DO247)</f>
        <v>GRC Simvastatin MEDICAL PHARMAQUALITY AE film-coated tablet 30 x 20mg/</v>
      </c>
      <c r="K247" s="2" t="str">
        <f aca="false">CONCATENATE(BI247," ",CK247," ",BE247," ",BO247," ",R247,S247," x ",DK247,DL247,"/",DN247,DO247)</f>
        <v>GRC Simvastatin MEDICAL PHARMAQUALITY AE film-coated tablet 30 x 20mg/</v>
      </c>
      <c r="L247" s="2"/>
      <c r="M247" s="2"/>
      <c r="N247" s="2"/>
      <c r="O247" s="2"/>
      <c r="P247" s="0" t="n">
        <v>30</v>
      </c>
      <c r="Q247" s="73"/>
      <c r="R247" s="0" t="n">
        <v>30</v>
      </c>
      <c r="S247" s="73"/>
      <c r="T247" s="92"/>
      <c r="U247" s="92"/>
      <c r="V247" s="92"/>
      <c r="W247" s="92"/>
      <c r="X247" s="2"/>
      <c r="Y247" s="2"/>
      <c r="Z247" s="2"/>
      <c r="AA247" s="2" t="n">
        <v>30</v>
      </c>
      <c r="AB247" s="2"/>
      <c r="AC247" s="0" t="s">
        <v>1600</v>
      </c>
      <c r="AD247" s="2"/>
      <c r="AE247" s="2"/>
      <c r="AF247" s="110" t="n">
        <v>10221000</v>
      </c>
      <c r="AG247" s="0" t="s">
        <v>781</v>
      </c>
      <c r="AH247" s="0" t="s">
        <v>1659</v>
      </c>
      <c r="AI247" s="0" t="s">
        <v>1660</v>
      </c>
      <c r="AJ247" s="34" t="n">
        <v>15054000</v>
      </c>
      <c r="AK247" s="93" t="s">
        <v>183</v>
      </c>
      <c r="AL247" s="2"/>
      <c r="AM247" s="2"/>
      <c r="AN247" s="2"/>
      <c r="AO247" s="2"/>
      <c r="AP247" s="0" t="n">
        <v>30</v>
      </c>
      <c r="AR247" s="73"/>
      <c r="AS247" s="73" t="n">
        <f aca="false">AS246+1</f>
        <v>56565762</v>
      </c>
      <c r="AT247" s="36" t="str">
        <f aca="false">CONCATENATE(BI247," ",CK247," ",BE247," ",BO247," ",DK247,DL247,"/",DN247,DO247)</f>
        <v>GRC Simvastatin MEDICAL PHARMAQUALITY AE film-coated tablet 20mg/</v>
      </c>
      <c r="AU247" s="29"/>
      <c r="AW247" s="2"/>
      <c r="AX247" s="33" t="s">
        <v>1752</v>
      </c>
      <c r="AY247" s="2"/>
      <c r="AZ247" s="0" t="s">
        <v>1143</v>
      </c>
      <c r="BA247" s="4" t="s">
        <v>1144</v>
      </c>
      <c r="BB247" s="110" t="n">
        <v>10221000</v>
      </c>
      <c r="BC247" s="0" t="s">
        <v>781</v>
      </c>
      <c r="BD247" s="94"/>
      <c r="BE247" s="0" t="s">
        <v>1463</v>
      </c>
      <c r="BF247" s="2"/>
      <c r="BG247" s="0" t="s">
        <v>1425</v>
      </c>
      <c r="BH247" s="2"/>
      <c r="BI247" s="95" t="s">
        <v>1384</v>
      </c>
      <c r="BJ247" s="0" t="str">
        <f aca="false">CONCATENATE(CK247," ",BO247," ",DK247,DL247,"/",DN247,DO247)</f>
        <v>Simvastatin film-coated tablet 20mg/</v>
      </c>
      <c r="BK247" s="95"/>
      <c r="BL247" s="0" t="str">
        <f aca="false">CONCATENATE(CK247," ",BO247," ",DK247,DL247,"/",DN247,DO247)</f>
        <v>Simvastatin film-coated tablet 20mg/</v>
      </c>
      <c r="BM247" s="2"/>
      <c r="BN247" s="110" t="n">
        <v>10221000</v>
      </c>
      <c r="BO247" s="0" t="s">
        <v>781</v>
      </c>
      <c r="BP247" s="92"/>
      <c r="BQ247" s="92"/>
      <c r="BR247" s="2"/>
      <c r="BS247" s="0" t="s">
        <v>1659</v>
      </c>
      <c r="BT247" s="2"/>
      <c r="BU247" s="2"/>
      <c r="BV247" s="34" t="n">
        <v>15054000</v>
      </c>
      <c r="BW247" s="93" t="s">
        <v>183</v>
      </c>
      <c r="BX247" s="2"/>
      <c r="BY247" s="2"/>
      <c r="BZ247" s="0" t="n">
        <v>20053000</v>
      </c>
      <c r="CA247" s="100" t="s">
        <v>191</v>
      </c>
      <c r="CB247" s="92"/>
      <c r="CC247" s="92"/>
      <c r="CD247" s="2"/>
      <c r="CE247" s="2"/>
      <c r="CF247" s="2"/>
      <c r="CG247" s="2"/>
      <c r="CH247" s="112" t="n">
        <v>100000091786</v>
      </c>
      <c r="CI247" s="43" t="s">
        <v>192</v>
      </c>
      <c r="CJ247" s="112" t="n">
        <v>100000091786</v>
      </c>
      <c r="CK247" s="0" t="s">
        <v>1144</v>
      </c>
      <c r="CL247" s="73"/>
      <c r="CM247" s="43" t="n">
        <v>100000091786</v>
      </c>
      <c r="CN247" s="73" t="s">
        <v>1148</v>
      </c>
      <c r="CO247" s="92"/>
      <c r="CP247" s="98"/>
      <c r="CQ247" s="0" t="n">
        <v>79902639</v>
      </c>
      <c r="CR247" s="2"/>
      <c r="CS247" s="2"/>
      <c r="CX247" s="2"/>
      <c r="CY247" s="2"/>
      <c r="CZ247" s="92"/>
      <c r="DA247" s="92"/>
      <c r="DB247" s="92"/>
      <c r="DC247" s="92"/>
      <c r="DD247" s="92"/>
      <c r="DE247" s="99" t="s">
        <v>877</v>
      </c>
      <c r="DF247" s="0" t="s">
        <v>202</v>
      </c>
      <c r="DG247" s="11"/>
      <c r="DH247" s="46" t="n">
        <v>1</v>
      </c>
      <c r="DI247" s="93" t="s">
        <v>183</v>
      </c>
      <c r="DJ247" s="34" t="n">
        <v>15054000</v>
      </c>
      <c r="DK247" s="99" t="s">
        <v>877</v>
      </c>
      <c r="DL247" s="5" t="s">
        <v>202</v>
      </c>
      <c r="DS247" s="0" t="s">
        <v>1729</v>
      </c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99"/>
      <c r="EH247" s="2"/>
      <c r="EI247" s="2"/>
      <c r="EJ247" s="2"/>
      <c r="EK247" s="2"/>
      <c r="ER247" s="32" t="str">
        <f aca="false">CONCATENATE(CN247," ",FD247," ",DK247,DL247,"/",DN247,DO247)</f>
        <v>simvastatine oral 20mg/</v>
      </c>
      <c r="FD247" s="33" t="s">
        <v>210</v>
      </c>
      <c r="FE247" s="32" t="str">
        <f aca="false">CONCATENATE(CN247," ",FD247," ",DK247,DL247,"/",DN247,DO247)</f>
        <v>simvastatine oral 20mg/</v>
      </c>
    </row>
    <row r="248" customFormat="false" ht="13.8" hidden="false" customHeight="false" outlineLevel="0" collapsed="false">
      <c r="A248" s="91" t="n">
        <v>7662</v>
      </c>
      <c r="B248" s="0" t="s">
        <v>1753</v>
      </c>
      <c r="C248" s="92"/>
      <c r="D248" s="92"/>
      <c r="E248" s="92"/>
      <c r="F248" s="92"/>
      <c r="G248" s="0" t="n">
        <v>4370</v>
      </c>
      <c r="H248" s="91" t="n">
        <v>259030103</v>
      </c>
      <c r="I248" s="91" t="n">
        <v>259030103</v>
      </c>
      <c r="J248" s="2" t="str">
        <f aca="false">CONCATENATE(BI248," ",CK248," ",BE248," ",BO248," ",R248,S248," x ",DK248,DL248,"/",DN248,DO248)</f>
        <v>GRC Simvastatin MEDICAL PHARMAQUALITY AE film-coated tablet 30 x 40mg/</v>
      </c>
      <c r="K248" s="2" t="str">
        <f aca="false">CONCATENATE(BI248," ",CK248," ",BE248," ",BO248," ",R248,S248," x ",DK248,DL248,"/",DN248,DO248)</f>
        <v>GRC Simvastatin MEDICAL PHARMAQUALITY AE film-coated tablet 30 x 40mg/</v>
      </c>
      <c r="L248" s="2"/>
      <c r="M248" s="2"/>
      <c r="N248" s="2"/>
      <c r="O248" s="2"/>
      <c r="P248" s="0" t="n">
        <v>30</v>
      </c>
      <c r="Q248" s="73"/>
      <c r="R248" s="0" t="n">
        <v>30</v>
      </c>
      <c r="S248" s="73"/>
      <c r="T248" s="92"/>
      <c r="U248" s="92"/>
      <c r="V248" s="92"/>
      <c r="W248" s="92"/>
      <c r="X248" s="2"/>
      <c r="Y248" s="2"/>
      <c r="Z248" s="2"/>
      <c r="AA248" s="2" t="n">
        <v>30</v>
      </c>
      <c r="AB248" s="2"/>
      <c r="AC248" s="0" t="s">
        <v>1378</v>
      </c>
      <c r="AD248" s="2"/>
      <c r="AE248" s="2"/>
      <c r="AF248" s="110" t="n">
        <v>10221000</v>
      </c>
      <c r="AG248" s="0" t="s">
        <v>781</v>
      </c>
      <c r="AH248" s="0" t="s">
        <v>1659</v>
      </c>
      <c r="AI248" s="0" t="s">
        <v>1660</v>
      </c>
      <c r="AJ248" s="34" t="n">
        <v>15054000</v>
      </c>
      <c r="AK248" s="93" t="s">
        <v>183</v>
      </c>
      <c r="AL248" s="2"/>
      <c r="AM248" s="2"/>
      <c r="AN248" s="2"/>
      <c r="AO248" s="2"/>
      <c r="AP248" s="0" t="n">
        <v>30</v>
      </c>
      <c r="AR248" s="73"/>
      <c r="AS248" s="73" t="n">
        <f aca="false">AS247+1</f>
        <v>56565763</v>
      </c>
      <c r="AT248" s="36" t="str">
        <f aca="false">CONCATENATE(BI248," ",CK248," ",BE248," ",BO248," ",DK248,DL248,"/",DN248,DO248)</f>
        <v>GRC Simvastatin MEDICAL PHARMAQUALITY AE film-coated tablet 40mg/</v>
      </c>
      <c r="AU248" s="29"/>
      <c r="AW248" s="2"/>
      <c r="AX248" s="33" t="s">
        <v>1754</v>
      </c>
      <c r="AY248" s="2"/>
      <c r="AZ248" s="0" t="s">
        <v>1143</v>
      </c>
      <c r="BA248" s="4" t="s">
        <v>1144</v>
      </c>
      <c r="BB248" s="110" t="n">
        <v>10221000</v>
      </c>
      <c r="BC248" s="0" t="s">
        <v>781</v>
      </c>
      <c r="BD248" s="94"/>
      <c r="BE248" s="0" t="s">
        <v>1463</v>
      </c>
      <c r="BF248" s="2"/>
      <c r="BG248" s="0" t="s">
        <v>1755</v>
      </c>
      <c r="BH248" s="2"/>
      <c r="BI248" s="95" t="s">
        <v>1384</v>
      </c>
      <c r="BJ248" s="0" t="str">
        <f aca="false">CONCATENATE(CK248," ",BO248," ",DK248,DL248,"/",DN248,DO248)</f>
        <v>Simvastatin film-coated tablet 40mg/</v>
      </c>
      <c r="BK248" s="95"/>
      <c r="BL248" s="0" t="str">
        <f aca="false">CONCATENATE(CK248," ",BO248," ",DK248,DL248,"/",DN248,DO248)</f>
        <v>Simvastatin film-coated tablet 40mg/</v>
      </c>
      <c r="BM248" s="2"/>
      <c r="BN248" s="110" t="n">
        <v>10221000</v>
      </c>
      <c r="BO248" s="0" t="s">
        <v>781</v>
      </c>
      <c r="BP248" s="92"/>
      <c r="BQ248" s="92"/>
      <c r="BR248" s="2"/>
      <c r="BS248" s="0" t="s">
        <v>1659</v>
      </c>
      <c r="BT248" s="2"/>
      <c r="BU248" s="2"/>
      <c r="BV248" s="34" t="n">
        <v>15054000</v>
      </c>
      <c r="BW248" s="93" t="s">
        <v>183</v>
      </c>
      <c r="BX248" s="2"/>
      <c r="BY248" s="2"/>
      <c r="BZ248" s="0" t="n">
        <v>20053000</v>
      </c>
      <c r="CA248" s="100" t="s">
        <v>191</v>
      </c>
      <c r="CB248" s="92"/>
      <c r="CC248" s="92"/>
      <c r="CD248" s="2"/>
      <c r="CE248" s="2"/>
      <c r="CF248" s="2"/>
      <c r="CG248" s="2"/>
      <c r="CH248" s="43" t="n">
        <v>100000091786</v>
      </c>
      <c r="CI248" s="43" t="s">
        <v>192</v>
      </c>
      <c r="CJ248" s="43" t="n">
        <v>100000091786</v>
      </c>
      <c r="CK248" s="0" t="s">
        <v>1144</v>
      </c>
      <c r="CL248" s="73"/>
      <c r="CM248" s="43" t="n">
        <v>100000091786</v>
      </c>
      <c r="CN248" s="73" t="s">
        <v>1148</v>
      </c>
      <c r="CO248" s="92"/>
      <c r="CP248" s="98"/>
      <c r="CQ248" s="0" t="n">
        <v>79902639</v>
      </c>
      <c r="CR248" s="2"/>
      <c r="CS248" s="2"/>
      <c r="CX248" s="2"/>
      <c r="CY248" s="2"/>
      <c r="CZ248" s="92"/>
      <c r="DA248" s="92"/>
      <c r="DB248" s="92"/>
      <c r="DC248" s="92"/>
      <c r="DD248" s="92"/>
      <c r="DE248" s="99" t="s">
        <v>1756</v>
      </c>
      <c r="DF248" s="0" t="s">
        <v>202</v>
      </c>
      <c r="DG248" s="11"/>
      <c r="DH248" s="46" t="n">
        <v>1</v>
      </c>
      <c r="DI248" s="93" t="s">
        <v>183</v>
      </c>
      <c r="DJ248" s="34" t="n">
        <v>15054000</v>
      </c>
      <c r="DK248" s="99" t="s">
        <v>1756</v>
      </c>
      <c r="DL248" s="5" t="s">
        <v>202</v>
      </c>
      <c r="DS248" s="0" t="s">
        <v>1729</v>
      </c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99"/>
      <c r="EH248" s="2"/>
      <c r="EI248" s="2"/>
      <c r="EJ248" s="2"/>
      <c r="EK248" s="2"/>
      <c r="ER248" s="32" t="str">
        <f aca="false">CONCATENATE(CN248," ",FD248," ",DK248,DL248,"/",DN248,DO248)</f>
        <v>simvastatine oral 40mg/</v>
      </c>
      <c r="FD248" s="33" t="s">
        <v>210</v>
      </c>
      <c r="FE248" s="32" t="str">
        <f aca="false">CONCATENATE(CN248," ",FD248," ",DK248,DL248,"/",DN248,DO248)</f>
        <v>simvastatine oral 40mg/</v>
      </c>
    </row>
    <row r="249" customFormat="false" ht="13.8" hidden="false" customHeight="false" outlineLevel="0" collapsed="false">
      <c r="A249" s="91" t="n">
        <v>3975</v>
      </c>
      <c r="B249" s="0" t="s">
        <v>1757</v>
      </c>
      <c r="C249" s="92"/>
      <c r="D249" s="92"/>
      <c r="E249" s="92"/>
      <c r="F249" s="92"/>
      <c r="G249" s="0" t="n">
        <v>4371</v>
      </c>
      <c r="H249" s="91" t="n">
        <v>259030104</v>
      </c>
      <c r="I249" s="91" t="n">
        <v>259030104</v>
      </c>
      <c r="J249" s="2" t="str">
        <f aca="false">CONCATENATE(BI249," ",CK249," ",BE249," ",BO249," ",R249,S249," x ",DK249,DL249,"/",DN249,DO249)</f>
        <v>GRC Simvastatin MEDICHROM A.E. film-coated tablet 30 x 20mg/</v>
      </c>
      <c r="K249" s="2" t="str">
        <f aca="false">CONCATENATE(BI249," ",CK249," ",BE249," ",BO249," ",R249,S249," x ",DK249,DL249,"/",DN249,DO249)</f>
        <v>GRC Simvastatin MEDICHROM A.E. film-coated tablet 30 x 20mg/</v>
      </c>
      <c r="L249" s="2"/>
      <c r="M249" s="2"/>
      <c r="N249" s="2"/>
      <c r="O249" s="2"/>
      <c r="P249" s="0" t="n">
        <v>30</v>
      </c>
      <c r="Q249" s="73"/>
      <c r="R249" s="0" t="n">
        <v>30</v>
      </c>
      <c r="S249" s="73"/>
      <c r="T249" s="92"/>
      <c r="U249" s="92"/>
      <c r="V249" s="92"/>
      <c r="W249" s="92"/>
      <c r="X249" s="2"/>
      <c r="Y249" s="2"/>
      <c r="Z249" s="2"/>
      <c r="AA249" s="2" t="n">
        <v>50</v>
      </c>
      <c r="AB249" s="2"/>
      <c r="AC249" s="0" t="s">
        <v>1758</v>
      </c>
      <c r="AD249" s="2"/>
      <c r="AE249" s="2"/>
      <c r="AF249" s="110" t="n">
        <v>10221000</v>
      </c>
      <c r="AG249" s="0" t="s">
        <v>781</v>
      </c>
      <c r="AH249" s="0" t="s">
        <v>1659</v>
      </c>
      <c r="AI249" s="0" t="s">
        <v>1660</v>
      </c>
      <c r="AJ249" s="34" t="n">
        <v>15054000</v>
      </c>
      <c r="AK249" s="93" t="s">
        <v>183</v>
      </c>
      <c r="AL249" s="2"/>
      <c r="AM249" s="2"/>
      <c r="AN249" s="2"/>
      <c r="AO249" s="2"/>
      <c r="AP249" s="0" t="n">
        <v>30</v>
      </c>
      <c r="AR249" s="73"/>
      <c r="AS249" s="73" t="n">
        <f aca="false">AS248+1</f>
        <v>56565764</v>
      </c>
      <c r="AT249" s="36" t="str">
        <f aca="false">CONCATENATE(BI249," ",CK249," ",BE249," ",BO249," ",DK249,DL249,"/",DN249,DO249)</f>
        <v>GRC Simvastatin MEDICHROM A.E. film-coated tablet 20mg/</v>
      </c>
      <c r="AU249" s="29"/>
      <c r="AW249" s="2"/>
      <c r="AX249" s="33" t="s">
        <v>1759</v>
      </c>
      <c r="AY249" s="2"/>
      <c r="AZ249" s="0" t="s">
        <v>1143</v>
      </c>
      <c r="BA249" s="4" t="s">
        <v>1144</v>
      </c>
      <c r="BB249" s="110" t="n">
        <v>10221000</v>
      </c>
      <c r="BC249" s="0" t="s">
        <v>781</v>
      </c>
      <c r="BD249" s="94"/>
      <c r="BE249" s="0" t="s">
        <v>1760</v>
      </c>
      <c r="BF249" s="2"/>
      <c r="BG249" s="0" t="s">
        <v>1761</v>
      </c>
      <c r="BH249" s="2"/>
      <c r="BI249" s="95" t="s">
        <v>1384</v>
      </c>
      <c r="BJ249" s="0" t="str">
        <f aca="false">CONCATENATE(CK249," ",BO249," ",DK249,DL249,"/",DN249,DO249)</f>
        <v>Simvastatin film-coated tablet 20mg/</v>
      </c>
      <c r="BK249" s="95"/>
      <c r="BL249" s="0" t="str">
        <f aca="false">CONCATENATE(CK249," ",BO249," ",DK249,DL249,"/",DN249,DO249)</f>
        <v>Simvastatin film-coated tablet 20mg/</v>
      </c>
      <c r="BM249" s="2"/>
      <c r="BN249" s="110" t="n">
        <v>10221000</v>
      </c>
      <c r="BO249" s="0" t="s">
        <v>781</v>
      </c>
      <c r="BP249" s="92"/>
      <c r="BQ249" s="92"/>
      <c r="BR249" s="2"/>
      <c r="BS249" s="0" t="s">
        <v>1659</v>
      </c>
      <c r="BT249" s="2"/>
      <c r="BU249" s="2"/>
      <c r="BV249" s="34" t="n">
        <v>15054000</v>
      </c>
      <c r="BW249" s="93" t="s">
        <v>183</v>
      </c>
      <c r="BX249" s="2"/>
      <c r="BY249" s="2"/>
      <c r="BZ249" s="0" t="n">
        <v>20053000</v>
      </c>
      <c r="CA249" s="100" t="s">
        <v>191</v>
      </c>
      <c r="CB249" s="92"/>
      <c r="CC249" s="92"/>
      <c r="CD249" s="2"/>
      <c r="CE249" s="2"/>
      <c r="CF249" s="2"/>
      <c r="CG249" s="2"/>
      <c r="CH249" s="43" t="n">
        <v>100000091786</v>
      </c>
      <c r="CI249" s="43" t="s">
        <v>192</v>
      </c>
      <c r="CJ249" s="43" t="n">
        <v>100000091786</v>
      </c>
      <c r="CK249" s="0" t="s">
        <v>1144</v>
      </c>
      <c r="CL249" s="73"/>
      <c r="CM249" s="43" t="n">
        <v>100000091786</v>
      </c>
      <c r="CN249" s="73" t="s">
        <v>1148</v>
      </c>
      <c r="CO249" s="92"/>
      <c r="CP249" s="98"/>
      <c r="CQ249" s="0" t="n">
        <v>79902639</v>
      </c>
      <c r="CR249" s="2"/>
      <c r="CS249" s="2"/>
      <c r="CX249" s="2"/>
      <c r="CY249" s="2"/>
      <c r="CZ249" s="92"/>
      <c r="DA249" s="92"/>
      <c r="DB249" s="92"/>
      <c r="DC249" s="92"/>
      <c r="DD249" s="92"/>
      <c r="DE249" s="99" t="s">
        <v>877</v>
      </c>
      <c r="DF249" s="0" t="s">
        <v>202</v>
      </c>
      <c r="DG249" s="11"/>
      <c r="DH249" s="46" t="n">
        <v>1</v>
      </c>
      <c r="DI249" s="93" t="s">
        <v>183</v>
      </c>
      <c r="DJ249" s="34" t="n">
        <v>15054000</v>
      </c>
      <c r="DK249" s="99" t="s">
        <v>877</v>
      </c>
      <c r="DL249" s="5" t="s">
        <v>202</v>
      </c>
      <c r="DS249" s="0" t="s">
        <v>1729</v>
      </c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99"/>
      <c r="EH249" s="2"/>
      <c r="EI249" s="2"/>
      <c r="EJ249" s="2"/>
      <c r="EK249" s="2"/>
      <c r="ER249" s="32" t="str">
        <f aca="false">CONCATENATE(CN249," ",FD249," ",DK249,DL249,"/",DN249,DO249)</f>
        <v>simvastatine oral 20mg/</v>
      </c>
      <c r="FD249" s="33" t="s">
        <v>210</v>
      </c>
      <c r="FE249" s="32" t="str">
        <f aca="false">CONCATENATE(CN249," ",FD249," ",DK249,DL249,"/",DN249,DO249)</f>
        <v>simvastatine oral 20mg/</v>
      </c>
    </row>
    <row r="250" customFormat="false" ht="13.8" hidden="false" customHeight="false" outlineLevel="0" collapsed="false">
      <c r="A250" s="91" t="n">
        <v>3976</v>
      </c>
      <c r="B250" s="0" t="s">
        <v>1762</v>
      </c>
      <c r="C250" s="92"/>
      <c r="D250" s="92"/>
      <c r="E250" s="92"/>
      <c r="F250" s="92"/>
      <c r="G250" s="0" t="n">
        <v>4272</v>
      </c>
      <c r="H250" s="91" t="n">
        <v>257950102</v>
      </c>
      <c r="I250" s="91" t="n">
        <v>257950102</v>
      </c>
      <c r="J250" s="2" t="str">
        <f aca="false">CONCATENATE(BI250," ",CK250," ",BE250," ",BO250," ",R250,S250," x ",DK250,DL250,"/",DN250,DO250)</f>
        <v>GRC Simvastatin MEDICHROM A.E. film-coated tablet 30 x 40mg/</v>
      </c>
      <c r="K250" s="2" t="str">
        <f aca="false">CONCATENATE(BI250," ",CK250," ",BE250," ",BO250," ",R250,S250," x ",DK250,DL250,"/",DN250,DO250)</f>
        <v>GRC Simvastatin MEDICHROM A.E. film-coated tablet 30 x 40mg/</v>
      </c>
      <c r="L250" s="2"/>
      <c r="M250" s="2"/>
      <c r="N250" s="2"/>
      <c r="O250" s="2"/>
      <c r="P250" s="0" t="n">
        <v>30</v>
      </c>
      <c r="Q250" s="73"/>
      <c r="R250" s="0" t="n">
        <v>30</v>
      </c>
      <c r="S250" s="73"/>
      <c r="T250" s="92"/>
      <c r="U250" s="92"/>
      <c r="V250" s="92"/>
      <c r="W250" s="92"/>
      <c r="X250" s="2"/>
      <c r="Y250" s="2"/>
      <c r="Z250" s="2"/>
      <c r="AA250" s="2" t="n">
        <v>30</v>
      </c>
      <c r="AB250" s="2"/>
      <c r="AC250" s="0" t="s">
        <v>1731</v>
      </c>
      <c r="AD250" s="2"/>
      <c r="AE250" s="2"/>
      <c r="AF250" s="110" t="n">
        <v>10221000</v>
      </c>
      <c r="AG250" s="0" t="s">
        <v>781</v>
      </c>
      <c r="AH250" s="0" t="s">
        <v>1659</v>
      </c>
      <c r="AI250" s="0" t="s">
        <v>1660</v>
      </c>
      <c r="AJ250" s="34" t="n">
        <v>15054000</v>
      </c>
      <c r="AK250" s="93" t="s">
        <v>183</v>
      </c>
      <c r="AL250" s="2"/>
      <c r="AM250" s="2"/>
      <c r="AN250" s="2"/>
      <c r="AO250" s="2"/>
      <c r="AP250" s="0" t="n">
        <v>30</v>
      </c>
      <c r="AR250" s="73"/>
      <c r="AS250" s="73" t="n">
        <f aca="false">AS249+1</f>
        <v>56565765</v>
      </c>
      <c r="AT250" s="36" t="str">
        <f aca="false">CONCATENATE(BI250," ",CK250," ",BE250," ",BO250," ",DK250,DL250,"/",DN250,DO250)</f>
        <v>GRC Simvastatin MEDICHROM A.E. film-coated tablet 40mg/</v>
      </c>
      <c r="AU250" s="29"/>
      <c r="AW250" s="2"/>
      <c r="AX250" s="33" t="s">
        <v>1763</v>
      </c>
      <c r="AY250" s="2"/>
      <c r="AZ250" s="0" t="s">
        <v>1143</v>
      </c>
      <c r="BA250" s="4" t="s">
        <v>1144</v>
      </c>
      <c r="BB250" s="110" t="n">
        <v>10221000</v>
      </c>
      <c r="BC250" s="0" t="s">
        <v>781</v>
      </c>
      <c r="BD250" s="94"/>
      <c r="BE250" s="0" t="s">
        <v>1760</v>
      </c>
      <c r="BF250" s="2"/>
      <c r="BG250" s="0" t="s">
        <v>1764</v>
      </c>
      <c r="BH250" s="2"/>
      <c r="BI250" s="95" t="s">
        <v>1384</v>
      </c>
      <c r="BJ250" s="0" t="str">
        <f aca="false">CONCATENATE(CK250," ",BO250," ",DK250,DL250,"/",DN250,DO250)</f>
        <v>Simvastatin film-coated tablet 40mg/</v>
      </c>
      <c r="BK250" s="95"/>
      <c r="BL250" s="0" t="str">
        <f aca="false">CONCATENATE(CK250," ",BO250," ",DK250,DL250,"/",DN250,DO250)</f>
        <v>Simvastatin film-coated tablet 40mg/</v>
      </c>
      <c r="BM250" s="2"/>
      <c r="BN250" s="110" t="n">
        <v>10221000</v>
      </c>
      <c r="BO250" s="0" t="s">
        <v>781</v>
      </c>
      <c r="BP250" s="92"/>
      <c r="BQ250" s="92"/>
      <c r="BR250" s="2"/>
      <c r="BS250" s="0" t="s">
        <v>1659</v>
      </c>
      <c r="BT250" s="2"/>
      <c r="BU250" s="2"/>
      <c r="BV250" s="34" t="n">
        <v>15054000</v>
      </c>
      <c r="BW250" s="93" t="s">
        <v>183</v>
      </c>
      <c r="BX250" s="2"/>
      <c r="BY250" s="2"/>
      <c r="BZ250" s="0" t="n">
        <v>20053000</v>
      </c>
      <c r="CA250" s="100" t="s">
        <v>191</v>
      </c>
      <c r="CB250" s="92"/>
      <c r="CC250" s="92"/>
      <c r="CD250" s="2"/>
      <c r="CE250" s="2"/>
      <c r="CF250" s="2"/>
      <c r="CG250" s="2"/>
      <c r="CH250" s="43" t="n">
        <v>100000091786</v>
      </c>
      <c r="CI250" s="43" t="s">
        <v>192</v>
      </c>
      <c r="CJ250" s="43" t="n">
        <v>100000091786</v>
      </c>
      <c r="CK250" s="0" t="s">
        <v>1144</v>
      </c>
      <c r="CL250" s="73"/>
      <c r="CM250" s="43" t="n">
        <v>100000091786</v>
      </c>
      <c r="CN250" s="73" t="s">
        <v>1148</v>
      </c>
      <c r="CO250" s="92"/>
      <c r="CP250" s="98"/>
      <c r="CQ250" s="0" t="n">
        <v>79902639</v>
      </c>
      <c r="CR250" s="2"/>
      <c r="CS250" s="2"/>
      <c r="CX250" s="2"/>
      <c r="CY250" s="2"/>
      <c r="CZ250" s="92"/>
      <c r="DA250" s="92"/>
      <c r="DB250" s="92"/>
      <c r="DC250" s="92"/>
      <c r="DD250" s="92"/>
      <c r="DE250" s="99" t="s">
        <v>1756</v>
      </c>
      <c r="DF250" s="0" t="s">
        <v>202</v>
      </c>
      <c r="DG250" s="11"/>
      <c r="DH250" s="46" t="n">
        <v>1</v>
      </c>
      <c r="DI250" s="93" t="s">
        <v>183</v>
      </c>
      <c r="DJ250" s="34" t="n">
        <v>15054000</v>
      </c>
      <c r="DK250" s="99" t="s">
        <v>1756</v>
      </c>
      <c r="DL250" s="5" t="s">
        <v>202</v>
      </c>
      <c r="DS250" s="0" t="s">
        <v>1725</v>
      </c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99"/>
      <c r="EH250" s="2"/>
      <c r="EI250" s="2"/>
      <c r="EJ250" s="2"/>
      <c r="EK250" s="2"/>
      <c r="ER250" s="32" t="str">
        <f aca="false">CONCATENATE(CN250," ",FD250," ",DK250,DL250,"/",DN250,DO250)</f>
        <v>simvastatine oral 40mg/</v>
      </c>
      <c r="FD250" s="33" t="s">
        <v>210</v>
      </c>
      <c r="FE250" s="32" t="str">
        <f aca="false">CONCATENATE(CN250," ",FD250," ",DK250,DL250,"/",DN250,DO250)</f>
        <v>simvastatine oral 40mg/</v>
      </c>
    </row>
    <row r="251" customFormat="false" ht="13.8" hidden="false" customHeight="false" outlineLevel="0" collapsed="false">
      <c r="A251" s="91" t="n">
        <v>3977</v>
      </c>
      <c r="B251" s="0" t="s">
        <v>1765</v>
      </c>
      <c r="C251" s="92"/>
      <c r="D251" s="92"/>
      <c r="E251" s="92"/>
      <c r="F251" s="92"/>
      <c r="G251" s="0" t="n">
        <v>7983</v>
      </c>
      <c r="H251" s="91" t="n">
        <v>300960101</v>
      </c>
      <c r="I251" s="91" t="n">
        <v>300960101</v>
      </c>
      <c r="J251" s="2" t="str">
        <f aca="false">CONCATENATE(BI251," ",CK251," ",BE251," ",BO251," ",R251,S251," x ",DK251,DL251,"/",DN251,DO251)</f>
        <v>GRC Simvastatin VIOFAR ΕΠΕ film-coated tablet 30 x 40mg/</v>
      </c>
      <c r="K251" s="2" t="str">
        <f aca="false">CONCATENATE(BI251," ",CK251," ",BE251," ",BO251," ",R251,S251," x ",DK251,DL251,"/",DN251,DO251)</f>
        <v>GRC Simvastatin VIOFAR ΕΠΕ film-coated tablet 30 x 40mg/</v>
      </c>
      <c r="L251" s="2"/>
      <c r="M251" s="2"/>
      <c r="N251" s="2"/>
      <c r="O251" s="2"/>
      <c r="P251" s="0" t="n">
        <v>30</v>
      </c>
      <c r="Q251" s="73"/>
      <c r="R251" s="0" t="n">
        <v>30</v>
      </c>
      <c r="S251" s="73"/>
      <c r="T251" s="92"/>
      <c r="U251" s="92"/>
      <c r="V251" s="92"/>
      <c r="W251" s="92"/>
      <c r="X251" s="2"/>
      <c r="Y251" s="2"/>
      <c r="Z251" s="2"/>
      <c r="AA251" s="2" t="n">
        <v>10</v>
      </c>
      <c r="AB251" s="2"/>
      <c r="AC251" s="0" t="s">
        <v>1766</v>
      </c>
      <c r="AD251" s="2"/>
      <c r="AE251" s="2"/>
      <c r="AF251" s="110" t="n">
        <v>10221000</v>
      </c>
      <c r="AG251" s="0" t="s">
        <v>781</v>
      </c>
      <c r="AH251" s="0" t="s">
        <v>1659</v>
      </c>
      <c r="AI251" s="0" t="s">
        <v>1660</v>
      </c>
      <c r="AJ251" s="34" t="n">
        <v>15054000</v>
      </c>
      <c r="AK251" s="93" t="s">
        <v>183</v>
      </c>
      <c r="AL251" s="2"/>
      <c r="AM251" s="2"/>
      <c r="AN251" s="2"/>
      <c r="AO251" s="2"/>
      <c r="AP251" s="0" t="n">
        <v>30</v>
      </c>
      <c r="AR251" s="73"/>
      <c r="AS251" s="73" t="n">
        <f aca="false">AS250+1</f>
        <v>56565766</v>
      </c>
      <c r="AT251" s="36" t="str">
        <f aca="false">CONCATENATE(BI251," ",CK251," ",BE251," ",BO251," ",DK251,DL251,"/",DN251,DO251)</f>
        <v>GRC Simvastatin VIOFAR ΕΠΕ film-coated tablet 40mg/</v>
      </c>
      <c r="AU251" s="29"/>
      <c r="AW251" s="2"/>
      <c r="AX251" s="33" t="s">
        <v>1767</v>
      </c>
      <c r="AY251" s="2"/>
      <c r="AZ251" s="0" t="s">
        <v>1143</v>
      </c>
      <c r="BA251" s="4" t="s">
        <v>1144</v>
      </c>
      <c r="BB251" s="110" t="n">
        <v>10221000</v>
      </c>
      <c r="BC251" s="0" t="s">
        <v>781</v>
      </c>
      <c r="BD251" s="94"/>
      <c r="BE251" s="0" t="s">
        <v>1741</v>
      </c>
      <c r="BF251" s="2"/>
      <c r="BG251" s="0" t="s">
        <v>1457</v>
      </c>
      <c r="BH251" s="2"/>
      <c r="BI251" s="95" t="s">
        <v>1384</v>
      </c>
      <c r="BJ251" s="0" t="str">
        <f aca="false">CONCATENATE(CK251," ",BO251," ",DK251,DL251,"/",DN251,DO251)</f>
        <v>Simvastatin film-coated tablet 40mg/</v>
      </c>
      <c r="BK251" s="95"/>
      <c r="BL251" s="0" t="str">
        <f aca="false">CONCATENATE(CK251," ",BO251," ",DK251,DL251,"/",DN251,DO251)</f>
        <v>Simvastatin film-coated tablet 40mg/</v>
      </c>
      <c r="BM251" s="2"/>
      <c r="BN251" s="110" t="n">
        <v>10221000</v>
      </c>
      <c r="BO251" s="0" t="s">
        <v>781</v>
      </c>
      <c r="BP251" s="92"/>
      <c r="BQ251" s="92"/>
      <c r="BR251" s="2"/>
      <c r="BS251" s="0" t="s">
        <v>1659</v>
      </c>
      <c r="BT251" s="2"/>
      <c r="BU251" s="2"/>
      <c r="BV251" s="34" t="n">
        <v>15054000</v>
      </c>
      <c r="BW251" s="93" t="s">
        <v>183</v>
      </c>
      <c r="BX251" s="2"/>
      <c r="BY251" s="2"/>
      <c r="BZ251" s="0" t="n">
        <v>20053000</v>
      </c>
      <c r="CA251" s="100" t="s">
        <v>191</v>
      </c>
      <c r="CB251" s="92"/>
      <c r="CC251" s="92"/>
      <c r="CD251" s="2"/>
      <c r="CE251" s="2"/>
      <c r="CF251" s="2"/>
      <c r="CG251" s="2"/>
      <c r="CH251" s="43" t="n">
        <v>100000091786</v>
      </c>
      <c r="CI251" s="43" t="s">
        <v>192</v>
      </c>
      <c r="CJ251" s="43" t="n">
        <v>100000091786</v>
      </c>
      <c r="CK251" s="0" t="s">
        <v>1144</v>
      </c>
      <c r="CL251" s="73"/>
      <c r="CM251" s="43" t="n">
        <v>100000091786</v>
      </c>
      <c r="CN251" s="73" t="s">
        <v>1148</v>
      </c>
      <c r="CO251" s="92"/>
      <c r="CP251" s="98"/>
      <c r="CQ251" s="0" t="n">
        <v>79902639</v>
      </c>
      <c r="CR251" s="2"/>
      <c r="CS251" s="2"/>
      <c r="CX251" s="2"/>
      <c r="CY251" s="2"/>
      <c r="CZ251" s="92"/>
      <c r="DA251" s="92"/>
      <c r="DB251" s="92"/>
      <c r="DC251" s="92"/>
      <c r="DD251" s="92"/>
      <c r="DE251" s="99" t="s">
        <v>1756</v>
      </c>
      <c r="DF251" s="0" t="s">
        <v>202</v>
      </c>
      <c r="DG251" s="11"/>
      <c r="DH251" s="46" t="n">
        <v>1</v>
      </c>
      <c r="DI251" s="93" t="s">
        <v>183</v>
      </c>
      <c r="DJ251" s="34" t="n">
        <v>15054000</v>
      </c>
      <c r="DK251" s="99" t="s">
        <v>1756</v>
      </c>
      <c r="DL251" s="5" t="s">
        <v>202</v>
      </c>
      <c r="DS251" s="0" t="s">
        <v>1725</v>
      </c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99"/>
      <c r="EH251" s="2"/>
      <c r="EI251" s="2"/>
      <c r="EJ251" s="2"/>
      <c r="EK251" s="2"/>
      <c r="ER251" s="32" t="str">
        <f aca="false">CONCATENATE(CN251," ",FD251," ",DK251,DL251,"/",DN251,DO251)</f>
        <v>simvastatine oral 40mg/</v>
      </c>
      <c r="FD251" s="33" t="s">
        <v>210</v>
      </c>
      <c r="FE251" s="32" t="str">
        <f aca="false">CONCATENATE(CN251," ",FD251," ",DK251,DL251,"/",DN251,DO251)</f>
        <v>simvastatine oral 40mg/</v>
      </c>
    </row>
    <row r="252" customFormat="false" ht="13.8" hidden="false" customHeight="false" outlineLevel="0" collapsed="false">
      <c r="A252" s="91" t="n">
        <v>4513</v>
      </c>
      <c r="B252" s="0" t="s">
        <v>1768</v>
      </c>
      <c r="C252" s="92"/>
      <c r="D252" s="92"/>
      <c r="E252" s="92"/>
      <c r="F252" s="92"/>
      <c r="G252" s="0" t="n">
        <v>7984</v>
      </c>
      <c r="H252" s="91" t="n">
        <v>300960201</v>
      </c>
      <c r="I252" s="91" t="n">
        <v>300960201</v>
      </c>
      <c r="J252" s="2" t="str">
        <f aca="false">CONCATENATE(BI252," ",CK252," ",BE252," ",BO252," ",R252,S252," x ",DK252,DL252,"/",DN252,DO252)</f>
        <v>GRC Simvastatin ΑΔΗΦΑΡΜ Μ.Ε.Π.Ε. film-coated tablet 30 x 20mg/</v>
      </c>
      <c r="K252" s="2" t="str">
        <f aca="false">CONCATENATE(BI252," ",CK252," ",BE252," ",BO252," ",R252,S252," x ",DK252,DL252,"/",DN252,DO252)</f>
        <v>GRC Simvastatin ΑΔΗΦΑΡΜ Μ.Ε.Π.Ε. film-coated tablet 30 x 20mg/</v>
      </c>
      <c r="L252" s="2"/>
      <c r="M252" s="2"/>
      <c r="N252" s="2"/>
      <c r="O252" s="2"/>
      <c r="P252" s="0" t="n">
        <v>30</v>
      </c>
      <c r="Q252" s="73"/>
      <c r="R252" s="0" t="n">
        <v>30</v>
      </c>
      <c r="S252" s="73"/>
      <c r="T252" s="92"/>
      <c r="U252" s="92"/>
      <c r="V252" s="92"/>
      <c r="W252" s="92"/>
      <c r="X252" s="2"/>
      <c r="Y252" s="2"/>
      <c r="Z252" s="2"/>
      <c r="AA252" s="2" t="n">
        <v>10</v>
      </c>
      <c r="AB252" s="2"/>
      <c r="AC252" s="0" t="s">
        <v>1769</v>
      </c>
      <c r="AD252" s="2"/>
      <c r="AE252" s="2"/>
      <c r="AF252" s="110" t="n">
        <v>10221000</v>
      </c>
      <c r="AG252" s="0" t="s">
        <v>781</v>
      </c>
      <c r="AH252" s="0" t="s">
        <v>1659</v>
      </c>
      <c r="AI252" s="0" t="s">
        <v>1660</v>
      </c>
      <c r="AJ252" s="34" t="n">
        <v>15054000</v>
      </c>
      <c r="AK252" s="93" t="s">
        <v>183</v>
      </c>
      <c r="AL252" s="2"/>
      <c r="AM252" s="2"/>
      <c r="AN252" s="2"/>
      <c r="AO252" s="2"/>
      <c r="AP252" s="0" t="n">
        <v>30</v>
      </c>
      <c r="AR252" s="73"/>
      <c r="AS252" s="73" t="n">
        <f aca="false">AS251+1</f>
        <v>56565767</v>
      </c>
      <c r="AT252" s="36" t="str">
        <f aca="false">CONCATENATE(BI252," ",CK252," ",BE252," ",BO252," ",DK252,DL252,"/",DN252,DO252)</f>
        <v>GRC Simvastatin ΑΔΗΦΑΡΜ Μ.Ε.Π.Ε. film-coated tablet 20mg/</v>
      </c>
      <c r="AU252" s="29"/>
      <c r="AW252" s="2"/>
      <c r="AX252" s="33" t="s">
        <v>1770</v>
      </c>
      <c r="AY252" s="2"/>
      <c r="AZ252" s="0" t="s">
        <v>1143</v>
      </c>
      <c r="BA252" s="4" t="s">
        <v>1144</v>
      </c>
      <c r="BB252" s="110" t="n">
        <v>10221000</v>
      </c>
      <c r="BC252" s="0" t="s">
        <v>781</v>
      </c>
      <c r="BD252" s="94"/>
      <c r="BE252" s="0" t="s">
        <v>1746</v>
      </c>
      <c r="BF252" s="2"/>
      <c r="BG252" s="0" t="s">
        <v>1457</v>
      </c>
      <c r="BH252" s="2"/>
      <c r="BI252" s="95" t="s">
        <v>1384</v>
      </c>
      <c r="BJ252" s="0" t="str">
        <f aca="false">CONCATENATE(CK252," ",BO252," ",DK252,DL252,"/",DN252,DO252)</f>
        <v>Simvastatin film-coated tablet 20mg/</v>
      </c>
      <c r="BK252" s="95"/>
      <c r="BL252" s="0" t="str">
        <f aca="false">CONCATENATE(CK252," ",BO252," ",DK252,DL252,"/",DN252,DO252)</f>
        <v>Simvastatin film-coated tablet 20mg/</v>
      </c>
      <c r="BM252" s="2"/>
      <c r="BN252" s="110" t="n">
        <v>10221000</v>
      </c>
      <c r="BO252" s="0" t="s">
        <v>781</v>
      </c>
      <c r="BP252" s="92"/>
      <c r="BQ252" s="92"/>
      <c r="BR252" s="2"/>
      <c r="BS252" s="0" t="s">
        <v>1659</v>
      </c>
      <c r="BT252" s="2"/>
      <c r="BU252" s="2"/>
      <c r="BV252" s="34" t="n">
        <v>15054000</v>
      </c>
      <c r="BW252" s="93" t="s">
        <v>183</v>
      </c>
      <c r="BX252" s="2"/>
      <c r="BY252" s="2"/>
      <c r="BZ252" s="0" t="n">
        <v>20053000</v>
      </c>
      <c r="CA252" s="100" t="s">
        <v>191</v>
      </c>
      <c r="CB252" s="92"/>
      <c r="CC252" s="92"/>
      <c r="CD252" s="2"/>
      <c r="CE252" s="2"/>
      <c r="CF252" s="2"/>
      <c r="CG252" s="2"/>
      <c r="CH252" s="43" t="n">
        <v>100000091786</v>
      </c>
      <c r="CI252" s="43" t="s">
        <v>192</v>
      </c>
      <c r="CJ252" s="43" t="n">
        <v>100000091786</v>
      </c>
      <c r="CK252" s="0" t="s">
        <v>1144</v>
      </c>
      <c r="CL252" s="73"/>
      <c r="CM252" s="43" t="n">
        <v>100000091786</v>
      </c>
      <c r="CN252" s="73" t="s">
        <v>1148</v>
      </c>
      <c r="CO252" s="92"/>
      <c r="CP252" s="98"/>
      <c r="CQ252" s="0" t="n">
        <v>79902639</v>
      </c>
      <c r="CR252" s="2"/>
      <c r="CS252" s="2"/>
      <c r="CX252" s="2"/>
      <c r="CY252" s="2"/>
      <c r="CZ252" s="92"/>
      <c r="DA252" s="92"/>
      <c r="DB252" s="92"/>
      <c r="DC252" s="92"/>
      <c r="DD252" s="92"/>
      <c r="DE252" s="99" t="s">
        <v>877</v>
      </c>
      <c r="DF252" s="0" t="s">
        <v>202</v>
      </c>
      <c r="DG252" s="11"/>
      <c r="DH252" s="46" t="n">
        <v>1</v>
      </c>
      <c r="DI252" s="93" t="s">
        <v>183</v>
      </c>
      <c r="DJ252" s="34" t="n">
        <v>15054000</v>
      </c>
      <c r="DK252" s="99" t="s">
        <v>877</v>
      </c>
      <c r="DL252" s="5" t="s">
        <v>202</v>
      </c>
      <c r="DS252" s="0" t="s">
        <v>1729</v>
      </c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99"/>
      <c r="EH252" s="2"/>
      <c r="EI252" s="2"/>
      <c r="EJ252" s="2"/>
      <c r="EK252" s="2"/>
      <c r="ER252" s="32" t="str">
        <f aca="false">CONCATENATE(CN252," ",FD252," ",DK252,DL252,"/",DN252,DO252)</f>
        <v>simvastatine oral 20mg/</v>
      </c>
      <c r="FD252" s="33" t="s">
        <v>210</v>
      </c>
      <c r="FE252" s="32" t="str">
        <f aca="false">CONCATENATE(CN252," ",FD252," ",DK252,DL252,"/",DN252,DO252)</f>
        <v>simvastatine oral 20mg/</v>
      </c>
    </row>
    <row r="253" customFormat="false" ht="13.8" hidden="false" customHeight="false" outlineLevel="0" collapsed="false">
      <c r="A253" s="91" t="n">
        <v>4514</v>
      </c>
      <c r="B253" s="0" t="s">
        <v>1771</v>
      </c>
      <c r="C253" s="92"/>
      <c r="D253" s="92"/>
      <c r="E253" s="92"/>
      <c r="F253" s="92"/>
      <c r="G253" s="0" t="n">
        <v>8147</v>
      </c>
      <c r="H253" s="91" t="n">
        <v>244750102</v>
      </c>
      <c r="I253" s="91" t="n">
        <v>244750102</v>
      </c>
      <c r="J253" s="2" t="str">
        <f aca="false">CONCATENATE(BI253," ",CK253," ",BE253," ",BO253," ",R253,S253," x ",DK253,DL253,"/",DN253,DO253)</f>
        <v>GRC Simvastatin ΑΔΗΦΑΡΜ Μ.Ε.Π.Ε. film-coated tablet 30 x 40mg/</v>
      </c>
      <c r="K253" s="2" t="str">
        <f aca="false">CONCATENATE(BI253," ",CK253," ",BE253," ",BO253," ",R253,S253," x ",DK253,DL253,"/",DN253,DO253)</f>
        <v>GRC Simvastatin ΑΔΗΦΑΡΜ Μ.Ε.Π.Ε. film-coated tablet 30 x 40mg/</v>
      </c>
      <c r="L253" s="2"/>
      <c r="M253" s="2"/>
      <c r="N253" s="2"/>
      <c r="O253" s="2"/>
      <c r="P253" s="0" t="n">
        <v>30</v>
      </c>
      <c r="Q253" s="73"/>
      <c r="R253" s="0" t="n">
        <v>30</v>
      </c>
      <c r="S253" s="73"/>
      <c r="T253" s="92"/>
      <c r="U253" s="92"/>
      <c r="V253" s="92"/>
      <c r="W253" s="92"/>
      <c r="X253" s="2"/>
      <c r="Y253" s="2"/>
      <c r="Z253" s="2"/>
      <c r="AA253" s="2" t="n">
        <v>30</v>
      </c>
      <c r="AB253" s="2"/>
      <c r="AC253" s="0" t="s">
        <v>1772</v>
      </c>
      <c r="AD253" s="2"/>
      <c r="AE253" s="2"/>
      <c r="AF253" s="110" t="n">
        <v>10221000</v>
      </c>
      <c r="AG253" s="0" t="s">
        <v>781</v>
      </c>
      <c r="AH253" s="0" t="s">
        <v>1659</v>
      </c>
      <c r="AI253" s="0" t="s">
        <v>1435</v>
      </c>
      <c r="AJ253" s="34" t="n">
        <v>15054000</v>
      </c>
      <c r="AK253" s="93" t="s">
        <v>183</v>
      </c>
      <c r="AL253" s="2"/>
      <c r="AM253" s="2"/>
      <c r="AN253" s="2"/>
      <c r="AO253" s="2"/>
      <c r="AP253" s="0" t="n">
        <v>30</v>
      </c>
      <c r="AR253" s="73"/>
      <c r="AS253" s="73" t="n">
        <f aca="false">AS252+1</f>
        <v>56565768</v>
      </c>
      <c r="AT253" s="36" t="str">
        <f aca="false">CONCATENATE(BI253," ",CK253," ",BE253," ",BO253," ",DK253,DL253,"/",DN253,DO253)</f>
        <v>GRC Simvastatin ΑΔΗΦΑΡΜ Μ.Ε.Π.Ε. film-coated tablet 40mg/</v>
      </c>
      <c r="AU253" s="29"/>
      <c r="AW253" s="2"/>
      <c r="AX253" s="33" t="s">
        <v>1773</v>
      </c>
      <c r="AY253" s="2"/>
      <c r="AZ253" s="0" t="s">
        <v>1143</v>
      </c>
      <c r="BA253" s="4" t="s">
        <v>1144</v>
      </c>
      <c r="BB253" s="110" t="n">
        <v>10221000</v>
      </c>
      <c r="BC253" s="0" t="s">
        <v>781</v>
      </c>
      <c r="BD253" s="94"/>
      <c r="BE253" s="0" t="s">
        <v>1746</v>
      </c>
      <c r="BF253" s="2"/>
      <c r="BG253" s="0" t="s">
        <v>1774</v>
      </c>
      <c r="BH253" s="2"/>
      <c r="BI253" s="95" t="s">
        <v>1384</v>
      </c>
      <c r="BJ253" s="0" t="str">
        <f aca="false">CONCATENATE(CK253," ",BO253," ",DK253,DL253,"/",DN253,DO253)</f>
        <v>Simvastatin film-coated tablet 40mg/</v>
      </c>
      <c r="BK253" s="95"/>
      <c r="BL253" s="0" t="str">
        <f aca="false">CONCATENATE(CK253," ",BO253," ",DK253,DL253,"/",DN253,DO253)</f>
        <v>Simvastatin film-coated tablet 40mg/</v>
      </c>
      <c r="BM253" s="2"/>
      <c r="BN253" s="110" t="n">
        <v>10221000</v>
      </c>
      <c r="BO253" s="0" t="s">
        <v>781</v>
      </c>
      <c r="BP253" s="92"/>
      <c r="BQ253" s="92"/>
      <c r="BR253" s="2"/>
      <c r="BS253" s="0" t="s">
        <v>1659</v>
      </c>
      <c r="BT253" s="2"/>
      <c r="BU253" s="2"/>
      <c r="BV253" s="34" t="n">
        <v>15054000</v>
      </c>
      <c r="BW253" s="93" t="s">
        <v>183</v>
      </c>
      <c r="BX253" s="2"/>
      <c r="BY253" s="2"/>
      <c r="BZ253" s="0" t="n">
        <v>20053000</v>
      </c>
      <c r="CA253" s="100" t="s">
        <v>191</v>
      </c>
      <c r="CB253" s="92"/>
      <c r="CC253" s="92"/>
      <c r="CD253" s="2"/>
      <c r="CE253" s="2"/>
      <c r="CF253" s="2"/>
      <c r="CG253" s="2"/>
      <c r="CH253" s="43" t="n">
        <v>100000091786</v>
      </c>
      <c r="CI253" s="43" t="s">
        <v>192</v>
      </c>
      <c r="CJ253" s="43" t="n">
        <v>100000091786</v>
      </c>
      <c r="CK253" s="0" t="s">
        <v>1144</v>
      </c>
      <c r="CL253" s="73"/>
      <c r="CM253" s="43" t="n">
        <v>100000091786</v>
      </c>
      <c r="CN253" s="73" t="s">
        <v>1148</v>
      </c>
      <c r="CO253" s="92"/>
      <c r="CP253" s="98"/>
      <c r="CQ253" s="0" t="n">
        <v>79902639</v>
      </c>
      <c r="CR253" s="2"/>
      <c r="CS253" s="2"/>
      <c r="CX253" s="2"/>
      <c r="CY253" s="2"/>
      <c r="CZ253" s="92"/>
      <c r="DA253" s="92"/>
      <c r="DB253" s="92"/>
      <c r="DC253" s="92"/>
      <c r="DD253" s="92"/>
      <c r="DE253" s="99" t="s">
        <v>1756</v>
      </c>
      <c r="DF253" s="0" t="s">
        <v>202</v>
      </c>
      <c r="DG253" s="11"/>
      <c r="DH253" s="46" t="n">
        <v>1</v>
      </c>
      <c r="DI253" s="93" t="s">
        <v>183</v>
      </c>
      <c r="DJ253" s="34" t="n">
        <v>15054000</v>
      </c>
      <c r="DK253" s="99" t="s">
        <v>1756</v>
      </c>
      <c r="DL253" s="5" t="s">
        <v>202</v>
      </c>
      <c r="DS253" s="0" t="s">
        <v>1441</v>
      </c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99"/>
      <c r="EH253" s="2"/>
      <c r="EI253" s="2"/>
      <c r="EJ253" s="2"/>
      <c r="EK253" s="2"/>
      <c r="ER253" s="32" t="str">
        <f aca="false">CONCATENATE(CN253," ",FD253," ",DK253,DL253,"/",DN253,DO253)</f>
        <v>simvastatine oral 40mg/</v>
      </c>
      <c r="FD253" s="33" t="s">
        <v>210</v>
      </c>
      <c r="FE253" s="32" t="str">
        <f aca="false">CONCATENATE(CN253," ",FD253," ",DK253,DL253,"/",DN253,DO253)</f>
        <v>simvastatine oral 40mg/</v>
      </c>
    </row>
    <row r="254" customFormat="false" ht="13.8" hidden="false" customHeight="false" outlineLevel="0" collapsed="false">
      <c r="A254" s="91" t="n">
        <v>5547</v>
      </c>
      <c r="B254" s="0" t="s">
        <v>1775</v>
      </c>
      <c r="C254" s="92"/>
      <c r="D254" s="92"/>
      <c r="E254" s="92"/>
      <c r="F254" s="92"/>
      <c r="G254" s="0" t="n">
        <v>3771</v>
      </c>
      <c r="H254" s="91" t="n">
        <v>250040101</v>
      </c>
      <c r="I254" s="91" t="n">
        <v>250040101</v>
      </c>
      <c r="J254" s="2" t="str">
        <f aca="false">CONCATENATE(BI254," ",CK254," ",BE254," ",BO254," ",R254,S254," x ",DK254,DL254,"/",DN254,DO254)</f>
        <v>GRC Simvastatin IASIS PHARMA film-coated tablet 30 x 40mg/</v>
      </c>
      <c r="K254" s="2" t="str">
        <f aca="false">CONCATENATE(BI254," ",CK254," ",BE254," ",BO254," ",R254,S254," x ",DK254,DL254,"/",DN254,DO254)</f>
        <v>GRC Simvastatin IASIS PHARMA film-coated tablet 30 x 40mg/</v>
      </c>
      <c r="L254" s="2"/>
      <c r="M254" s="2"/>
      <c r="N254" s="2"/>
      <c r="O254" s="2"/>
      <c r="P254" s="0" t="n">
        <v>30</v>
      </c>
      <c r="Q254" s="73"/>
      <c r="R254" s="0" t="n">
        <v>30</v>
      </c>
      <c r="S254" s="73"/>
      <c r="T254" s="92"/>
      <c r="U254" s="92"/>
      <c r="V254" s="92"/>
      <c r="W254" s="92"/>
      <c r="X254" s="2"/>
      <c r="Y254" s="2"/>
      <c r="Z254" s="2"/>
      <c r="AA254" s="2" t="n">
        <v>10</v>
      </c>
      <c r="AB254" s="2"/>
      <c r="AC254" s="0" t="s">
        <v>1776</v>
      </c>
      <c r="AD254" s="2"/>
      <c r="AE254" s="2"/>
      <c r="AF254" s="110" t="n">
        <v>10221000</v>
      </c>
      <c r="AG254" s="0" t="s">
        <v>781</v>
      </c>
      <c r="AH254" s="0" t="s">
        <v>1659</v>
      </c>
      <c r="AI254" s="0" t="s">
        <v>1660</v>
      </c>
      <c r="AJ254" s="34" t="n">
        <v>15054000</v>
      </c>
      <c r="AK254" s="93" t="s">
        <v>183</v>
      </c>
      <c r="AL254" s="2"/>
      <c r="AM254" s="2"/>
      <c r="AN254" s="2"/>
      <c r="AO254" s="2"/>
      <c r="AP254" s="0" t="n">
        <v>30</v>
      </c>
      <c r="AR254" s="73"/>
      <c r="AS254" s="73" t="n">
        <f aca="false">AS253+1</f>
        <v>56565769</v>
      </c>
      <c r="AT254" s="36" t="str">
        <f aca="false">CONCATENATE(BI254," ",CK254," ",BE254," ",BO254," ",DK254,DL254,"/",DN254,DO254)</f>
        <v>GRC Simvastatin IASIS PHARMA film-coated tablet 40mg/</v>
      </c>
      <c r="AU254" s="29"/>
      <c r="AW254" s="2"/>
      <c r="AX254" s="33" t="s">
        <v>1777</v>
      </c>
      <c r="AY254" s="2"/>
      <c r="AZ254" s="0" t="s">
        <v>1143</v>
      </c>
      <c r="BA254" s="4" t="s">
        <v>1144</v>
      </c>
      <c r="BB254" s="110" t="n">
        <v>10221000</v>
      </c>
      <c r="BC254" s="0" t="s">
        <v>781</v>
      </c>
      <c r="BD254" s="94"/>
      <c r="BE254" s="0" t="s">
        <v>1425</v>
      </c>
      <c r="BF254" s="2"/>
      <c r="BG254" s="0" t="s">
        <v>1778</v>
      </c>
      <c r="BH254" s="2"/>
      <c r="BI254" s="95" t="s">
        <v>1384</v>
      </c>
      <c r="BJ254" s="0" t="str">
        <f aca="false">CONCATENATE(CK254," ",BO254," ",DK254,DL254,"/",DN254,DO254)</f>
        <v>Simvastatin film-coated tablet 40mg/</v>
      </c>
      <c r="BK254" s="95"/>
      <c r="BL254" s="0" t="str">
        <f aca="false">CONCATENATE(CK254," ",BO254," ",DK254,DL254,"/",DN254,DO254)</f>
        <v>Simvastatin film-coated tablet 40mg/</v>
      </c>
      <c r="BM254" s="2"/>
      <c r="BN254" s="110" t="n">
        <v>10221000</v>
      </c>
      <c r="BO254" s="0" t="s">
        <v>781</v>
      </c>
      <c r="BP254" s="92"/>
      <c r="BQ254" s="92"/>
      <c r="BR254" s="2"/>
      <c r="BS254" s="0" t="s">
        <v>1659</v>
      </c>
      <c r="BT254" s="2"/>
      <c r="BU254" s="2"/>
      <c r="BV254" s="34" t="n">
        <v>15054000</v>
      </c>
      <c r="BW254" s="93" t="s">
        <v>183</v>
      </c>
      <c r="BX254" s="2"/>
      <c r="BY254" s="2"/>
      <c r="BZ254" s="0" t="n">
        <v>20053000</v>
      </c>
      <c r="CA254" s="100" t="s">
        <v>191</v>
      </c>
      <c r="CB254" s="92"/>
      <c r="CC254" s="92"/>
      <c r="CD254" s="2"/>
      <c r="CE254" s="2"/>
      <c r="CF254" s="2"/>
      <c r="CG254" s="2"/>
      <c r="CH254" s="43" t="n">
        <v>100000091786</v>
      </c>
      <c r="CI254" s="43" t="s">
        <v>192</v>
      </c>
      <c r="CJ254" s="43" t="n">
        <v>100000091786</v>
      </c>
      <c r="CK254" s="0" t="s">
        <v>1144</v>
      </c>
      <c r="CL254" s="73"/>
      <c r="CM254" s="43" t="n">
        <v>100000091786</v>
      </c>
      <c r="CN254" s="73" t="s">
        <v>1148</v>
      </c>
      <c r="CO254" s="92"/>
      <c r="CP254" s="98"/>
      <c r="CQ254" s="0" t="n">
        <v>79902639</v>
      </c>
      <c r="CR254" s="2"/>
      <c r="CS254" s="2"/>
      <c r="CX254" s="2"/>
      <c r="CY254" s="2"/>
      <c r="CZ254" s="92"/>
      <c r="DA254" s="92"/>
      <c r="DB254" s="92"/>
      <c r="DC254" s="92"/>
      <c r="DD254" s="92"/>
      <c r="DE254" s="99" t="s">
        <v>1756</v>
      </c>
      <c r="DF254" s="0" t="s">
        <v>202</v>
      </c>
      <c r="DG254" s="11"/>
      <c r="DH254" s="46" t="n">
        <v>1</v>
      </c>
      <c r="DI254" s="93" t="s">
        <v>183</v>
      </c>
      <c r="DJ254" s="34" t="n">
        <v>15054000</v>
      </c>
      <c r="DK254" s="99" t="s">
        <v>1756</v>
      </c>
      <c r="DL254" s="5" t="s">
        <v>202</v>
      </c>
      <c r="DS254" s="0" t="s">
        <v>1729</v>
      </c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99"/>
      <c r="EH254" s="2"/>
      <c r="EI254" s="2"/>
      <c r="EJ254" s="2"/>
      <c r="EK254" s="2"/>
      <c r="ER254" s="32" t="str">
        <f aca="false">CONCATENATE(CN254," ",FD254," ",DK254,DL254,"/",DN254,DO254)</f>
        <v>simvastatine oral 40mg/</v>
      </c>
      <c r="FD254" s="33" t="s">
        <v>210</v>
      </c>
      <c r="FE254" s="32" t="str">
        <f aca="false">CONCATENATE(CN254," ",FD254," ",DK254,DL254,"/",DN254,DO254)</f>
        <v>simvastatine oral 40mg/</v>
      </c>
    </row>
    <row r="255" customFormat="false" ht="13.8" hidden="false" customHeight="false" outlineLevel="0" collapsed="false">
      <c r="A255" s="91" t="n">
        <v>4370</v>
      </c>
      <c r="B255" s="0" t="s">
        <v>1779</v>
      </c>
      <c r="C255" s="92"/>
      <c r="D255" s="92"/>
      <c r="E255" s="92"/>
      <c r="F255" s="92"/>
      <c r="G255" s="0" t="n">
        <v>3772</v>
      </c>
      <c r="H255" s="91" t="n">
        <v>250040103</v>
      </c>
      <c r="I255" s="91" t="n">
        <v>250040103</v>
      </c>
      <c r="J255" s="2" t="str">
        <f aca="false">CONCATENATE(BI255," ",CK255," ",BE255," ",BO255," ",R255,S255," x ",DK255,DL255,"/",DN255,DO255)</f>
        <v>GRC Simvastatin NOVENDIA PHARMACEUTICALS ΕΠΕ film-coated tablet 30 x 40mg/</v>
      </c>
      <c r="K255" s="2" t="str">
        <f aca="false">CONCATENATE(BI255," ",CK255," ",BE255," ",BO255," ",R255,S255," x ",DK255,DL255,"/",DN255,DO255)</f>
        <v>GRC Simvastatin NOVENDIA PHARMACEUTICALS ΕΠΕ film-coated tablet 30 x 40mg/</v>
      </c>
      <c r="L255" s="2"/>
      <c r="M255" s="2"/>
      <c r="N255" s="2"/>
      <c r="O255" s="2"/>
      <c r="P255" s="0" t="n">
        <v>30</v>
      </c>
      <c r="Q255" s="73"/>
      <c r="R255" s="0" t="n">
        <v>30</v>
      </c>
      <c r="S255" s="73"/>
      <c r="T255" s="92"/>
      <c r="U255" s="92"/>
      <c r="V255" s="92"/>
      <c r="W255" s="92"/>
      <c r="X255" s="2"/>
      <c r="Y255" s="2"/>
      <c r="Z255" s="2"/>
      <c r="AA255" s="2" t="n">
        <v>30</v>
      </c>
      <c r="AB255" s="2"/>
      <c r="AC255" s="0" t="s">
        <v>1378</v>
      </c>
      <c r="AD255" s="2"/>
      <c r="AE255" s="2"/>
      <c r="AF255" s="110" t="n">
        <v>10221000</v>
      </c>
      <c r="AG255" s="0" t="s">
        <v>781</v>
      </c>
      <c r="AH255" s="0" t="s">
        <v>1659</v>
      </c>
      <c r="AI255" s="0" t="s">
        <v>1660</v>
      </c>
      <c r="AJ255" s="34" t="n">
        <v>15054000</v>
      </c>
      <c r="AK255" s="93" t="s">
        <v>183</v>
      </c>
      <c r="AL255" s="2"/>
      <c r="AM255" s="2"/>
      <c r="AN255" s="2"/>
      <c r="AO255" s="2"/>
      <c r="AP255" s="0" t="n">
        <v>30</v>
      </c>
      <c r="AR255" s="73"/>
      <c r="AS255" s="73" t="n">
        <f aca="false">AS254+1</f>
        <v>56565770</v>
      </c>
      <c r="AT255" s="36" t="str">
        <f aca="false">CONCATENATE(BI255," ",CK255," ",BE255," ",BO255," ",DK255,DL255,"/",DN255,DO255)</f>
        <v>GRC Simvastatin NOVENDIA PHARMACEUTICALS ΕΠΕ film-coated tablet 40mg/</v>
      </c>
      <c r="AU255" s="29"/>
      <c r="AW255" s="2"/>
      <c r="AX255" s="33" t="s">
        <v>1780</v>
      </c>
      <c r="AY255" s="2"/>
      <c r="AZ255" s="0" t="s">
        <v>1143</v>
      </c>
      <c r="BA255" s="4" t="s">
        <v>1144</v>
      </c>
      <c r="BB255" s="110" t="n">
        <v>10221000</v>
      </c>
      <c r="BC255" s="0" t="s">
        <v>781</v>
      </c>
      <c r="BD255" s="94"/>
      <c r="BE255" s="0" t="s">
        <v>1781</v>
      </c>
      <c r="BF255" s="2"/>
      <c r="BG255" s="0" t="s">
        <v>1782</v>
      </c>
      <c r="BH255" s="2"/>
      <c r="BI255" s="95" t="s">
        <v>1384</v>
      </c>
      <c r="BJ255" s="0" t="str">
        <f aca="false">CONCATENATE(CK255," ",BO255," ",DK255,DL255,"/",DN255,DO255)</f>
        <v>Simvastatin film-coated tablet 40mg/</v>
      </c>
      <c r="BK255" s="95"/>
      <c r="BL255" s="0" t="str">
        <f aca="false">CONCATENATE(CK255," ",BO255," ",DK255,DL255,"/",DN255,DO255)</f>
        <v>Simvastatin film-coated tablet 40mg/</v>
      </c>
      <c r="BM255" s="2"/>
      <c r="BN255" s="110" t="n">
        <v>10221000</v>
      </c>
      <c r="BO255" s="0" t="s">
        <v>781</v>
      </c>
      <c r="BP255" s="92"/>
      <c r="BQ255" s="92"/>
      <c r="BR255" s="2"/>
      <c r="BS255" s="0" t="s">
        <v>1659</v>
      </c>
      <c r="BT255" s="2"/>
      <c r="BU255" s="2"/>
      <c r="BV255" s="34" t="n">
        <v>15054000</v>
      </c>
      <c r="BW255" s="93" t="s">
        <v>183</v>
      </c>
      <c r="BX255" s="2"/>
      <c r="BY255" s="2"/>
      <c r="BZ255" s="0" t="n">
        <v>20053000</v>
      </c>
      <c r="CA255" s="100" t="s">
        <v>191</v>
      </c>
      <c r="CB255" s="92"/>
      <c r="CC255" s="92"/>
      <c r="CD255" s="2"/>
      <c r="CE255" s="2"/>
      <c r="CF255" s="2"/>
      <c r="CG255" s="2"/>
      <c r="CH255" s="43" t="n">
        <v>100000091786</v>
      </c>
      <c r="CI255" s="43" t="s">
        <v>192</v>
      </c>
      <c r="CJ255" s="43" t="n">
        <v>100000091786</v>
      </c>
      <c r="CK255" s="0" t="s">
        <v>1144</v>
      </c>
      <c r="CL255" s="73"/>
      <c r="CM255" s="43" t="n">
        <v>100000091786</v>
      </c>
      <c r="CN255" s="73" t="s">
        <v>1148</v>
      </c>
      <c r="CO255" s="92"/>
      <c r="CP255" s="98"/>
      <c r="CQ255" s="0" t="n">
        <v>79902639</v>
      </c>
      <c r="CR255" s="2"/>
      <c r="CS255" s="2"/>
      <c r="CX255" s="2"/>
      <c r="CY255" s="2"/>
      <c r="CZ255" s="92"/>
      <c r="DA255" s="92"/>
      <c r="DB255" s="92"/>
      <c r="DC255" s="92"/>
      <c r="DD255" s="92"/>
      <c r="DE255" s="99" t="s">
        <v>1756</v>
      </c>
      <c r="DF255" s="0" t="s">
        <v>202</v>
      </c>
      <c r="DG255" s="11"/>
      <c r="DH255" s="46" t="n">
        <v>1</v>
      </c>
      <c r="DI255" s="93" t="s">
        <v>183</v>
      </c>
      <c r="DJ255" s="34" t="n">
        <v>15054000</v>
      </c>
      <c r="DK255" s="99" t="s">
        <v>1756</v>
      </c>
      <c r="DL255" s="5" t="s">
        <v>202</v>
      </c>
      <c r="DS255" s="0" t="s">
        <v>1729</v>
      </c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99"/>
      <c r="EH255" s="2"/>
      <c r="EI255" s="2"/>
      <c r="EJ255" s="2"/>
      <c r="EK255" s="2"/>
      <c r="ER255" s="32" t="str">
        <f aca="false">CONCATENATE(CN255," ",FD255," ",DK255,DL255,"/",DN255,DO255)</f>
        <v>simvastatine oral 40mg/</v>
      </c>
      <c r="FD255" s="33" t="s">
        <v>210</v>
      </c>
      <c r="FE255" s="32" t="str">
        <f aca="false">CONCATENATE(CN255," ",FD255," ",DK255,DL255,"/",DN255,DO255)</f>
        <v>simvastatine oral 40mg/</v>
      </c>
    </row>
    <row r="256" customFormat="false" ht="13.8" hidden="false" customHeight="false" outlineLevel="0" collapsed="false">
      <c r="A256" s="91" t="n">
        <v>4371</v>
      </c>
      <c r="B256" s="0" t="s">
        <v>1783</v>
      </c>
      <c r="C256" s="92"/>
      <c r="D256" s="92"/>
      <c r="E256" s="92"/>
      <c r="F256" s="92"/>
      <c r="G256" s="0" t="n">
        <v>3773</v>
      </c>
      <c r="H256" s="91" t="n">
        <v>250040104</v>
      </c>
      <c r="I256" s="91" t="n">
        <v>250040104</v>
      </c>
      <c r="J256" s="2" t="str">
        <f aca="false">CONCATENATE(BI256," ",CK256," ",BE256," ",BO256," ",R256,S256," x ",DK256,DL256,"/",DN256,DO256)</f>
        <v>GRC Simvastatin NOVENDIA PHARMACEUTICALS ΕΠΕ film-coated tablet 50 x 40mg/</v>
      </c>
      <c r="K256" s="2" t="str">
        <f aca="false">CONCATENATE(BI256," ",CK256," ",BE256," ",BO256," ",R256,S256," x ",DK256,DL256,"/",DN256,DO256)</f>
        <v>GRC Simvastatin NOVENDIA PHARMACEUTICALS ΕΠΕ film-coated tablet 50 x 40mg/</v>
      </c>
      <c r="L256" s="2"/>
      <c r="M256" s="2"/>
      <c r="N256" s="2"/>
      <c r="O256" s="2"/>
      <c r="P256" s="0" t="n">
        <v>50</v>
      </c>
      <c r="Q256" s="73"/>
      <c r="R256" s="0" t="n">
        <v>50</v>
      </c>
      <c r="S256" s="73"/>
      <c r="T256" s="92"/>
      <c r="U256" s="92"/>
      <c r="V256" s="92"/>
      <c r="W256" s="92"/>
      <c r="X256" s="2"/>
      <c r="Y256" s="2"/>
      <c r="Z256" s="2"/>
      <c r="AA256" s="2" t="n">
        <v>60</v>
      </c>
      <c r="AB256" s="2"/>
      <c r="AC256" s="0" t="s">
        <v>1784</v>
      </c>
      <c r="AD256" s="2"/>
      <c r="AE256" s="2"/>
      <c r="AF256" s="110" t="n">
        <v>10221000</v>
      </c>
      <c r="AG256" s="0" t="s">
        <v>781</v>
      </c>
      <c r="AH256" s="0" t="s">
        <v>1659</v>
      </c>
      <c r="AI256" s="0" t="s">
        <v>1660</v>
      </c>
      <c r="AJ256" s="34" t="n">
        <v>15054000</v>
      </c>
      <c r="AK256" s="93" t="s">
        <v>183</v>
      </c>
      <c r="AL256" s="2"/>
      <c r="AM256" s="2"/>
      <c r="AN256" s="2"/>
      <c r="AO256" s="2"/>
      <c r="AP256" s="0" t="n">
        <v>50</v>
      </c>
      <c r="AR256" s="73"/>
      <c r="AS256" s="73" t="n">
        <f aca="false">AS255+1</f>
        <v>56565771</v>
      </c>
      <c r="AT256" s="36" t="str">
        <f aca="false">CONCATENATE(BI256," ",CK256," ",BE256," ",BO256," ",DK256,DL256,"/",DN256,DO256)</f>
        <v>GRC Simvastatin NOVENDIA PHARMACEUTICALS ΕΠΕ film-coated tablet 40mg/</v>
      </c>
      <c r="AU256" s="29"/>
      <c r="AW256" s="2"/>
      <c r="AX256" s="33" t="s">
        <v>1780</v>
      </c>
      <c r="AY256" s="2"/>
      <c r="AZ256" s="0" t="s">
        <v>1143</v>
      </c>
      <c r="BA256" s="4" t="s">
        <v>1144</v>
      </c>
      <c r="BB256" s="110" t="n">
        <v>10221000</v>
      </c>
      <c r="BC256" s="0" t="s">
        <v>781</v>
      </c>
      <c r="BD256" s="94"/>
      <c r="BE256" s="0" t="s">
        <v>1781</v>
      </c>
      <c r="BF256" s="2"/>
      <c r="BG256" s="0" t="s">
        <v>1778</v>
      </c>
      <c r="BH256" s="2"/>
      <c r="BI256" s="95" t="s">
        <v>1384</v>
      </c>
      <c r="BJ256" s="0" t="str">
        <f aca="false">CONCATENATE(CK256," ",BO256," ",DK256,DL256,"/",DN256,DO256)</f>
        <v>Simvastatin film-coated tablet 40mg/</v>
      </c>
      <c r="BK256" s="95"/>
      <c r="BL256" s="0" t="str">
        <f aca="false">CONCATENATE(CK256," ",BO256," ",DK256,DL256,"/",DN256,DO256)</f>
        <v>Simvastatin film-coated tablet 40mg/</v>
      </c>
      <c r="BM256" s="2"/>
      <c r="BN256" s="110" t="n">
        <v>10221000</v>
      </c>
      <c r="BO256" s="0" t="s">
        <v>781</v>
      </c>
      <c r="BP256" s="92"/>
      <c r="BQ256" s="92"/>
      <c r="BR256" s="2"/>
      <c r="BS256" s="0" t="s">
        <v>1659</v>
      </c>
      <c r="BT256" s="2"/>
      <c r="BU256" s="2"/>
      <c r="BV256" s="34" t="n">
        <v>15054000</v>
      </c>
      <c r="BW256" s="93" t="s">
        <v>183</v>
      </c>
      <c r="BX256" s="2"/>
      <c r="BY256" s="2"/>
      <c r="BZ256" s="0" t="n">
        <v>20053000</v>
      </c>
      <c r="CA256" s="100" t="s">
        <v>191</v>
      </c>
      <c r="CB256" s="92"/>
      <c r="CC256" s="92"/>
      <c r="CD256" s="2"/>
      <c r="CE256" s="2"/>
      <c r="CF256" s="2"/>
      <c r="CG256" s="2"/>
      <c r="CH256" s="43" t="n">
        <v>100000091786</v>
      </c>
      <c r="CI256" s="43" t="s">
        <v>192</v>
      </c>
      <c r="CJ256" s="43" t="n">
        <v>100000091786</v>
      </c>
      <c r="CK256" s="0" t="s">
        <v>1144</v>
      </c>
      <c r="CL256" s="73"/>
      <c r="CM256" s="43" t="n">
        <v>100000091786</v>
      </c>
      <c r="CN256" s="73" t="s">
        <v>1148</v>
      </c>
      <c r="CO256" s="92"/>
      <c r="CP256" s="98"/>
      <c r="CQ256" s="0" t="n">
        <v>79902639</v>
      </c>
      <c r="CR256" s="2"/>
      <c r="CS256" s="2"/>
      <c r="CX256" s="2"/>
      <c r="CY256" s="2"/>
      <c r="CZ256" s="92"/>
      <c r="DA256" s="92"/>
      <c r="DB256" s="92"/>
      <c r="DC256" s="92"/>
      <c r="DD256" s="92"/>
      <c r="DE256" s="99" t="s">
        <v>1756</v>
      </c>
      <c r="DF256" s="0" t="s">
        <v>202</v>
      </c>
      <c r="DG256" s="11"/>
      <c r="DH256" s="46" t="n">
        <v>1</v>
      </c>
      <c r="DI256" s="93" t="s">
        <v>183</v>
      </c>
      <c r="DJ256" s="34" t="n">
        <v>15054000</v>
      </c>
      <c r="DK256" s="99" t="s">
        <v>1756</v>
      </c>
      <c r="DL256" s="5" t="s">
        <v>202</v>
      </c>
      <c r="DS256" s="0" t="s">
        <v>1729</v>
      </c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99"/>
      <c r="EH256" s="2"/>
      <c r="EI256" s="2"/>
      <c r="EJ256" s="2"/>
      <c r="EK256" s="2"/>
      <c r="ER256" s="32" t="str">
        <f aca="false">CONCATENATE(CN256," ",FD256," ",DK256,DL256,"/",DN256,DO256)</f>
        <v>simvastatine oral 40mg/</v>
      </c>
      <c r="FD256" s="33" t="s">
        <v>210</v>
      </c>
      <c r="FE256" s="32" t="str">
        <f aca="false">CONCATENATE(CN256," ",FD256," ",DK256,DL256,"/",DN256,DO256)</f>
        <v>simvastatine oral 40mg/</v>
      </c>
    </row>
    <row r="257" customFormat="false" ht="26.75" hidden="false" customHeight="false" outlineLevel="0" collapsed="false">
      <c r="A257" s="91" t="n">
        <v>4272</v>
      </c>
      <c r="B257" s="0" t="s">
        <v>1785</v>
      </c>
      <c r="C257" s="92"/>
      <c r="D257" s="92"/>
      <c r="E257" s="92"/>
      <c r="F257" s="92"/>
      <c r="G257" s="0" t="n">
        <v>3775</v>
      </c>
      <c r="H257" s="91" t="n">
        <v>250100102</v>
      </c>
      <c r="I257" s="91" t="n">
        <v>250100102</v>
      </c>
      <c r="J257" s="2" t="str">
        <f aca="false">CONCATENATE(BI257," ",CK257," ",BE257," ",BO257," ",R257,S257," x ",DK257,DL257,"/",DN257,DO257)</f>
        <v>GRC Simvastatin VIVAX PHARMACEUTICALS LTD, GREECE film-coated tablet 30 x 20mg/</v>
      </c>
      <c r="K257" s="2" t="str">
        <f aca="false">CONCATENATE(BI257," ",CK257," ",BE257," ",BO257," ",R257,S257," x ",DK257,DL257,"/",DN257,DO257)</f>
        <v>GRC Simvastatin VIVAX PHARMACEUTICALS LTD, GREECE film-coated tablet 30 x 20mg/</v>
      </c>
      <c r="L257" s="2"/>
      <c r="M257" s="2"/>
      <c r="N257" s="2"/>
      <c r="O257" s="2"/>
      <c r="P257" s="0" t="n">
        <v>30</v>
      </c>
      <c r="Q257" s="73"/>
      <c r="R257" s="0" t="n">
        <v>30</v>
      </c>
      <c r="S257" s="73"/>
      <c r="T257" s="92"/>
      <c r="U257" s="92"/>
      <c r="V257" s="92"/>
      <c r="W257" s="92"/>
      <c r="X257" s="2"/>
      <c r="Y257" s="2"/>
      <c r="Z257" s="2"/>
      <c r="AA257" s="2" t="n">
        <v>30</v>
      </c>
      <c r="AB257" s="2"/>
      <c r="AC257" s="0" t="s">
        <v>1665</v>
      </c>
      <c r="AD257" s="2"/>
      <c r="AE257" s="2"/>
      <c r="AF257" s="110" t="n">
        <v>10221000</v>
      </c>
      <c r="AG257" s="0" t="s">
        <v>781</v>
      </c>
      <c r="AH257" s="0" t="s">
        <v>1659</v>
      </c>
      <c r="AI257" s="0" t="s">
        <v>1660</v>
      </c>
      <c r="AJ257" s="34" t="n">
        <v>15054000</v>
      </c>
      <c r="AK257" s="93" t="s">
        <v>183</v>
      </c>
      <c r="AL257" s="2"/>
      <c r="AM257" s="2"/>
      <c r="AN257" s="2"/>
      <c r="AO257" s="2"/>
      <c r="AP257" s="0" t="n">
        <v>30</v>
      </c>
      <c r="AR257" s="73"/>
      <c r="AS257" s="73" t="n">
        <f aca="false">AS256+1</f>
        <v>56565772</v>
      </c>
      <c r="AT257" s="36" t="str">
        <f aca="false">CONCATENATE(BI257," ",CK257," ",BE257," ",BO257," ",DK257,DL257,"/",DN257,DO257)</f>
        <v>GRC Simvastatin VIVAX PHARMACEUTICALS LTD, GREECE film-coated tablet 20mg/</v>
      </c>
      <c r="AU257" s="29"/>
      <c r="AW257" s="2"/>
      <c r="AX257" s="33" t="s">
        <v>1786</v>
      </c>
      <c r="AY257" s="2"/>
      <c r="AZ257" s="0" t="s">
        <v>1143</v>
      </c>
      <c r="BA257" s="4" t="s">
        <v>1144</v>
      </c>
      <c r="BB257" s="110" t="n">
        <v>10221000</v>
      </c>
      <c r="BC257" s="0" t="s">
        <v>781</v>
      </c>
      <c r="BD257" s="94"/>
      <c r="BE257" s="0" t="s">
        <v>1764</v>
      </c>
      <c r="BF257" s="2"/>
      <c r="BG257" s="0" t="s">
        <v>1453</v>
      </c>
      <c r="BH257" s="2"/>
      <c r="BI257" s="95" t="s">
        <v>1384</v>
      </c>
      <c r="BJ257" s="0" t="str">
        <f aca="false">CONCATENATE(CK257," ",BO257," ",DK257,DL257,"/",DN257,DO257)</f>
        <v>Simvastatin film-coated tablet 20mg/</v>
      </c>
      <c r="BK257" s="95"/>
      <c r="BL257" s="0" t="str">
        <f aca="false">CONCATENATE(CK257," ",BO257," ",DK257,DL257,"/",DN257,DO257)</f>
        <v>Simvastatin film-coated tablet 20mg/</v>
      </c>
      <c r="BM257" s="2"/>
      <c r="BN257" s="110" t="n">
        <v>10221000</v>
      </c>
      <c r="BO257" s="0" t="s">
        <v>781</v>
      </c>
      <c r="BP257" s="92"/>
      <c r="BQ257" s="92"/>
      <c r="BR257" s="2"/>
      <c r="BS257" s="0" t="s">
        <v>1659</v>
      </c>
      <c r="BT257" s="2"/>
      <c r="BU257" s="2"/>
      <c r="BV257" s="34" t="n">
        <v>15054000</v>
      </c>
      <c r="BW257" s="93" t="s">
        <v>183</v>
      </c>
      <c r="BX257" s="2"/>
      <c r="BY257" s="2"/>
      <c r="BZ257" s="0" t="n">
        <v>20053000</v>
      </c>
      <c r="CA257" s="100" t="s">
        <v>191</v>
      </c>
      <c r="CB257" s="92"/>
      <c r="CC257" s="92"/>
      <c r="CD257" s="2"/>
      <c r="CE257" s="2"/>
      <c r="CF257" s="2"/>
      <c r="CG257" s="2"/>
      <c r="CH257" s="43" t="n">
        <v>100000091786</v>
      </c>
      <c r="CI257" s="43" t="s">
        <v>192</v>
      </c>
      <c r="CJ257" s="43" t="n">
        <v>100000091786</v>
      </c>
      <c r="CK257" s="0" t="s">
        <v>1144</v>
      </c>
      <c r="CL257" s="73"/>
      <c r="CM257" s="43" t="n">
        <v>100000091786</v>
      </c>
      <c r="CN257" s="73" t="s">
        <v>1148</v>
      </c>
      <c r="CO257" s="92"/>
      <c r="CP257" s="98"/>
      <c r="CQ257" s="0" t="n">
        <v>79902639</v>
      </c>
      <c r="CR257" s="2"/>
      <c r="CS257" s="2"/>
      <c r="CX257" s="2"/>
      <c r="CY257" s="2"/>
      <c r="CZ257" s="92"/>
      <c r="DA257" s="92"/>
      <c r="DB257" s="92"/>
      <c r="DC257" s="92"/>
      <c r="DD257" s="92"/>
      <c r="DE257" s="99" t="s">
        <v>877</v>
      </c>
      <c r="DF257" s="0" t="s">
        <v>202</v>
      </c>
      <c r="DG257" s="11"/>
      <c r="DH257" s="46" t="n">
        <v>1</v>
      </c>
      <c r="DI257" s="93" t="s">
        <v>183</v>
      </c>
      <c r="DJ257" s="34" t="n">
        <v>15054000</v>
      </c>
      <c r="DK257" s="99" t="s">
        <v>877</v>
      </c>
      <c r="DL257" s="5" t="s">
        <v>202</v>
      </c>
      <c r="DS257" s="0" t="s">
        <v>1725</v>
      </c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99"/>
      <c r="EH257" s="2"/>
      <c r="EI257" s="2"/>
      <c r="EJ257" s="2"/>
      <c r="EK257" s="2"/>
      <c r="ER257" s="32" t="str">
        <f aca="false">CONCATENATE(CN257," ",FD257," ",DK257,DL257,"/",DN257,DO257)</f>
        <v>simvastatine oral 20mg/</v>
      </c>
      <c r="FD257" s="33" t="s">
        <v>210</v>
      </c>
      <c r="FE257" s="32" t="str">
        <f aca="false">CONCATENATE(CN257," ",FD257," ",DK257,DL257,"/",DN257,DO257)</f>
        <v>simvastatine oral 20mg/</v>
      </c>
    </row>
    <row r="258" customFormat="false" ht="13.8" hidden="false" customHeight="false" outlineLevel="0" collapsed="false">
      <c r="A258" s="91" t="n">
        <v>7983</v>
      </c>
      <c r="B258" s="0" t="s">
        <v>1787</v>
      </c>
      <c r="C258" s="92"/>
      <c r="D258" s="92"/>
      <c r="E258" s="92"/>
      <c r="F258" s="92"/>
      <c r="G258" s="0" t="n">
        <v>3776</v>
      </c>
      <c r="H258" s="91" t="n">
        <v>250100202</v>
      </c>
      <c r="I258" s="91" t="n">
        <v>250100202</v>
      </c>
      <c r="J258" s="2" t="str">
        <f aca="false">CONCATENATE(BI258," ",CK258," ",BE258," ",BO258," ",R258,S258," x ",DK258,DL258,"/",DN258,DO258)</f>
        <v>GRC Simvastatin MEDICAL PHARMAQUALITY AE film-coated tablet 10 x 20mg/</v>
      </c>
      <c r="K258" s="2" t="str">
        <f aca="false">CONCATENATE(BI258," ",CK258," ",BE258," ",BO258," ",R258,S258," x ",DK258,DL258,"/",DN258,DO258)</f>
        <v>GRC Simvastatin MEDICAL PHARMAQUALITY AE film-coated tablet 10 x 20mg/</v>
      </c>
      <c r="L258" s="2"/>
      <c r="M258" s="2"/>
      <c r="N258" s="2"/>
      <c r="O258" s="2"/>
      <c r="P258" s="0" t="n">
        <v>10</v>
      </c>
      <c r="Q258" s="73"/>
      <c r="R258" s="0" t="n">
        <v>10</v>
      </c>
      <c r="S258" s="73"/>
      <c r="T258" s="92"/>
      <c r="U258" s="92"/>
      <c r="V258" s="92"/>
      <c r="W258" s="92"/>
      <c r="X258" s="2"/>
      <c r="Y258" s="2"/>
      <c r="Z258" s="2"/>
      <c r="AA258" s="2" t="n">
        <v>30</v>
      </c>
      <c r="AB258" s="2"/>
      <c r="AC258" s="0" t="s">
        <v>1665</v>
      </c>
      <c r="AD258" s="2"/>
      <c r="AE258" s="2"/>
      <c r="AF258" s="110" t="n">
        <v>10221000</v>
      </c>
      <c r="AG258" s="0" t="s">
        <v>781</v>
      </c>
      <c r="AH258" s="0" t="s">
        <v>1659</v>
      </c>
      <c r="AI258" s="0" t="s">
        <v>1660</v>
      </c>
      <c r="AJ258" s="34" t="n">
        <v>15054000</v>
      </c>
      <c r="AK258" s="93" t="s">
        <v>183</v>
      </c>
      <c r="AL258" s="2"/>
      <c r="AM258" s="2"/>
      <c r="AN258" s="2"/>
      <c r="AO258" s="2"/>
      <c r="AP258" s="0" t="n">
        <v>10</v>
      </c>
      <c r="AR258" s="73"/>
      <c r="AS258" s="73" t="n">
        <f aca="false">AS257+1</f>
        <v>56565773</v>
      </c>
      <c r="AT258" s="36" t="str">
        <f aca="false">CONCATENATE(BI258," ",CK258," ",BE258," ",BO258," ",DK258,DL258,"/",DN258,DO258)</f>
        <v>GRC Simvastatin MEDICAL PHARMAQUALITY AE film-coated tablet 20mg/</v>
      </c>
      <c r="AU258" s="29"/>
      <c r="AW258" s="2"/>
      <c r="AX258" s="33" t="s">
        <v>1752</v>
      </c>
      <c r="AY258" s="2"/>
      <c r="AZ258" s="0" t="s">
        <v>1143</v>
      </c>
      <c r="BA258" s="4" t="s">
        <v>1144</v>
      </c>
      <c r="BB258" s="110" t="n">
        <v>10221000</v>
      </c>
      <c r="BC258" s="0" t="s">
        <v>781</v>
      </c>
      <c r="BD258" s="94"/>
      <c r="BE258" s="0" t="s">
        <v>1463</v>
      </c>
      <c r="BF258" s="2"/>
      <c r="BG258" s="0" t="s">
        <v>1453</v>
      </c>
      <c r="BH258" s="2"/>
      <c r="BI258" s="95" t="s">
        <v>1384</v>
      </c>
      <c r="BJ258" s="0" t="str">
        <f aca="false">CONCATENATE(CK258," ",BO258," ",DK258,DL258,"/",DN258,DO258)</f>
        <v>Simvastatin film-coated tablet 20mg/</v>
      </c>
      <c r="BK258" s="95"/>
      <c r="BL258" s="0" t="str">
        <f aca="false">CONCATENATE(CK258," ",BO258," ",DK258,DL258,"/",DN258,DO258)</f>
        <v>Simvastatin film-coated tablet 20mg/</v>
      </c>
      <c r="BM258" s="2"/>
      <c r="BN258" s="110" t="n">
        <v>10221000</v>
      </c>
      <c r="BO258" s="0" t="s">
        <v>781</v>
      </c>
      <c r="BP258" s="92"/>
      <c r="BQ258" s="92"/>
      <c r="BR258" s="2"/>
      <c r="BS258" s="0" t="s">
        <v>1659</v>
      </c>
      <c r="BT258" s="2"/>
      <c r="BU258" s="2"/>
      <c r="BV258" s="34" t="n">
        <v>15054000</v>
      </c>
      <c r="BW258" s="93" t="s">
        <v>183</v>
      </c>
      <c r="BX258" s="2"/>
      <c r="BY258" s="2"/>
      <c r="BZ258" s="0" t="n">
        <v>20053000</v>
      </c>
      <c r="CA258" s="100" t="s">
        <v>191</v>
      </c>
      <c r="CB258" s="92"/>
      <c r="CC258" s="92"/>
      <c r="CD258" s="2"/>
      <c r="CE258" s="2"/>
      <c r="CF258" s="2"/>
      <c r="CG258" s="2"/>
      <c r="CH258" s="43" t="n">
        <v>100000091786</v>
      </c>
      <c r="CI258" s="43" t="s">
        <v>192</v>
      </c>
      <c r="CJ258" s="43" t="n">
        <v>100000091786</v>
      </c>
      <c r="CK258" s="0" t="s">
        <v>1144</v>
      </c>
      <c r="CL258" s="73"/>
      <c r="CM258" s="43" t="n">
        <v>100000091786</v>
      </c>
      <c r="CN258" s="73" t="s">
        <v>1148</v>
      </c>
      <c r="CO258" s="92"/>
      <c r="CP258" s="98"/>
      <c r="CQ258" s="0" t="n">
        <v>79902639</v>
      </c>
      <c r="CR258" s="2"/>
      <c r="CS258" s="2"/>
      <c r="CX258" s="2"/>
      <c r="CY258" s="2"/>
      <c r="CZ258" s="92"/>
      <c r="DA258" s="92"/>
      <c r="DB258" s="92"/>
      <c r="DC258" s="92"/>
      <c r="DD258" s="92"/>
      <c r="DE258" s="99" t="s">
        <v>877</v>
      </c>
      <c r="DF258" s="0" t="s">
        <v>202</v>
      </c>
      <c r="DG258" s="11"/>
      <c r="DH258" s="46" t="n">
        <v>1</v>
      </c>
      <c r="DI258" s="93" t="s">
        <v>183</v>
      </c>
      <c r="DJ258" s="34" t="n">
        <v>15054000</v>
      </c>
      <c r="DK258" s="99" t="s">
        <v>877</v>
      </c>
      <c r="DL258" s="5" t="s">
        <v>202</v>
      </c>
      <c r="DS258" s="0" t="s">
        <v>1729</v>
      </c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99"/>
      <c r="EH258" s="2"/>
      <c r="EI258" s="2"/>
      <c r="EJ258" s="2"/>
      <c r="EK258" s="2"/>
      <c r="ER258" s="32" t="str">
        <f aca="false">CONCATENATE(CN258," ",FD258," ",DK258,DL258,"/",DN258,DO258)</f>
        <v>simvastatine oral 20mg/</v>
      </c>
      <c r="FD258" s="33" t="s">
        <v>210</v>
      </c>
      <c r="FE258" s="32" t="str">
        <f aca="false">CONCATENATE(CN258," ",FD258," ",DK258,DL258,"/",DN258,DO258)</f>
        <v>simvastatine oral 20mg/</v>
      </c>
    </row>
    <row r="259" customFormat="false" ht="13.8" hidden="false" customHeight="false" outlineLevel="0" collapsed="false">
      <c r="A259" s="91" t="n">
        <v>7984</v>
      </c>
      <c r="B259" s="0" t="s">
        <v>1788</v>
      </c>
      <c r="C259" s="92"/>
      <c r="D259" s="92"/>
      <c r="E259" s="92"/>
      <c r="F259" s="92"/>
      <c r="G259" s="0" t="n">
        <v>3777</v>
      </c>
      <c r="H259" s="91" t="n">
        <v>250110102</v>
      </c>
      <c r="I259" s="91" t="n">
        <v>250110102</v>
      </c>
      <c r="J259" s="2" t="str">
        <f aca="false">CONCATENATE(BI259," ",CK259," ",BE259," ",BO259," ",R259,S259," x ",DK259,DL259,"/",DN259,DO259)</f>
        <v>GRC Simvastatin MEDICAL PHARMAQUALITY AE film-coated tablet 10 x 40mg/</v>
      </c>
      <c r="K259" s="2" t="str">
        <f aca="false">CONCATENATE(BI259," ",CK259," ",BE259," ",BO259," ",R259,S259," x ",DK259,DL259,"/",DN259,DO259)</f>
        <v>GRC Simvastatin MEDICAL PHARMAQUALITY AE film-coated tablet 10 x 40mg/</v>
      </c>
      <c r="L259" s="2"/>
      <c r="M259" s="2"/>
      <c r="N259" s="2"/>
      <c r="O259" s="2"/>
      <c r="P259" s="0" t="n">
        <v>10</v>
      </c>
      <c r="Q259" s="73"/>
      <c r="R259" s="0" t="n">
        <v>10</v>
      </c>
      <c r="S259" s="73"/>
      <c r="T259" s="92"/>
      <c r="U259" s="92"/>
      <c r="V259" s="92"/>
      <c r="W259" s="92"/>
      <c r="X259" s="2"/>
      <c r="Y259" s="2"/>
      <c r="Z259" s="2"/>
      <c r="AA259" s="2" t="n">
        <v>30</v>
      </c>
      <c r="AB259" s="2"/>
      <c r="AC259" s="0" t="s">
        <v>1789</v>
      </c>
      <c r="AD259" s="2"/>
      <c r="AE259" s="2"/>
      <c r="AF259" s="110" t="n">
        <v>10221000</v>
      </c>
      <c r="AG259" s="0" t="s">
        <v>781</v>
      </c>
      <c r="AH259" s="0" t="s">
        <v>1659</v>
      </c>
      <c r="AI259" s="0" t="s">
        <v>1660</v>
      </c>
      <c r="AJ259" s="34" t="n">
        <v>15054000</v>
      </c>
      <c r="AK259" s="93" t="s">
        <v>183</v>
      </c>
      <c r="AL259" s="2"/>
      <c r="AM259" s="2"/>
      <c r="AN259" s="2"/>
      <c r="AO259" s="2"/>
      <c r="AP259" s="0" t="n">
        <v>10</v>
      </c>
      <c r="AR259" s="73"/>
      <c r="AS259" s="73" t="n">
        <f aca="false">AS258+1</f>
        <v>56565774</v>
      </c>
      <c r="AT259" s="36" t="str">
        <f aca="false">CONCATENATE(BI259," ",CK259," ",BE259," ",BO259," ",DK259,DL259,"/",DN259,DO259)</f>
        <v>GRC Simvastatin MEDICAL PHARMAQUALITY AE film-coated tablet 40mg/</v>
      </c>
      <c r="AU259" s="29"/>
      <c r="AW259" s="2"/>
      <c r="AX259" s="33" t="s">
        <v>1790</v>
      </c>
      <c r="AY259" s="2"/>
      <c r="AZ259" s="0" t="s">
        <v>1143</v>
      </c>
      <c r="BA259" s="4" t="s">
        <v>1144</v>
      </c>
      <c r="BB259" s="110" t="n">
        <v>10221000</v>
      </c>
      <c r="BC259" s="0" t="s">
        <v>781</v>
      </c>
      <c r="BD259" s="94"/>
      <c r="BE259" s="0" t="s">
        <v>1463</v>
      </c>
      <c r="BF259" s="2"/>
      <c r="BG259" s="0" t="s">
        <v>1791</v>
      </c>
      <c r="BH259" s="2"/>
      <c r="BI259" s="95" t="s">
        <v>1384</v>
      </c>
      <c r="BJ259" s="0" t="str">
        <f aca="false">CONCATENATE(CK259," ",BO259," ",DK259,DL259,"/",DN259,DO259)</f>
        <v>Simvastatin film-coated tablet 40mg/</v>
      </c>
      <c r="BK259" s="95"/>
      <c r="BL259" s="0" t="str">
        <f aca="false">CONCATENATE(CK259," ",BO259," ",DK259,DL259,"/",DN259,DO259)</f>
        <v>Simvastatin film-coated tablet 40mg/</v>
      </c>
      <c r="BM259" s="2"/>
      <c r="BN259" s="110" t="n">
        <v>10221000</v>
      </c>
      <c r="BO259" s="0" t="s">
        <v>781</v>
      </c>
      <c r="BP259" s="92"/>
      <c r="BQ259" s="92"/>
      <c r="BR259" s="2"/>
      <c r="BS259" s="0" t="s">
        <v>1659</v>
      </c>
      <c r="BT259" s="2"/>
      <c r="BU259" s="2"/>
      <c r="BV259" s="34" t="n">
        <v>15054000</v>
      </c>
      <c r="BW259" s="93" t="s">
        <v>183</v>
      </c>
      <c r="BX259" s="2"/>
      <c r="BY259" s="2"/>
      <c r="BZ259" s="0" t="n">
        <v>20053000</v>
      </c>
      <c r="CA259" s="100" t="s">
        <v>191</v>
      </c>
      <c r="CB259" s="92"/>
      <c r="CC259" s="92"/>
      <c r="CD259" s="2"/>
      <c r="CE259" s="2"/>
      <c r="CF259" s="2"/>
      <c r="CG259" s="2"/>
      <c r="CH259" s="43" t="n">
        <v>100000091786</v>
      </c>
      <c r="CI259" s="43" t="s">
        <v>192</v>
      </c>
      <c r="CJ259" s="43" t="n">
        <v>100000091786</v>
      </c>
      <c r="CK259" s="0" t="s">
        <v>1144</v>
      </c>
      <c r="CL259" s="73"/>
      <c r="CM259" s="43" t="n">
        <v>100000091786</v>
      </c>
      <c r="CN259" s="73" t="s">
        <v>1148</v>
      </c>
      <c r="CO259" s="92"/>
      <c r="CP259" s="98"/>
      <c r="CQ259" s="0" t="n">
        <v>79902639</v>
      </c>
      <c r="CR259" s="2"/>
      <c r="CS259" s="2"/>
      <c r="CX259" s="2"/>
      <c r="CY259" s="2"/>
      <c r="CZ259" s="92"/>
      <c r="DA259" s="92"/>
      <c r="DB259" s="92"/>
      <c r="DC259" s="92"/>
      <c r="DD259" s="92"/>
      <c r="DE259" s="99" t="s">
        <v>1756</v>
      </c>
      <c r="DF259" s="0" t="s">
        <v>202</v>
      </c>
      <c r="DG259" s="11"/>
      <c r="DH259" s="46" t="n">
        <v>1</v>
      </c>
      <c r="DI259" s="93" t="s">
        <v>183</v>
      </c>
      <c r="DJ259" s="34" t="n">
        <v>15054000</v>
      </c>
      <c r="DK259" s="99" t="s">
        <v>1756</v>
      </c>
      <c r="DL259" s="5" t="s">
        <v>202</v>
      </c>
      <c r="DS259" s="0" t="s">
        <v>1725</v>
      </c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99"/>
      <c r="EH259" s="2"/>
      <c r="EI259" s="2"/>
      <c r="EJ259" s="2"/>
      <c r="EK259" s="2"/>
      <c r="ER259" s="32" t="str">
        <f aca="false">CONCATENATE(CN259," ",FD259," ",DK259,DL259,"/",DN259,DO259)</f>
        <v>simvastatine oral 40mg/</v>
      </c>
      <c r="FD259" s="33" t="s">
        <v>210</v>
      </c>
      <c r="FE259" s="32" t="str">
        <f aca="false">CONCATENATE(CN259," ",FD259," ",DK259,DL259,"/",DN259,DO259)</f>
        <v>simvastatine oral 40mg/</v>
      </c>
    </row>
    <row r="260" customFormat="false" ht="13.8" hidden="false" customHeight="false" outlineLevel="0" collapsed="false">
      <c r="A260" s="91" t="n">
        <v>8147</v>
      </c>
      <c r="B260" s="0" t="s">
        <v>1792</v>
      </c>
      <c r="C260" s="92"/>
      <c r="D260" s="92"/>
      <c r="E260" s="92"/>
      <c r="F260" s="92"/>
      <c r="G260" s="0" t="n">
        <v>3778</v>
      </c>
      <c r="H260" s="91" t="n">
        <v>250110202</v>
      </c>
      <c r="I260" s="91" t="n">
        <v>250110202</v>
      </c>
      <c r="J260" s="2" t="str">
        <f aca="false">CONCATENATE(BI260," ",CK260," ",BE260," ",BO260," ",R260,S260," x ",DK260,DL260,"/",DN260,DO260)</f>
        <v>GRC Simvastatin PLUS ΦΑΡΜΑΚΕΥΤΙΚΗ ΑΕ film-coated tablet 30 x 10mg/</v>
      </c>
      <c r="K260" s="2" t="str">
        <f aca="false">CONCATENATE(BI260," ",CK260," ",BE260," ",BO260," ",R260,S260," x ",DK260,DL260,"/",DN260,DO260)</f>
        <v>GRC Simvastatin PLUS ΦΑΡΜΑΚΕΥΤΙΚΗ ΑΕ film-coated tablet 30 x 10mg/</v>
      </c>
      <c r="L260" s="2"/>
      <c r="M260" s="2"/>
      <c r="N260" s="2"/>
      <c r="O260" s="2"/>
      <c r="P260" s="0" t="n">
        <v>30</v>
      </c>
      <c r="Q260" s="73"/>
      <c r="R260" s="0" t="n">
        <v>30</v>
      </c>
      <c r="S260" s="73"/>
      <c r="T260" s="92"/>
      <c r="U260" s="92"/>
      <c r="V260" s="92"/>
      <c r="W260" s="92"/>
      <c r="X260" s="2"/>
      <c r="Y260" s="2"/>
      <c r="Z260" s="2"/>
      <c r="AA260" s="2" t="n">
        <v>30</v>
      </c>
      <c r="AB260" s="2"/>
      <c r="AC260" s="0" t="s">
        <v>1793</v>
      </c>
      <c r="AD260" s="2"/>
      <c r="AE260" s="2"/>
      <c r="AF260" s="110" t="n">
        <v>10221000</v>
      </c>
      <c r="AG260" s="0" t="s">
        <v>781</v>
      </c>
      <c r="AH260" s="0" t="s">
        <v>1659</v>
      </c>
      <c r="AI260" s="0" t="s">
        <v>1660</v>
      </c>
      <c r="AJ260" s="34" t="n">
        <v>15054000</v>
      </c>
      <c r="AK260" s="93" t="s">
        <v>183</v>
      </c>
      <c r="AL260" s="2"/>
      <c r="AM260" s="2"/>
      <c r="AN260" s="2"/>
      <c r="AO260" s="2"/>
      <c r="AP260" s="0" t="n">
        <v>30</v>
      </c>
      <c r="AR260" s="73"/>
      <c r="AS260" s="73" t="n">
        <f aca="false">AS259+1</f>
        <v>56565775</v>
      </c>
      <c r="AT260" s="36" t="str">
        <f aca="false">CONCATENATE(BI260," ",CK260," ",BE260," ",BO260," ",DK260,DL260,"/",DN260,DO260)</f>
        <v>GRC Simvastatin PLUS ΦΑΡΜΑΚΕΥΤΙΚΗ ΑΕ film-coated tablet 10mg/</v>
      </c>
      <c r="AU260" s="29"/>
      <c r="AW260" s="2"/>
      <c r="AX260" s="33" t="s">
        <v>1794</v>
      </c>
      <c r="AY260" s="2"/>
      <c r="AZ260" s="0" t="s">
        <v>1143</v>
      </c>
      <c r="BA260" s="4" t="s">
        <v>1144</v>
      </c>
      <c r="BB260" s="110" t="n">
        <v>10221000</v>
      </c>
      <c r="BC260" s="0" t="s">
        <v>781</v>
      </c>
      <c r="BD260" s="94"/>
      <c r="BE260" s="0" t="s">
        <v>1774</v>
      </c>
      <c r="BF260" s="2"/>
      <c r="BG260" s="0" t="s">
        <v>1791</v>
      </c>
      <c r="BH260" s="2"/>
      <c r="BI260" s="95" t="s">
        <v>1384</v>
      </c>
      <c r="BJ260" s="0" t="str">
        <f aca="false">CONCATENATE(CK260," ",BO260," ",DK260,DL260,"/",DN260,DO260)</f>
        <v>Simvastatin film-coated tablet 10mg/</v>
      </c>
      <c r="BK260" s="95"/>
      <c r="BL260" s="0" t="str">
        <f aca="false">CONCATENATE(CK260," ",BO260," ",DK260,DL260,"/",DN260,DO260)</f>
        <v>Simvastatin film-coated tablet 10mg/</v>
      </c>
      <c r="BM260" s="2"/>
      <c r="BN260" s="110" t="n">
        <v>10221000</v>
      </c>
      <c r="BO260" s="0" t="s">
        <v>781</v>
      </c>
      <c r="BP260" s="92"/>
      <c r="BQ260" s="92"/>
      <c r="BR260" s="2"/>
      <c r="BS260" s="0" t="s">
        <v>1659</v>
      </c>
      <c r="BT260" s="2"/>
      <c r="BU260" s="2"/>
      <c r="BV260" s="34" t="n">
        <v>15054000</v>
      </c>
      <c r="BW260" s="93" t="s">
        <v>183</v>
      </c>
      <c r="BX260" s="2"/>
      <c r="BY260" s="2"/>
      <c r="BZ260" s="0" t="n">
        <v>20053000</v>
      </c>
      <c r="CA260" s="100" t="s">
        <v>191</v>
      </c>
      <c r="CB260" s="92"/>
      <c r="CC260" s="92"/>
      <c r="CD260" s="2"/>
      <c r="CE260" s="2"/>
      <c r="CF260" s="2"/>
      <c r="CG260" s="2"/>
      <c r="CH260" s="43" t="n">
        <v>100000091786</v>
      </c>
      <c r="CI260" s="43" t="s">
        <v>192</v>
      </c>
      <c r="CJ260" s="43" t="n">
        <v>100000091786</v>
      </c>
      <c r="CK260" s="0" t="s">
        <v>1144</v>
      </c>
      <c r="CL260" s="73"/>
      <c r="CM260" s="43" t="n">
        <v>100000091786</v>
      </c>
      <c r="CN260" s="73" t="s">
        <v>1148</v>
      </c>
      <c r="CO260" s="92"/>
      <c r="CP260" s="98"/>
      <c r="CQ260" s="0" t="n">
        <v>79902639</v>
      </c>
      <c r="CR260" s="2"/>
      <c r="CS260" s="2"/>
      <c r="CX260" s="2"/>
      <c r="CY260" s="2"/>
      <c r="CZ260" s="92"/>
      <c r="DA260" s="92"/>
      <c r="DB260" s="92"/>
      <c r="DC260" s="92"/>
      <c r="DD260" s="92"/>
      <c r="DE260" s="99" t="s">
        <v>1087</v>
      </c>
      <c r="DF260" s="0" t="s">
        <v>202</v>
      </c>
      <c r="DG260" s="11"/>
      <c r="DH260" s="46" t="n">
        <v>1</v>
      </c>
      <c r="DI260" s="93" t="s">
        <v>183</v>
      </c>
      <c r="DJ260" s="34" t="n">
        <v>15054000</v>
      </c>
      <c r="DK260" s="99" t="s">
        <v>1087</v>
      </c>
      <c r="DL260" s="5" t="s">
        <v>202</v>
      </c>
      <c r="DS260" s="0" t="s">
        <v>1729</v>
      </c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99"/>
      <c r="EH260" s="2"/>
      <c r="EI260" s="2"/>
      <c r="EJ260" s="2"/>
      <c r="EK260" s="2"/>
      <c r="ER260" s="32" t="str">
        <f aca="false">CONCATENATE(CN260," ",FD260," ",DK260,DL260,"/",DN260,DO260)</f>
        <v>simvastatine oral 10mg/</v>
      </c>
      <c r="FD260" s="33" t="s">
        <v>210</v>
      </c>
      <c r="FE260" s="32" t="str">
        <f aca="false">CONCATENATE(CN260," ",FD260," ",DK260,DL260,"/",DN260,DO260)</f>
        <v>simvastatine oral 10mg/</v>
      </c>
    </row>
    <row r="261" customFormat="false" ht="13.8" hidden="false" customHeight="false" outlineLevel="0" collapsed="false">
      <c r="A261" s="91" t="n">
        <v>3771</v>
      </c>
      <c r="B261" s="0" t="s">
        <v>1795</v>
      </c>
      <c r="C261" s="92"/>
      <c r="D261" s="92"/>
      <c r="E261" s="92"/>
      <c r="F261" s="92"/>
      <c r="G261" s="0" t="n">
        <v>7095</v>
      </c>
      <c r="H261" s="91" t="n">
        <v>264230203</v>
      </c>
      <c r="I261" s="91" t="n">
        <v>264230203</v>
      </c>
      <c r="J261" s="2" t="str">
        <f aca="false">CONCATENATE(BI261," ",CK261," ",BE261," ",BO261," ",R261,S261," x ",DK261,DL261,"/",DN261,DO261)</f>
        <v>GRC Simvastatin BIOSPRAY ABEE film-coated tablet 10 x 40mg/</v>
      </c>
      <c r="K261" s="2" t="str">
        <f aca="false">CONCATENATE(BI261," ",CK261," ",BE261," ",BO261," ",R261,S261," x ",DK261,DL261,"/",DN261,DO261)</f>
        <v>GRC Simvastatin BIOSPRAY ABEE film-coated tablet 10 x 40mg/</v>
      </c>
      <c r="L261" s="2"/>
      <c r="M261" s="2"/>
      <c r="N261" s="2"/>
      <c r="O261" s="2"/>
      <c r="P261" s="0" t="n">
        <v>10</v>
      </c>
      <c r="Q261" s="73"/>
      <c r="R261" s="0" t="n">
        <v>10</v>
      </c>
      <c r="S261" s="73"/>
      <c r="T261" s="92"/>
      <c r="U261" s="92"/>
      <c r="V261" s="92"/>
      <c r="W261" s="92"/>
      <c r="X261" s="2"/>
      <c r="Y261" s="2"/>
      <c r="Z261" s="2"/>
      <c r="AA261" s="2" t="n">
        <v>30</v>
      </c>
      <c r="AB261" s="2"/>
      <c r="AC261" s="0" t="s">
        <v>1378</v>
      </c>
      <c r="AD261" s="2"/>
      <c r="AE261" s="2"/>
      <c r="AF261" s="110" t="n">
        <v>10221000</v>
      </c>
      <c r="AG261" s="0" t="s">
        <v>781</v>
      </c>
      <c r="AH261" s="0" t="s">
        <v>1659</v>
      </c>
      <c r="AI261" s="0" t="s">
        <v>1660</v>
      </c>
      <c r="AJ261" s="34" t="n">
        <v>15054000</v>
      </c>
      <c r="AK261" s="93" t="s">
        <v>183</v>
      </c>
      <c r="AL261" s="2"/>
      <c r="AM261" s="2"/>
      <c r="AN261" s="2"/>
      <c r="AO261" s="2"/>
      <c r="AP261" s="0" t="n">
        <v>10</v>
      </c>
      <c r="AR261" s="73"/>
      <c r="AS261" s="73" t="n">
        <f aca="false">AS260+1</f>
        <v>56565776</v>
      </c>
      <c r="AT261" s="36" t="str">
        <f aca="false">CONCATENATE(BI261," ",CK261," ",BE261," ",BO261," ",DK261,DL261,"/",DN261,DO261)</f>
        <v>GRC Simvastatin BIOSPRAY ABEE film-coated tablet 40mg/</v>
      </c>
      <c r="AU261" s="29"/>
      <c r="AW261" s="2"/>
      <c r="AX261" s="33" t="s">
        <v>1796</v>
      </c>
      <c r="AY261" s="2"/>
      <c r="AZ261" s="0" t="s">
        <v>1143</v>
      </c>
      <c r="BA261" s="4" t="s">
        <v>1144</v>
      </c>
      <c r="BB261" s="110" t="n">
        <v>10221000</v>
      </c>
      <c r="BC261" s="0" t="s">
        <v>781</v>
      </c>
      <c r="BD261" s="94"/>
      <c r="BE261" s="0" t="s">
        <v>1778</v>
      </c>
      <c r="BF261" s="2"/>
      <c r="BG261" s="0" t="s">
        <v>1797</v>
      </c>
      <c r="BH261" s="2"/>
      <c r="BI261" s="95" t="s">
        <v>1384</v>
      </c>
      <c r="BJ261" s="0" t="str">
        <f aca="false">CONCATENATE(CK261," ",BO261," ",DK261,DL261,"/",DN261,DO261)</f>
        <v>Simvastatin film-coated tablet 40mg/</v>
      </c>
      <c r="BK261" s="95"/>
      <c r="BL261" s="0" t="str">
        <f aca="false">CONCATENATE(CK261," ",BO261," ",DK261,DL261,"/",DN261,DO261)</f>
        <v>Simvastatin film-coated tablet 40mg/</v>
      </c>
      <c r="BM261" s="2"/>
      <c r="BN261" s="110" t="n">
        <v>10221000</v>
      </c>
      <c r="BO261" s="0" t="s">
        <v>781</v>
      </c>
      <c r="BP261" s="92"/>
      <c r="BQ261" s="92"/>
      <c r="BR261" s="2"/>
      <c r="BS261" s="0" t="s">
        <v>1659</v>
      </c>
      <c r="BT261" s="2"/>
      <c r="BU261" s="2"/>
      <c r="BV261" s="34" t="n">
        <v>15054000</v>
      </c>
      <c r="BW261" s="93" t="s">
        <v>183</v>
      </c>
      <c r="BX261" s="2"/>
      <c r="BY261" s="2"/>
      <c r="BZ261" s="0" t="n">
        <v>20053000</v>
      </c>
      <c r="CA261" s="100" t="s">
        <v>191</v>
      </c>
      <c r="CB261" s="92"/>
      <c r="CC261" s="92"/>
      <c r="CD261" s="2"/>
      <c r="CE261" s="2"/>
      <c r="CF261" s="2"/>
      <c r="CG261" s="2"/>
      <c r="CH261" s="43" t="n">
        <v>100000091786</v>
      </c>
      <c r="CI261" s="43" t="s">
        <v>192</v>
      </c>
      <c r="CJ261" s="43" t="n">
        <v>100000091786</v>
      </c>
      <c r="CK261" s="0" t="s">
        <v>1144</v>
      </c>
      <c r="CL261" s="73"/>
      <c r="CM261" s="43" t="n">
        <v>100000091786</v>
      </c>
      <c r="CN261" s="73" t="s">
        <v>1148</v>
      </c>
      <c r="CO261" s="92"/>
      <c r="CP261" s="98"/>
      <c r="CQ261" s="0" t="n">
        <v>79902639</v>
      </c>
      <c r="CR261" s="2"/>
      <c r="CS261" s="2"/>
      <c r="CX261" s="2"/>
      <c r="CY261" s="2"/>
      <c r="CZ261" s="92"/>
      <c r="DA261" s="92"/>
      <c r="DB261" s="92"/>
      <c r="DC261" s="92"/>
      <c r="DD261" s="92"/>
      <c r="DE261" s="99" t="s">
        <v>1756</v>
      </c>
      <c r="DF261" s="0" t="s">
        <v>202</v>
      </c>
      <c r="DG261" s="11"/>
      <c r="DH261" s="46" t="n">
        <v>1</v>
      </c>
      <c r="DI261" s="93" t="s">
        <v>183</v>
      </c>
      <c r="DJ261" s="34" t="n">
        <v>15054000</v>
      </c>
      <c r="DK261" s="99" t="s">
        <v>1756</v>
      </c>
      <c r="DL261" s="5" t="s">
        <v>202</v>
      </c>
      <c r="DS261" s="0" t="s">
        <v>1729</v>
      </c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99"/>
      <c r="EH261" s="2"/>
      <c r="EI261" s="2"/>
      <c r="EJ261" s="2"/>
      <c r="EK261" s="2"/>
      <c r="ER261" s="32" t="str">
        <f aca="false">CONCATENATE(CN261," ",FD261," ",DK261,DL261,"/",DN261,DO261)</f>
        <v>simvastatine oral 40mg/</v>
      </c>
      <c r="FD261" s="33" t="s">
        <v>210</v>
      </c>
      <c r="FE261" s="32" t="str">
        <f aca="false">CONCATENATE(CN261," ",FD261," ",DK261,DL261,"/",DN261,DO261)</f>
        <v>simvastatine oral 40mg/</v>
      </c>
    </row>
    <row r="262" customFormat="false" ht="13.8" hidden="false" customHeight="false" outlineLevel="0" collapsed="false">
      <c r="A262" s="91" t="n">
        <v>3772</v>
      </c>
      <c r="B262" s="0" t="s">
        <v>1798</v>
      </c>
      <c r="C262" s="92"/>
      <c r="D262" s="92"/>
      <c r="E262" s="92"/>
      <c r="F262" s="92"/>
      <c r="G262" s="0" t="n">
        <v>7106</v>
      </c>
      <c r="H262" s="91" t="n">
        <v>245400203</v>
      </c>
      <c r="I262" s="91" t="n">
        <v>245400203</v>
      </c>
      <c r="J262" s="2" t="str">
        <f aca="false">CONCATENATE(BI262," ",CK262," ",BE262," ",BO262," ",R262,S262," x ",DK262,DL262,"/",DN262,DO262)</f>
        <v>GRC Simvastatin D.A.S.T. BIOTECH PHARM ΕΠΕ film-coated tablet 30 x 40mg/</v>
      </c>
      <c r="K262" s="2" t="str">
        <f aca="false">CONCATENATE(BI262," ",CK262," ",BE262," ",BO262," ",R262,S262," x ",DK262,DL262,"/",DN262,DO262)</f>
        <v>GRC Simvastatin D.A.S.T. BIOTECH PHARM ΕΠΕ film-coated tablet 30 x 40mg/</v>
      </c>
      <c r="L262" s="2"/>
      <c r="M262" s="2"/>
      <c r="N262" s="2"/>
      <c r="O262" s="2"/>
      <c r="P262" s="0" t="n">
        <v>30</v>
      </c>
      <c r="Q262" s="73"/>
      <c r="R262" s="0" t="n">
        <v>30</v>
      </c>
      <c r="S262" s="73"/>
      <c r="T262" s="92"/>
      <c r="U262" s="92"/>
      <c r="V262" s="92"/>
      <c r="W262" s="92"/>
      <c r="X262" s="2"/>
      <c r="Y262" s="2"/>
      <c r="Z262" s="2"/>
      <c r="AA262" s="2" t="n">
        <v>30</v>
      </c>
      <c r="AB262" s="2"/>
      <c r="AC262" s="0" t="s">
        <v>1799</v>
      </c>
      <c r="AD262" s="2"/>
      <c r="AE262" s="2"/>
      <c r="AF262" s="110" t="n">
        <v>10221000</v>
      </c>
      <c r="AG262" s="0" t="s">
        <v>781</v>
      </c>
      <c r="AH262" s="0" t="s">
        <v>1659</v>
      </c>
      <c r="AI262" s="0" t="s">
        <v>1660</v>
      </c>
      <c r="AJ262" s="34" t="n">
        <v>15054000</v>
      </c>
      <c r="AK262" s="93" t="s">
        <v>183</v>
      </c>
      <c r="AL262" s="2"/>
      <c r="AM262" s="2"/>
      <c r="AN262" s="2"/>
      <c r="AO262" s="2"/>
      <c r="AP262" s="0" t="n">
        <v>30</v>
      </c>
      <c r="AR262" s="73"/>
      <c r="AS262" s="73" t="n">
        <f aca="false">AS261+1</f>
        <v>56565777</v>
      </c>
      <c r="AT262" s="36" t="str">
        <f aca="false">CONCATENATE(BI262," ",CK262," ",BE262," ",BO262," ",DK262,DL262,"/",DN262,DO262)</f>
        <v>GRC Simvastatin D.A.S.T. BIOTECH PHARM ΕΠΕ film-coated tablet 40mg/</v>
      </c>
      <c r="AU262" s="29"/>
      <c r="AW262" s="2"/>
      <c r="AX262" s="33" t="s">
        <v>1796</v>
      </c>
      <c r="AY262" s="2"/>
      <c r="AZ262" s="0" t="s">
        <v>1143</v>
      </c>
      <c r="BA262" s="4" t="s">
        <v>1144</v>
      </c>
      <c r="BB262" s="110" t="n">
        <v>10221000</v>
      </c>
      <c r="BC262" s="0" t="s">
        <v>781</v>
      </c>
      <c r="BD262" s="94"/>
      <c r="BE262" s="0" t="s">
        <v>1800</v>
      </c>
      <c r="BF262" s="2"/>
      <c r="BG262" s="0" t="s">
        <v>1437</v>
      </c>
      <c r="BH262" s="2"/>
      <c r="BI262" s="95" t="s">
        <v>1384</v>
      </c>
      <c r="BJ262" s="0" t="str">
        <f aca="false">CONCATENATE(CK262," ",BO262," ",DK262,DL262,"/",DN262,DO262)</f>
        <v>Simvastatin film-coated tablet 40mg/</v>
      </c>
      <c r="BK262" s="95"/>
      <c r="BL262" s="0" t="str">
        <f aca="false">CONCATENATE(CK262," ",BO262," ",DK262,DL262,"/",DN262,DO262)</f>
        <v>Simvastatin film-coated tablet 40mg/</v>
      </c>
      <c r="BM262" s="2"/>
      <c r="BN262" s="110" t="n">
        <v>10221000</v>
      </c>
      <c r="BO262" s="0" t="s">
        <v>781</v>
      </c>
      <c r="BP262" s="92"/>
      <c r="BQ262" s="92"/>
      <c r="BR262" s="2"/>
      <c r="BS262" s="0" t="s">
        <v>1659</v>
      </c>
      <c r="BT262" s="2"/>
      <c r="BU262" s="2"/>
      <c r="BV262" s="34" t="n">
        <v>15054000</v>
      </c>
      <c r="BW262" s="93" t="s">
        <v>183</v>
      </c>
      <c r="BX262" s="2"/>
      <c r="BY262" s="2"/>
      <c r="BZ262" s="0" t="n">
        <v>20053000</v>
      </c>
      <c r="CA262" s="100" t="s">
        <v>191</v>
      </c>
      <c r="CB262" s="92"/>
      <c r="CC262" s="92"/>
      <c r="CD262" s="2"/>
      <c r="CE262" s="2"/>
      <c r="CF262" s="2"/>
      <c r="CG262" s="2"/>
      <c r="CH262" s="43" t="n">
        <v>100000091786</v>
      </c>
      <c r="CI262" s="43" t="s">
        <v>192</v>
      </c>
      <c r="CJ262" s="43" t="n">
        <v>100000091786</v>
      </c>
      <c r="CK262" s="0" t="s">
        <v>1144</v>
      </c>
      <c r="CL262" s="73"/>
      <c r="CM262" s="43" t="n">
        <v>100000091786</v>
      </c>
      <c r="CN262" s="73" t="s">
        <v>1148</v>
      </c>
      <c r="CO262" s="92"/>
      <c r="CP262" s="98"/>
      <c r="CQ262" s="0" t="n">
        <v>79902639</v>
      </c>
      <c r="CR262" s="2"/>
      <c r="CS262" s="2"/>
      <c r="CX262" s="2"/>
      <c r="CY262" s="2"/>
      <c r="CZ262" s="92"/>
      <c r="DA262" s="92"/>
      <c r="DB262" s="92"/>
      <c r="DC262" s="92"/>
      <c r="DD262" s="92"/>
      <c r="DE262" s="99" t="s">
        <v>1756</v>
      </c>
      <c r="DF262" s="0" t="s">
        <v>202</v>
      </c>
      <c r="DG262" s="11"/>
      <c r="DH262" s="46" t="n">
        <v>1</v>
      </c>
      <c r="DI262" s="93" t="s">
        <v>183</v>
      </c>
      <c r="DJ262" s="34" t="n">
        <v>15054000</v>
      </c>
      <c r="DK262" s="99" t="s">
        <v>1756</v>
      </c>
      <c r="DL262" s="5" t="s">
        <v>202</v>
      </c>
      <c r="DS262" s="0" t="s">
        <v>1725</v>
      </c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99"/>
      <c r="EH262" s="2"/>
      <c r="EI262" s="2"/>
      <c r="EJ262" s="2"/>
      <c r="EK262" s="2"/>
      <c r="ER262" s="32" t="str">
        <f aca="false">CONCATENATE(CN262," ",FD262," ",DK262,DL262,"/",DN262,DO262)</f>
        <v>simvastatine oral 40mg/</v>
      </c>
      <c r="FD262" s="33" t="s">
        <v>210</v>
      </c>
      <c r="FE262" s="32" t="str">
        <f aca="false">CONCATENATE(CN262," ",FD262," ",DK262,DL262,"/",DN262,DO262)</f>
        <v>simvastatine oral 40mg/</v>
      </c>
    </row>
    <row r="263" customFormat="false" ht="13.8" hidden="false" customHeight="false" outlineLevel="0" collapsed="false">
      <c r="A263" s="91" t="n">
        <v>3773</v>
      </c>
      <c r="B263" s="0" t="s">
        <v>1801</v>
      </c>
      <c r="C263" s="92"/>
      <c r="D263" s="92"/>
      <c r="E263" s="92"/>
      <c r="F263" s="92"/>
      <c r="G263" s="0" t="n">
        <v>3864</v>
      </c>
      <c r="H263" s="91" t="n">
        <v>251310302</v>
      </c>
      <c r="I263" s="91" t="n">
        <v>251310302</v>
      </c>
      <c r="J263" s="2" t="str">
        <f aca="false">CONCATENATE(BI263," ",CK263," ",BE263," ",BO263," ",R263,S263," x ",DK263,DL263,"/",DN263,DO263)</f>
        <v>GRC Simvastatin BIOSPRAY ABEE film-coated tablet 60 x 40mg/</v>
      </c>
      <c r="K263" s="2" t="str">
        <f aca="false">CONCATENATE(BI263," ",CK263," ",BE263," ",BO263," ",R263,S263," x ",DK263,DL263,"/",DN263,DO263)</f>
        <v>GRC Simvastatin BIOSPRAY ABEE film-coated tablet 60 x 40mg/</v>
      </c>
      <c r="L263" s="2"/>
      <c r="M263" s="2"/>
      <c r="N263" s="2"/>
      <c r="O263" s="2"/>
      <c r="P263" s="0" t="n">
        <v>60</v>
      </c>
      <c r="Q263" s="73"/>
      <c r="R263" s="0" t="n">
        <v>60</v>
      </c>
      <c r="S263" s="73"/>
      <c r="T263" s="92"/>
      <c r="U263" s="92"/>
      <c r="V263" s="92"/>
      <c r="W263" s="92"/>
      <c r="X263" s="2"/>
      <c r="Y263" s="2"/>
      <c r="Z263" s="2"/>
      <c r="AA263" s="2" t="n">
        <v>30</v>
      </c>
      <c r="AB263" s="2"/>
      <c r="AC263" s="0" t="s">
        <v>1378</v>
      </c>
      <c r="AD263" s="2"/>
      <c r="AE263" s="2"/>
      <c r="AF263" s="110" t="n">
        <v>10221000</v>
      </c>
      <c r="AG263" s="0" t="s">
        <v>781</v>
      </c>
      <c r="AH263" s="0" t="s">
        <v>1659</v>
      </c>
      <c r="AI263" s="0" t="s">
        <v>1660</v>
      </c>
      <c r="AJ263" s="34" t="n">
        <v>15054000</v>
      </c>
      <c r="AK263" s="93" t="s">
        <v>183</v>
      </c>
      <c r="AL263" s="2"/>
      <c r="AM263" s="2"/>
      <c r="AN263" s="2"/>
      <c r="AO263" s="2"/>
      <c r="AP263" s="0" t="n">
        <v>60</v>
      </c>
      <c r="AR263" s="73"/>
      <c r="AS263" s="73" t="n">
        <f aca="false">AS262+1</f>
        <v>56565778</v>
      </c>
      <c r="AT263" s="36" t="str">
        <f aca="false">CONCATENATE(BI263," ",CK263," ",BE263," ",BO263," ",DK263,DL263,"/",DN263,DO263)</f>
        <v>GRC Simvastatin BIOSPRAY ABEE film-coated tablet 40mg/</v>
      </c>
      <c r="AU263" s="29"/>
      <c r="AW263" s="2"/>
      <c r="AX263" s="33" t="s">
        <v>1796</v>
      </c>
      <c r="AY263" s="2"/>
      <c r="AZ263" s="0" t="s">
        <v>1143</v>
      </c>
      <c r="BA263" s="4" t="s">
        <v>1144</v>
      </c>
      <c r="BB263" s="110" t="n">
        <v>10221000</v>
      </c>
      <c r="BC263" s="0" t="s">
        <v>781</v>
      </c>
      <c r="BD263" s="94"/>
      <c r="BE263" s="0" t="s">
        <v>1778</v>
      </c>
      <c r="BF263" s="2"/>
      <c r="BG263" s="0" t="s">
        <v>1802</v>
      </c>
      <c r="BH263" s="2"/>
      <c r="BI263" s="95" t="s">
        <v>1384</v>
      </c>
      <c r="BJ263" s="0" t="str">
        <f aca="false">CONCATENATE(CK263," ",BO263," ",DK263,DL263,"/",DN263,DO263)</f>
        <v>Simvastatin film-coated tablet 40mg/</v>
      </c>
      <c r="BK263" s="95"/>
      <c r="BL263" s="0" t="str">
        <f aca="false">CONCATENATE(CK263," ",BO263," ",DK263,DL263,"/",DN263,DO263)</f>
        <v>Simvastatin film-coated tablet 40mg/</v>
      </c>
      <c r="BM263" s="2"/>
      <c r="BN263" s="110" t="n">
        <v>10221000</v>
      </c>
      <c r="BO263" s="0" t="s">
        <v>781</v>
      </c>
      <c r="BP263" s="92"/>
      <c r="BQ263" s="92"/>
      <c r="BR263" s="2"/>
      <c r="BS263" s="0" t="s">
        <v>1659</v>
      </c>
      <c r="BT263" s="2"/>
      <c r="BU263" s="2"/>
      <c r="BV263" s="34" t="n">
        <v>15054000</v>
      </c>
      <c r="BW263" s="93" t="s">
        <v>183</v>
      </c>
      <c r="BX263" s="2"/>
      <c r="BY263" s="2"/>
      <c r="BZ263" s="0" t="n">
        <v>20053000</v>
      </c>
      <c r="CA263" s="100" t="s">
        <v>191</v>
      </c>
      <c r="CB263" s="92"/>
      <c r="CC263" s="92"/>
      <c r="CD263" s="2"/>
      <c r="CE263" s="2"/>
      <c r="CF263" s="2"/>
      <c r="CG263" s="2"/>
      <c r="CH263" s="43" t="n">
        <v>100000091786</v>
      </c>
      <c r="CI263" s="43" t="s">
        <v>192</v>
      </c>
      <c r="CJ263" s="43" t="n">
        <v>100000091786</v>
      </c>
      <c r="CK263" s="0" t="s">
        <v>1144</v>
      </c>
      <c r="CL263" s="73"/>
      <c r="CM263" s="43" t="n">
        <v>100000091786</v>
      </c>
      <c r="CN263" s="73" t="s">
        <v>1148</v>
      </c>
      <c r="CO263" s="92"/>
      <c r="CP263" s="98"/>
      <c r="CQ263" s="0" t="n">
        <v>79902639</v>
      </c>
      <c r="CR263" s="2"/>
      <c r="CS263" s="2"/>
      <c r="CX263" s="2"/>
      <c r="CY263" s="2"/>
      <c r="CZ263" s="92"/>
      <c r="DA263" s="92"/>
      <c r="DB263" s="92"/>
      <c r="DC263" s="92"/>
      <c r="DD263" s="92"/>
      <c r="DE263" s="99" t="s">
        <v>1756</v>
      </c>
      <c r="DF263" s="0" t="s">
        <v>202</v>
      </c>
      <c r="DG263" s="11"/>
      <c r="DH263" s="46" t="n">
        <v>1</v>
      </c>
      <c r="DI263" s="93" t="s">
        <v>183</v>
      </c>
      <c r="DJ263" s="34" t="n">
        <v>15054000</v>
      </c>
      <c r="DK263" s="99" t="s">
        <v>1756</v>
      </c>
      <c r="DL263" s="5" t="s">
        <v>202</v>
      </c>
      <c r="DS263" s="0" t="s">
        <v>1725</v>
      </c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99"/>
      <c r="EH263" s="2"/>
      <c r="EI263" s="2"/>
      <c r="EJ263" s="2"/>
      <c r="EK263" s="2"/>
      <c r="ER263" s="32" t="str">
        <f aca="false">CONCATENATE(CN263," ",FD263," ",DK263,DL263,"/",DN263,DO263)</f>
        <v>simvastatine oral 40mg/</v>
      </c>
      <c r="FD263" s="33" t="s">
        <v>210</v>
      </c>
      <c r="FE263" s="32" t="str">
        <f aca="false">CONCATENATE(CN263," ",FD263," ",DK263,DL263,"/",DN263,DO263)</f>
        <v>simvastatine oral 40mg/</v>
      </c>
    </row>
    <row r="264" customFormat="false" ht="13.8" hidden="false" customHeight="false" outlineLevel="0" collapsed="false">
      <c r="A264" s="91" t="n">
        <v>3775</v>
      </c>
      <c r="B264" s="0" t="s">
        <v>1803</v>
      </c>
      <c r="C264" s="92"/>
      <c r="D264" s="92"/>
      <c r="E264" s="92"/>
      <c r="F264" s="92"/>
      <c r="G264" s="0" t="n">
        <v>3865</v>
      </c>
      <c r="H264" s="91" t="n">
        <v>251310303</v>
      </c>
      <c r="I264" s="91" t="n">
        <v>251310303</v>
      </c>
      <c r="J264" s="2" t="str">
        <f aca="false">CONCATENATE(BI264," ",CK264," ",BE264," ",BO264," ",R264,S264," x ",DK264,DL264,"/",DN264,DO264)</f>
        <v>GRC Simvastatin ΑΝΦΑΡΜ ΕΛΛΑΣ Α.Ε. film-coated tablet 30 x 20mg/</v>
      </c>
      <c r="K264" s="2" t="str">
        <f aca="false">CONCATENATE(BI264," ",CK264," ",BE264," ",BO264," ",R264,S264," x ",DK264,DL264,"/",DN264,DO264)</f>
        <v>GRC Simvastatin ΑΝΦΑΡΜ ΕΛΛΑΣ Α.Ε. film-coated tablet 30 x 20mg/</v>
      </c>
      <c r="L264" s="2"/>
      <c r="M264" s="2"/>
      <c r="N264" s="2"/>
      <c r="O264" s="2"/>
      <c r="P264" s="0" t="n">
        <v>30</v>
      </c>
      <c r="Q264" s="73"/>
      <c r="R264" s="0" t="n">
        <v>30</v>
      </c>
      <c r="S264" s="73"/>
      <c r="T264" s="92"/>
      <c r="U264" s="92"/>
      <c r="V264" s="92"/>
      <c r="W264" s="92"/>
      <c r="X264" s="2"/>
      <c r="Y264" s="2"/>
      <c r="Z264" s="2"/>
      <c r="AA264" s="2" t="n">
        <v>60</v>
      </c>
      <c r="AB264" s="2"/>
      <c r="AC264" s="0" t="s">
        <v>1804</v>
      </c>
      <c r="AD264" s="2"/>
      <c r="AE264" s="2"/>
      <c r="AF264" s="110" t="n">
        <v>10221000</v>
      </c>
      <c r="AG264" s="0" t="s">
        <v>781</v>
      </c>
      <c r="AH264" s="0" t="s">
        <v>1659</v>
      </c>
      <c r="AI264" s="0" t="s">
        <v>1660</v>
      </c>
      <c r="AJ264" s="34" t="n">
        <v>15054000</v>
      </c>
      <c r="AK264" s="93" t="s">
        <v>183</v>
      </c>
      <c r="AL264" s="2"/>
      <c r="AM264" s="2"/>
      <c r="AN264" s="2"/>
      <c r="AO264" s="2"/>
      <c r="AP264" s="0" t="n">
        <v>30</v>
      </c>
      <c r="AR264" s="73"/>
      <c r="AS264" s="73" t="n">
        <f aca="false">AS263+1</f>
        <v>56565779</v>
      </c>
      <c r="AT264" s="36" t="str">
        <f aca="false">CONCATENATE(BI264," ",CK264," ",BE264," ",BO264," ",DK264,DL264,"/",DN264,DO264)</f>
        <v>GRC Simvastatin ΑΝΦΑΡΜ ΕΛΛΑΣ Α.Ε. film-coated tablet 20mg/</v>
      </c>
      <c r="AU264" s="29"/>
      <c r="AW264" s="2"/>
      <c r="AX264" s="33" t="s">
        <v>1805</v>
      </c>
      <c r="AY264" s="2"/>
      <c r="AZ264" s="0" t="s">
        <v>1143</v>
      </c>
      <c r="BA264" s="4" t="s">
        <v>1144</v>
      </c>
      <c r="BB264" s="110" t="n">
        <v>10221000</v>
      </c>
      <c r="BC264" s="0" t="s">
        <v>781</v>
      </c>
      <c r="BD264" s="94"/>
      <c r="BE264" s="0" t="s">
        <v>1453</v>
      </c>
      <c r="BF264" s="2"/>
      <c r="BG264" s="0" t="s">
        <v>1802</v>
      </c>
      <c r="BH264" s="2"/>
      <c r="BI264" s="95" t="s">
        <v>1384</v>
      </c>
      <c r="BJ264" s="0" t="str">
        <f aca="false">CONCATENATE(CK264," ",BO264," ",DK264,DL264,"/",DN264,DO264)</f>
        <v>Simvastatin film-coated tablet 20mg/</v>
      </c>
      <c r="BK264" s="95"/>
      <c r="BL264" s="0" t="str">
        <f aca="false">CONCATENATE(CK264," ",BO264," ",DK264,DL264,"/",DN264,DO264)</f>
        <v>Simvastatin film-coated tablet 20mg/</v>
      </c>
      <c r="BM264" s="2"/>
      <c r="BN264" s="110" t="n">
        <v>10221000</v>
      </c>
      <c r="BO264" s="0" t="s">
        <v>781</v>
      </c>
      <c r="BP264" s="92"/>
      <c r="BQ264" s="92"/>
      <c r="BR264" s="2"/>
      <c r="BS264" s="0" t="s">
        <v>1659</v>
      </c>
      <c r="BT264" s="2"/>
      <c r="BU264" s="2"/>
      <c r="BV264" s="34" t="n">
        <v>15054000</v>
      </c>
      <c r="BW264" s="93" t="s">
        <v>183</v>
      </c>
      <c r="BX264" s="2"/>
      <c r="BY264" s="2"/>
      <c r="BZ264" s="0" t="n">
        <v>20053000</v>
      </c>
      <c r="CA264" s="100" t="s">
        <v>191</v>
      </c>
      <c r="CB264" s="92"/>
      <c r="CC264" s="92"/>
      <c r="CD264" s="2"/>
      <c r="CE264" s="2"/>
      <c r="CF264" s="2"/>
      <c r="CG264" s="2"/>
      <c r="CH264" s="43" t="n">
        <v>100000091786</v>
      </c>
      <c r="CI264" s="43" t="s">
        <v>192</v>
      </c>
      <c r="CJ264" s="43" t="n">
        <v>100000091786</v>
      </c>
      <c r="CK264" s="0" t="s">
        <v>1144</v>
      </c>
      <c r="CL264" s="73"/>
      <c r="CM264" s="43" t="n">
        <v>100000091786</v>
      </c>
      <c r="CN264" s="73" t="s">
        <v>1148</v>
      </c>
      <c r="CO264" s="92"/>
      <c r="CP264" s="98"/>
      <c r="CQ264" s="0" t="n">
        <v>79902639</v>
      </c>
      <c r="CR264" s="2"/>
      <c r="CS264" s="2"/>
      <c r="CX264" s="2"/>
      <c r="CY264" s="2"/>
      <c r="CZ264" s="92"/>
      <c r="DA264" s="92"/>
      <c r="DB264" s="92"/>
      <c r="DC264" s="92"/>
      <c r="DD264" s="92"/>
      <c r="DE264" s="99" t="s">
        <v>877</v>
      </c>
      <c r="DF264" s="0" t="s">
        <v>202</v>
      </c>
      <c r="DG264" s="11"/>
      <c r="DH264" s="46" t="n">
        <v>1</v>
      </c>
      <c r="DI264" s="93" t="s">
        <v>183</v>
      </c>
      <c r="DJ264" s="34" t="n">
        <v>15054000</v>
      </c>
      <c r="DK264" s="99" t="s">
        <v>877</v>
      </c>
      <c r="DL264" s="5" t="s">
        <v>202</v>
      </c>
      <c r="DS264" s="0" t="s">
        <v>1725</v>
      </c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99"/>
      <c r="EH264" s="2"/>
      <c r="EI264" s="2"/>
      <c r="EJ264" s="2"/>
      <c r="EK264" s="2"/>
      <c r="ER264" s="32" t="str">
        <f aca="false">CONCATENATE(CN264," ",FD264," ",DK264,DL264,"/",DN264,DO264)</f>
        <v>simvastatine oral 20mg/</v>
      </c>
      <c r="FD264" s="33" t="s">
        <v>210</v>
      </c>
      <c r="FE264" s="32" t="str">
        <f aca="false">CONCATENATE(CN264," ",FD264," ",DK264,DL264,"/",DN264,DO264)</f>
        <v>simvastatine oral 20mg/</v>
      </c>
    </row>
    <row r="265" customFormat="false" ht="13.8" hidden="false" customHeight="false" outlineLevel="0" collapsed="false">
      <c r="A265" s="91" t="n">
        <v>3776</v>
      </c>
      <c r="B265" s="0" t="s">
        <v>1806</v>
      </c>
      <c r="C265" s="92"/>
      <c r="D265" s="92"/>
      <c r="E265" s="92"/>
      <c r="F265" s="92"/>
      <c r="G265" s="0" t="n">
        <v>3866</v>
      </c>
      <c r="H265" s="91" t="n">
        <v>251310402</v>
      </c>
      <c r="I265" s="91" t="n">
        <v>251310402</v>
      </c>
      <c r="J265" s="2" t="str">
        <f aca="false">CONCATENATE(BI265," ",CK265," ",BE265," ",BO265," ",R265,S265," x ",DK265,DL265,"/",DN265,DO265)</f>
        <v>GRC Simvastatin ΑΝΦΑΡΜ ΕΛΛΑΣ Α.Ε. film-coated tablet 30 x 40mg/</v>
      </c>
      <c r="K265" s="2" t="str">
        <f aca="false">CONCATENATE(BI265," ",CK265," ",BE265," ",BO265," ",R265,S265," x ",DK265,DL265,"/",DN265,DO265)</f>
        <v>GRC Simvastatin ΑΝΦΑΡΜ ΕΛΛΑΣ Α.Ε. film-coated tablet 30 x 40mg/</v>
      </c>
      <c r="L265" s="2"/>
      <c r="M265" s="2"/>
      <c r="N265" s="2"/>
      <c r="O265" s="2"/>
      <c r="P265" s="0" t="n">
        <v>30</v>
      </c>
      <c r="Q265" s="73"/>
      <c r="R265" s="0" t="n">
        <v>30</v>
      </c>
      <c r="S265" s="73"/>
      <c r="T265" s="92"/>
      <c r="U265" s="92"/>
      <c r="V265" s="92"/>
      <c r="W265" s="92"/>
      <c r="X265" s="2"/>
      <c r="Y265" s="2"/>
      <c r="Z265" s="2"/>
      <c r="AA265" s="2" t="n">
        <v>30</v>
      </c>
      <c r="AB265" s="2"/>
      <c r="AC265" s="0" t="s">
        <v>1378</v>
      </c>
      <c r="AD265" s="2"/>
      <c r="AE265" s="2"/>
      <c r="AF265" s="110" t="n">
        <v>10221000</v>
      </c>
      <c r="AG265" s="0" t="s">
        <v>781</v>
      </c>
      <c r="AH265" s="0" t="s">
        <v>1659</v>
      </c>
      <c r="AI265" s="0" t="s">
        <v>1660</v>
      </c>
      <c r="AJ265" s="34" t="n">
        <v>15054000</v>
      </c>
      <c r="AK265" s="93" t="s">
        <v>183</v>
      </c>
      <c r="AL265" s="2"/>
      <c r="AM265" s="2"/>
      <c r="AN265" s="2"/>
      <c r="AO265" s="2"/>
      <c r="AP265" s="0" t="n">
        <v>30</v>
      </c>
      <c r="AR265" s="73"/>
      <c r="AS265" s="73" t="n">
        <f aca="false">AS264+1</f>
        <v>56565780</v>
      </c>
      <c r="AT265" s="36" t="str">
        <f aca="false">CONCATENATE(BI265," ",CK265," ",BE265," ",BO265," ",DK265,DL265,"/",DN265,DO265)</f>
        <v>GRC Simvastatin ΑΝΦΑΡΜ ΕΛΛΑΣ Α.Ε. film-coated tablet 40mg/</v>
      </c>
      <c r="AU265" s="29"/>
      <c r="AW265" s="2"/>
      <c r="AX265" s="33" t="s">
        <v>1807</v>
      </c>
      <c r="AY265" s="2"/>
      <c r="AZ265" s="0" t="s">
        <v>1143</v>
      </c>
      <c r="BA265" s="4" t="s">
        <v>1144</v>
      </c>
      <c r="BB265" s="110" t="n">
        <v>10221000</v>
      </c>
      <c r="BC265" s="0" t="s">
        <v>781</v>
      </c>
      <c r="BD265" s="94"/>
      <c r="BE265" s="0" t="s">
        <v>1453</v>
      </c>
      <c r="BF265" s="2"/>
      <c r="BG265" s="0" t="s">
        <v>1802</v>
      </c>
      <c r="BH265" s="2"/>
      <c r="BI265" s="95" t="s">
        <v>1384</v>
      </c>
      <c r="BJ265" s="0" t="str">
        <f aca="false">CONCATENATE(CK265," ",BO265," ",DK265,DL265,"/",DN265,DO265)</f>
        <v>Simvastatin film-coated tablet 40mg/</v>
      </c>
      <c r="BK265" s="95"/>
      <c r="BL265" s="0" t="str">
        <f aca="false">CONCATENATE(CK265," ",BO265," ",DK265,DL265,"/",DN265,DO265)</f>
        <v>Simvastatin film-coated tablet 40mg/</v>
      </c>
      <c r="BM265" s="2"/>
      <c r="BN265" s="110" t="n">
        <v>10221000</v>
      </c>
      <c r="BO265" s="0" t="s">
        <v>781</v>
      </c>
      <c r="BP265" s="92"/>
      <c r="BQ265" s="92"/>
      <c r="BR265" s="2"/>
      <c r="BS265" s="0" t="s">
        <v>1659</v>
      </c>
      <c r="BT265" s="2"/>
      <c r="BU265" s="2"/>
      <c r="BV265" s="34" t="n">
        <v>15054000</v>
      </c>
      <c r="BW265" s="93" t="s">
        <v>183</v>
      </c>
      <c r="BX265" s="2"/>
      <c r="BY265" s="2"/>
      <c r="BZ265" s="0" t="n">
        <v>20053000</v>
      </c>
      <c r="CA265" s="100" t="s">
        <v>191</v>
      </c>
      <c r="CB265" s="92"/>
      <c r="CC265" s="92"/>
      <c r="CD265" s="2"/>
      <c r="CE265" s="2"/>
      <c r="CF265" s="2"/>
      <c r="CG265" s="2"/>
      <c r="CH265" s="43" t="n">
        <v>100000091786</v>
      </c>
      <c r="CI265" s="43" t="s">
        <v>192</v>
      </c>
      <c r="CJ265" s="43" t="n">
        <v>100000091786</v>
      </c>
      <c r="CK265" s="0" t="s">
        <v>1144</v>
      </c>
      <c r="CL265" s="73"/>
      <c r="CM265" s="43" t="n">
        <v>100000091786</v>
      </c>
      <c r="CN265" s="73" t="s">
        <v>1148</v>
      </c>
      <c r="CO265" s="92"/>
      <c r="CP265" s="98"/>
      <c r="CQ265" s="0" t="n">
        <v>79902639</v>
      </c>
      <c r="CR265" s="2"/>
      <c r="CS265" s="2"/>
      <c r="CX265" s="2"/>
      <c r="CY265" s="2"/>
      <c r="CZ265" s="92"/>
      <c r="DA265" s="92"/>
      <c r="DB265" s="92"/>
      <c r="DC265" s="92"/>
      <c r="DD265" s="92"/>
      <c r="DE265" s="99" t="s">
        <v>1756</v>
      </c>
      <c r="DF265" s="0" t="s">
        <v>202</v>
      </c>
      <c r="DG265" s="11"/>
      <c r="DH265" s="46" t="n">
        <v>1</v>
      </c>
      <c r="DI265" s="93" t="s">
        <v>183</v>
      </c>
      <c r="DJ265" s="34" t="n">
        <v>15054000</v>
      </c>
      <c r="DK265" s="99" t="s">
        <v>1756</v>
      </c>
      <c r="DL265" s="5" t="s">
        <v>202</v>
      </c>
      <c r="DS265" s="0" t="s">
        <v>1729</v>
      </c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99"/>
      <c r="EH265" s="2"/>
      <c r="EI265" s="2"/>
      <c r="EJ265" s="2"/>
      <c r="EK265" s="2"/>
      <c r="ER265" s="32" t="str">
        <f aca="false">CONCATENATE(CN265," ",FD265," ",DK265,DL265,"/",DN265,DO265)</f>
        <v>simvastatine oral 40mg/</v>
      </c>
      <c r="FD265" s="33" t="s">
        <v>210</v>
      </c>
      <c r="FE265" s="32" t="str">
        <f aca="false">CONCATENATE(CN265," ",FD265," ",DK265,DL265,"/",DN265,DO265)</f>
        <v>simvastatine oral 40mg/</v>
      </c>
    </row>
    <row r="266" customFormat="false" ht="13.8" hidden="false" customHeight="false" outlineLevel="0" collapsed="false">
      <c r="A266" s="91" t="n">
        <v>3777</v>
      </c>
      <c r="B266" s="0" t="s">
        <v>1808</v>
      </c>
      <c r="C266" s="92"/>
      <c r="D266" s="92"/>
      <c r="E266" s="92"/>
      <c r="F266" s="92"/>
      <c r="G266" s="0" t="n">
        <v>3867</v>
      </c>
      <c r="H266" s="91" t="n">
        <v>251310404</v>
      </c>
      <c r="I266" s="91" t="n">
        <v>251310404</v>
      </c>
      <c r="J266" s="2" t="str">
        <f aca="false">CONCATENATE(BI266," ",CK266," ",BE266," ",BO266," ",R266,S266," x ",DK266,DL266,"/",DN266,DO266)</f>
        <v>GRC Simvastatin ΦΟΙΝΙΞΦΑΡΜ ΕΠΕ film-coated tablet 30 x 20mg/</v>
      </c>
      <c r="K266" s="2" t="str">
        <f aca="false">CONCATENATE(BI266," ",CK266," ",BE266," ",BO266," ",R266,S266," x ",DK266,DL266,"/",DN266,DO266)</f>
        <v>GRC Simvastatin ΦΟΙΝΙΞΦΑΡΜ ΕΠΕ film-coated tablet 30 x 20mg/</v>
      </c>
      <c r="L266" s="2"/>
      <c r="M266" s="2"/>
      <c r="N266" s="2"/>
      <c r="O266" s="2"/>
      <c r="P266" s="0" t="n">
        <v>30</v>
      </c>
      <c r="Q266" s="73"/>
      <c r="R266" s="0" t="n">
        <v>30</v>
      </c>
      <c r="S266" s="73"/>
      <c r="T266" s="92"/>
      <c r="U266" s="92"/>
      <c r="V266" s="92"/>
      <c r="W266" s="92"/>
      <c r="X266" s="2"/>
      <c r="Y266" s="2"/>
      <c r="Z266" s="2"/>
      <c r="AA266" s="2" t="n">
        <v>60</v>
      </c>
      <c r="AB266" s="2"/>
      <c r="AC266" s="0" t="s">
        <v>1804</v>
      </c>
      <c r="AD266" s="2"/>
      <c r="AE266" s="2"/>
      <c r="AF266" s="110" t="n">
        <v>10221000</v>
      </c>
      <c r="AG266" s="0" t="s">
        <v>781</v>
      </c>
      <c r="AH266" s="0" t="s">
        <v>1659</v>
      </c>
      <c r="AI266" s="0" t="s">
        <v>1660</v>
      </c>
      <c r="AJ266" s="34" t="n">
        <v>15054000</v>
      </c>
      <c r="AK266" s="93" t="s">
        <v>183</v>
      </c>
      <c r="AL266" s="2"/>
      <c r="AM266" s="2"/>
      <c r="AN266" s="2"/>
      <c r="AO266" s="2"/>
      <c r="AP266" s="0" t="n">
        <v>30</v>
      </c>
      <c r="AR266" s="73"/>
      <c r="AS266" s="73" t="n">
        <f aca="false">AS265+1</f>
        <v>56565781</v>
      </c>
      <c r="AT266" s="36" t="str">
        <f aca="false">CONCATENATE(BI266," ",CK266," ",BE266," ",BO266," ",DK266,DL266,"/",DN266,DO266)</f>
        <v>GRC Simvastatin ΦΟΙΝΙΞΦΑΡΜ ΕΠΕ film-coated tablet 20mg/</v>
      </c>
      <c r="AU266" s="29"/>
      <c r="AW266" s="2"/>
      <c r="AX266" s="33" t="s">
        <v>1809</v>
      </c>
      <c r="AY266" s="2"/>
      <c r="AZ266" s="0" t="s">
        <v>1143</v>
      </c>
      <c r="BA266" s="4" t="s">
        <v>1144</v>
      </c>
      <c r="BB266" s="110" t="n">
        <v>10221000</v>
      </c>
      <c r="BC266" s="0" t="s">
        <v>781</v>
      </c>
      <c r="BD266" s="94"/>
      <c r="BE266" s="0" t="s">
        <v>1791</v>
      </c>
      <c r="BF266" s="2"/>
      <c r="BG266" s="0" t="s">
        <v>1802</v>
      </c>
      <c r="BH266" s="2"/>
      <c r="BI266" s="95" t="s">
        <v>1384</v>
      </c>
      <c r="BJ266" s="0" t="str">
        <f aca="false">CONCATENATE(CK266," ",BO266," ",DK266,DL266,"/",DN266,DO266)</f>
        <v>Simvastatin film-coated tablet 20mg/</v>
      </c>
      <c r="BK266" s="95"/>
      <c r="BL266" s="0" t="str">
        <f aca="false">CONCATENATE(CK266," ",BO266," ",DK266,DL266,"/",DN266,DO266)</f>
        <v>Simvastatin film-coated tablet 20mg/</v>
      </c>
      <c r="BM266" s="2"/>
      <c r="BN266" s="110" t="n">
        <v>10221000</v>
      </c>
      <c r="BO266" s="0" t="s">
        <v>781</v>
      </c>
      <c r="BP266" s="92"/>
      <c r="BQ266" s="92"/>
      <c r="BR266" s="2"/>
      <c r="BS266" s="0" t="s">
        <v>1659</v>
      </c>
      <c r="BT266" s="2"/>
      <c r="BU266" s="2"/>
      <c r="BV266" s="34" t="n">
        <v>15054000</v>
      </c>
      <c r="BW266" s="93" t="s">
        <v>183</v>
      </c>
      <c r="BX266" s="2"/>
      <c r="BY266" s="2"/>
      <c r="BZ266" s="0" t="n">
        <v>20053000</v>
      </c>
      <c r="CA266" s="100" t="s">
        <v>191</v>
      </c>
      <c r="CB266" s="92"/>
      <c r="CC266" s="92"/>
      <c r="CD266" s="2"/>
      <c r="CE266" s="2"/>
      <c r="CF266" s="2"/>
      <c r="CG266" s="2"/>
      <c r="CH266" s="43" t="n">
        <v>100000091786</v>
      </c>
      <c r="CI266" s="43" t="s">
        <v>192</v>
      </c>
      <c r="CJ266" s="43" t="n">
        <v>100000091786</v>
      </c>
      <c r="CK266" s="0" t="s">
        <v>1144</v>
      </c>
      <c r="CL266" s="73"/>
      <c r="CM266" s="43" t="n">
        <v>100000091786</v>
      </c>
      <c r="CN266" s="73" t="s">
        <v>1148</v>
      </c>
      <c r="CO266" s="92"/>
      <c r="CP266" s="98"/>
      <c r="CQ266" s="0" t="n">
        <v>79902639</v>
      </c>
      <c r="CR266" s="2"/>
      <c r="CS266" s="2"/>
      <c r="CX266" s="2"/>
      <c r="CY266" s="2"/>
      <c r="CZ266" s="92"/>
      <c r="DA266" s="92"/>
      <c r="DB266" s="92"/>
      <c r="DC266" s="92"/>
      <c r="DD266" s="92"/>
      <c r="DE266" s="99" t="s">
        <v>877</v>
      </c>
      <c r="DF266" s="0" t="s">
        <v>202</v>
      </c>
      <c r="DG266" s="11"/>
      <c r="DH266" s="46" t="n">
        <v>1</v>
      </c>
      <c r="DI266" s="93" t="s">
        <v>183</v>
      </c>
      <c r="DJ266" s="34" t="n">
        <v>15054000</v>
      </c>
      <c r="DK266" s="99" t="s">
        <v>877</v>
      </c>
      <c r="DL266" s="5" t="s">
        <v>202</v>
      </c>
      <c r="DS266" s="0" t="s">
        <v>1729</v>
      </c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99"/>
      <c r="EH266" s="2"/>
      <c r="EI266" s="2"/>
      <c r="EJ266" s="2"/>
      <c r="EK266" s="2"/>
      <c r="ER266" s="32" t="str">
        <f aca="false">CONCATENATE(CN266," ",FD266," ",DK266,DL266,"/",DN266,DO266)</f>
        <v>simvastatine oral 20mg/</v>
      </c>
      <c r="FD266" s="33" t="s">
        <v>210</v>
      </c>
      <c r="FE266" s="32" t="str">
        <f aca="false">CONCATENATE(CN266," ",FD266," ",DK266,DL266,"/",DN266,DO266)</f>
        <v>simvastatine oral 20mg/</v>
      </c>
    </row>
    <row r="267" customFormat="false" ht="13.8" hidden="false" customHeight="false" outlineLevel="0" collapsed="false">
      <c r="A267" s="91" t="n">
        <v>3778</v>
      </c>
      <c r="B267" s="0" t="s">
        <v>1810</v>
      </c>
      <c r="C267" s="92"/>
      <c r="D267" s="92"/>
      <c r="E267" s="92"/>
      <c r="F267" s="92"/>
      <c r="G267" s="0" t="n">
        <v>3820</v>
      </c>
      <c r="H267" s="91" t="n">
        <v>250760203</v>
      </c>
      <c r="I267" s="91" t="n">
        <v>250760203</v>
      </c>
      <c r="J267" s="2" t="str">
        <f aca="false">CONCATENATE(BI267," ",CK267," ",BE267," ",BO267," ",R267,S267," x ",DK267,DL267,"/",DN267,DO267)</f>
        <v>GRC Simvastatin ΦΟΙΝΙΞΦΑΡΜ ΕΠΕ film-coated tablet 30 x 40mg/</v>
      </c>
      <c r="K267" s="2" t="str">
        <f aca="false">CONCATENATE(BI267," ",CK267," ",BE267," ",BO267," ",R267,S267," x ",DK267,DL267,"/",DN267,DO267)</f>
        <v>GRC Simvastatin ΦΟΙΝΙΞΦΑΡΜ ΕΠΕ film-coated tablet 30 x 40mg/</v>
      </c>
      <c r="L267" s="2"/>
      <c r="M267" s="2"/>
      <c r="N267" s="2"/>
      <c r="O267" s="2"/>
      <c r="P267" s="0" t="n">
        <v>30</v>
      </c>
      <c r="Q267" s="73"/>
      <c r="R267" s="0" t="n">
        <v>30</v>
      </c>
      <c r="S267" s="73"/>
      <c r="T267" s="92"/>
      <c r="U267" s="92"/>
      <c r="V267" s="92"/>
      <c r="W267" s="92"/>
      <c r="X267" s="2"/>
      <c r="Y267" s="2"/>
      <c r="Z267" s="2"/>
      <c r="AA267" s="2" t="n">
        <v>28</v>
      </c>
      <c r="AB267" s="2"/>
      <c r="AC267" s="0" t="s">
        <v>1811</v>
      </c>
      <c r="AD267" s="2"/>
      <c r="AE267" s="2"/>
      <c r="AF267" s="110" t="n">
        <v>10221000</v>
      </c>
      <c r="AG267" s="0" t="s">
        <v>781</v>
      </c>
      <c r="AH267" s="0" t="s">
        <v>1659</v>
      </c>
      <c r="AI267" s="0" t="s">
        <v>1660</v>
      </c>
      <c r="AJ267" s="34" t="n">
        <v>15054000</v>
      </c>
      <c r="AK267" s="93" t="s">
        <v>183</v>
      </c>
      <c r="AL267" s="2"/>
      <c r="AM267" s="2"/>
      <c r="AN267" s="2"/>
      <c r="AO267" s="2"/>
      <c r="AP267" s="0" t="n">
        <v>30</v>
      </c>
      <c r="AR267" s="73"/>
      <c r="AS267" s="73" t="n">
        <f aca="false">AS266+1</f>
        <v>56565782</v>
      </c>
      <c r="AT267" s="36" t="str">
        <f aca="false">CONCATENATE(BI267," ",CK267," ",BE267," ",BO267," ",DK267,DL267,"/",DN267,DO267)</f>
        <v>GRC Simvastatin ΦΟΙΝΙΞΦΑΡΜ ΕΠΕ film-coated tablet 40mg/</v>
      </c>
      <c r="AU267" s="29"/>
      <c r="AW267" s="2"/>
      <c r="AX267" s="33" t="s">
        <v>1812</v>
      </c>
      <c r="AY267" s="2"/>
      <c r="AZ267" s="0" t="s">
        <v>1143</v>
      </c>
      <c r="BA267" s="4" t="s">
        <v>1144</v>
      </c>
      <c r="BB267" s="110" t="n">
        <v>10221000</v>
      </c>
      <c r="BC267" s="0" t="s">
        <v>781</v>
      </c>
      <c r="BD267" s="94"/>
      <c r="BE267" s="0" t="s">
        <v>1791</v>
      </c>
      <c r="BF267" s="2"/>
      <c r="BG267" s="0" t="s">
        <v>1394</v>
      </c>
      <c r="BH267" s="2"/>
      <c r="BI267" s="95" t="s">
        <v>1384</v>
      </c>
      <c r="BJ267" s="0" t="str">
        <f aca="false">CONCATENATE(CK267," ",BO267," ",DK267,DL267,"/",DN267,DO267)</f>
        <v>Simvastatin film-coated tablet 40mg/</v>
      </c>
      <c r="BK267" s="95"/>
      <c r="BL267" s="0" t="str">
        <f aca="false">CONCATENATE(CK267," ",BO267," ",DK267,DL267,"/",DN267,DO267)</f>
        <v>Simvastatin film-coated tablet 40mg/</v>
      </c>
      <c r="BM267" s="2"/>
      <c r="BN267" s="110" t="n">
        <v>10221000</v>
      </c>
      <c r="BO267" s="0" t="s">
        <v>781</v>
      </c>
      <c r="BP267" s="92"/>
      <c r="BQ267" s="92"/>
      <c r="BR267" s="2"/>
      <c r="BS267" s="0" t="s">
        <v>1659</v>
      </c>
      <c r="BT267" s="2"/>
      <c r="BU267" s="2"/>
      <c r="BV267" s="34" t="n">
        <v>15054000</v>
      </c>
      <c r="BW267" s="93" t="s">
        <v>183</v>
      </c>
      <c r="BX267" s="2"/>
      <c r="BY267" s="2"/>
      <c r="BZ267" s="0" t="n">
        <v>20053000</v>
      </c>
      <c r="CA267" s="100" t="s">
        <v>191</v>
      </c>
      <c r="CB267" s="92"/>
      <c r="CC267" s="92"/>
      <c r="CD267" s="2"/>
      <c r="CE267" s="2"/>
      <c r="CF267" s="2"/>
      <c r="CG267" s="2"/>
      <c r="CH267" s="43" t="n">
        <v>100000091786</v>
      </c>
      <c r="CI267" s="43" t="s">
        <v>192</v>
      </c>
      <c r="CJ267" s="43" t="n">
        <v>100000091786</v>
      </c>
      <c r="CK267" s="0" t="s">
        <v>1144</v>
      </c>
      <c r="CL267" s="73"/>
      <c r="CM267" s="43" t="n">
        <v>100000091786</v>
      </c>
      <c r="CN267" s="73" t="s">
        <v>1148</v>
      </c>
      <c r="CO267" s="92"/>
      <c r="CP267" s="98"/>
      <c r="CQ267" s="0" t="n">
        <v>79902639</v>
      </c>
      <c r="CR267" s="2"/>
      <c r="CS267" s="2"/>
      <c r="CX267" s="2"/>
      <c r="CY267" s="2"/>
      <c r="CZ267" s="92"/>
      <c r="DA267" s="92"/>
      <c r="DB267" s="92"/>
      <c r="DC267" s="92"/>
      <c r="DD267" s="92"/>
      <c r="DE267" s="99" t="s">
        <v>1756</v>
      </c>
      <c r="DF267" s="0" t="s">
        <v>202</v>
      </c>
      <c r="DG267" s="11"/>
      <c r="DH267" s="46" t="n">
        <v>1</v>
      </c>
      <c r="DI267" s="93" t="s">
        <v>183</v>
      </c>
      <c r="DJ267" s="34" t="n">
        <v>15054000</v>
      </c>
      <c r="DK267" s="99" t="s">
        <v>1756</v>
      </c>
      <c r="DL267" s="5" t="s">
        <v>202</v>
      </c>
      <c r="DS267" s="0" t="s">
        <v>1725</v>
      </c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99"/>
      <c r="EH267" s="2"/>
      <c r="EI267" s="2"/>
      <c r="EJ267" s="2"/>
      <c r="EK267" s="2"/>
      <c r="ER267" s="32" t="str">
        <f aca="false">CONCATENATE(CN267," ",FD267," ",DK267,DL267,"/",DN267,DO267)</f>
        <v>simvastatine oral 40mg/</v>
      </c>
      <c r="FD267" s="33" t="s">
        <v>210</v>
      </c>
      <c r="FE267" s="32" t="str">
        <f aca="false">CONCATENATE(CN267," ",FD267," ",DK267,DL267,"/",DN267,DO267)</f>
        <v>simvastatine oral 40mg/</v>
      </c>
    </row>
    <row r="268" customFormat="false" ht="13.8" hidden="false" customHeight="false" outlineLevel="0" collapsed="false">
      <c r="A268" s="91" t="n">
        <v>7095</v>
      </c>
      <c r="B268" s="0" t="s">
        <v>1813</v>
      </c>
      <c r="C268" s="92"/>
      <c r="D268" s="92"/>
      <c r="E268" s="92"/>
      <c r="F268" s="92"/>
      <c r="G268" s="0" t="n">
        <v>3821</v>
      </c>
      <c r="H268" s="91" t="n">
        <v>250760303</v>
      </c>
      <c r="I268" s="91" t="n">
        <v>250760303</v>
      </c>
      <c r="J268" s="2" t="str">
        <f aca="false">CONCATENATE(BI268," ",CK268," ",BE268," ",BO268," ",R268,S268," x ",DK268,DL268,"/",DN268,DO268)</f>
        <v>GRC Simvastatin INNOVIS PHARMA A.E.B.E film-coated tablet 30 x 40mg/</v>
      </c>
      <c r="K268" s="2" t="str">
        <f aca="false">CONCATENATE(BI268," ",CK268," ",BE268," ",BO268," ",R268,S268," x ",DK268,DL268,"/",DN268,DO268)</f>
        <v>GRC Simvastatin INNOVIS PHARMA A.E.B.E film-coated tablet 30 x 40mg/</v>
      </c>
      <c r="L268" s="2"/>
      <c r="M268" s="2"/>
      <c r="N268" s="2"/>
      <c r="O268" s="2"/>
      <c r="P268" s="0" t="n">
        <v>30</v>
      </c>
      <c r="Q268" s="73"/>
      <c r="R268" s="0" t="n">
        <v>30</v>
      </c>
      <c r="S268" s="73"/>
      <c r="T268" s="92"/>
      <c r="U268" s="92"/>
      <c r="V268" s="92"/>
      <c r="W268" s="92"/>
      <c r="X268" s="2"/>
      <c r="Y268" s="2"/>
      <c r="Z268" s="2"/>
      <c r="AA268" s="2" t="n">
        <v>28</v>
      </c>
      <c r="AB268" s="2"/>
      <c r="AC268" s="0" t="s">
        <v>1814</v>
      </c>
      <c r="AD268" s="2"/>
      <c r="AE268" s="2"/>
      <c r="AF268" s="110" t="n">
        <v>10221000</v>
      </c>
      <c r="AG268" s="0" t="s">
        <v>781</v>
      </c>
      <c r="AH268" s="0" t="s">
        <v>1659</v>
      </c>
      <c r="AI268" s="0" t="s">
        <v>1660</v>
      </c>
      <c r="AJ268" s="34" t="n">
        <v>15054000</v>
      </c>
      <c r="AK268" s="93" t="s">
        <v>183</v>
      </c>
      <c r="AL268" s="2"/>
      <c r="AM268" s="2"/>
      <c r="AN268" s="2"/>
      <c r="AO268" s="2"/>
      <c r="AP268" s="0" t="n">
        <v>30</v>
      </c>
      <c r="AR268" s="73"/>
      <c r="AS268" s="73" t="n">
        <f aca="false">AS267+1</f>
        <v>56565783</v>
      </c>
      <c r="AT268" s="36" t="str">
        <f aca="false">CONCATENATE(BI268," ",CK268," ",BE268," ",BO268," ",DK268,DL268,"/",DN268,DO268)</f>
        <v>GRC Simvastatin INNOVIS PHARMA A.E.B.E film-coated tablet 40mg/</v>
      </c>
      <c r="AU268" s="29"/>
      <c r="AW268" s="2"/>
      <c r="AX268" s="33" t="s">
        <v>1815</v>
      </c>
      <c r="AY268" s="2"/>
      <c r="AZ268" s="0" t="s">
        <v>1143</v>
      </c>
      <c r="BA268" s="4" t="s">
        <v>1144</v>
      </c>
      <c r="BB268" s="110" t="n">
        <v>10221000</v>
      </c>
      <c r="BC268" s="0" t="s">
        <v>781</v>
      </c>
      <c r="BD268" s="94"/>
      <c r="BE268" s="0" t="s">
        <v>1582</v>
      </c>
      <c r="BF268" s="2"/>
      <c r="BG268" s="0" t="s">
        <v>1394</v>
      </c>
      <c r="BH268" s="2"/>
      <c r="BI268" s="95" t="s">
        <v>1384</v>
      </c>
      <c r="BJ268" s="0" t="str">
        <f aca="false">CONCATENATE(CK268," ",BO268," ",DK268,DL268,"/",DN268,DO268)</f>
        <v>Simvastatin film-coated tablet 40mg/</v>
      </c>
      <c r="BK268" s="95"/>
      <c r="BL268" s="0" t="str">
        <f aca="false">CONCATENATE(CK268," ",BO268," ",DK268,DL268,"/",DN268,DO268)</f>
        <v>Simvastatin film-coated tablet 40mg/</v>
      </c>
      <c r="BM268" s="2"/>
      <c r="BN268" s="110" t="n">
        <v>10221000</v>
      </c>
      <c r="BO268" s="0" t="s">
        <v>781</v>
      </c>
      <c r="BP268" s="92"/>
      <c r="BQ268" s="92"/>
      <c r="BR268" s="2"/>
      <c r="BS268" s="0" t="s">
        <v>1659</v>
      </c>
      <c r="BT268" s="2"/>
      <c r="BU268" s="2"/>
      <c r="BV268" s="34" t="n">
        <v>15054000</v>
      </c>
      <c r="BW268" s="93" t="s">
        <v>183</v>
      </c>
      <c r="BX268" s="2"/>
      <c r="BY268" s="2"/>
      <c r="BZ268" s="0" t="n">
        <v>20053000</v>
      </c>
      <c r="CA268" s="100" t="s">
        <v>191</v>
      </c>
      <c r="CB268" s="92"/>
      <c r="CC268" s="92"/>
      <c r="CD268" s="2"/>
      <c r="CE268" s="2"/>
      <c r="CF268" s="2"/>
      <c r="CG268" s="2"/>
      <c r="CH268" s="43" t="n">
        <v>100000091786</v>
      </c>
      <c r="CI268" s="43" t="s">
        <v>192</v>
      </c>
      <c r="CJ268" s="43" t="n">
        <v>100000091786</v>
      </c>
      <c r="CK268" s="0" t="s">
        <v>1144</v>
      </c>
      <c r="CL268" s="73"/>
      <c r="CM268" s="43" t="n">
        <v>100000091786</v>
      </c>
      <c r="CN268" s="73" t="s">
        <v>1148</v>
      </c>
      <c r="CO268" s="92"/>
      <c r="CP268" s="98"/>
      <c r="CQ268" s="0" t="n">
        <v>79902639</v>
      </c>
      <c r="CR268" s="2"/>
      <c r="CS268" s="2"/>
      <c r="CX268" s="2"/>
      <c r="CY268" s="2"/>
      <c r="CZ268" s="92"/>
      <c r="DA268" s="92"/>
      <c r="DB268" s="92"/>
      <c r="DC268" s="92"/>
      <c r="DD268" s="92"/>
      <c r="DE268" s="99" t="s">
        <v>1756</v>
      </c>
      <c r="DF268" s="0" t="s">
        <v>202</v>
      </c>
      <c r="DG268" s="11"/>
      <c r="DH268" s="46" t="n">
        <v>1</v>
      </c>
      <c r="DI268" s="93" t="s">
        <v>183</v>
      </c>
      <c r="DJ268" s="34" t="n">
        <v>15054000</v>
      </c>
      <c r="DK268" s="99" t="s">
        <v>1756</v>
      </c>
      <c r="DL268" s="5" t="s">
        <v>202</v>
      </c>
      <c r="DS268" s="0" t="s">
        <v>1729</v>
      </c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99"/>
      <c r="EH268" s="2"/>
      <c r="EI268" s="2"/>
      <c r="EJ268" s="2"/>
      <c r="EK268" s="2"/>
      <c r="ER268" s="32" t="str">
        <f aca="false">CONCATENATE(CN268," ",FD268," ",DK268,DL268,"/",DN268,DO268)</f>
        <v>simvastatine oral 40mg/</v>
      </c>
      <c r="FD268" s="33" t="s">
        <v>210</v>
      </c>
      <c r="FE268" s="32" t="str">
        <f aca="false">CONCATENATE(CN268," ",FD268," ",DK268,DL268,"/",DN268,DO268)</f>
        <v>simvastatine oral 40mg/</v>
      </c>
    </row>
    <row r="269" customFormat="false" ht="13.8" hidden="false" customHeight="false" outlineLevel="0" collapsed="false">
      <c r="A269" s="91" t="n">
        <v>7106</v>
      </c>
      <c r="B269" s="0" t="s">
        <v>1816</v>
      </c>
      <c r="C269" s="92"/>
      <c r="D269" s="92"/>
      <c r="E269" s="92"/>
      <c r="F269" s="92"/>
      <c r="G269" s="0" t="n">
        <v>3827</v>
      </c>
      <c r="H269" s="91" t="n">
        <v>250890103</v>
      </c>
      <c r="I269" s="91" t="n">
        <v>250890103</v>
      </c>
      <c r="J269" s="2" t="str">
        <f aca="false">CONCATENATE(BI269," ",CK269," ",BE269," ",BO269," ",R269,S269," x ",DK269,DL269,"/",DN269,DO269)</f>
        <v>GRC Simvastatin GENEPHARM AE film-coated tablet 30 x 20mg/</v>
      </c>
      <c r="K269" s="2" t="str">
        <f aca="false">CONCATENATE(BI269," ",CK269," ",BE269," ",BO269," ",R269,S269," x ",DK269,DL269,"/",DN269,DO269)</f>
        <v>GRC Simvastatin GENEPHARM AE film-coated tablet 30 x 20mg/</v>
      </c>
      <c r="L269" s="2"/>
      <c r="M269" s="2"/>
      <c r="N269" s="2"/>
      <c r="O269" s="2"/>
      <c r="P269" s="0" t="n">
        <v>30</v>
      </c>
      <c r="Q269" s="73"/>
      <c r="R269" s="0" t="n">
        <v>30</v>
      </c>
      <c r="S269" s="73"/>
      <c r="T269" s="92"/>
      <c r="U269" s="92"/>
      <c r="V269" s="92"/>
      <c r="W269" s="92"/>
      <c r="X269" s="2"/>
      <c r="Y269" s="2"/>
      <c r="Z269" s="2"/>
      <c r="AA269" s="2" t="n">
        <v>30</v>
      </c>
      <c r="AB269" s="2"/>
      <c r="AC269" s="0" t="s">
        <v>1731</v>
      </c>
      <c r="AD269" s="2"/>
      <c r="AE269" s="2"/>
      <c r="AF269" s="110" t="n">
        <v>10221000</v>
      </c>
      <c r="AG269" s="0" t="s">
        <v>781</v>
      </c>
      <c r="AH269" s="0" t="s">
        <v>1659</v>
      </c>
      <c r="AI269" s="0" t="s">
        <v>1660</v>
      </c>
      <c r="AJ269" s="34" t="n">
        <v>15054000</v>
      </c>
      <c r="AK269" s="93" t="s">
        <v>183</v>
      </c>
      <c r="AL269" s="2"/>
      <c r="AM269" s="2"/>
      <c r="AN269" s="2"/>
      <c r="AO269" s="2"/>
      <c r="AP269" s="0" t="n">
        <v>30</v>
      </c>
      <c r="AR269" s="73"/>
      <c r="AS269" s="73" t="n">
        <f aca="false">AS268+1</f>
        <v>56565784</v>
      </c>
      <c r="AT269" s="36" t="str">
        <f aca="false">CONCATENATE(BI269," ",CK269," ",BE269," ",BO269," ",DK269,DL269,"/",DN269,DO269)</f>
        <v>GRC Simvastatin GENEPHARM AE film-coated tablet 20mg/</v>
      </c>
      <c r="AU269" s="29"/>
      <c r="AW269" s="2"/>
      <c r="AX269" s="33" t="s">
        <v>1817</v>
      </c>
      <c r="AY269" s="2"/>
      <c r="AZ269" s="0" t="s">
        <v>1143</v>
      </c>
      <c r="BA269" s="4" t="s">
        <v>1144</v>
      </c>
      <c r="BB269" s="110" t="n">
        <v>10221000</v>
      </c>
      <c r="BC269" s="0" t="s">
        <v>781</v>
      </c>
      <c r="BD269" s="94"/>
      <c r="BE269" s="0" t="s">
        <v>1437</v>
      </c>
      <c r="BF269" s="2"/>
      <c r="BG269" s="0" t="s">
        <v>1818</v>
      </c>
      <c r="BH269" s="2"/>
      <c r="BI269" s="95" t="s">
        <v>1384</v>
      </c>
      <c r="BJ269" s="0" t="str">
        <f aca="false">CONCATENATE(CK269," ",BO269," ",DK269,DL269,"/",DN269,DO269)</f>
        <v>Simvastatin film-coated tablet 20mg/</v>
      </c>
      <c r="BK269" s="95"/>
      <c r="BL269" s="0" t="str">
        <f aca="false">CONCATENATE(CK269," ",BO269," ",DK269,DL269,"/",DN269,DO269)</f>
        <v>Simvastatin film-coated tablet 20mg/</v>
      </c>
      <c r="BM269" s="2"/>
      <c r="BN269" s="110" t="n">
        <v>10221000</v>
      </c>
      <c r="BO269" s="0" t="s">
        <v>781</v>
      </c>
      <c r="BP269" s="92"/>
      <c r="BQ269" s="92"/>
      <c r="BR269" s="2"/>
      <c r="BS269" s="0" t="s">
        <v>1659</v>
      </c>
      <c r="BT269" s="2"/>
      <c r="BU269" s="2"/>
      <c r="BV269" s="34" t="n">
        <v>15054000</v>
      </c>
      <c r="BW269" s="93" t="s">
        <v>183</v>
      </c>
      <c r="BX269" s="2"/>
      <c r="BY269" s="2"/>
      <c r="BZ269" s="0" t="n">
        <v>20053000</v>
      </c>
      <c r="CA269" s="100" t="s">
        <v>191</v>
      </c>
      <c r="CB269" s="92"/>
      <c r="CC269" s="92"/>
      <c r="CD269" s="2"/>
      <c r="CE269" s="2"/>
      <c r="CF269" s="2"/>
      <c r="CG269" s="2"/>
      <c r="CH269" s="43" t="n">
        <v>100000091786</v>
      </c>
      <c r="CI269" s="43" t="s">
        <v>192</v>
      </c>
      <c r="CJ269" s="43" t="n">
        <v>100000091786</v>
      </c>
      <c r="CK269" s="0" t="s">
        <v>1144</v>
      </c>
      <c r="CL269" s="73"/>
      <c r="CM269" s="43" t="n">
        <v>100000091786</v>
      </c>
      <c r="CN269" s="73" t="s">
        <v>1148</v>
      </c>
      <c r="CO269" s="92"/>
      <c r="CP269" s="98"/>
      <c r="CQ269" s="0" t="n">
        <v>79902639</v>
      </c>
      <c r="CR269" s="2"/>
      <c r="CS269" s="2"/>
      <c r="CX269" s="2"/>
      <c r="CY269" s="2"/>
      <c r="CZ269" s="92"/>
      <c r="DA269" s="92"/>
      <c r="DB269" s="92"/>
      <c r="DC269" s="92"/>
      <c r="DD269" s="92"/>
      <c r="DE269" s="99" t="s">
        <v>877</v>
      </c>
      <c r="DF269" s="0" t="s">
        <v>202</v>
      </c>
      <c r="DG269" s="11"/>
      <c r="DH269" s="46" t="n">
        <v>1</v>
      </c>
      <c r="DI269" s="93" t="s">
        <v>183</v>
      </c>
      <c r="DJ269" s="34" t="n">
        <v>15054000</v>
      </c>
      <c r="DK269" s="99" t="s">
        <v>877</v>
      </c>
      <c r="DL269" s="5" t="s">
        <v>202</v>
      </c>
      <c r="DS269" s="0" t="s">
        <v>1725</v>
      </c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99"/>
      <c r="EH269" s="2"/>
      <c r="EI269" s="2"/>
      <c r="EJ269" s="2"/>
      <c r="EK269" s="2"/>
      <c r="ER269" s="32" t="str">
        <f aca="false">CONCATENATE(CN269," ",FD269," ",DK269,DL269,"/",DN269,DO269)</f>
        <v>simvastatine oral 20mg/</v>
      </c>
      <c r="FD269" s="33" t="s">
        <v>210</v>
      </c>
      <c r="FE269" s="32" t="str">
        <f aca="false">CONCATENATE(CN269," ",FD269," ",DK269,DL269,"/",DN269,DO269)</f>
        <v>simvastatine oral 20mg/</v>
      </c>
    </row>
    <row r="270" customFormat="false" ht="13.8" hidden="false" customHeight="false" outlineLevel="0" collapsed="false">
      <c r="A270" s="91" t="n">
        <v>3864</v>
      </c>
      <c r="B270" s="0" t="s">
        <v>1819</v>
      </c>
      <c r="C270" s="92"/>
      <c r="D270" s="92"/>
      <c r="E270" s="92"/>
      <c r="F270" s="92"/>
      <c r="G270" s="0" t="n">
        <v>3828</v>
      </c>
      <c r="H270" s="91" t="n">
        <v>250890202</v>
      </c>
      <c r="I270" s="91" t="n">
        <v>250890202</v>
      </c>
      <c r="J270" s="2" t="str">
        <f aca="false">CONCATENATE(BI270," ",CK270," ",BE270," ",BO270," ",R270,S270," x ",DK270,DL270,"/",DN270,DO270)</f>
        <v>GRC Simvastatin ΚΛΕΒΑ ΑΦΒΕΕ film-coated tablet 30 x 20mg/</v>
      </c>
      <c r="K270" s="2" t="str">
        <f aca="false">CONCATENATE(BI270," ",CK270," ",BE270," ",BO270," ",R270,S270," x ",DK270,DL270,"/",DN270,DO270)</f>
        <v>GRC Simvastatin ΚΛΕΒΑ ΑΦΒΕΕ film-coated tablet 30 x 20mg/</v>
      </c>
      <c r="L270" s="2"/>
      <c r="M270" s="2"/>
      <c r="N270" s="2"/>
      <c r="O270" s="2"/>
      <c r="P270" s="0" t="n">
        <v>30</v>
      </c>
      <c r="Q270" s="73"/>
      <c r="R270" s="0" t="n">
        <v>30</v>
      </c>
      <c r="S270" s="73"/>
      <c r="T270" s="92"/>
      <c r="U270" s="92"/>
      <c r="V270" s="92"/>
      <c r="W270" s="92"/>
      <c r="X270" s="2"/>
      <c r="Y270" s="2"/>
      <c r="Z270" s="2"/>
      <c r="AA270" s="2" t="n">
        <v>20</v>
      </c>
      <c r="AB270" s="2"/>
      <c r="AC270" s="0" t="s">
        <v>1820</v>
      </c>
      <c r="AD270" s="2"/>
      <c r="AE270" s="2"/>
      <c r="AF270" s="110" t="n">
        <v>10221000</v>
      </c>
      <c r="AG270" s="0" t="s">
        <v>781</v>
      </c>
      <c r="AH270" s="0" t="s">
        <v>1659</v>
      </c>
      <c r="AI270" s="0" t="s">
        <v>1660</v>
      </c>
      <c r="AJ270" s="34" t="n">
        <v>15054000</v>
      </c>
      <c r="AK270" s="93" t="s">
        <v>183</v>
      </c>
      <c r="AL270" s="2"/>
      <c r="AM270" s="2"/>
      <c r="AN270" s="2"/>
      <c r="AO270" s="2"/>
      <c r="AP270" s="0" t="n">
        <v>30</v>
      </c>
      <c r="AR270" s="73"/>
      <c r="AS270" s="73" t="n">
        <f aca="false">AS269+1</f>
        <v>56565785</v>
      </c>
      <c r="AT270" s="36" t="str">
        <f aca="false">CONCATENATE(BI270," ",CK270," ",BE270," ",BO270," ",DK270,DL270,"/",DN270,DO270)</f>
        <v>GRC Simvastatin ΚΛΕΒΑ ΑΦΒΕΕ film-coated tablet 20mg/</v>
      </c>
      <c r="AU270" s="29"/>
      <c r="AW270" s="2"/>
      <c r="AX270" s="33" t="s">
        <v>1821</v>
      </c>
      <c r="AY270" s="2"/>
      <c r="AZ270" s="0" t="s">
        <v>1143</v>
      </c>
      <c r="BA270" s="4" t="s">
        <v>1144</v>
      </c>
      <c r="BB270" s="110" t="n">
        <v>10221000</v>
      </c>
      <c r="BC270" s="0" t="s">
        <v>781</v>
      </c>
      <c r="BD270" s="94"/>
      <c r="BE270" s="0" t="s">
        <v>1802</v>
      </c>
      <c r="BF270" s="2"/>
      <c r="BG270" s="0" t="s">
        <v>1822</v>
      </c>
      <c r="BH270" s="2"/>
      <c r="BI270" s="95" t="s">
        <v>1384</v>
      </c>
      <c r="BJ270" s="0" t="str">
        <f aca="false">CONCATENATE(CK270," ",BO270," ",DK270,DL270,"/",DN270,DO270)</f>
        <v>Simvastatin film-coated tablet 20mg/</v>
      </c>
      <c r="BK270" s="95"/>
      <c r="BL270" s="0" t="str">
        <f aca="false">CONCATENATE(CK270," ",BO270," ",DK270,DL270,"/",DN270,DO270)</f>
        <v>Simvastatin film-coated tablet 20mg/</v>
      </c>
      <c r="BM270" s="2"/>
      <c r="BN270" s="110" t="n">
        <v>10221000</v>
      </c>
      <c r="BO270" s="0" t="s">
        <v>781</v>
      </c>
      <c r="BP270" s="92"/>
      <c r="BQ270" s="92"/>
      <c r="BR270" s="2"/>
      <c r="BS270" s="0" t="s">
        <v>1659</v>
      </c>
      <c r="BT270" s="2"/>
      <c r="BU270" s="2"/>
      <c r="BV270" s="34" t="n">
        <v>15054000</v>
      </c>
      <c r="BW270" s="93" t="s">
        <v>183</v>
      </c>
      <c r="BX270" s="2"/>
      <c r="BY270" s="2"/>
      <c r="BZ270" s="0" t="n">
        <v>20053000</v>
      </c>
      <c r="CA270" s="100" t="s">
        <v>191</v>
      </c>
      <c r="CB270" s="92"/>
      <c r="CC270" s="92"/>
      <c r="CD270" s="2"/>
      <c r="CE270" s="2"/>
      <c r="CF270" s="2"/>
      <c r="CG270" s="2"/>
      <c r="CH270" s="43" t="n">
        <v>100000091786</v>
      </c>
      <c r="CI270" s="43" t="s">
        <v>192</v>
      </c>
      <c r="CJ270" s="43" t="n">
        <v>100000091786</v>
      </c>
      <c r="CK270" s="0" t="s">
        <v>1144</v>
      </c>
      <c r="CL270" s="73"/>
      <c r="CM270" s="43" t="n">
        <v>100000091786</v>
      </c>
      <c r="CN270" s="73" t="s">
        <v>1148</v>
      </c>
      <c r="CO270" s="92"/>
      <c r="CP270" s="98"/>
      <c r="CQ270" s="0" t="n">
        <v>79902639</v>
      </c>
      <c r="CR270" s="2"/>
      <c r="CS270" s="2"/>
      <c r="CX270" s="2"/>
      <c r="CY270" s="2"/>
      <c r="CZ270" s="92"/>
      <c r="DA270" s="92"/>
      <c r="DB270" s="92"/>
      <c r="DC270" s="92"/>
      <c r="DD270" s="92"/>
      <c r="DE270" s="99" t="s">
        <v>877</v>
      </c>
      <c r="DF270" s="0" t="s">
        <v>202</v>
      </c>
      <c r="DG270" s="11"/>
      <c r="DH270" s="46" t="n">
        <v>1</v>
      </c>
      <c r="DI270" s="93" t="s">
        <v>183</v>
      </c>
      <c r="DJ270" s="34" t="n">
        <v>15054000</v>
      </c>
      <c r="DK270" s="99" t="s">
        <v>877</v>
      </c>
      <c r="DL270" s="5" t="s">
        <v>202</v>
      </c>
      <c r="DS270" s="0" t="s">
        <v>1729</v>
      </c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99"/>
      <c r="EH270" s="2"/>
      <c r="EI270" s="2"/>
      <c r="EJ270" s="2"/>
      <c r="EK270" s="2"/>
      <c r="ER270" s="32" t="str">
        <f aca="false">CONCATENATE(CN270," ",FD270," ",DK270,DL270,"/",DN270,DO270)</f>
        <v>simvastatine oral 20mg/</v>
      </c>
      <c r="FD270" s="33" t="s">
        <v>210</v>
      </c>
      <c r="FE270" s="32" t="str">
        <f aca="false">CONCATENATE(CN270," ",FD270," ",DK270,DL270,"/",DN270,DO270)</f>
        <v>simvastatine oral 20mg/</v>
      </c>
    </row>
    <row r="271" customFormat="false" ht="13.8" hidden="false" customHeight="false" outlineLevel="0" collapsed="false">
      <c r="A271" s="91" t="n">
        <v>3866</v>
      </c>
      <c r="B271" s="0" t="s">
        <v>1823</v>
      </c>
      <c r="C271" s="92"/>
      <c r="D271" s="92"/>
      <c r="E271" s="92"/>
      <c r="F271" s="92"/>
      <c r="G271" s="0" t="n">
        <v>3829</v>
      </c>
      <c r="H271" s="91" t="n">
        <v>250890203</v>
      </c>
      <c r="I271" s="91" t="n">
        <v>250890203</v>
      </c>
      <c r="J271" s="2" t="str">
        <f aca="false">CONCATENATE(BI271," ",CK271," ",BE271," ",BO271," ",R271,S271," x ",DK271,DL271,"/",DN271,DO271)</f>
        <v>GRC Simvastatin ΚΛΕΒΑ ΑΦΒΕΕ film-coated tablet 30 x 40mg/</v>
      </c>
      <c r="K271" s="2" t="str">
        <f aca="false">CONCATENATE(BI271," ",CK271," ",BE271," ",BO271," ",R271,S271," x ",DK271,DL271,"/",DN271,DO271)</f>
        <v>GRC Simvastatin ΚΛΕΒΑ ΑΦΒΕΕ film-coated tablet 30 x 40mg/</v>
      </c>
      <c r="L271" s="2"/>
      <c r="M271" s="2"/>
      <c r="N271" s="2"/>
      <c r="O271" s="2"/>
      <c r="P271" s="0" t="n">
        <v>30</v>
      </c>
      <c r="Q271" s="73"/>
      <c r="R271" s="0" t="n">
        <v>30</v>
      </c>
      <c r="S271" s="73"/>
      <c r="T271" s="92"/>
      <c r="U271" s="92"/>
      <c r="V271" s="92"/>
      <c r="W271" s="92"/>
      <c r="X271" s="2"/>
      <c r="Y271" s="2"/>
      <c r="Z271" s="2"/>
      <c r="AA271" s="2" t="n">
        <v>30</v>
      </c>
      <c r="AB271" s="2"/>
      <c r="AC271" s="0" t="s">
        <v>1731</v>
      </c>
      <c r="AD271" s="2"/>
      <c r="AE271" s="2"/>
      <c r="AF271" s="110" t="n">
        <v>10221000</v>
      </c>
      <c r="AG271" s="0" t="s">
        <v>781</v>
      </c>
      <c r="AH271" s="0" t="s">
        <v>1659</v>
      </c>
      <c r="AI271" s="0" t="s">
        <v>1660</v>
      </c>
      <c r="AJ271" s="34" t="n">
        <v>15054000</v>
      </c>
      <c r="AK271" s="93" t="s">
        <v>183</v>
      </c>
      <c r="AL271" s="2"/>
      <c r="AM271" s="2"/>
      <c r="AN271" s="2"/>
      <c r="AO271" s="2"/>
      <c r="AP271" s="0" t="n">
        <v>30</v>
      </c>
      <c r="AR271" s="73"/>
      <c r="AS271" s="73" t="n">
        <f aca="false">AS270+1</f>
        <v>56565786</v>
      </c>
      <c r="AT271" s="36" t="str">
        <f aca="false">CONCATENATE(BI271," ",CK271," ",BE271," ",BO271," ",DK271,DL271,"/",DN271,DO271)</f>
        <v>GRC Simvastatin ΚΛΕΒΑ ΑΦΒΕΕ film-coated tablet 40mg/</v>
      </c>
      <c r="AU271" s="29"/>
      <c r="AW271" s="2"/>
      <c r="AX271" s="33" t="s">
        <v>1824</v>
      </c>
      <c r="AY271" s="2"/>
      <c r="AZ271" s="0" t="s">
        <v>1143</v>
      </c>
      <c r="BA271" s="4" t="s">
        <v>1144</v>
      </c>
      <c r="BB271" s="110" t="n">
        <v>10221000</v>
      </c>
      <c r="BC271" s="0" t="s">
        <v>781</v>
      </c>
      <c r="BD271" s="94"/>
      <c r="BE271" s="0" t="s">
        <v>1802</v>
      </c>
      <c r="BF271" s="2"/>
      <c r="BG271" s="0" t="s">
        <v>1818</v>
      </c>
      <c r="BH271" s="2"/>
      <c r="BI271" s="95" t="s">
        <v>1384</v>
      </c>
      <c r="BJ271" s="0" t="str">
        <f aca="false">CONCATENATE(CK271," ",BO271," ",DK271,DL271,"/",DN271,DO271)</f>
        <v>Simvastatin film-coated tablet 40mg/</v>
      </c>
      <c r="BK271" s="95"/>
      <c r="BL271" s="0" t="str">
        <f aca="false">CONCATENATE(CK271," ",BO271," ",DK271,DL271,"/",DN271,DO271)</f>
        <v>Simvastatin film-coated tablet 40mg/</v>
      </c>
      <c r="BM271" s="2"/>
      <c r="BN271" s="110" t="n">
        <v>10221000</v>
      </c>
      <c r="BO271" s="0" t="s">
        <v>781</v>
      </c>
      <c r="BP271" s="92"/>
      <c r="BQ271" s="92"/>
      <c r="BR271" s="2"/>
      <c r="BS271" s="0" t="s">
        <v>1659</v>
      </c>
      <c r="BT271" s="2"/>
      <c r="BU271" s="2"/>
      <c r="BV271" s="34" t="n">
        <v>15054000</v>
      </c>
      <c r="BW271" s="93" t="s">
        <v>183</v>
      </c>
      <c r="BX271" s="2"/>
      <c r="BY271" s="2"/>
      <c r="BZ271" s="0" t="n">
        <v>20053000</v>
      </c>
      <c r="CA271" s="100" t="s">
        <v>191</v>
      </c>
      <c r="CB271" s="92"/>
      <c r="CC271" s="92"/>
      <c r="CD271" s="2"/>
      <c r="CE271" s="2"/>
      <c r="CF271" s="2"/>
      <c r="CG271" s="2"/>
      <c r="CH271" s="43" t="n">
        <v>100000091786</v>
      </c>
      <c r="CI271" s="43" t="s">
        <v>192</v>
      </c>
      <c r="CJ271" s="43" t="n">
        <v>100000091786</v>
      </c>
      <c r="CK271" s="0" t="s">
        <v>1144</v>
      </c>
      <c r="CL271" s="73"/>
      <c r="CM271" s="43" t="n">
        <v>100000091786</v>
      </c>
      <c r="CN271" s="73" t="s">
        <v>1148</v>
      </c>
      <c r="CO271" s="92"/>
      <c r="CP271" s="98"/>
      <c r="CQ271" s="0" t="n">
        <v>79902639</v>
      </c>
      <c r="CR271" s="2"/>
      <c r="CS271" s="2"/>
      <c r="CX271" s="2"/>
      <c r="CY271" s="2"/>
      <c r="CZ271" s="92"/>
      <c r="DA271" s="92"/>
      <c r="DB271" s="92"/>
      <c r="DC271" s="92"/>
      <c r="DD271" s="92"/>
      <c r="DE271" s="99" t="s">
        <v>1756</v>
      </c>
      <c r="DF271" s="0" t="s">
        <v>202</v>
      </c>
      <c r="DG271" s="11"/>
      <c r="DH271" s="46" t="n">
        <v>1</v>
      </c>
      <c r="DI271" s="93" t="s">
        <v>183</v>
      </c>
      <c r="DJ271" s="34" t="n">
        <v>15054000</v>
      </c>
      <c r="DK271" s="99" t="s">
        <v>1756</v>
      </c>
      <c r="DL271" s="5" t="s">
        <v>202</v>
      </c>
      <c r="DS271" s="0" t="s">
        <v>1729</v>
      </c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99"/>
      <c r="EH271" s="2"/>
      <c r="EI271" s="2"/>
      <c r="EJ271" s="2"/>
      <c r="EK271" s="2"/>
      <c r="ER271" s="32" t="str">
        <f aca="false">CONCATENATE(CN271," ",FD271," ",DK271,DL271,"/",DN271,DO271)</f>
        <v>simvastatine oral 40mg/</v>
      </c>
      <c r="FD271" s="33" t="s">
        <v>210</v>
      </c>
      <c r="FE271" s="32" t="str">
        <f aca="false">CONCATENATE(CN271," ",FD271," ",DK271,DL271,"/",DN271,DO271)</f>
        <v>simvastatine oral 40mg/</v>
      </c>
    </row>
    <row r="272" customFormat="false" ht="13.8" hidden="false" customHeight="false" outlineLevel="0" collapsed="false">
      <c r="A272" s="91" t="n">
        <v>3820</v>
      </c>
      <c r="B272" s="0" t="s">
        <v>1825</v>
      </c>
      <c r="C272" s="92"/>
      <c r="D272" s="92"/>
      <c r="E272" s="92"/>
      <c r="F272" s="92"/>
      <c r="G272" s="0" t="n">
        <v>6858</v>
      </c>
      <c r="H272" s="91" t="n">
        <v>257600102</v>
      </c>
      <c r="I272" s="91" t="n">
        <v>257600102</v>
      </c>
      <c r="J272" s="2" t="str">
        <f aca="false">CONCATENATE(BI272," ",CK272," ",BE272," ",BO272," ",R272,S272," x ",DK272,DL272,"/",DN272,DO272)</f>
        <v>GRC Simvastatin ΜΙΝΕΡΒΑ ΦΑΡΜΑΚΕΥΤΙΚΗ Α.Ε. film-coated tablet 28 x 20mg/</v>
      </c>
      <c r="K272" s="2" t="str">
        <f aca="false">CONCATENATE(BI272," ",CK272," ",BE272," ",BO272," ",R272,S272," x ",DK272,DL272,"/",DN272,DO272)</f>
        <v>GRC Simvastatin ΜΙΝΕΡΒΑ ΦΑΡΜΑΚΕΥΤΙΚΗ Α.Ε. film-coated tablet 28 x 20mg/</v>
      </c>
      <c r="L272" s="2"/>
      <c r="M272" s="2"/>
      <c r="N272" s="2"/>
      <c r="O272" s="2"/>
      <c r="P272" s="0" t="n">
        <v>28</v>
      </c>
      <c r="Q272" s="73"/>
      <c r="R272" s="0" t="n">
        <v>28</v>
      </c>
      <c r="S272" s="73"/>
      <c r="T272" s="92"/>
      <c r="U272" s="92"/>
      <c r="V272" s="92"/>
      <c r="W272" s="92"/>
      <c r="X272" s="2"/>
      <c r="Y272" s="2"/>
      <c r="Z272" s="2"/>
      <c r="AA272" s="2" t="n">
        <v>30</v>
      </c>
      <c r="AB272" s="2"/>
      <c r="AC272" s="0" t="s">
        <v>1826</v>
      </c>
      <c r="AD272" s="2"/>
      <c r="AE272" s="2"/>
      <c r="AF272" s="110" t="n">
        <v>10221000</v>
      </c>
      <c r="AG272" s="0" t="s">
        <v>781</v>
      </c>
      <c r="AH272" s="0" t="s">
        <v>1434</v>
      </c>
      <c r="AI272" s="0" t="s">
        <v>1435</v>
      </c>
      <c r="AJ272" s="34" t="n">
        <v>15054000</v>
      </c>
      <c r="AK272" s="93" t="s">
        <v>183</v>
      </c>
      <c r="AL272" s="2"/>
      <c r="AM272" s="2"/>
      <c r="AN272" s="2"/>
      <c r="AO272" s="2"/>
      <c r="AP272" s="0" t="n">
        <v>28</v>
      </c>
      <c r="AR272" s="73"/>
      <c r="AS272" s="73" t="n">
        <f aca="false">AS271+1</f>
        <v>56565787</v>
      </c>
      <c r="AT272" s="36" t="str">
        <f aca="false">CONCATENATE(BI272," ",CK272," ",BE272," ",BO272," ",DK272,DL272,"/",DN272,DO272)</f>
        <v>GRC Simvastatin ΜΙΝΕΡΒΑ ΦΑΡΜΑΚΕΥΤΙΚΗ Α.Ε. film-coated tablet 20mg/</v>
      </c>
      <c r="AU272" s="29"/>
      <c r="AW272" s="2"/>
      <c r="AX272" s="33" t="s">
        <v>1827</v>
      </c>
      <c r="AY272" s="2"/>
      <c r="AZ272" s="0" t="s">
        <v>1143</v>
      </c>
      <c r="BA272" s="4" t="s">
        <v>1144</v>
      </c>
      <c r="BB272" s="110" t="n">
        <v>10221000</v>
      </c>
      <c r="BC272" s="0" t="s">
        <v>781</v>
      </c>
      <c r="BD272" s="94"/>
      <c r="BE272" s="0" t="s">
        <v>1394</v>
      </c>
      <c r="BF272" s="2"/>
      <c r="BG272" s="0" t="s">
        <v>1828</v>
      </c>
      <c r="BH272" s="2"/>
      <c r="BI272" s="95" t="s">
        <v>1384</v>
      </c>
      <c r="BJ272" s="0" t="str">
        <f aca="false">CONCATENATE(CK272," ",BO272," ",DK272,DL272,"/",DN272,DO272)</f>
        <v>Simvastatin film-coated tablet 20mg/</v>
      </c>
      <c r="BK272" s="95"/>
      <c r="BL272" s="0" t="str">
        <f aca="false">CONCATENATE(CK272," ",BO272," ",DK272,DL272,"/",DN272,DO272)</f>
        <v>Simvastatin film-coated tablet 20mg/</v>
      </c>
      <c r="BM272" s="2"/>
      <c r="BN272" s="110" t="n">
        <v>10221000</v>
      </c>
      <c r="BO272" s="0" t="s">
        <v>781</v>
      </c>
      <c r="BP272" s="92"/>
      <c r="BQ272" s="92"/>
      <c r="BR272" s="2"/>
      <c r="BS272" s="0" t="s">
        <v>1434</v>
      </c>
      <c r="BT272" s="2"/>
      <c r="BU272" s="2"/>
      <c r="BV272" s="34" t="n">
        <v>15054000</v>
      </c>
      <c r="BW272" s="93" t="s">
        <v>183</v>
      </c>
      <c r="BX272" s="2"/>
      <c r="BY272" s="2"/>
      <c r="BZ272" s="0" t="n">
        <v>20053000</v>
      </c>
      <c r="CA272" s="100" t="s">
        <v>191</v>
      </c>
      <c r="CB272" s="92"/>
      <c r="CC272" s="92"/>
      <c r="CD272" s="2"/>
      <c r="CE272" s="2"/>
      <c r="CF272" s="2"/>
      <c r="CG272" s="2"/>
      <c r="CH272" s="43" t="n">
        <v>100000091786</v>
      </c>
      <c r="CI272" s="43" t="s">
        <v>192</v>
      </c>
      <c r="CJ272" s="43" t="n">
        <v>100000091786</v>
      </c>
      <c r="CK272" s="0" t="s">
        <v>1144</v>
      </c>
      <c r="CL272" s="73"/>
      <c r="CM272" s="43" t="n">
        <v>100000091786</v>
      </c>
      <c r="CN272" s="73" t="s">
        <v>1148</v>
      </c>
      <c r="CO272" s="92"/>
      <c r="CP272" s="98"/>
      <c r="CQ272" s="0" t="n">
        <v>79902639</v>
      </c>
      <c r="CR272" s="2"/>
      <c r="CS272" s="2"/>
      <c r="CX272" s="2"/>
      <c r="CY272" s="2"/>
      <c r="CZ272" s="92"/>
      <c r="DA272" s="92"/>
      <c r="DB272" s="92"/>
      <c r="DC272" s="92"/>
      <c r="DD272" s="92"/>
      <c r="DE272" s="99" t="s">
        <v>877</v>
      </c>
      <c r="DF272" s="0" t="s">
        <v>202</v>
      </c>
      <c r="DG272" s="11"/>
      <c r="DH272" s="46" t="n">
        <v>1</v>
      </c>
      <c r="DI272" s="93" t="s">
        <v>183</v>
      </c>
      <c r="DJ272" s="34" t="n">
        <v>15054000</v>
      </c>
      <c r="DK272" s="99" t="s">
        <v>877</v>
      </c>
      <c r="DL272" s="5" t="s">
        <v>202</v>
      </c>
      <c r="DS272" s="0" t="s">
        <v>1725</v>
      </c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99"/>
      <c r="EH272" s="2"/>
      <c r="EI272" s="2"/>
      <c r="EJ272" s="2"/>
      <c r="EK272" s="2"/>
      <c r="ER272" s="32" t="str">
        <f aca="false">CONCATENATE(CN272," ",FD272," ",DK272,DL272,"/",DN272,DO272)</f>
        <v>simvastatine oral 20mg/</v>
      </c>
      <c r="FD272" s="33" t="s">
        <v>210</v>
      </c>
      <c r="FE272" s="32" t="str">
        <f aca="false">CONCATENATE(CN272," ",FD272," ",DK272,DL272,"/",DN272,DO272)</f>
        <v>simvastatine oral 20mg/</v>
      </c>
    </row>
    <row r="273" customFormat="false" ht="13.8" hidden="false" customHeight="false" outlineLevel="0" collapsed="false">
      <c r="A273" s="91" t="n">
        <v>3821</v>
      </c>
      <c r="B273" s="0" t="s">
        <v>1829</v>
      </c>
      <c r="C273" s="92"/>
      <c r="D273" s="92"/>
      <c r="E273" s="92"/>
      <c r="F273" s="92"/>
      <c r="G273" s="0" t="n">
        <v>2166</v>
      </c>
      <c r="H273" s="91" t="n">
        <v>209400402</v>
      </c>
      <c r="I273" s="91" t="n">
        <v>209400402</v>
      </c>
      <c r="J273" s="2" t="str">
        <f aca="false">CONCATENATE(BI273," ",CK273," ",BE273," ",BO273," ",R273,S273," x ",DK273,DL273,"/",DN273,DO273)</f>
        <v>GRC Simvastatin ΜΙΝΕΡΒΑ ΦΑΡΜΑΚΕΥΤΙΚΗ Α.Ε. film-coated tablet 28 x 40mg/</v>
      </c>
      <c r="K273" s="2" t="str">
        <f aca="false">CONCATENATE(BI273," ",CK273," ",BE273," ",BO273," ",R273,S273," x ",DK273,DL273,"/",DN273,DO273)</f>
        <v>GRC Simvastatin ΜΙΝΕΡΒΑ ΦΑΡΜΑΚΕΥΤΙΚΗ Α.Ε. film-coated tablet 28 x 40mg/</v>
      </c>
      <c r="L273" s="2"/>
      <c r="M273" s="2"/>
      <c r="N273" s="2"/>
      <c r="O273" s="2"/>
      <c r="P273" s="0" t="n">
        <v>28</v>
      </c>
      <c r="Q273" s="73"/>
      <c r="R273" s="0" t="n">
        <v>28</v>
      </c>
      <c r="S273" s="73"/>
      <c r="T273" s="92"/>
      <c r="U273" s="92"/>
      <c r="V273" s="92"/>
      <c r="W273" s="92"/>
      <c r="X273" s="2"/>
      <c r="Y273" s="2"/>
      <c r="Z273" s="2"/>
      <c r="AA273" s="2" t="n">
        <v>30</v>
      </c>
      <c r="AB273" s="2"/>
      <c r="AC273" s="0" t="s">
        <v>1665</v>
      </c>
      <c r="AD273" s="2"/>
      <c r="AE273" s="2"/>
      <c r="AF273" s="110" t="n">
        <v>10221000</v>
      </c>
      <c r="AG273" s="0" t="s">
        <v>781</v>
      </c>
      <c r="AH273" s="0" t="s">
        <v>1659</v>
      </c>
      <c r="AI273" s="0" t="s">
        <v>1660</v>
      </c>
      <c r="AJ273" s="34" t="n">
        <v>15054000</v>
      </c>
      <c r="AK273" s="93" t="s">
        <v>183</v>
      </c>
      <c r="AL273" s="2"/>
      <c r="AM273" s="2"/>
      <c r="AN273" s="2"/>
      <c r="AO273" s="2"/>
      <c r="AP273" s="0" t="n">
        <v>28</v>
      </c>
      <c r="AR273" s="73"/>
      <c r="AS273" s="73" t="n">
        <f aca="false">AS272+1</f>
        <v>56565788</v>
      </c>
      <c r="AT273" s="36" t="str">
        <f aca="false">CONCATENATE(BI273," ",CK273," ",BE273," ",BO273," ",DK273,DL273,"/",DN273,DO273)</f>
        <v>GRC Simvastatin ΜΙΝΕΡΒΑ ΦΑΡΜΑΚΕΥΤΙΚΗ Α.Ε. film-coated tablet 40mg/</v>
      </c>
      <c r="AU273" s="29"/>
      <c r="AW273" s="2"/>
      <c r="AX273" s="33" t="s">
        <v>1830</v>
      </c>
      <c r="AY273" s="2"/>
      <c r="AZ273" s="0" t="s">
        <v>1143</v>
      </c>
      <c r="BA273" s="4" t="s">
        <v>1144</v>
      </c>
      <c r="BB273" s="110" t="n">
        <v>10221000</v>
      </c>
      <c r="BC273" s="0" t="s">
        <v>781</v>
      </c>
      <c r="BD273" s="94"/>
      <c r="BE273" s="0" t="s">
        <v>1394</v>
      </c>
      <c r="BF273" s="2"/>
      <c r="BG273" s="0" t="s">
        <v>1831</v>
      </c>
      <c r="BH273" s="2"/>
      <c r="BI273" s="95" t="s">
        <v>1384</v>
      </c>
      <c r="BJ273" s="0" t="str">
        <f aca="false">CONCATENATE(CK273," ",BO273," ",DK273,DL273,"/",DN273,DO273)</f>
        <v>Simvastatin film-coated tablet 40mg/</v>
      </c>
      <c r="BK273" s="95"/>
      <c r="BL273" s="0" t="str">
        <f aca="false">CONCATENATE(CK273," ",BO273," ",DK273,DL273,"/",DN273,DO273)</f>
        <v>Simvastatin film-coated tablet 40mg/</v>
      </c>
      <c r="BM273" s="2"/>
      <c r="BN273" s="110" t="n">
        <v>10221000</v>
      </c>
      <c r="BO273" s="0" t="s">
        <v>781</v>
      </c>
      <c r="BP273" s="92"/>
      <c r="BQ273" s="92"/>
      <c r="BR273" s="2"/>
      <c r="BS273" s="0" t="s">
        <v>1659</v>
      </c>
      <c r="BT273" s="2"/>
      <c r="BU273" s="2"/>
      <c r="BV273" s="34" t="n">
        <v>15054000</v>
      </c>
      <c r="BW273" s="93" t="s">
        <v>183</v>
      </c>
      <c r="BX273" s="2"/>
      <c r="BY273" s="2"/>
      <c r="BZ273" s="0" t="n">
        <v>20053000</v>
      </c>
      <c r="CA273" s="100" t="s">
        <v>191</v>
      </c>
      <c r="CB273" s="92"/>
      <c r="CC273" s="92"/>
      <c r="CD273" s="2"/>
      <c r="CE273" s="2"/>
      <c r="CF273" s="2"/>
      <c r="CG273" s="2"/>
      <c r="CH273" s="43" t="n">
        <v>100000091786</v>
      </c>
      <c r="CI273" s="43" t="s">
        <v>192</v>
      </c>
      <c r="CJ273" s="43" t="n">
        <v>100000091786</v>
      </c>
      <c r="CK273" s="0" t="s">
        <v>1144</v>
      </c>
      <c r="CL273" s="73"/>
      <c r="CM273" s="43" t="n">
        <v>100000091786</v>
      </c>
      <c r="CN273" s="73" t="s">
        <v>1148</v>
      </c>
      <c r="CO273" s="92"/>
      <c r="CP273" s="98"/>
      <c r="CQ273" s="0" t="n">
        <v>79902639</v>
      </c>
      <c r="CR273" s="2"/>
      <c r="CS273" s="2"/>
      <c r="CX273" s="2"/>
      <c r="CY273" s="2"/>
      <c r="CZ273" s="92"/>
      <c r="DA273" s="92"/>
      <c r="DB273" s="92"/>
      <c r="DC273" s="92"/>
      <c r="DD273" s="92"/>
      <c r="DE273" s="99" t="s">
        <v>1756</v>
      </c>
      <c r="DF273" s="0" t="s">
        <v>202</v>
      </c>
      <c r="DG273" s="11"/>
      <c r="DH273" s="46" t="n">
        <v>1</v>
      </c>
      <c r="DI273" s="93" t="s">
        <v>183</v>
      </c>
      <c r="DJ273" s="34" t="n">
        <v>15054000</v>
      </c>
      <c r="DK273" s="99" t="s">
        <v>1756</v>
      </c>
      <c r="DL273" s="5" t="s">
        <v>202</v>
      </c>
      <c r="DS273" s="0" t="s">
        <v>1729</v>
      </c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99"/>
      <c r="EH273" s="2"/>
      <c r="EI273" s="2"/>
      <c r="EJ273" s="2"/>
      <c r="EK273" s="2"/>
      <c r="ER273" s="32" t="str">
        <f aca="false">CONCATENATE(CN273," ",FD273," ",DK273,DL273,"/",DN273,DO273)</f>
        <v>simvastatine oral 40mg/</v>
      </c>
      <c r="FD273" s="33" t="s">
        <v>210</v>
      </c>
      <c r="FE273" s="32" t="str">
        <f aca="false">CONCATENATE(CN273," ",FD273," ",DK273,DL273,"/",DN273,DO273)</f>
        <v>simvastatine oral 40mg/</v>
      </c>
    </row>
    <row r="274" customFormat="false" ht="13.8" hidden="false" customHeight="false" outlineLevel="0" collapsed="false">
      <c r="A274" s="91" t="n">
        <v>3827</v>
      </c>
      <c r="B274" s="0" t="s">
        <v>1832</v>
      </c>
      <c r="C274" s="92"/>
      <c r="D274" s="92"/>
      <c r="E274" s="92"/>
      <c r="F274" s="92"/>
      <c r="G274" s="0" t="n">
        <v>3426</v>
      </c>
      <c r="H274" s="91" t="n">
        <v>245120301</v>
      </c>
      <c r="I274" s="91" t="n">
        <v>245120301</v>
      </c>
      <c r="J274" s="2" t="str">
        <f aca="false">CONCATENATE(BI274," ",CK274," ",BE274," ",BO274," ",R274,S274," x ",DK274,DL274,"/",DN274,DO274)</f>
        <v>GRC Simvastatin S.J.A. PHARM ΕΠΕ film-coated tablet 30 x 20mg/</v>
      </c>
      <c r="K274" s="2" t="str">
        <f aca="false">CONCATENATE(BI274," ",CK274," ",BE274," ",BO274," ",R274,S274," x ",DK274,DL274,"/",DN274,DO274)</f>
        <v>GRC Simvastatin S.J.A. PHARM ΕΠΕ film-coated tablet 30 x 20mg/</v>
      </c>
      <c r="L274" s="2"/>
      <c r="M274" s="2"/>
      <c r="N274" s="2"/>
      <c r="O274" s="2"/>
      <c r="P274" s="0" t="n">
        <v>30</v>
      </c>
      <c r="Q274" s="73"/>
      <c r="R274" s="0" t="n">
        <v>30</v>
      </c>
      <c r="S274" s="73"/>
      <c r="T274" s="92"/>
      <c r="U274" s="92"/>
      <c r="V274" s="92"/>
      <c r="W274" s="92"/>
      <c r="X274" s="2"/>
      <c r="Y274" s="2"/>
      <c r="Z274" s="2"/>
      <c r="AA274" s="2" t="n">
        <v>10</v>
      </c>
      <c r="AB274" s="2"/>
      <c r="AC274" s="0" t="s">
        <v>1833</v>
      </c>
      <c r="AD274" s="2"/>
      <c r="AE274" s="2"/>
      <c r="AF274" s="110" t="n">
        <v>10221000</v>
      </c>
      <c r="AG274" s="0" t="s">
        <v>781</v>
      </c>
      <c r="AH274" s="0" t="s">
        <v>1659</v>
      </c>
      <c r="AI274" s="0" t="s">
        <v>1660</v>
      </c>
      <c r="AJ274" s="34" t="n">
        <v>15054000</v>
      </c>
      <c r="AK274" s="93" t="s">
        <v>183</v>
      </c>
      <c r="AL274" s="2"/>
      <c r="AM274" s="2"/>
      <c r="AN274" s="2"/>
      <c r="AO274" s="2"/>
      <c r="AP274" s="0" t="n">
        <v>30</v>
      </c>
      <c r="AR274" s="73"/>
      <c r="AS274" s="73" t="n">
        <f aca="false">AS273+1</f>
        <v>56565789</v>
      </c>
      <c r="AT274" s="36" t="str">
        <f aca="false">CONCATENATE(BI274," ",CK274," ",BE274," ",BO274," ",DK274,DL274,"/",DN274,DO274)</f>
        <v>GRC Simvastatin S.J.A. PHARM ΕΠΕ film-coated tablet 20mg/</v>
      </c>
      <c r="AU274" s="29"/>
      <c r="AW274" s="2"/>
      <c r="AX274" s="33" t="s">
        <v>1834</v>
      </c>
      <c r="AY274" s="2"/>
      <c r="AZ274" s="0" t="s">
        <v>1143</v>
      </c>
      <c r="BA274" s="4" t="s">
        <v>1144</v>
      </c>
      <c r="BB274" s="110" t="n">
        <v>10221000</v>
      </c>
      <c r="BC274" s="0" t="s">
        <v>781</v>
      </c>
      <c r="BD274" s="94"/>
      <c r="BE274" s="0" t="s">
        <v>1835</v>
      </c>
      <c r="BF274" s="2"/>
      <c r="BG274" s="0" t="s">
        <v>1485</v>
      </c>
      <c r="BH274" s="2"/>
      <c r="BI274" s="95" t="s">
        <v>1384</v>
      </c>
      <c r="BJ274" s="0" t="str">
        <f aca="false">CONCATENATE(CK274," ",BO274," ",DK274,DL274,"/",DN274,DO274)</f>
        <v>Simvastatin film-coated tablet 20mg/</v>
      </c>
      <c r="BK274" s="95"/>
      <c r="BL274" s="0" t="str">
        <f aca="false">CONCATENATE(CK274," ",BO274," ",DK274,DL274,"/",DN274,DO274)</f>
        <v>Simvastatin film-coated tablet 20mg/</v>
      </c>
      <c r="BM274" s="2"/>
      <c r="BN274" s="110" t="n">
        <v>10221000</v>
      </c>
      <c r="BO274" s="0" t="s">
        <v>781</v>
      </c>
      <c r="BP274" s="92"/>
      <c r="BQ274" s="92"/>
      <c r="BR274" s="2"/>
      <c r="BS274" s="0" t="s">
        <v>1659</v>
      </c>
      <c r="BT274" s="2"/>
      <c r="BU274" s="2"/>
      <c r="BV274" s="34" t="n">
        <v>15054000</v>
      </c>
      <c r="BW274" s="93" t="s">
        <v>183</v>
      </c>
      <c r="BX274" s="2"/>
      <c r="BY274" s="2"/>
      <c r="BZ274" s="0" t="n">
        <v>20053000</v>
      </c>
      <c r="CA274" s="100" t="s">
        <v>191</v>
      </c>
      <c r="CB274" s="92"/>
      <c r="CC274" s="92"/>
      <c r="CD274" s="2"/>
      <c r="CE274" s="2"/>
      <c r="CF274" s="2"/>
      <c r="CG274" s="2"/>
      <c r="CH274" s="43" t="n">
        <v>100000091786</v>
      </c>
      <c r="CI274" s="43" t="s">
        <v>192</v>
      </c>
      <c r="CJ274" s="43" t="n">
        <v>100000091786</v>
      </c>
      <c r="CK274" s="0" t="s">
        <v>1144</v>
      </c>
      <c r="CL274" s="73"/>
      <c r="CM274" s="43" t="n">
        <v>100000091786</v>
      </c>
      <c r="CN274" s="73" t="s">
        <v>1148</v>
      </c>
      <c r="CO274" s="92"/>
      <c r="CP274" s="98"/>
      <c r="CQ274" s="0" t="n">
        <v>79902639</v>
      </c>
      <c r="CR274" s="2"/>
      <c r="CS274" s="2"/>
      <c r="CX274" s="2"/>
      <c r="CY274" s="2"/>
      <c r="CZ274" s="92"/>
      <c r="DA274" s="92"/>
      <c r="DB274" s="92"/>
      <c r="DC274" s="92"/>
      <c r="DD274" s="92"/>
      <c r="DE274" s="99" t="s">
        <v>877</v>
      </c>
      <c r="DF274" s="0" t="s">
        <v>202</v>
      </c>
      <c r="DG274" s="11"/>
      <c r="DH274" s="46" t="n">
        <v>1</v>
      </c>
      <c r="DI274" s="93" t="s">
        <v>183</v>
      </c>
      <c r="DJ274" s="34" t="n">
        <v>15054000</v>
      </c>
      <c r="DK274" s="99" t="s">
        <v>877</v>
      </c>
      <c r="DL274" s="5" t="s">
        <v>202</v>
      </c>
      <c r="DS274" s="0" t="s">
        <v>1725</v>
      </c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99"/>
      <c r="EH274" s="2"/>
      <c r="EI274" s="2"/>
      <c r="EJ274" s="2"/>
      <c r="EK274" s="2"/>
      <c r="ER274" s="32" t="str">
        <f aca="false">CONCATENATE(CN274," ",FD274," ",DK274,DL274,"/",DN274,DO274)</f>
        <v>simvastatine oral 20mg/</v>
      </c>
      <c r="FD274" s="33" t="s">
        <v>210</v>
      </c>
      <c r="FE274" s="32" t="str">
        <f aca="false">CONCATENATE(CN274," ",FD274," ",DK274,DL274,"/",DN274,DO274)</f>
        <v>simvastatine oral 20mg/</v>
      </c>
    </row>
    <row r="275" customFormat="false" ht="13.8" hidden="false" customHeight="false" outlineLevel="0" collapsed="false">
      <c r="A275" s="91" t="n">
        <v>3829</v>
      </c>
      <c r="B275" s="0" t="s">
        <v>1836</v>
      </c>
      <c r="C275" s="92"/>
      <c r="D275" s="92"/>
      <c r="E275" s="92"/>
      <c r="F275" s="92"/>
      <c r="G275" s="0" t="n">
        <v>3427</v>
      </c>
      <c r="H275" s="91" t="n">
        <v>245120303</v>
      </c>
      <c r="I275" s="91" t="n">
        <v>245120303</v>
      </c>
      <c r="J275" s="2" t="str">
        <f aca="false">CONCATENATE(BI275," ",CK275," ",BE275," ",BO275," ",R275,S275," x ",DK275,DL275,"/",DN275,DO275)</f>
        <v>GRC Simvastatin S.J.A. PHARM ΕΠΕ film-coated tablet 30 x 40mg/</v>
      </c>
      <c r="K275" s="2" t="str">
        <f aca="false">CONCATENATE(BI275," ",CK275," ",BE275," ",BO275," ",R275,S275," x ",DK275,DL275,"/",DN275,DO275)</f>
        <v>GRC Simvastatin S.J.A. PHARM ΕΠΕ film-coated tablet 30 x 40mg/</v>
      </c>
      <c r="L275" s="2"/>
      <c r="M275" s="2"/>
      <c r="N275" s="2"/>
      <c r="O275" s="2"/>
      <c r="P275" s="0" t="n">
        <v>30</v>
      </c>
      <c r="Q275" s="73"/>
      <c r="R275" s="0" t="n">
        <v>30</v>
      </c>
      <c r="S275" s="73"/>
      <c r="T275" s="92"/>
      <c r="U275" s="92"/>
      <c r="V275" s="92"/>
      <c r="W275" s="92"/>
      <c r="X275" s="2"/>
      <c r="Y275" s="2"/>
      <c r="Z275" s="2"/>
      <c r="AA275" s="2" t="n">
        <v>30</v>
      </c>
      <c r="AB275" s="2"/>
      <c r="AC275" s="0" t="s">
        <v>1731</v>
      </c>
      <c r="AD275" s="2"/>
      <c r="AE275" s="2"/>
      <c r="AF275" s="110" t="n">
        <v>10221000</v>
      </c>
      <c r="AG275" s="0" t="s">
        <v>781</v>
      </c>
      <c r="AH275" s="0" t="s">
        <v>1659</v>
      </c>
      <c r="AI275" s="0" t="s">
        <v>1660</v>
      </c>
      <c r="AJ275" s="34" t="n">
        <v>15054000</v>
      </c>
      <c r="AK275" s="93" t="s">
        <v>183</v>
      </c>
      <c r="AL275" s="2"/>
      <c r="AM275" s="2"/>
      <c r="AN275" s="2"/>
      <c r="AO275" s="2"/>
      <c r="AP275" s="0" t="n">
        <v>30</v>
      </c>
      <c r="AR275" s="73"/>
      <c r="AS275" s="73" t="n">
        <f aca="false">AS274+1</f>
        <v>56565790</v>
      </c>
      <c r="AT275" s="36" t="str">
        <f aca="false">CONCATENATE(BI275," ",CK275," ",BE275," ",BO275," ",DK275,DL275,"/",DN275,DO275)</f>
        <v>GRC Simvastatin S.J.A. PHARM ΕΠΕ film-coated tablet 40mg/</v>
      </c>
      <c r="AU275" s="29"/>
      <c r="AW275" s="2"/>
      <c r="AX275" s="33" t="s">
        <v>1837</v>
      </c>
      <c r="AY275" s="2"/>
      <c r="AZ275" s="0" t="s">
        <v>1143</v>
      </c>
      <c r="BA275" s="4" t="s">
        <v>1144</v>
      </c>
      <c r="BB275" s="110" t="n">
        <v>10221000</v>
      </c>
      <c r="BC275" s="0" t="s">
        <v>781</v>
      </c>
      <c r="BD275" s="94"/>
      <c r="BE275" s="0" t="s">
        <v>1835</v>
      </c>
      <c r="BF275" s="2"/>
      <c r="BG275" s="0" t="s">
        <v>1504</v>
      </c>
      <c r="BH275" s="2"/>
      <c r="BI275" s="95" t="s">
        <v>1384</v>
      </c>
      <c r="BJ275" s="0" t="str">
        <f aca="false">CONCATENATE(CK275," ",BO275," ",DK275,DL275,"/",DN275,DO275)</f>
        <v>Simvastatin film-coated tablet 40mg/</v>
      </c>
      <c r="BK275" s="95"/>
      <c r="BL275" s="0" t="str">
        <f aca="false">CONCATENATE(CK275," ",BO275," ",DK275,DL275,"/",DN275,DO275)</f>
        <v>Simvastatin film-coated tablet 40mg/</v>
      </c>
      <c r="BM275" s="2"/>
      <c r="BN275" s="110" t="n">
        <v>10221000</v>
      </c>
      <c r="BO275" s="0" t="s">
        <v>781</v>
      </c>
      <c r="BP275" s="92"/>
      <c r="BQ275" s="92"/>
      <c r="BR275" s="2"/>
      <c r="BS275" s="0" t="s">
        <v>1659</v>
      </c>
      <c r="BT275" s="2"/>
      <c r="BU275" s="2"/>
      <c r="BV275" s="34" t="n">
        <v>15054000</v>
      </c>
      <c r="BW275" s="93" t="s">
        <v>183</v>
      </c>
      <c r="BX275" s="2"/>
      <c r="BY275" s="2"/>
      <c r="BZ275" s="0" t="n">
        <v>20053000</v>
      </c>
      <c r="CA275" s="100" t="s">
        <v>191</v>
      </c>
      <c r="CB275" s="92"/>
      <c r="CC275" s="92"/>
      <c r="CD275" s="2"/>
      <c r="CE275" s="2"/>
      <c r="CF275" s="2"/>
      <c r="CG275" s="2"/>
      <c r="CH275" s="43" t="n">
        <v>100000091786</v>
      </c>
      <c r="CI275" s="43" t="s">
        <v>192</v>
      </c>
      <c r="CJ275" s="43" t="n">
        <v>100000091786</v>
      </c>
      <c r="CK275" s="0" t="s">
        <v>1144</v>
      </c>
      <c r="CL275" s="73"/>
      <c r="CM275" s="43" t="n">
        <v>100000091786</v>
      </c>
      <c r="CN275" s="73" t="s">
        <v>1148</v>
      </c>
      <c r="CO275" s="92"/>
      <c r="CP275" s="98"/>
      <c r="CQ275" s="0" t="n">
        <v>79902639</v>
      </c>
      <c r="CR275" s="2"/>
      <c r="CS275" s="2"/>
      <c r="CX275" s="2"/>
      <c r="CY275" s="2"/>
      <c r="CZ275" s="92"/>
      <c r="DA275" s="92"/>
      <c r="DB275" s="92"/>
      <c r="DC275" s="92"/>
      <c r="DD275" s="92"/>
      <c r="DE275" s="99" t="s">
        <v>1756</v>
      </c>
      <c r="DF275" s="0" t="s">
        <v>202</v>
      </c>
      <c r="DG275" s="11"/>
      <c r="DH275" s="46" t="n">
        <v>1</v>
      </c>
      <c r="DI275" s="93" t="s">
        <v>183</v>
      </c>
      <c r="DJ275" s="34" t="n">
        <v>15054000</v>
      </c>
      <c r="DK275" s="99" t="s">
        <v>1756</v>
      </c>
      <c r="DL275" s="5" t="s">
        <v>202</v>
      </c>
      <c r="DS275" s="0" t="s">
        <v>1725</v>
      </c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99"/>
      <c r="EH275" s="2"/>
      <c r="EI275" s="2"/>
      <c r="EJ275" s="2"/>
      <c r="EK275" s="2"/>
      <c r="ER275" s="32" t="str">
        <f aca="false">CONCATENATE(CN275," ",FD275," ",DK275,DL275,"/",DN275,DO275)</f>
        <v>simvastatine oral 40mg/</v>
      </c>
      <c r="FD275" s="33" t="s">
        <v>210</v>
      </c>
      <c r="FE275" s="32" t="str">
        <f aca="false">CONCATENATE(CN275," ",FD275," ",DK275,DL275,"/",DN275,DO275)</f>
        <v>simvastatine oral 40mg/</v>
      </c>
    </row>
    <row r="276" customFormat="false" ht="13.8" hidden="false" customHeight="false" outlineLevel="0" collapsed="false">
      <c r="A276" s="91" t="n">
        <v>2166</v>
      </c>
      <c r="B276" s="0" t="s">
        <v>1838</v>
      </c>
      <c r="C276" s="92"/>
      <c r="D276" s="92"/>
      <c r="E276" s="92"/>
      <c r="F276" s="92"/>
      <c r="G276" s="0" t="n">
        <v>3428</v>
      </c>
      <c r="H276" s="91" t="n">
        <v>245120402</v>
      </c>
      <c r="I276" s="91" t="n">
        <v>245120402</v>
      </c>
      <c r="J276" s="2" t="str">
        <f aca="false">CONCATENATE(BI276," ",CK276," ",BE276," ",BO276," ",R276,S276," x ",DK276,DL276,"/",DN276,DO276)</f>
        <v>GRC Simvastatin BROS Ε.Π.Ε. film-coated tablet 30 x 40mg/</v>
      </c>
      <c r="K276" s="2" t="str">
        <f aca="false">CONCATENATE(BI276," ",CK276," ",BE276," ",BO276," ",R276,S276," x ",DK276,DL276,"/",DN276,DO276)</f>
        <v>GRC Simvastatin BROS Ε.Π.Ε. film-coated tablet 30 x 40mg/</v>
      </c>
      <c r="L276" s="2"/>
      <c r="M276" s="2"/>
      <c r="N276" s="2"/>
      <c r="O276" s="2"/>
      <c r="P276" s="0" t="n">
        <v>30</v>
      </c>
      <c r="Q276" s="73"/>
      <c r="R276" s="0" t="n">
        <v>30</v>
      </c>
      <c r="S276" s="73"/>
      <c r="T276" s="92"/>
      <c r="U276" s="92"/>
      <c r="V276" s="92"/>
      <c r="W276" s="92"/>
      <c r="X276" s="2"/>
      <c r="Y276" s="2"/>
      <c r="Z276" s="2"/>
      <c r="AA276" s="2" t="n">
        <v>30</v>
      </c>
      <c r="AB276" s="2"/>
      <c r="AC276" s="0" t="s">
        <v>1665</v>
      </c>
      <c r="AD276" s="2"/>
      <c r="AE276" s="2"/>
      <c r="AF276" s="110" t="n">
        <v>10221000</v>
      </c>
      <c r="AG276" s="0" t="s">
        <v>781</v>
      </c>
      <c r="AH276" s="0" t="s">
        <v>1659</v>
      </c>
      <c r="AI276" s="0" t="s">
        <v>1660</v>
      </c>
      <c r="AJ276" s="34" t="n">
        <v>15054000</v>
      </c>
      <c r="AK276" s="93" t="s">
        <v>183</v>
      </c>
      <c r="AL276" s="2"/>
      <c r="AM276" s="2"/>
      <c r="AN276" s="2"/>
      <c r="AO276" s="2"/>
      <c r="AP276" s="0" t="n">
        <v>30</v>
      </c>
      <c r="AR276" s="73"/>
      <c r="AS276" s="73" t="n">
        <f aca="false">AS275+1</f>
        <v>56565791</v>
      </c>
      <c r="AT276" s="36" t="str">
        <f aca="false">CONCATENATE(BI276," ",CK276," ",BE276," ",BO276," ",DK276,DL276,"/",DN276,DO276)</f>
        <v>GRC Simvastatin BROS Ε.Π.Ε. film-coated tablet 40mg/</v>
      </c>
      <c r="AU276" s="29"/>
      <c r="AW276" s="2"/>
      <c r="AX276" s="33" t="s">
        <v>1839</v>
      </c>
      <c r="AY276" s="2"/>
      <c r="AZ276" s="0" t="s">
        <v>1143</v>
      </c>
      <c r="BA276" s="4" t="s">
        <v>1144</v>
      </c>
      <c r="BB276" s="110" t="n">
        <v>10221000</v>
      </c>
      <c r="BC276" s="0" t="s">
        <v>781</v>
      </c>
      <c r="BD276" s="94"/>
      <c r="BE276" s="0" t="s">
        <v>1831</v>
      </c>
      <c r="BF276" s="2"/>
      <c r="BG276" s="0" t="s">
        <v>1504</v>
      </c>
      <c r="BH276" s="2"/>
      <c r="BI276" s="95" t="s">
        <v>1384</v>
      </c>
      <c r="BJ276" s="0" t="str">
        <f aca="false">CONCATENATE(CK276," ",BO276," ",DK276,DL276,"/",DN276,DO276)</f>
        <v>Simvastatin film-coated tablet 40mg/</v>
      </c>
      <c r="BK276" s="95"/>
      <c r="BL276" s="0" t="str">
        <f aca="false">CONCATENATE(CK276," ",BO276," ",DK276,DL276,"/",DN276,DO276)</f>
        <v>Simvastatin film-coated tablet 40mg/</v>
      </c>
      <c r="BM276" s="2"/>
      <c r="BN276" s="110" t="n">
        <v>10221000</v>
      </c>
      <c r="BO276" s="0" t="s">
        <v>781</v>
      </c>
      <c r="BP276" s="92"/>
      <c r="BQ276" s="92"/>
      <c r="BR276" s="2"/>
      <c r="BS276" s="0" t="s">
        <v>1659</v>
      </c>
      <c r="BT276" s="2"/>
      <c r="BU276" s="2"/>
      <c r="BV276" s="34" t="n">
        <v>15054000</v>
      </c>
      <c r="BW276" s="93" t="s">
        <v>183</v>
      </c>
      <c r="BX276" s="2"/>
      <c r="BY276" s="2"/>
      <c r="BZ276" s="0" t="n">
        <v>20053000</v>
      </c>
      <c r="CA276" s="100" t="s">
        <v>191</v>
      </c>
      <c r="CB276" s="92"/>
      <c r="CC276" s="92"/>
      <c r="CD276" s="2"/>
      <c r="CE276" s="2"/>
      <c r="CF276" s="2"/>
      <c r="CG276" s="2"/>
      <c r="CH276" s="43" t="n">
        <v>100000091786</v>
      </c>
      <c r="CI276" s="43" t="s">
        <v>192</v>
      </c>
      <c r="CJ276" s="43" t="n">
        <v>100000091786</v>
      </c>
      <c r="CK276" s="0" t="s">
        <v>1144</v>
      </c>
      <c r="CL276" s="73"/>
      <c r="CM276" s="43" t="n">
        <v>100000091786</v>
      </c>
      <c r="CN276" s="73" t="s">
        <v>1148</v>
      </c>
      <c r="CO276" s="92"/>
      <c r="CP276" s="98"/>
      <c r="CQ276" s="0" t="n">
        <v>79902639</v>
      </c>
      <c r="CR276" s="2"/>
      <c r="CS276" s="2"/>
      <c r="CX276" s="2"/>
      <c r="CY276" s="2"/>
      <c r="CZ276" s="92"/>
      <c r="DA276" s="92"/>
      <c r="DB276" s="92"/>
      <c r="DC276" s="92"/>
      <c r="DD276" s="92"/>
      <c r="DE276" s="99" t="s">
        <v>1756</v>
      </c>
      <c r="DF276" s="0" t="s">
        <v>202</v>
      </c>
      <c r="DG276" s="11"/>
      <c r="DH276" s="46" t="n">
        <v>1</v>
      </c>
      <c r="DI276" s="93" t="s">
        <v>183</v>
      </c>
      <c r="DJ276" s="34" t="n">
        <v>15054000</v>
      </c>
      <c r="DK276" s="99" t="s">
        <v>1756</v>
      </c>
      <c r="DL276" s="5" t="s">
        <v>202</v>
      </c>
      <c r="DS276" s="0" t="s">
        <v>1729</v>
      </c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99"/>
      <c r="EH276" s="2"/>
      <c r="EI276" s="2"/>
      <c r="EJ276" s="2"/>
      <c r="EK276" s="2"/>
      <c r="ER276" s="32" t="str">
        <f aca="false">CONCATENATE(CN276," ",FD276," ",DK276,DL276,"/",DN276,DO276)</f>
        <v>simvastatine oral 40mg/</v>
      </c>
      <c r="FD276" s="33" t="s">
        <v>210</v>
      </c>
      <c r="FE276" s="32" t="str">
        <f aca="false">CONCATENATE(CN276," ",FD276," ",DK276,DL276,"/",DN276,DO276)</f>
        <v>simvastatine oral 40mg/</v>
      </c>
    </row>
    <row r="277" customFormat="false" ht="13.8" hidden="false" customHeight="false" outlineLevel="0" collapsed="false">
      <c r="A277" s="91" t="n">
        <v>3426</v>
      </c>
      <c r="B277" s="0" t="s">
        <v>1840</v>
      </c>
      <c r="C277" s="92"/>
      <c r="D277" s="92"/>
      <c r="E277" s="92"/>
      <c r="F277" s="92"/>
      <c r="G277" s="0" t="n">
        <v>3441</v>
      </c>
      <c r="H277" s="91" t="n">
        <v>245260202</v>
      </c>
      <c r="I277" s="91" t="n">
        <v>245260202</v>
      </c>
      <c r="J277" s="2" t="str">
        <f aca="false">CONCATENATE(BI277," ",CK277," ",BE277," ",BO277," ",R277,S277," x ",DK277,DL277,"/",DN277,DO277)</f>
        <v>GRC Simvastatin RAFARM A.E.B.E. film-coated tablet 10 x 20mg/</v>
      </c>
      <c r="K277" s="2" t="str">
        <f aca="false">CONCATENATE(BI277," ",CK277," ",BE277," ",BO277," ",R277,S277," x ",DK277,DL277,"/",DN277,DO277)</f>
        <v>GRC Simvastatin RAFARM A.E.B.E. film-coated tablet 10 x 20mg/</v>
      </c>
      <c r="L277" s="2"/>
      <c r="M277" s="2"/>
      <c r="N277" s="2"/>
      <c r="O277" s="2"/>
      <c r="P277" s="0" t="n">
        <v>10</v>
      </c>
      <c r="Q277" s="73"/>
      <c r="R277" s="0" t="n">
        <v>10</v>
      </c>
      <c r="S277" s="73"/>
      <c r="T277" s="92"/>
      <c r="U277" s="92"/>
      <c r="V277" s="92"/>
      <c r="W277" s="92"/>
      <c r="X277" s="2"/>
      <c r="Y277" s="2"/>
      <c r="Z277" s="2"/>
      <c r="AA277" s="2" t="n">
        <v>30</v>
      </c>
      <c r="AB277" s="2"/>
      <c r="AC277" s="0" t="s">
        <v>1618</v>
      </c>
      <c r="AD277" s="2"/>
      <c r="AE277" s="2"/>
      <c r="AF277" s="110" t="n">
        <v>10221000</v>
      </c>
      <c r="AG277" s="0" t="s">
        <v>781</v>
      </c>
      <c r="AH277" s="0" t="s">
        <v>1659</v>
      </c>
      <c r="AI277" s="0" t="s">
        <v>1660</v>
      </c>
      <c r="AJ277" s="34" t="n">
        <v>15054000</v>
      </c>
      <c r="AK277" s="93" t="s">
        <v>183</v>
      </c>
      <c r="AL277" s="2"/>
      <c r="AM277" s="2"/>
      <c r="AN277" s="2"/>
      <c r="AO277" s="2"/>
      <c r="AP277" s="0" t="n">
        <v>10</v>
      </c>
      <c r="AR277" s="73"/>
      <c r="AS277" s="73" t="n">
        <f aca="false">AS276+1</f>
        <v>56565792</v>
      </c>
      <c r="AT277" s="36" t="str">
        <f aca="false">CONCATENATE(BI277," ",CK277," ",BE277," ",BO277," ",DK277,DL277,"/",DN277,DO277)</f>
        <v>GRC Simvastatin RAFARM A.E.B.E. film-coated tablet 20mg/</v>
      </c>
      <c r="AU277" s="29"/>
      <c r="AW277" s="2"/>
      <c r="AX277" s="33" t="s">
        <v>1841</v>
      </c>
      <c r="AY277" s="2"/>
      <c r="AZ277" s="0" t="s">
        <v>1143</v>
      </c>
      <c r="BA277" s="4" t="s">
        <v>1144</v>
      </c>
      <c r="BB277" s="110" t="n">
        <v>10221000</v>
      </c>
      <c r="BC277" s="0" t="s">
        <v>781</v>
      </c>
      <c r="BD277" s="94"/>
      <c r="BE277" s="0" t="s">
        <v>1504</v>
      </c>
      <c r="BF277" s="2"/>
      <c r="BG277" s="0" t="s">
        <v>1842</v>
      </c>
      <c r="BH277" s="2"/>
      <c r="BI277" s="95" t="s">
        <v>1384</v>
      </c>
      <c r="BJ277" s="0" t="str">
        <f aca="false">CONCATENATE(CK277," ",BO277," ",DK277,DL277,"/",DN277,DO277)</f>
        <v>Simvastatin film-coated tablet 20mg/</v>
      </c>
      <c r="BK277" s="95"/>
      <c r="BL277" s="0" t="str">
        <f aca="false">CONCATENATE(CK277," ",BO277," ",DK277,DL277,"/",DN277,DO277)</f>
        <v>Simvastatin film-coated tablet 20mg/</v>
      </c>
      <c r="BM277" s="2"/>
      <c r="BN277" s="110" t="n">
        <v>10221000</v>
      </c>
      <c r="BO277" s="0" t="s">
        <v>781</v>
      </c>
      <c r="BP277" s="92"/>
      <c r="BQ277" s="92"/>
      <c r="BR277" s="2"/>
      <c r="BS277" s="0" t="s">
        <v>1659</v>
      </c>
      <c r="BT277" s="2"/>
      <c r="BU277" s="2"/>
      <c r="BV277" s="34" t="n">
        <v>15054000</v>
      </c>
      <c r="BW277" s="93" t="s">
        <v>183</v>
      </c>
      <c r="BX277" s="2"/>
      <c r="BY277" s="2"/>
      <c r="BZ277" s="0" t="n">
        <v>20053000</v>
      </c>
      <c r="CA277" s="100" t="s">
        <v>191</v>
      </c>
      <c r="CB277" s="92"/>
      <c r="CC277" s="92"/>
      <c r="CD277" s="2"/>
      <c r="CE277" s="2"/>
      <c r="CF277" s="2"/>
      <c r="CG277" s="2"/>
      <c r="CH277" s="43" t="n">
        <v>100000091786</v>
      </c>
      <c r="CI277" s="43" t="s">
        <v>192</v>
      </c>
      <c r="CJ277" s="43" t="n">
        <v>100000091786</v>
      </c>
      <c r="CK277" s="0" t="s">
        <v>1144</v>
      </c>
      <c r="CL277" s="73"/>
      <c r="CM277" s="43" t="n">
        <v>100000091786</v>
      </c>
      <c r="CN277" s="73" t="s">
        <v>1148</v>
      </c>
      <c r="CO277" s="92"/>
      <c r="CP277" s="98"/>
      <c r="CQ277" s="0" t="n">
        <v>79902639</v>
      </c>
      <c r="CR277" s="2"/>
      <c r="CS277" s="2"/>
      <c r="CX277" s="2"/>
      <c r="CY277" s="2"/>
      <c r="CZ277" s="92"/>
      <c r="DA277" s="92"/>
      <c r="DB277" s="92"/>
      <c r="DC277" s="92"/>
      <c r="DD277" s="92"/>
      <c r="DE277" s="99" t="s">
        <v>877</v>
      </c>
      <c r="DF277" s="0" t="s">
        <v>202</v>
      </c>
      <c r="DG277" s="11"/>
      <c r="DH277" s="46" t="n">
        <v>1</v>
      </c>
      <c r="DI277" s="93" t="s">
        <v>183</v>
      </c>
      <c r="DJ277" s="34" t="n">
        <v>15054000</v>
      </c>
      <c r="DK277" s="99" t="s">
        <v>877</v>
      </c>
      <c r="DL277" s="5" t="s">
        <v>202</v>
      </c>
      <c r="DS277" s="0" t="s">
        <v>1725</v>
      </c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99"/>
      <c r="EH277" s="2"/>
      <c r="EI277" s="2"/>
      <c r="EJ277" s="2"/>
      <c r="EK277" s="2"/>
      <c r="ER277" s="32" t="str">
        <f aca="false">CONCATENATE(CN277," ",FD277," ",DK277,DL277,"/",DN277,DO277)</f>
        <v>simvastatine oral 20mg/</v>
      </c>
      <c r="FD277" s="33" t="s">
        <v>210</v>
      </c>
      <c r="FE277" s="32" t="str">
        <f aca="false">CONCATENATE(CN277," ",FD277," ",DK277,DL277,"/",DN277,DO277)</f>
        <v>simvastatine oral 20mg/</v>
      </c>
    </row>
    <row r="278" customFormat="false" ht="13.8" hidden="false" customHeight="false" outlineLevel="0" collapsed="false">
      <c r="A278" s="91" t="n">
        <v>3427</v>
      </c>
      <c r="B278" s="0" t="s">
        <v>1843</v>
      </c>
      <c r="C278" s="92"/>
      <c r="D278" s="92"/>
      <c r="E278" s="92"/>
      <c r="F278" s="92"/>
      <c r="G278" s="0" t="n">
        <v>3442</v>
      </c>
      <c r="H278" s="91" t="n">
        <v>245260302</v>
      </c>
      <c r="I278" s="91" t="n">
        <v>245260302</v>
      </c>
      <c r="J278" s="2" t="str">
        <f aca="false">CONCATENATE(BI278," ",CK278," ",BE278," ",BO278," ",R278,S278," x ",DK278,DL278,"/",DN278,DO278)</f>
        <v>GRC Simvastatin RAFARM A.E.B.E. film-coated tablet 30 x 20mg/</v>
      </c>
      <c r="K278" s="2" t="str">
        <f aca="false">CONCATENATE(BI278," ",CK278," ",BE278," ",BO278," ",R278,S278," x ",DK278,DL278,"/",DN278,DO278)</f>
        <v>GRC Simvastatin RAFARM A.E.B.E. film-coated tablet 30 x 20mg/</v>
      </c>
      <c r="L278" s="2"/>
      <c r="M278" s="2"/>
      <c r="N278" s="2"/>
      <c r="O278" s="2"/>
      <c r="P278" s="0" t="n">
        <v>30</v>
      </c>
      <c r="Q278" s="73"/>
      <c r="R278" s="0" t="n">
        <v>30</v>
      </c>
      <c r="S278" s="73"/>
      <c r="T278" s="92"/>
      <c r="U278" s="92"/>
      <c r="V278" s="92"/>
      <c r="W278" s="92"/>
      <c r="X278" s="2"/>
      <c r="Y278" s="2"/>
      <c r="Z278" s="2"/>
      <c r="AA278" s="2" t="n">
        <v>30</v>
      </c>
      <c r="AB278" s="2"/>
      <c r="AC278" s="0" t="s">
        <v>1665</v>
      </c>
      <c r="AD278" s="2"/>
      <c r="AE278" s="2"/>
      <c r="AF278" s="110" t="n">
        <v>10221000</v>
      </c>
      <c r="AG278" s="0" t="s">
        <v>781</v>
      </c>
      <c r="AH278" s="0" t="s">
        <v>1659</v>
      </c>
      <c r="AI278" s="0" t="s">
        <v>1660</v>
      </c>
      <c r="AJ278" s="34" t="n">
        <v>15054000</v>
      </c>
      <c r="AK278" s="93" t="s">
        <v>183</v>
      </c>
      <c r="AL278" s="2"/>
      <c r="AM278" s="2"/>
      <c r="AN278" s="2"/>
      <c r="AO278" s="2"/>
      <c r="AP278" s="0" t="n">
        <v>30</v>
      </c>
      <c r="AR278" s="73"/>
      <c r="AS278" s="73" t="n">
        <f aca="false">AS277+1</f>
        <v>56565793</v>
      </c>
      <c r="AT278" s="36" t="str">
        <f aca="false">CONCATENATE(BI278," ",CK278," ",BE278," ",BO278," ",DK278,DL278,"/",DN278,DO278)</f>
        <v>GRC Simvastatin RAFARM A.E.B.E. film-coated tablet 20mg/</v>
      </c>
      <c r="AU278" s="29"/>
      <c r="AW278" s="2"/>
      <c r="AX278" s="33" t="s">
        <v>1841</v>
      </c>
      <c r="AY278" s="2"/>
      <c r="AZ278" s="0" t="s">
        <v>1143</v>
      </c>
      <c r="BA278" s="4" t="s">
        <v>1144</v>
      </c>
      <c r="BB278" s="110" t="n">
        <v>10221000</v>
      </c>
      <c r="BC278" s="0" t="s">
        <v>781</v>
      </c>
      <c r="BD278" s="94"/>
      <c r="BE278" s="0" t="s">
        <v>1504</v>
      </c>
      <c r="BF278" s="2"/>
      <c r="BG278" s="0" t="s">
        <v>1842</v>
      </c>
      <c r="BH278" s="2"/>
      <c r="BI278" s="95" t="s">
        <v>1384</v>
      </c>
      <c r="BJ278" s="0" t="str">
        <f aca="false">CONCATENATE(CK278," ",BO278," ",DK278,DL278,"/",DN278,DO278)</f>
        <v>Simvastatin film-coated tablet 20mg/</v>
      </c>
      <c r="BK278" s="95"/>
      <c r="BL278" s="0" t="str">
        <f aca="false">CONCATENATE(CK278," ",BO278," ",DK278,DL278,"/",DN278,DO278)</f>
        <v>Simvastatin film-coated tablet 20mg/</v>
      </c>
      <c r="BM278" s="2"/>
      <c r="BN278" s="110" t="n">
        <v>10221000</v>
      </c>
      <c r="BO278" s="0" t="s">
        <v>781</v>
      </c>
      <c r="BP278" s="92"/>
      <c r="BQ278" s="92"/>
      <c r="BR278" s="2"/>
      <c r="BS278" s="0" t="s">
        <v>1659</v>
      </c>
      <c r="BT278" s="2"/>
      <c r="BU278" s="2"/>
      <c r="BV278" s="34" t="n">
        <v>15054000</v>
      </c>
      <c r="BW278" s="93" t="s">
        <v>183</v>
      </c>
      <c r="BX278" s="2"/>
      <c r="BY278" s="2"/>
      <c r="BZ278" s="0" t="n">
        <v>20053000</v>
      </c>
      <c r="CA278" s="100" t="s">
        <v>191</v>
      </c>
      <c r="CB278" s="92"/>
      <c r="CC278" s="92"/>
      <c r="CD278" s="2"/>
      <c r="CE278" s="2"/>
      <c r="CF278" s="2"/>
      <c r="CG278" s="2"/>
      <c r="CH278" s="43" t="n">
        <v>100000091786</v>
      </c>
      <c r="CI278" s="43" t="s">
        <v>192</v>
      </c>
      <c r="CJ278" s="43" t="n">
        <v>100000091786</v>
      </c>
      <c r="CK278" s="0" t="s">
        <v>1144</v>
      </c>
      <c r="CL278" s="73"/>
      <c r="CM278" s="43" t="n">
        <v>100000091786</v>
      </c>
      <c r="CN278" s="73" t="s">
        <v>1148</v>
      </c>
      <c r="CO278" s="92"/>
      <c r="CP278" s="98"/>
      <c r="CQ278" s="0" t="n">
        <v>79902639</v>
      </c>
      <c r="CR278" s="2"/>
      <c r="CS278" s="2"/>
      <c r="CX278" s="2"/>
      <c r="CY278" s="2"/>
      <c r="CZ278" s="92"/>
      <c r="DA278" s="92"/>
      <c r="DB278" s="92"/>
      <c r="DC278" s="92"/>
      <c r="DD278" s="92"/>
      <c r="DE278" s="99" t="s">
        <v>877</v>
      </c>
      <c r="DF278" s="0" t="s">
        <v>202</v>
      </c>
      <c r="DG278" s="11"/>
      <c r="DH278" s="46" t="n">
        <v>1</v>
      </c>
      <c r="DI278" s="93" t="s">
        <v>183</v>
      </c>
      <c r="DJ278" s="34" t="n">
        <v>15054000</v>
      </c>
      <c r="DK278" s="99" t="s">
        <v>877</v>
      </c>
      <c r="DL278" s="5" t="s">
        <v>202</v>
      </c>
      <c r="DS278" s="0" t="s">
        <v>1729</v>
      </c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99"/>
      <c r="EH278" s="2"/>
      <c r="EI278" s="2"/>
      <c r="EJ278" s="2"/>
      <c r="EK278" s="2"/>
      <c r="ER278" s="32" t="str">
        <f aca="false">CONCATENATE(CN278," ",FD278," ",DK278,DL278,"/",DN278,DO278)</f>
        <v>simvastatine oral 20mg/</v>
      </c>
      <c r="FD278" s="33" t="s">
        <v>210</v>
      </c>
      <c r="FE278" s="32" t="str">
        <f aca="false">CONCATENATE(CN278," ",FD278," ",DK278,DL278,"/",DN278,DO278)</f>
        <v>simvastatine oral 20mg/</v>
      </c>
    </row>
    <row r="279" customFormat="false" ht="13.8" hidden="false" customHeight="false" outlineLevel="0" collapsed="false">
      <c r="A279" s="91" t="n">
        <v>3428</v>
      </c>
      <c r="B279" s="0" t="s">
        <v>1844</v>
      </c>
      <c r="C279" s="92"/>
      <c r="D279" s="92"/>
      <c r="E279" s="92"/>
      <c r="F279" s="92"/>
      <c r="G279" s="0" t="n">
        <v>3446</v>
      </c>
      <c r="H279" s="91" t="n">
        <v>245400201</v>
      </c>
      <c r="I279" s="91" t="n">
        <v>245400201</v>
      </c>
      <c r="J279" s="2" t="str">
        <f aca="false">CONCATENATE(BI279," ",CK279," ",BE279," ",BO279," ",R279,S279," x ",DK279,DL279,"/",DN279,DO279)</f>
        <v>GRC Simvastatin RAFARM A.E.B.E. film-coated tablet 30 x 40mg/</v>
      </c>
      <c r="K279" s="2" t="str">
        <f aca="false">CONCATENATE(BI279," ",CK279," ",BE279," ",BO279," ",R279,S279," x ",DK279,DL279,"/",DN279,DO279)</f>
        <v>GRC Simvastatin RAFARM A.E.B.E. film-coated tablet 30 x 40mg/</v>
      </c>
      <c r="L279" s="2"/>
      <c r="M279" s="2"/>
      <c r="N279" s="2"/>
      <c r="O279" s="2"/>
      <c r="P279" s="0" t="n">
        <v>30</v>
      </c>
      <c r="Q279" s="73"/>
      <c r="R279" s="0" t="n">
        <v>30</v>
      </c>
      <c r="S279" s="73"/>
      <c r="T279" s="92"/>
      <c r="U279" s="92"/>
      <c r="V279" s="92"/>
      <c r="W279" s="92"/>
      <c r="X279" s="2"/>
      <c r="Y279" s="2"/>
      <c r="Z279" s="2"/>
      <c r="AA279" s="2" t="n">
        <v>10</v>
      </c>
      <c r="AB279" s="2"/>
      <c r="AC279" s="0" t="s">
        <v>1845</v>
      </c>
      <c r="AD279" s="2"/>
      <c r="AE279" s="2"/>
      <c r="AF279" s="110" t="n">
        <v>10221000</v>
      </c>
      <c r="AG279" s="0" t="s">
        <v>781</v>
      </c>
      <c r="AH279" s="0" t="s">
        <v>1659</v>
      </c>
      <c r="AI279" s="0" t="s">
        <v>1660</v>
      </c>
      <c r="AJ279" s="34" t="n">
        <v>15054000</v>
      </c>
      <c r="AK279" s="93" t="s">
        <v>183</v>
      </c>
      <c r="AL279" s="2"/>
      <c r="AM279" s="2"/>
      <c r="AN279" s="2"/>
      <c r="AO279" s="2"/>
      <c r="AP279" s="0" t="n">
        <v>30</v>
      </c>
      <c r="AR279" s="73"/>
      <c r="AS279" s="73" t="n">
        <f aca="false">AS278+1</f>
        <v>56565794</v>
      </c>
      <c r="AT279" s="36" t="str">
        <f aca="false">CONCATENATE(BI279," ",CK279," ",BE279," ",BO279," ",DK279,DL279,"/",DN279,DO279)</f>
        <v>GRC Simvastatin RAFARM A.E.B.E. film-coated tablet 40mg/</v>
      </c>
      <c r="AU279" s="29"/>
      <c r="AW279" s="2"/>
      <c r="AX279" s="33" t="s">
        <v>1846</v>
      </c>
      <c r="AY279" s="2"/>
      <c r="AZ279" s="0" t="s">
        <v>1143</v>
      </c>
      <c r="BA279" s="4" t="s">
        <v>1144</v>
      </c>
      <c r="BB279" s="110" t="n">
        <v>10221000</v>
      </c>
      <c r="BC279" s="0" t="s">
        <v>781</v>
      </c>
      <c r="BD279" s="94"/>
      <c r="BE279" s="0" t="s">
        <v>1504</v>
      </c>
      <c r="BF279" s="2"/>
      <c r="BG279" s="0" t="s">
        <v>1437</v>
      </c>
      <c r="BH279" s="2"/>
      <c r="BI279" s="95" t="s">
        <v>1384</v>
      </c>
      <c r="BJ279" s="0" t="str">
        <f aca="false">CONCATENATE(CK279," ",BO279," ",DK279,DL279,"/",DN279,DO279)</f>
        <v>Simvastatin film-coated tablet 40mg/</v>
      </c>
      <c r="BK279" s="95"/>
      <c r="BL279" s="0" t="str">
        <f aca="false">CONCATENATE(CK279," ",BO279," ",DK279,DL279,"/",DN279,DO279)</f>
        <v>Simvastatin film-coated tablet 40mg/</v>
      </c>
      <c r="BM279" s="2"/>
      <c r="BN279" s="110" t="n">
        <v>10221000</v>
      </c>
      <c r="BO279" s="0" t="s">
        <v>781</v>
      </c>
      <c r="BP279" s="92"/>
      <c r="BQ279" s="92"/>
      <c r="BR279" s="2"/>
      <c r="BS279" s="0" t="s">
        <v>1659</v>
      </c>
      <c r="BT279" s="2"/>
      <c r="BU279" s="2"/>
      <c r="BV279" s="34" t="n">
        <v>15054000</v>
      </c>
      <c r="BW279" s="93" t="s">
        <v>183</v>
      </c>
      <c r="BX279" s="2"/>
      <c r="BY279" s="2"/>
      <c r="BZ279" s="0" t="n">
        <v>20053000</v>
      </c>
      <c r="CA279" s="100" t="s">
        <v>191</v>
      </c>
      <c r="CB279" s="92"/>
      <c r="CC279" s="92"/>
      <c r="CD279" s="2"/>
      <c r="CE279" s="2"/>
      <c r="CF279" s="2"/>
      <c r="CG279" s="2"/>
      <c r="CH279" s="43" t="n">
        <v>100000091786</v>
      </c>
      <c r="CI279" s="43" t="s">
        <v>192</v>
      </c>
      <c r="CJ279" s="43" t="n">
        <v>100000091786</v>
      </c>
      <c r="CK279" s="0" t="s">
        <v>1144</v>
      </c>
      <c r="CL279" s="73"/>
      <c r="CM279" s="43" t="n">
        <v>100000091786</v>
      </c>
      <c r="CN279" s="73" t="s">
        <v>1148</v>
      </c>
      <c r="CO279" s="92"/>
      <c r="CP279" s="98"/>
      <c r="CQ279" s="0" t="n">
        <v>79902639</v>
      </c>
      <c r="CR279" s="2"/>
      <c r="CS279" s="2"/>
      <c r="CX279" s="2"/>
      <c r="CY279" s="2"/>
      <c r="CZ279" s="92"/>
      <c r="DA279" s="92"/>
      <c r="DB279" s="92"/>
      <c r="DC279" s="92"/>
      <c r="DD279" s="92"/>
      <c r="DE279" s="99" t="s">
        <v>1756</v>
      </c>
      <c r="DF279" s="0" t="s">
        <v>202</v>
      </c>
      <c r="DG279" s="11"/>
      <c r="DH279" s="46" t="n">
        <v>1</v>
      </c>
      <c r="DI279" s="93" t="s">
        <v>183</v>
      </c>
      <c r="DJ279" s="34" t="n">
        <v>15054000</v>
      </c>
      <c r="DK279" s="99" t="s">
        <v>1756</v>
      </c>
      <c r="DL279" s="5" t="s">
        <v>202</v>
      </c>
      <c r="DS279" s="0" t="s">
        <v>1725</v>
      </c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99"/>
      <c r="EH279" s="2"/>
      <c r="EI279" s="2"/>
      <c r="EJ279" s="2"/>
      <c r="EK279" s="2"/>
      <c r="ER279" s="32" t="str">
        <f aca="false">CONCATENATE(CN279," ",FD279," ",DK279,DL279,"/",DN279,DO279)</f>
        <v>simvastatine oral 40mg/</v>
      </c>
      <c r="FD279" s="33" t="s">
        <v>210</v>
      </c>
      <c r="FE279" s="32" t="str">
        <f aca="false">CONCATENATE(CN279," ",FD279," ",DK279,DL279,"/",DN279,DO279)</f>
        <v>simvastatine oral 40mg/</v>
      </c>
    </row>
    <row r="280" customFormat="false" ht="26.75" hidden="false" customHeight="false" outlineLevel="0" collapsed="false">
      <c r="A280" s="91" t="n">
        <v>3441</v>
      </c>
      <c r="B280" s="0" t="s">
        <v>1847</v>
      </c>
      <c r="C280" s="92"/>
      <c r="D280" s="92"/>
      <c r="E280" s="92"/>
      <c r="F280" s="92"/>
      <c r="G280" s="0" t="n">
        <v>3447</v>
      </c>
      <c r="H280" s="91" t="n">
        <v>245400202</v>
      </c>
      <c r="I280" s="91" t="n">
        <v>245400202</v>
      </c>
      <c r="J280" s="2" t="str">
        <f aca="false">CONCATENATE(BI280," ",CK280," ",BE280," ",BO280," ",R280,S280," x ",DK280,DL280,"/",DN280,DO280)</f>
        <v>GRC Simvastatin UNI-PHARMA ΚΛΕΩΝ ΤΣΕΤΗΣ ΦΑΡΜΑΚΕΥΤΙΚΑ ΕΡΓΑΣΤΗΡΙΑ ΑΒΕΕ film-coated tablet 30 x 20mg/</v>
      </c>
      <c r="K280" s="2" t="str">
        <f aca="false">CONCATENATE(BI280," ",CK280," ",BE280," ",BO280," ",R280,S280," x ",DK280,DL280,"/",DN280,DO280)</f>
        <v>GRC Simvastatin UNI-PHARMA ΚΛΕΩΝ ΤΣΕΤΗΣ ΦΑΡΜΑΚΕΥΤΙΚΑ ΕΡΓΑΣΤΗΡΙΑ ΑΒΕΕ film-coated tablet 30 x 20mg/</v>
      </c>
      <c r="L280" s="2"/>
      <c r="M280" s="2"/>
      <c r="N280" s="2"/>
      <c r="O280" s="2"/>
      <c r="P280" s="0" t="n">
        <v>30</v>
      </c>
      <c r="Q280" s="73"/>
      <c r="R280" s="0" t="n">
        <v>30</v>
      </c>
      <c r="S280" s="73"/>
      <c r="T280" s="92"/>
      <c r="U280" s="92"/>
      <c r="V280" s="92"/>
      <c r="W280" s="92"/>
      <c r="X280" s="2"/>
      <c r="Y280" s="2"/>
      <c r="Z280" s="2"/>
      <c r="AA280" s="2" t="n">
        <v>30</v>
      </c>
      <c r="AB280" s="2"/>
      <c r="AC280" s="0" t="s">
        <v>1487</v>
      </c>
      <c r="AD280" s="2"/>
      <c r="AE280" s="2"/>
      <c r="AF280" s="110" t="n">
        <v>10221000</v>
      </c>
      <c r="AG280" s="0" t="s">
        <v>781</v>
      </c>
      <c r="AH280" s="0" t="s">
        <v>1659</v>
      </c>
      <c r="AI280" s="0" t="s">
        <v>1660</v>
      </c>
      <c r="AJ280" s="34" t="n">
        <v>15054000</v>
      </c>
      <c r="AK280" s="93" t="s">
        <v>183</v>
      </c>
      <c r="AL280" s="2"/>
      <c r="AM280" s="2"/>
      <c r="AN280" s="2"/>
      <c r="AO280" s="2"/>
      <c r="AP280" s="0" t="n">
        <v>30</v>
      </c>
      <c r="AR280" s="73"/>
      <c r="AS280" s="73" t="n">
        <f aca="false">AS279+1</f>
        <v>56565795</v>
      </c>
      <c r="AT280" s="36" t="str">
        <f aca="false">CONCATENATE(BI280," ",CK280," ",BE280," ",BO280," ",DK280,DL280,"/",DN280,DO280)</f>
        <v>GRC Simvastatin UNI-PHARMA ΚΛΕΩΝ ΤΣΕΤΗΣ ΦΑΡΜΑΚΕΥΤΙΚΑ ΕΡΓΑΣΤΗΡΙΑ ΑΒΕΕ film-coated tablet 20mg/</v>
      </c>
      <c r="AU280" s="29"/>
      <c r="AW280" s="2"/>
      <c r="AX280" s="33" t="s">
        <v>1848</v>
      </c>
      <c r="AY280" s="2"/>
      <c r="AZ280" s="0" t="s">
        <v>1143</v>
      </c>
      <c r="BA280" s="4" t="s">
        <v>1144</v>
      </c>
      <c r="BB280" s="110" t="n">
        <v>10221000</v>
      </c>
      <c r="BC280" s="0" t="s">
        <v>781</v>
      </c>
      <c r="BD280" s="94"/>
      <c r="BE280" s="0" t="s">
        <v>1842</v>
      </c>
      <c r="BF280" s="2"/>
      <c r="BG280" s="0" t="s">
        <v>1437</v>
      </c>
      <c r="BH280" s="2"/>
      <c r="BI280" s="95" t="s">
        <v>1384</v>
      </c>
      <c r="BJ280" s="0" t="str">
        <f aca="false">CONCATENATE(CK280," ",BO280," ",DK280,DL280,"/",DN280,DO280)</f>
        <v>Simvastatin film-coated tablet 20mg/</v>
      </c>
      <c r="BK280" s="95"/>
      <c r="BL280" s="0" t="str">
        <f aca="false">CONCATENATE(CK280," ",BO280," ",DK280,DL280,"/",DN280,DO280)</f>
        <v>Simvastatin film-coated tablet 20mg/</v>
      </c>
      <c r="BM280" s="2"/>
      <c r="BN280" s="110" t="n">
        <v>10221000</v>
      </c>
      <c r="BO280" s="0" t="s">
        <v>781</v>
      </c>
      <c r="BP280" s="92"/>
      <c r="BQ280" s="92"/>
      <c r="BR280" s="2"/>
      <c r="BS280" s="0" t="s">
        <v>1659</v>
      </c>
      <c r="BT280" s="2"/>
      <c r="BU280" s="2"/>
      <c r="BV280" s="34" t="n">
        <v>15054000</v>
      </c>
      <c r="BW280" s="93" t="s">
        <v>183</v>
      </c>
      <c r="BX280" s="2"/>
      <c r="BY280" s="2"/>
      <c r="BZ280" s="0" t="n">
        <v>20053000</v>
      </c>
      <c r="CA280" s="100" t="s">
        <v>191</v>
      </c>
      <c r="CB280" s="92"/>
      <c r="CC280" s="92"/>
      <c r="CD280" s="2"/>
      <c r="CE280" s="2"/>
      <c r="CF280" s="2"/>
      <c r="CG280" s="2"/>
      <c r="CH280" s="43" t="n">
        <v>100000091786</v>
      </c>
      <c r="CI280" s="43" t="s">
        <v>192</v>
      </c>
      <c r="CJ280" s="43" t="n">
        <v>100000091786</v>
      </c>
      <c r="CK280" s="0" t="s">
        <v>1144</v>
      </c>
      <c r="CL280" s="73"/>
      <c r="CM280" s="43" t="n">
        <v>100000091786</v>
      </c>
      <c r="CN280" s="73" t="s">
        <v>1148</v>
      </c>
      <c r="CO280" s="92"/>
      <c r="CP280" s="98"/>
      <c r="CQ280" s="0" t="n">
        <v>79902639</v>
      </c>
      <c r="CR280" s="2"/>
      <c r="CS280" s="2"/>
      <c r="CX280" s="2"/>
      <c r="CY280" s="2"/>
      <c r="CZ280" s="92"/>
      <c r="DA280" s="92"/>
      <c r="DB280" s="92"/>
      <c r="DC280" s="92"/>
      <c r="DD280" s="92"/>
      <c r="DE280" s="99" t="s">
        <v>877</v>
      </c>
      <c r="DF280" s="0" t="s">
        <v>202</v>
      </c>
      <c r="DG280" s="11"/>
      <c r="DH280" s="46" t="n">
        <v>1</v>
      </c>
      <c r="DI280" s="93" t="s">
        <v>183</v>
      </c>
      <c r="DJ280" s="34" t="n">
        <v>15054000</v>
      </c>
      <c r="DK280" s="99" t="s">
        <v>877</v>
      </c>
      <c r="DL280" s="5" t="s">
        <v>202</v>
      </c>
      <c r="DS280" s="0" t="s">
        <v>1725</v>
      </c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99"/>
      <c r="EH280" s="2"/>
      <c r="EI280" s="2"/>
      <c r="EJ280" s="2"/>
      <c r="EK280" s="2"/>
      <c r="ER280" s="32" t="str">
        <f aca="false">CONCATENATE(CN280," ",FD280," ",DK280,DL280,"/",DN280,DO280)</f>
        <v>simvastatine oral 20mg/</v>
      </c>
      <c r="FD280" s="33" t="s">
        <v>210</v>
      </c>
      <c r="FE280" s="32" t="str">
        <f aca="false">CONCATENATE(CN280," ",FD280," ",DK280,DL280,"/",DN280,DO280)</f>
        <v>simvastatine oral 20mg/</v>
      </c>
    </row>
    <row r="281" customFormat="false" ht="26.75" hidden="false" customHeight="false" outlineLevel="0" collapsed="false">
      <c r="A281" s="91" t="n">
        <v>3442</v>
      </c>
      <c r="B281" s="0" t="s">
        <v>1849</v>
      </c>
      <c r="C281" s="92"/>
      <c r="D281" s="92"/>
      <c r="E281" s="92"/>
      <c r="F281" s="92"/>
      <c r="G281" s="0" t="n">
        <v>3448</v>
      </c>
      <c r="H281" s="91" t="n">
        <v>245400301</v>
      </c>
      <c r="I281" s="91" t="n">
        <v>245400301</v>
      </c>
      <c r="J281" s="2" t="str">
        <f aca="false">CONCATENATE(BI281," ",CK281," ",BE281," ",BO281," ",R281,S281," x ",DK281,DL281,"/",DN281,DO281)</f>
        <v>GRC Simvastatin UNI-PHARMA ΚΛΕΩΝ ΤΣΕΤΗΣ ΦΑΡΜΑΚΕΥΤΙΚΑ ΕΡΓΑΣΤΗΡΙΑ ΑΒΕΕ film-coated tablet 30 x 40mg/</v>
      </c>
      <c r="K281" s="2" t="str">
        <f aca="false">CONCATENATE(BI281," ",CK281," ",BE281," ",BO281," ",R281,S281," x ",DK281,DL281,"/",DN281,DO281)</f>
        <v>GRC Simvastatin UNI-PHARMA ΚΛΕΩΝ ΤΣΕΤΗΣ ΦΑΡΜΑΚΕΥΤΙΚΑ ΕΡΓΑΣΤΗΡΙΑ ΑΒΕΕ film-coated tablet 30 x 40mg/</v>
      </c>
      <c r="L281" s="2"/>
      <c r="M281" s="2"/>
      <c r="N281" s="2"/>
      <c r="O281" s="2"/>
      <c r="P281" s="0" t="n">
        <v>30</v>
      </c>
      <c r="Q281" s="73"/>
      <c r="R281" s="0" t="n">
        <v>30</v>
      </c>
      <c r="S281" s="73"/>
      <c r="T281" s="92"/>
      <c r="U281" s="92"/>
      <c r="V281" s="92"/>
      <c r="W281" s="92"/>
      <c r="X281" s="2"/>
      <c r="Y281" s="2"/>
      <c r="Z281" s="2"/>
      <c r="AA281" s="2" t="n">
        <v>10</v>
      </c>
      <c r="AB281" s="2"/>
      <c r="AC281" s="0" t="s">
        <v>1776</v>
      </c>
      <c r="AD281" s="2"/>
      <c r="AE281" s="2"/>
      <c r="AF281" s="110" t="n">
        <v>10221000</v>
      </c>
      <c r="AG281" s="0" t="s">
        <v>781</v>
      </c>
      <c r="AH281" s="0" t="s">
        <v>1659</v>
      </c>
      <c r="AI281" s="0" t="s">
        <v>1660</v>
      </c>
      <c r="AJ281" s="34" t="n">
        <v>15054000</v>
      </c>
      <c r="AK281" s="93" t="s">
        <v>183</v>
      </c>
      <c r="AL281" s="2"/>
      <c r="AM281" s="2"/>
      <c r="AN281" s="2"/>
      <c r="AO281" s="2"/>
      <c r="AP281" s="0" t="n">
        <v>30</v>
      </c>
      <c r="AR281" s="73"/>
      <c r="AS281" s="73" t="n">
        <f aca="false">AS280+1</f>
        <v>56565796</v>
      </c>
      <c r="AT281" s="36" t="str">
        <f aca="false">CONCATENATE(BI281," ",CK281," ",BE281," ",BO281," ",DK281,DL281,"/",DN281,DO281)</f>
        <v>GRC Simvastatin UNI-PHARMA ΚΛΕΩΝ ΤΣΕΤΗΣ ΦΑΡΜΑΚΕΥΤΙΚΑ ΕΡΓΑΣΤΗΡΙΑ ΑΒΕΕ film-coated tablet 40mg/</v>
      </c>
      <c r="AU281" s="29"/>
      <c r="AW281" s="2"/>
      <c r="AX281" s="33" t="s">
        <v>1850</v>
      </c>
      <c r="AY281" s="2"/>
      <c r="AZ281" s="0" t="s">
        <v>1143</v>
      </c>
      <c r="BA281" s="4" t="s">
        <v>1144</v>
      </c>
      <c r="BB281" s="110" t="n">
        <v>10221000</v>
      </c>
      <c r="BC281" s="0" t="s">
        <v>781</v>
      </c>
      <c r="BD281" s="94"/>
      <c r="BE281" s="0" t="s">
        <v>1842</v>
      </c>
      <c r="BF281" s="2"/>
      <c r="BG281" s="0" t="s">
        <v>1437</v>
      </c>
      <c r="BH281" s="2"/>
      <c r="BI281" s="95" t="s">
        <v>1384</v>
      </c>
      <c r="BJ281" s="0" t="str">
        <f aca="false">CONCATENATE(CK281," ",BO281," ",DK281,DL281,"/",DN281,DO281)</f>
        <v>Simvastatin film-coated tablet 40mg/</v>
      </c>
      <c r="BK281" s="95"/>
      <c r="BL281" s="0" t="str">
        <f aca="false">CONCATENATE(CK281," ",BO281," ",DK281,DL281,"/",DN281,DO281)</f>
        <v>Simvastatin film-coated tablet 40mg/</v>
      </c>
      <c r="BM281" s="2"/>
      <c r="BN281" s="110" t="n">
        <v>10221000</v>
      </c>
      <c r="BO281" s="0" t="s">
        <v>781</v>
      </c>
      <c r="BP281" s="92"/>
      <c r="BQ281" s="92"/>
      <c r="BR281" s="2"/>
      <c r="BS281" s="0" t="s">
        <v>1659</v>
      </c>
      <c r="BT281" s="2"/>
      <c r="BU281" s="2"/>
      <c r="BV281" s="34" t="n">
        <v>15054000</v>
      </c>
      <c r="BW281" s="93" t="s">
        <v>183</v>
      </c>
      <c r="BX281" s="2"/>
      <c r="BY281" s="2"/>
      <c r="BZ281" s="0" t="n">
        <v>20053000</v>
      </c>
      <c r="CA281" s="100" t="s">
        <v>191</v>
      </c>
      <c r="CB281" s="92"/>
      <c r="CC281" s="92"/>
      <c r="CD281" s="2"/>
      <c r="CE281" s="2"/>
      <c r="CF281" s="2"/>
      <c r="CG281" s="2"/>
      <c r="CH281" s="43" t="n">
        <v>100000091786</v>
      </c>
      <c r="CI281" s="43" t="s">
        <v>192</v>
      </c>
      <c r="CJ281" s="43" t="n">
        <v>100000091786</v>
      </c>
      <c r="CK281" s="0" t="s">
        <v>1144</v>
      </c>
      <c r="CL281" s="73"/>
      <c r="CM281" s="43" t="n">
        <v>100000091786</v>
      </c>
      <c r="CN281" s="73" t="s">
        <v>1148</v>
      </c>
      <c r="CO281" s="92"/>
      <c r="CP281" s="98"/>
      <c r="CQ281" s="0" t="n">
        <v>79902639</v>
      </c>
      <c r="CR281" s="2"/>
      <c r="CS281" s="2"/>
      <c r="CX281" s="2"/>
      <c r="CY281" s="2"/>
      <c r="CZ281" s="92"/>
      <c r="DA281" s="92"/>
      <c r="DB281" s="92"/>
      <c r="DC281" s="92"/>
      <c r="DD281" s="92"/>
      <c r="DE281" s="99" t="s">
        <v>1756</v>
      </c>
      <c r="DF281" s="0" t="s">
        <v>202</v>
      </c>
      <c r="DG281" s="11"/>
      <c r="DH281" s="46" t="n">
        <v>1</v>
      </c>
      <c r="DI281" s="93" t="s">
        <v>183</v>
      </c>
      <c r="DJ281" s="34" t="n">
        <v>15054000</v>
      </c>
      <c r="DK281" s="99" t="s">
        <v>1756</v>
      </c>
      <c r="DL281" s="5" t="s">
        <v>202</v>
      </c>
      <c r="DS281" s="0" t="s">
        <v>1729</v>
      </c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99"/>
      <c r="EH281" s="2"/>
      <c r="EI281" s="2"/>
      <c r="EJ281" s="2"/>
      <c r="EK281" s="2"/>
      <c r="ER281" s="32" t="str">
        <f aca="false">CONCATENATE(CN281," ",FD281," ",DK281,DL281,"/",DN281,DO281)</f>
        <v>simvastatine oral 40mg/</v>
      </c>
      <c r="FD281" s="33" t="s">
        <v>210</v>
      </c>
      <c r="FE281" s="32" t="str">
        <f aca="false">CONCATENATE(CN281," ",FD281," ",DK281,DL281,"/",DN281,DO281)</f>
        <v>simvastatine oral 40mg/</v>
      </c>
    </row>
    <row r="282" customFormat="false" ht="13.8" hidden="false" customHeight="false" outlineLevel="0" collapsed="false">
      <c r="A282" s="91" t="n">
        <v>3447</v>
      </c>
      <c r="B282" s="0" t="s">
        <v>1851</v>
      </c>
      <c r="C282" s="92"/>
      <c r="D282" s="92"/>
      <c r="E282" s="92"/>
      <c r="F282" s="92"/>
      <c r="G282" s="0" t="n">
        <v>3449</v>
      </c>
      <c r="H282" s="91" t="n">
        <v>245400302</v>
      </c>
      <c r="I282" s="91" t="n">
        <v>245400302</v>
      </c>
      <c r="J282" s="2" t="str">
        <f aca="false">CONCATENATE(BI282," ",CK282," ",BE282," ",BO282," ",R282,S282," x ",DK282,DL282,"/",DN282,DO282)</f>
        <v>GRC Simvastatin GENEPHARM AE film-coated tablet 30 x 20mg/</v>
      </c>
      <c r="K282" s="2" t="str">
        <f aca="false">CONCATENATE(BI282," ",CK282," ",BE282," ",BO282," ",R282,S282," x ",DK282,DL282,"/",DN282,DO282)</f>
        <v>GRC Simvastatin GENEPHARM AE film-coated tablet 30 x 20mg/</v>
      </c>
      <c r="L282" s="2"/>
      <c r="M282" s="2"/>
      <c r="N282" s="2"/>
      <c r="O282" s="2"/>
      <c r="P282" s="0" t="n">
        <v>30</v>
      </c>
      <c r="Q282" s="73"/>
      <c r="R282" s="0" t="n">
        <v>30</v>
      </c>
      <c r="S282" s="73"/>
      <c r="T282" s="92"/>
      <c r="U282" s="92"/>
      <c r="V282" s="92"/>
      <c r="W282" s="92"/>
      <c r="X282" s="2"/>
      <c r="Y282" s="2"/>
      <c r="Z282" s="2"/>
      <c r="AA282" s="2" t="n">
        <v>30</v>
      </c>
      <c r="AB282" s="2"/>
      <c r="AC282" s="0" t="s">
        <v>1378</v>
      </c>
      <c r="AD282" s="2"/>
      <c r="AE282" s="2"/>
      <c r="AF282" s="110" t="n">
        <v>10221000</v>
      </c>
      <c r="AG282" s="0" t="s">
        <v>781</v>
      </c>
      <c r="AH282" s="0" t="s">
        <v>1659</v>
      </c>
      <c r="AI282" s="0" t="s">
        <v>1660</v>
      </c>
      <c r="AJ282" s="34" t="n">
        <v>15054000</v>
      </c>
      <c r="AK282" s="93" t="s">
        <v>183</v>
      </c>
      <c r="AL282" s="2"/>
      <c r="AM282" s="2"/>
      <c r="AN282" s="2"/>
      <c r="AO282" s="2"/>
      <c r="AP282" s="0" t="n">
        <v>30</v>
      </c>
      <c r="AR282" s="73"/>
      <c r="AS282" s="73" t="n">
        <f aca="false">AS281+1</f>
        <v>56565797</v>
      </c>
      <c r="AT282" s="36" t="str">
        <f aca="false">CONCATENATE(BI282," ",CK282," ",BE282," ",BO282," ",DK282,DL282,"/",DN282,DO282)</f>
        <v>GRC Simvastatin GENEPHARM AE film-coated tablet 20mg/</v>
      </c>
      <c r="AU282" s="29"/>
      <c r="AW282" s="2"/>
      <c r="AX282" s="33" t="s">
        <v>1817</v>
      </c>
      <c r="AY282" s="2"/>
      <c r="AZ282" s="0" t="s">
        <v>1143</v>
      </c>
      <c r="BA282" s="4" t="s">
        <v>1144</v>
      </c>
      <c r="BB282" s="110" t="n">
        <v>10221000</v>
      </c>
      <c r="BC282" s="0" t="s">
        <v>781</v>
      </c>
      <c r="BD282" s="94"/>
      <c r="BE282" s="0" t="s">
        <v>1437</v>
      </c>
      <c r="BF282" s="2"/>
      <c r="BG282" s="0" t="s">
        <v>1437</v>
      </c>
      <c r="BH282" s="2"/>
      <c r="BI282" s="95" t="s">
        <v>1384</v>
      </c>
      <c r="BJ282" s="0" t="str">
        <f aca="false">CONCATENATE(CK282," ",BO282," ",DK282,DL282,"/",DN282,DO282)</f>
        <v>Simvastatin film-coated tablet 20mg/</v>
      </c>
      <c r="BK282" s="95"/>
      <c r="BL282" s="0" t="str">
        <f aca="false">CONCATENATE(CK282," ",BO282," ",DK282,DL282,"/",DN282,DO282)</f>
        <v>Simvastatin film-coated tablet 20mg/</v>
      </c>
      <c r="BM282" s="2"/>
      <c r="BN282" s="110" t="n">
        <v>10221000</v>
      </c>
      <c r="BO282" s="0" t="s">
        <v>781</v>
      </c>
      <c r="BP282" s="92"/>
      <c r="BQ282" s="92"/>
      <c r="BR282" s="2"/>
      <c r="BS282" s="0" t="s">
        <v>1659</v>
      </c>
      <c r="BT282" s="2"/>
      <c r="BU282" s="2"/>
      <c r="BV282" s="34" t="n">
        <v>15054000</v>
      </c>
      <c r="BW282" s="93" t="s">
        <v>183</v>
      </c>
      <c r="BX282" s="2"/>
      <c r="BY282" s="2"/>
      <c r="BZ282" s="0" t="n">
        <v>20053000</v>
      </c>
      <c r="CA282" s="100" t="s">
        <v>191</v>
      </c>
      <c r="CB282" s="92"/>
      <c r="CC282" s="92"/>
      <c r="CD282" s="2"/>
      <c r="CE282" s="2"/>
      <c r="CF282" s="2"/>
      <c r="CG282" s="2"/>
      <c r="CH282" s="43" t="n">
        <v>100000091786</v>
      </c>
      <c r="CI282" s="43" t="s">
        <v>192</v>
      </c>
      <c r="CJ282" s="43" t="n">
        <v>100000091786</v>
      </c>
      <c r="CK282" s="0" t="s">
        <v>1144</v>
      </c>
      <c r="CL282" s="73"/>
      <c r="CM282" s="43" t="n">
        <v>100000091786</v>
      </c>
      <c r="CN282" s="73" t="s">
        <v>1148</v>
      </c>
      <c r="CO282" s="92"/>
      <c r="CP282" s="98"/>
      <c r="CQ282" s="0" t="n">
        <v>79902639</v>
      </c>
      <c r="CR282" s="2"/>
      <c r="CS282" s="2"/>
      <c r="CX282" s="2"/>
      <c r="CY282" s="2"/>
      <c r="CZ282" s="92"/>
      <c r="DA282" s="92"/>
      <c r="DB282" s="92"/>
      <c r="DC282" s="92"/>
      <c r="DD282" s="92"/>
      <c r="DE282" s="99" t="s">
        <v>877</v>
      </c>
      <c r="DF282" s="0" t="s">
        <v>202</v>
      </c>
      <c r="DG282" s="11"/>
      <c r="DH282" s="46" t="n">
        <v>1</v>
      </c>
      <c r="DI282" s="93" t="s">
        <v>183</v>
      </c>
      <c r="DJ282" s="34" t="n">
        <v>15054000</v>
      </c>
      <c r="DK282" s="99" t="s">
        <v>877</v>
      </c>
      <c r="DL282" s="5" t="s">
        <v>202</v>
      </c>
      <c r="DS282" s="0" t="s">
        <v>1729</v>
      </c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99"/>
      <c r="EH282" s="2"/>
      <c r="EI282" s="2"/>
      <c r="EJ282" s="2"/>
      <c r="EK282" s="2"/>
      <c r="ER282" s="32" t="str">
        <f aca="false">CONCATENATE(CN282," ",FD282," ",DK282,DL282,"/",DN282,DO282)</f>
        <v>simvastatine oral 20mg/</v>
      </c>
      <c r="FD282" s="33" t="s">
        <v>210</v>
      </c>
      <c r="FE282" s="32" t="str">
        <f aca="false">CONCATENATE(CN282," ",FD282," ",DK282,DL282,"/",DN282,DO282)</f>
        <v>simvastatine oral 20mg/</v>
      </c>
    </row>
    <row r="283" customFormat="false" ht="13.8" hidden="false" customHeight="false" outlineLevel="0" collapsed="false">
      <c r="A283" s="91" t="n">
        <v>3448</v>
      </c>
      <c r="B283" s="0" t="s">
        <v>1852</v>
      </c>
      <c r="C283" s="92"/>
      <c r="D283" s="92"/>
      <c r="E283" s="92"/>
      <c r="F283" s="92"/>
      <c r="G283" s="0" t="n">
        <v>3542</v>
      </c>
      <c r="H283" s="91" t="n">
        <v>246380201</v>
      </c>
      <c r="I283" s="91" t="n">
        <v>246380201</v>
      </c>
      <c r="J283" s="2" t="str">
        <f aca="false">CONCATENATE(BI283," ",CK283," ",BE283," ",BO283," ",R283,S283," x ",DK283,DL283,"/",DN283,DO283)</f>
        <v>GRC Simvastatin GENEPHARM AE film-coated tablet 10 x 40mg/</v>
      </c>
      <c r="K283" s="2" t="str">
        <f aca="false">CONCATENATE(BI283," ",CK283," ",BE283," ",BO283," ",R283,S283," x ",DK283,DL283,"/",DN283,DO283)</f>
        <v>GRC Simvastatin GENEPHARM AE film-coated tablet 10 x 40mg/</v>
      </c>
      <c r="L283" s="2"/>
      <c r="M283" s="2"/>
      <c r="N283" s="2"/>
      <c r="O283" s="2"/>
      <c r="P283" s="0" t="n">
        <v>10</v>
      </c>
      <c r="Q283" s="73"/>
      <c r="R283" s="0" t="n">
        <v>10</v>
      </c>
      <c r="S283" s="73"/>
      <c r="T283" s="92"/>
      <c r="U283" s="92"/>
      <c r="V283" s="92"/>
      <c r="W283" s="92"/>
      <c r="X283" s="2"/>
      <c r="Y283" s="2"/>
      <c r="Z283" s="2"/>
      <c r="AA283" s="2" t="n">
        <v>10</v>
      </c>
      <c r="AB283" s="2"/>
      <c r="AC283" s="0" t="s">
        <v>1766</v>
      </c>
      <c r="AD283" s="2"/>
      <c r="AE283" s="2"/>
      <c r="AF283" s="113" t="s">
        <v>1736</v>
      </c>
      <c r="AG283" s="0" t="s">
        <v>781</v>
      </c>
      <c r="AH283" s="0" t="s">
        <v>1666</v>
      </c>
      <c r="AI283" s="0" t="s">
        <v>1667</v>
      </c>
      <c r="AJ283" s="34" t="n">
        <v>15054000</v>
      </c>
      <c r="AK283" s="93" t="s">
        <v>183</v>
      </c>
      <c r="AL283" s="2"/>
      <c r="AM283" s="2"/>
      <c r="AN283" s="2"/>
      <c r="AO283" s="2"/>
      <c r="AP283" s="0" t="n">
        <v>10</v>
      </c>
      <c r="AR283" s="73"/>
      <c r="AS283" s="73" t="n">
        <f aca="false">AS282+1</f>
        <v>56565798</v>
      </c>
      <c r="AT283" s="36" t="str">
        <f aca="false">CONCATENATE(BI283," ",CK283," ",BE283," ",BO283," ",DK283,DL283,"/",DN283,DO283)</f>
        <v>GRC Simvastatin GENEPHARM AE film-coated tablet 40mg/</v>
      </c>
      <c r="AU283" s="29"/>
      <c r="AW283" s="2"/>
      <c r="AX283" s="33" t="s">
        <v>1853</v>
      </c>
      <c r="AY283" s="2"/>
      <c r="AZ283" s="0" t="s">
        <v>1143</v>
      </c>
      <c r="BA283" s="4" t="s">
        <v>1144</v>
      </c>
      <c r="BB283" s="113" t="s">
        <v>1736</v>
      </c>
      <c r="BC283" s="0" t="s">
        <v>781</v>
      </c>
      <c r="BD283" s="94"/>
      <c r="BE283" s="0" t="s">
        <v>1437</v>
      </c>
      <c r="BF283" s="2"/>
      <c r="BG283" s="0" t="s">
        <v>1854</v>
      </c>
      <c r="BH283" s="2"/>
      <c r="BI283" s="95" t="s">
        <v>1384</v>
      </c>
      <c r="BJ283" s="0" t="str">
        <f aca="false">CONCATENATE(CK283," ",BO283," ",DK283,DL283,"/",DN283,DO283)</f>
        <v>Simvastatin film-coated tablet 40mg/</v>
      </c>
      <c r="BK283" s="95"/>
      <c r="BL283" s="0" t="str">
        <f aca="false">CONCATENATE(CK283," ",BO283," ",DK283,DL283,"/",DN283,DO283)</f>
        <v>Simvastatin film-coated tablet 40mg/</v>
      </c>
      <c r="BM283" s="2"/>
      <c r="BN283" s="113" t="s">
        <v>1736</v>
      </c>
      <c r="BO283" s="0" t="s">
        <v>781</v>
      </c>
      <c r="BP283" s="92"/>
      <c r="BQ283" s="92"/>
      <c r="BR283" s="2"/>
      <c r="BS283" s="0" t="s">
        <v>1666</v>
      </c>
      <c r="BT283" s="2"/>
      <c r="BU283" s="2"/>
      <c r="BV283" s="34" t="n">
        <v>15054000</v>
      </c>
      <c r="BW283" s="93" t="s">
        <v>183</v>
      </c>
      <c r="BX283" s="2"/>
      <c r="BY283" s="2"/>
      <c r="BZ283" s="0" t="n">
        <v>20053000</v>
      </c>
      <c r="CA283" s="100" t="s">
        <v>191</v>
      </c>
      <c r="CB283" s="92"/>
      <c r="CC283" s="92"/>
      <c r="CD283" s="2"/>
      <c r="CE283" s="2"/>
      <c r="CF283" s="2"/>
      <c r="CG283" s="2"/>
      <c r="CH283" s="43" t="n">
        <v>100000091786</v>
      </c>
      <c r="CI283" s="43" t="s">
        <v>192</v>
      </c>
      <c r="CJ283" s="43" t="n">
        <v>100000091786</v>
      </c>
      <c r="CK283" s="0" t="s">
        <v>1144</v>
      </c>
      <c r="CL283" s="73"/>
      <c r="CM283" s="43" t="n">
        <v>100000091786</v>
      </c>
      <c r="CN283" s="73" t="s">
        <v>1148</v>
      </c>
      <c r="CO283" s="92"/>
      <c r="CP283" s="98"/>
      <c r="CQ283" s="0" t="n">
        <v>79902639</v>
      </c>
      <c r="CR283" s="2"/>
      <c r="CS283" s="2"/>
      <c r="CX283" s="2"/>
      <c r="CY283" s="2"/>
      <c r="CZ283" s="92"/>
      <c r="DA283" s="92"/>
      <c r="DB283" s="92"/>
      <c r="DC283" s="92"/>
      <c r="DD283" s="92"/>
      <c r="DE283" s="99" t="s">
        <v>1756</v>
      </c>
      <c r="DF283" s="0" t="s">
        <v>202</v>
      </c>
      <c r="DG283" s="11"/>
      <c r="DH283" s="46" t="n">
        <v>1</v>
      </c>
      <c r="DI283" s="93" t="s">
        <v>183</v>
      </c>
      <c r="DJ283" s="34" t="n">
        <v>15054000</v>
      </c>
      <c r="DK283" s="99" t="s">
        <v>1756</v>
      </c>
      <c r="DL283" s="5" t="s">
        <v>202</v>
      </c>
      <c r="DS283" s="0" t="s">
        <v>1725</v>
      </c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99"/>
      <c r="EH283" s="2"/>
      <c r="EI283" s="2"/>
      <c r="EJ283" s="2"/>
      <c r="EK283" s="2"/>
      <c r="ER283" s="32" t="str">
        <f aca="false">CONCATENATE(CN283," ",FD283," ",DK283,DL283,"/",DN283,DO283)</f>
        <v>simvastatine oral 40mg/</v>
      </c>
      <c r="FD283" s="33" t="s">
        <v>210</v>
      </c>
      <c r="FE283" s="32" t="str">
        <f aca="false">CONCATENATE(CN283," ",FD283," ",DK283,DL283,"/",DN283,DO283)</f>
        <v>simvastatine oral 40mg/</v>
      </c>
    </row>
    <row r="284" customFormat="false" ht="13.8" hidden="false" customHeight="false" outlineLevel="0" collapsed="false">
      <c r="A284" s="91" t="n">
        <v>3449</v>
      </c>
      <c r="B284" s="0" t="s">
        <v>1855</v>
      </c>
      <c r="C284" s="92"/>
      <c r="D284" s="92"/>
      <c r="E284" s="92"/>
      <c r="F284" s="92"/>
      <c r="G284" s="0" t="n">
        <v>3543</v>
      </c>
      <c r="H284" s="91" t="n">
        <v>246380202</v>
      </c>
      <c r="I284" s="91" t="n">
        <v>246380202</v>
      </c>
      <c r="J284" s="2" t="str">
        <f aca="false">CONCATENATE(BI284," ",CK284," ",BE284," ",BO284," ",R284,S284," x ",DK284,DL284,"/",DN284,DO284)</f>
        <v>GRC Simvastatin GENEPHARM AE film-coated tablet 30 x 40mg/</v>
      </c>
      <c r="K284" s="2" t="str">
        <f aca="false">CONCATENATE(BI284," ",CK284," ",BE284," ",BO284," ",R284,S284," x ",DK284,DL284,"/",DN284,DO284)</f>
        <v>GRC Simvastatin GENEPHARM AE film-coated tablet 30 x 40mg/</v>
      </c>
      <c r="L284" s="2"/>
      <c r="M284" s="2"/>
      <c r="N284" s="2"/>
      <c r="O284" s="2"/>
      <c r="P284" s="0" t="n">
        <v>30</v>
      </c>
      <c r="Q284" s="73"/>
      <c r="R284" s="0" t="n">
        <v>30</v>
      </c>
      <c r="S284" s="73"/>
      <c r="T284" s="92"/>
      <c r="U284" s="92"/>
      <c r="V284" s="92"/>
      <c r="W284" s="92"/>
      <c r="X284" s="2"/>
      <c r="Y284" s="2"/>
      <c r="Z284" s="2"/>
      <c r="AA284" s="2" t="n">
        <v>30</v>
      </c>
      <c r="AB284" s="2"/>
      <c r="AC284" s="0" t="s">
        <v>1378</v>
      </c>
      <c r="AD284" s="2"/>
      <c r="AE284" s="2"/>
      <c r="AF284" s="113" t="s">
        <v>1736</v>
      </c>
      <c r="AG284" s="0" t="s">
        <v>781</v>
      </c>
      <c r="AH284" s="0" t="s">
        <v>1666</v>
      </c>
      <c r="AI284" s="0" t="s">
        <v>1667</v>
      </c>
      <c r="AJ284" s="34" t="n">
        <v>15054000</v>
      </c>
      <c r="AK284" s="93" t="s">
        <v>183</v>
      </c>
      <c r="AL284" s="2"/>
      <c r="AM284" s="2"/>
      <c r="AN284" s="2"/>
      <c r="AO284" s="2"/>
      <c r="AP284" s="0" t="n">
        <v>30</v>
      </c>
      <c r="AR284" s="73"/>
      <c r="AS284" s="73" t="n">
        <f aca="false">AS283+1</f>
        <v>56565799</v>
      </c>
      <c r="AT284" s="36" t="str">
        <f aca="false">CONCATENATE(BI284," ",CK284," ",BE284," ",BO284," ",DK284,DL284,"/",DN284,DO284)</f>
        <v>GRC Simvastatin GENEPHARM AE film-coated tablet 40mg/</v>
      </c>
      <c r="AU284" s="29"/>
      <c r="AW284" s="2"/>
      <c r="AX284" s="33" t="s">
        <v>1853</v>
      </c>
      <c r="AY284" s="2"/>
      <c r="AZ284" s="0" t="s">
        <v>1143</v>
      </c>
      <c r="BA284" s="4" t="s">
        <v>1144</v>
      </c>
      <c r="BB284" s="113" t="s">
        <v>1736</v>
      </c>
      <c r="BC284" s="0" t="s">
        <v>781</v>
      </c>
      <c r="BD284" s="94"/>
      <c r="BE284" s="0" t="s">
        <v>1437</v>
      </c>
      <c r="BF284" s="2"/>
      <c r="BG284" s="0" t="s">
        <v>1856</v>
      </c>
      <c r="BH284" s="2"/>
      <c r="BI284" s="95" t="s">
        <v>1384</v>
      </c>
      <c r="BJ284" s="0" t="str">
        <f aca="false">CONCATENATE(CK284," ",BO284," ",DK284,DL284,"/",DN284,DO284)</f>
        <v>Simvastatin film-coated tablet 40mg/</v>
      </c>
      <c r="BK284" s="95"/>
      <c r="BL284" s="0" t="str">
        <f aca="false">CONCATENATE(CK284," ",BO284," ",DK284,DL284,"/",DN284,DO284)</f>
        <v>Simvastatin film-coated tablet 40mg/</v>
      </c>
      <c r="BM284" s="2"/>
      <c r="BN284" s="113" t="s">
        <v>1736</v>
      </c>
      <c r="BO284" s="0" t="s">
        <v>781</v>
      </c>
      <c r="BP284" s="92"/>
      <c r="BQ284" s="92"/>
      <c r="BR284" s="2"/>
      <c r="BS284" s="0" t="s">
        <v>1666</v>
      </c>
      <c r="BT284" s="2"/>
      <c r="BU284" s="2"/>
      <c r="BV284" s="34" t="n">
        <v>15054000</v>
      </c>
      <c r="BW284" s="93" t="s">
        <v>183</v>
      </c>
      <c r="BX284" s="2"/>
      <c r="BY284" s="2"/>
      <c r="BZ284" s="0" t="n">
        <v>20053000</v>
      </c>
      <c r="CA284" s="100" t="s">
        <v>191</v>
      </c>
      <c r="CB284" s="92"/>
      <c r="CC284" s="92"/>
      <c r="CD284" s="2"/>
      <c r="CE284" s="2"/>
      <c r="CF284" s="2"/>
      <c r="CG284" s="2"/>
      <c r="CH284" s="43" t="n">
        <v>100000091786</v>
      </c>
      <c r="CI284" s="43" t="s">
        <v>192</v>
      </c>
      <c r="CJ284" s="43" t="n">
        <v>100000091786</v>
      </c>
      <c r="CK284" s="0" t="s">
        <v>1144</v>
      </c>
      <c r="CL284" s="73"/>
      <c r="CM284" s="43" t="n">
        <v>100000091786</v>
      </c>
      <c r="CN284" s="73" t="s">
        <v>1148</v>
      </c>
      <c r="CO284" s="92"/>
      <c r="CP284" s="98"/>
      <c r="CQ284" s="0" t="n">
        <v>79902639</v>
      </c>
      <c r="CR284" s="2"/>
      <c r="CS284" s="2"/>
      <c r="CX284" s="2"/>
      <c r="CY284" s="2"/>
      <c r="CZ284" s="92"/>
      <c r="DA284" s="92"/>
      <c r="DB284" s="92"/>
      <c r="DC284" s="92"/>
      <c r="DD284" s="92"/>
      <c r="DE284" s="99" t="s">
        <v>1756</v>
      </c>
      <c r="DF284" s="0" t="s">
        <v>202</v>
      </c>
      <c r="DG284" s="11"/>
      <c r="DH284" s="46" t="n">
        <v>1</v>
      </c>
      <c r="DI284" s="93" t="s">
        <v>183</v>
      </c>
      <c r="DJ284" s="34" t="n">
        <v>15054000</v>
      </c>
      <c r="DK284" s="99" t="s">
        <v>1756</v>
      </c>
      <c r="DL284" s="5" t="s">
        <v>202</v>
      </c>
      <c r="DS284" s="0" t="s">
        <v>1725</v>
      </c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99"/>
      <c r="EH284" s="2"/>
      <c r="EI284" s="2"/>
      <c r="EJ284" s="2"/>
      <c r="EK284" s="2"/>
      <c r="ER284" s="32" t="str">
        <f aca="false">CONCATENATE(CN284," ",FD284," ",DK284,DL284,"/",DN284,DO284)</f>
        <v>simvastatine oral 40mg/</v>
      </c>
      <c r="FD284" s="33" t="s">
        <v>210</v>
      </c>
      <c r="FE284" s="32" t="str">
        <f aca="false">CONCATENATE(CN284," ",FD284," ",DK284,DL284,"/",DN284,DO284)</f>
        <v>simvastatine oral 40mg/</v>
      </c>
    </row>
    <row r="285" customFormat="false" ht="13.8" hidden="false" customHeight="false" outlineLevel="0" collapsed="false">
      <c r="A285" s="91" t="n">
        <v>3542</v>
      </c>
      <c r="B285" s="0" t="s">
        <v>1857</v>
      </c>
      <c r="C285" s="92"/>
      <c r="D285" s="92"/>
      <c r="E285" s="92"/>
      <c r="F285" s="92"/>
      <c r="G285" s="0" t="n">
        <v>3544</v>
      </c>
      <c r="H285" s="91" t="n">
        <v>246380302</v>
      </c>
      <c r="I285" s="91" t="n">
        <v>246380302</v>
      </c>
      <c r="J285" s="2" t="str">
        <f aca="false">CONCATENATE(BI285," ",CK285," ",BE285," ",BO285," ",R285,S285," x ",DK285,DL285,"/",DN285,DO285)</f>
        <v>GRC Simvastatin ALET PHARMACEUTICALS ABEE coated tablet 10 x 20mg/</v>
      </c>
      <c r="K285" s="2" t="str">
        <f aca="false">CONCATENATE(BI285," ",CK285," ",BE285," ",BO285," ",R285,S285," x ",DK285,DL285,"/",DN285,DO285)</f>
        <v>GRC Simvastatin ALET PHARMACEUTICALS ABEE coated tablet 10 x 20mg/</v>
      </c>
      <c r="L285" s="2"/>
      <c r="M285" s="2"/>
      <c r="N285" s="2"/>
      <c r="O285" s="2"/>
      <c r="P285" s="0" t="n">
        <v>10</v>
      </c>
      <c r="Q285" s="73"/>
      <c r="R285" s="0" t="n">
        <v>10</v>
      </c>
      <c r="S285" s="73"/>
      <c r="T285" s="92"/>
      <c r="U285" s="92"/>
      <c r="V285" s="92"/>
      <c r="W285" s="92"/>
      <c r="X285" s="2"/>
      <c r="Y285" s="2"/>
      <c r="Z285" s="2"/>
      <c r="AA285" s="2" t="n">
        <v>30</v>
      </c>
      <c r="AB285" s="2"/>
      <c r="AC285" s="0" t="s">
        <v>1731</v>
      </c>
      <c r="AD285" s="2"/>
      <c r="AE285" s="2"/>
      <c r="AF285" s="0" t="n">
        <v>10220000</v>
      </c>
      <c r="AG285" s="0" t="s">
        <v>436</v>
      </c>
      <c r="AH285" s="0" t="s">
        <v>1659</v>
      </c>
      <c r="AI285" s="0" t="s">
        <v>1660</v>
      </c>
      <c r="AJ285" s="34" t="n">
        <v>15054000</v>
      </c>
      <c r="AK285" s="93" t="s">
        <v>183</v>
      </c>
      <c r="AL285" s="2"/>
      <c r="AM285" s="2"/>
      <c r="AN285" s="2"/>
      <c r="AO285" s="2"/>
      <c r="AP285" s="0" t="n">
        <v>10</v>
      </c>
      <c r="AR285" s="73"/>
      <c r="AS285" s="73" t="n">
        <f aca="false">AS284+1</f>
        <v>56565800</v>
      </c>
      <c r="AT285" s="36" t="str">
        <f aca="false">CONCATENATE(BI285," ",CK285," ",BE285," ",BO285," ",DK285,DL285,"/",DN285,DO285)</f>
        <v>GRC Simvastatin ALET PHARMACEUTICALS ABEE coated tablet 20mg/</v>
      </c>
      <c r="AU285" s="29"/>
      <c r="AW285" s="2"/>
      <c r="AX285" s="33" t="s">
        <v>1858</v>
      </c>
      <c r="AY285" s="2"/>
      <c r="AZ285" s="0" t="s">
        <v>1143</v>
      </c>
      <c r="BA285" s="4" t="s">
        <v>1144</v>
      </c>
      <c r="BB285" s="0" t="n">
        <v>10220000</v>
      </c>
      <c r="BC285" s="0" t="s">
        <v>436</v>
      </c>
      <c r="BD285" s="94"/>
      <c r="BE285" s="0" t="s">
        <v>1854</v>
      </c>
      <c r="BF285" s="2"/>
      <c r="BG285" s="0" t="s">
        <v>1859</v>
      </c>
      <c r="BH285" s="2"/>
      <c r="BI285" s="95" t="s">
        <v>1384</v>
      </c>
      <c r="BJ285" s="0" t="str">
        <f aca="false">CONCATENATE(CK285," ",BO285," ",DK285,DL285,"/",DN285,DO285)</f>
        <v>Simvastatin coated tablet 20mg/</v>
      </c>
      <c r="BK285" s="95"/>
      <c r="BL285" s="0" t="str">
        <f aca="false">CONCATENATE(CK285," ",BO285," ",DK285,DL285,"/",DN285,DO285)</f>
        <v>Simvastatin coated tablet 20mg/</v>
      </c>
      <c r="BM285" s="2"/>
      <c r="BN285" s="0" t="n">
        <v>10220000</v>
      </c>
      <c r="BO285" s="0" t="s">
        <v>436</v>
      </c>
      <c r="BP285" s="92"/>
      <c r="BQ285" s="92"/>
      <c r="BR285" s="2"/>
      <c r="BS285" s="0" t="s">
        <v>1659</v>
      </c>
      <c r="BT285" s="2"/>
      <c r="BU285" s="2"/>
      <c r="BV285" s="34" t="n">
        <v>15054000</v>
      </c>
      <c r="BW285" s="93" t="s">
        <v>183</v>
      </c>
      <c r="BX285" s="2"/>
      <c r="BY285" s="2"/>
      <c r="BZ285" s="0" t="n">
        <v>20053000</v>
      </c>
      <c r="CA285" s="100" t="s">
        <v>191</v>
      </c>
      <c r="CB285" s="92"/>
      <c r="CC285" s="92"/>
      <c r="CD285" s="2"/>
      <c r="CE285" s="2"/>
      <c r="CF285" s="2"/>
      <c r="CG285" s="2"/>
      <c r="CH285" s="43" t="n">
        <v>100000091786</v>
      </c>
      <c r="CI285" s="43" t="s">
        <v>192</v>
      </c>
      <c r="CJ285" s="43" t="n">
        <v>100000091786</v>
      </c>
      <c r="CK285" s="0" t="s">
        <v>1144</v>
      </c>
      <c r="CL285" s="73"/>
      <c r="CM285" s="43" t="n">
        <v>100000091786</v>
      </c>
      <c r="CN285" s="73" t="s">
        <v>1148</v>
      </c>
      <c r="CO285" s="92"/>
      <c r="CP285" s="98"/>
      <c r="CQ285" s="0" t="n">
        <v>79902639</v>
      </c>
      <c r="CR285" s="2"/>
      <c r="CS285" s="2"/>
      <c r="CX285" s="2"/>
      <c r="CY285" s="2"/>
      <c r="CZ285" s="92"/>
      <c r="DA285" s="92"/>
      <c r="DB285" s="92"/>
      <c r="DC285" s="92"/>
      <c r="DD285" s="92"/>
      <c r="DE285" s="99" t="s">
        <v>877</v>
      </c>
      <c r="DF285" s="0" t="s">
        <v>202</v>
      </c>
      <c r="DG285" s="11"/>
      <c r="DH285" s="46" t="n">
        <v>1</v>
      </c>
      <c r="DI285" s="93" t="s">
        <v>183</v>
      </c>
      <c r="DJ285" s="34" t="n">
        <v>15054000</v>
      </c>
      <c r="DK285" s="99" t="s">
        <v>877</v>
      </c>
      <c r="DL285" s="5" t="s">
        <v>202</v>
      </c>
      <c r="DS285" s="0" t="s">
        <v>1729</v>
      </c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99"/>
      <c r="EH285" s="2"/>
      <c r="EI285" s="2"/>
      <c r="EJ285" s="2"/>
      <c r="EK285" s="2"/>
      <c r="ER285" s="32" t="str">
        <f aca="false">CONCATENATE(CN285," ",FD285," ",DK285,DL285,"/",DN285,DO285)</f>
        <v>simvastatine oral 20mg/</v>
      </c>
      <c r="FD285" s="33" t="s">
        <v>210</v>
      </c>
      <c r="FE285" s="32" t="str">
        <f aca="false">CONCATENATE(CN285," ",FD285," ",DK285,DL285,"/",DN285,DO285)</f>
        <v>simvastatine oral 20mg/</v>
      </c>
    </row>
    <row r="286" customFormat="false" ht="13.8" hidden="false" customHeight="false" outlineLevel="0" collapsed="false">
      <c r="A286" s="91" t="n">
        <v>3543</v>
      </c>
      <c r="B286" s="0" t="s">
        <v>1860</v>
      </c>
      <c r="C286" s="92"/>
      <c r="D286" s="92"/>
      <c r="E286" s="92"/>
      <c r="F286" s="92"/>
      <c r="G286" s="0" t="n">
        <v>3622</v>
      </c>
      <c r="H286" s="91" t="n">
        <v>247860201</v>
      </c>
      <c r="I286" s="91" t="n">
        <v>247860201</v>
      </c>
      <c r="J286" s="2" t="str">
        <f aca="false">CONCATENATE(BI286," ",CK286," ",BE286," ",BO286," ",R286,S286," x ",DK286,DL286,"/",DN286,DO286)</f>
        <v>GRC Simvastatin TEVA GMBH, GERMANY coated tablet 30 x 20mg/</v>
      </c>
      <c r="K286" s="2" t="str">
        <f aca="false">CONCATENATE(BI286," ",CK286," ",BE286," ",BO286," ",R286,S286," x ",DK286,DL286,"/",DN286,DO286)</f>
        <v>GRC Simvastatin TEVA GMBH, GERMANY coated tablet 30 x 20mg/</v>
      </c>
      <c r="L286" s="2"/>
      <c r="M286" s="2"/>
      <c r="N286" s="2"/>
      <c r="O286" s="2"/>
      <c r="P286" s="0" t="n">
        <v>30</v>
      </c>
      <c r="Q286" s="73"/>
      <c r="R286" s="0" t="n">
        <v>30</v>
      </c>
      <c r="S286" s="73"/>
      <c r="T286" s="92"/>
      <c r="U286" s="92"/>
      <c r="V286" s="92"/>
      <c r="W286" s="92"/>
      <c r="X286" s="2"/>
      <c r="Y286" s="2"/>
      <c r="Z286" s="2"/>
      <c r="AA286" s="2" t="n">
        <v>10</v>
      </c>
      <c r="AB286" s="2"/>
      <c r="AC286" s="0" t="s">
        <v>1766</v>
      </c>
      <c r="AD286" s="2"/>
      <c r="AE286" s="2"/>
      <c r="AF286" s="0" t="n">
        <v>10220000</v>
      </c>
      <c r="AG286" s="0" t="s">
        <v>436</v>
      </c>
      <c r="AH286" s="0" t="s">
        <v>1659</v>
      </c>
      <c r="AI286" s="0" t="s">
        <v>1660</v>
      </c>
      <c r="AJ286" s="34" t="n">
        <v>15054000</v>
      </c>
      <c r="AK286" s="93" t="s">
        <v>183</v>
      </c>
      <c r="AL286" s="2"/>
      <c r="AM286" s="2"/>
      <c r="AN286" s="2"/>
      <c r="AO286" s="2"/>
      <c r="AP286" s="0" t="n">
        <v>30</v>
      </c>
      <c r="AR286" s="73"/>
      <c r="AS286" s="73" t="n">
        <f aca="false">AS285+1</f>
        <v>56565801</v>
      </c>
      <c r="AT286" s="36" t="str">
        <f aca="false">CONCATENATE(BI286," ",CK286," ",BE286," ",BO286," ",DK286,DL286,"/",DN286,DO286)</f>
        <v>GRC Simvastatin TEVA GMBH, GERMANY coated tablet 20mg/</v>
      </c>
      <c r="AU286" s="29"/>
      <c r="AW286" s="2"/>
      <c r="AX286" s="33" t="s">
        <v>1858</v>
      </c>
      <c r="AY286" s="2"/>
      <c r="AZ286" s="0" t="s">
        <v>1143</v>
      </c>
      <c r="BA286" s="4" t="s">
        <v>1144</v>
      </c>
      <c r="BB286" s="0" t="n">
        <v>10220000</v>
      </c>
      <c r="BC286" s="0" t="s">
        <v>436</v>
      </c>
      <c r="BD286" s="94"/>
      <c r="BE286" s="0" t="s">
        <v>1856</v>
      </c>
      <c r="BF286" s="2"/>
      <c r="BG286" s="0" t="s">
        <v>1861</v>
      </c>
      <c r="BH286" s="2"/>
      <c r="BI286" s="95" t="s">
        <v>1384</v>
      </c>
      <c r="BJ286" s="0" t="str">
        <f aca="false">CONCATENATE(CK286," ",BO286," ",DK286,DL286,"/",DN286,DO286)</f>
        <v>Simvastatin coated tablet 20mg/</v>
      </c>
      <c r="BK286" s="95"/>
      <c r="BL286" s="0" t="str">
        <f aca="false">CONCATENATE(CK286," ",BO286," ",DK286,DL286,"/",DN286,DO286)</f>
        <v>Simvastatin coated tablet 20mg/</v>
      </c>
      <c r="BM286" s="2"/>
      <c r="BN286" s="0" t="n">
        <v>10220000</v>
      </c>
      <c r="BO286" s="0" t="s">
        <v>436</v>
      </c>
      <c r="BP286" s="92"/>
      <c r="BQ286" s="92"/>
      <c r="BR286" s="2"/>
      <c r="BS286" s="0" t="s">
        <v>1659</v>
      </c>
      <c r="BT286" s="2"/>
      <c r="BU286" s="2"/>
      <c r="BV286" s="34" t="n">
        <v>15054000</v>
      </c>
      <c r="BW286" s="93" t="s">
        <v>183</v>
      </c>
      <c r="BX286" s="2"/>
      <c r="BY286" s="2"/>
      <c r="BZ286" s="0" t="n">
        <v>20053000</v>
      </c>
      <c r="CA286" s="100" t="s">
        <v>191</v>
      </c>
      <c r="CB286" s="92"/>
      <c r="CC286" s="92"/>
      <c r="CD286" s="2"/>
      <c r="CE286" s="2"/>
      <c r="CF286" s="2"/>
      <c r="CG286" s="2"/>
      <c r="CH286" s="43" t="n">
        <v>100000091786</v>
      </c>
      <c r="CI286" s="43" t="s">
        <v>192</v>
      </c>
      <c r="CJ286" s="43" t="n">
        <v>100000091786</v>
      </c>
      <c r="CK286" s="0" t="s">
        <v>1144</v>
      </c>
      <c r="CL286" s="73"/>
      <c r="CM286" s="43" t="n">
        <v>100000091786</v>
      </c>
      <c r="CN286" s="73" t="s">
        <v>1148</v>
      </c>
      <c r="CO286" s="92"/>
      <c r="CP286" s="98"/>
      <c r="CQ286" s="0" t="n">
        <v>79902639</v>
      </c>
      <c r="CR286" s="2"/>
      <c r="CS286" s="2"/>
      <c r="CX286" s="2"/>
      <c r="CY286" s="2"/>
      <c r="CZ286" s="92"/>
      <c r="DA286" s="92"/>
      <c r="DB286" s="92"/>
      <c r="DC286" s="92"/>
      <c r="DD286" s="92"/>
      <c r="DE286" s="99" t="s">
        <v>877</v>
      </c>
      <c r="DF286" s="0" t="s">
        <v>202</v>
      </c>
      <c r="DG286" s="11"/>
      <c r="DH286" s="46" t="n">
        <v>1</v>
      </c>
      <c r="DI286" s="93" t="s">
        <v>183</v>
      </c>
      <c r="DJ286" s="34" t="n">
        <v>15054000</v>
      </c>
      <c r="DK286" s="99" t="s">
        <v>877</v>
      </c>
      <c r="DL286" s="5" t="s">
        <v>202</v>
      </c>
      <c r="DS286" s="0" t="s">
        <v>1725</v>
      </c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99"/>
      <c r="EH286" s="2"/>
      <c r="EI286" s="2"/>
      <c r="EJ286" s="2"/>
      <c r="EK286" s="2"/>
      <c r="ER286" s="32" t="str">
        <f aca="false">CONCATENATE(CN286," ",FD286," ",DK286,DL286,"/",DN286,DO286)</f>
        <v>simvastatine oral 20mg/</v>
      </c>
      <c r="FD286" s="33" t="s">
        <v>210</v>
      </c>
      <c r="FE286" s="32" t="str">
        <f aca="false">CONCATENATE(CN286," ",FD286," ",DK286,DL286,"/",DN286,DO286)</f>
        <v>simvastatine oral 20mg/</v>
      </c>
    </row>
    <row r="287" customFormat="false" ht="13.8" hidden="false" customHeight="false" outlineLevel="0" collapsed="false">
      <c r="A287" s="91" t="n">
        <v>3544</v>
      </c>
      <c r="B287" s="0" t="s">
        <v>1862</v>
      </c>
      <c r="C287" s="92"/>
      <c r="D287" s="92"/>
      <c r="E287" s="92"/>
      <c r="F287" s="92"/>
      <c r="G287" s="0" t="n">
        <v>3623</v>
      </c>
      <c r="H287" s="91" t="n">
        <v>247860202</v>
      </c>
      <c r="I287" s="91" t="n">
        <v>247860202</v>
      </c>
      <c r="J287" s="2" t="str">
        <f aca="false">CONCATENATE(BI287," ",CK287," ",BE287," ",BO287," ",R287,S287," x ",DK287,DL287,"/",DN287,DO287)</f>
        <v>GRC Simvastatin SPECIFAR ABEE film-coated tablet 30 x 40mg/</v>
      </c>
      <c r="K287" s="2" t="str">
        <f aca="false">CONCATENATE(BI287," ",CK287," ",BE287," ",BO287," ",R287,S287," x ",DK287,DL287,"/",DN287,DO287)</f>
        <v>GRC Simvastatin SPECIFAR ABEE film-coated tablet 30 x 40mg/</v>
      </c>
      <c r="L287" s="2"/>
      <c r="M287" s="2"/>
      <c r="N287" s="2"/>
      <c r="O287" s="2"/>
      <c r="P287" s="0" t="n">
        <v>30</v>
      </c>
      <c r="Q287" s="73"/>
      <c r="R287" s="0" t="n">
        <v>30</v>
      </c>
      <c r="S287" s="73"/>
      <c r="T287" s="92"/>
      <c r="U287" s="92"/>
      <c r="V287" s="92"/>
      <c r="W287" s="92"/>
      <c r="X287" s="2"/>
      <c r="Y287" s="2"/>
      <c r="Z287" s="2"/>
      <c r="AA287" s="2" t="n">
        <v>30</v>
      </c>
      <c r="AB287" s="2"/>
      <c r="AC287" s="0" t="s">
        <v>1378</v>
      </c>
      <c r="AD287" s="2"/>
      <c r="AE287" s="2"/>
      <c r="AF287" s="110" t="n">
        <v>10221000</v>
      </c>
      <c r="AG287" s="0" t="s">
        <v>781</v>
      </c>
      <c r="AH287" s="0" t="s">
        <v>1659</v>
      </c>
      <c r="AI287" s="0" t="s">
        <v>1660</v>
      </c>
      <c r="AJ287" s="34" t="n">
        <v>15054000</v>
      </c>
      <c r="AK287" s="93" t="s">
        <v>183</v>
      </c>
      <c r="AL287" s="2"/>
      <c r="AM287" s="2"/>
      <c r="AN287" s="2"/>
      <c r="AO287" s="2"/>
      <c r="AP287" s="0" t="n">
        <v>30</v>
      </c>
      <c r="AR287" s="73"/>
      <c r="AS287" s="73" t="n">
        <f aca="false">AS286+1</f>
        <v>56565802</v>
      </c>
      <c r="AT287" s="36" t="str">
        <f aca="false">CONCATENATE(BI287," ",CK287," ",BE287," ",BO287," ",DK287,DL287,"/",DN287,DO287)</f>
        <v>GRC Simvastatin SPECIFAR ABEE film-coated tablet 40mg/</v>
      </c>
      <c r="AU287" s="29"/>
      <c r="AW287" s="2"/>
      <c r="AX287" s="33" t="s">
        <v>1863</v>
      </c>
      <c r="AY287" s="2"/>
      <c r="AZ287" s="0" t="s">
        <v>1143</v>
      </c>
      <c r="BA287" s="4" t="s">
        <v>1144</v>
      </c>
      <c r="BB287" s="110" t="n">
        <v>10221000</v>
      </c>
      <c r="BC287" s="0" t="s">
        <v>781</v>
      </c>
      <c r="BD287" s="94"/>
      <c r="BE287" s="0" t="s">
        <v>1859</v>
      </c>
      <c r="BF287" s="2"/>
      <c r="BG287" s="0" t="s">
        <v>1861</v>
      </c>
      <c r="BH287" s="2"/>
      <c r="BI287" s="95" t="s">
        <v>1384</v>
      </c>
      <c r="BJ287" s="0" t="str">
        <f aca="false">CONCATENATE(CK287," ",BO287," ",DK287,DL287,"/",DN287,DO287)</f>
        <v>Simvastatin film-coated tablet 40mg/</v>
      </c>
      <c r="BK287" s="95"/>
      <c r="BL287" s="0" t="str">
        <f aca="false">CONCATENATE(CK287," ",BO287," ",DK287,DL287,"/",DN287,DO287)</f>
        <v>Simvastatin film-coated tablet 40mg/</v>
      </c>
      <c r="BM287" s="2"/>
      <c r="BN287" s="110" t="n">
        <v>10221000</v>
      </c>
      <c r="BO287" s="0" t="s">
        <v>781</v>
      </c>
      <c r="BP287" s="92"/>
      <c r="BQ287" s="92"/>
      <c r="BR287" s="2"/>
      <c r="BS287" s="0" t="s">
        <v>1659</v>
      </c>
      <c r="BT287" s="2"/>
      <c r="BU287" s="2"/>
      <c r="BV287" s="34" t="n">
        <v>15054000</v>
      </c>
      <c r="BW287" s="93" t="s">
        <v>183</v>
      </c>
      <c r="BX287" s="2"/>
      <c r="BY287" s="2"/>
      <c r="BZ287" s="0" t="n">
        <v>20053000</v>
      </c>
      <c r="CA287" s="100" t="s">
        <v>191</v>
      </c>
      <c r="CB287" s="92"/>
      <c r="CC287" s="92"/>
      <c r="CD287" s="2"/>
      <c r="CE287" s="2"/>
      <c r="CF287" s="2"/>
      <c r="CG287" s="2"/>
      <c r="CH287" s="43" t="n">
        <v>100000091786</v>
      </c>
      <c r="CI287" s="43" t="s">
        <v>192</v>
      </c>
      <c r="CJ287" s="43" t="n">
        <v>100000091786</v>
      </c>
      <c r="CK287" s="0" t="s">
        <v>1144</v>
      </c>
      <c r="CL287" s="73"/>
      <c r="CM287" s="43" t="n">
        <v>100000091786</v>
      </c>
      <c r="CN287" s="73" t="s">
        <v>1148</v>
      </c>
      <c r="CO287" s="92"/>
      <c r="CP287" s="98"/>
      <c r="CQ287" s="0" t="n">
        <v>79902639</v>
      </c>
      <c r="CR287" s="2"/>
      <c r="CS287" s="2"/>
      <c r="CX287" s="2"/>
      <c r="CY287" s="2"/>
      <c r="CZ287" s="92"/>
      <c r="DA287" s="92"/>
      <c r="DB287" s="92"/>
      <c r="DC287" s="92"/>
      <c r="DD287" s="92"/>
      <c r="DE287" s="99" t="s">
        <v>1756</v>
      </c>
      <c r="DF287" s="0" t="s">
        <v>202</v>
      </c>
      <c r="DG287" s="11"/>
      <c r="DH287" s="46" t="n">
        <v>1</v>
      </c>
      <c r="DI287" s="93" t="s">
        <v>183</v>
      </c>
      <c r="DJ287" s="34" t="n">
        <v>15054000</v>
      </c>
      <c r="DK287" s="99" t="s">
        <v>1756</v>
      </c>
      <c r="DL287" s="5" t="s">
        <v>202</v>
      </c>
      <c r="DS287" s="0" t="s">
        <v>1725</v>
      </c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99"/>
      <c r="EH287" s="2"/>
      <c r="EI287" s="2"/>
      <c r="EJ287" s="2"/>
      <c r="EK287" s="2"/>
      <c r="ER287" s="32" t="str">
        <f aca="false">CONCATENATE(CN287," ",FD287," ",DK287,DL287,"/",DN287,DO287)</f>
        <v>simvastatine oral 40mg/</v>
      </c>
      <c r="FD287" s="33" t="s">
        <v>210</v>
      </c>
      <c r="FE287" s="32" t="str">
        <f aca="false">CONCATENATE(CN287," ",FD287," ",DK287,DL287,"/",DN287,DO287)</f>
        <v>simvastatine oral 40mg/</v>
      </c>
    </row>
    <row r="288" customFormat="false" ht="13.8" hidden="false" customHeight="false" outlineLevel="0" collapsed="false">
      <c r="A288" s="91" t="n">
        <v>3622</v>
      </c>
      <c r="B288" s="0" t="s">
        <v>1864</v>
      </c>
      <c r="C288" s="92"/>
      <c r="D288" s="92"/>
      <c r="E288" s="92"/>
      <c r="F288" s="92"/>
      <c r="G288" s="0" t="n">
        <v>3624</v>
      </c>
      <c r="H288" s="91" t="n">
        <v>247860203</v>
      </c>
      <c r="I288" s="91" t="n">
        <v>247860203</v>
      </c>
      <c r="J288" s="2" t="str">
        <f aca="false">CONCATENATE(BI288," ",CK288," ",BE288," ",BO288," ",R288,S288," x ",DK288,DL288,"/",DN288,DO288)</f>
        <v>GRC Simvastatin ΦΑΡΜΑΝΕΛ ΦΑΡΜΑΚΕΥΤΙΚΗ Α,Ε, film-coated tablet 10 x 20mg/</v>
      </c>
      <c r="K288" s="2" t="str">
        <f aca="false">CONCATENATE(BI288," ",CK288," ",BE288," ",BO288," ",R288,S288," x ",DK288,DL288,"/",DN288,DO288)</f>
        <v>GRC Simvastatin ΦΑΡΜΑΝΕΛ ΦΑΡΜΑΚΕΥΤΙΚΗ Α,Ε, film-coated tablet 10 x 20mg/</v>
      </c>
      <c r="L288" s="2"/>
      <c r="M288" s="2"/>
      <c r="N288" s="2"/>
      <c r="O288" s="2"/>
      <c r="P288" s="0" t="n">
        <v>10</v>
      </c>
      <c r="Q288" s="73"/>
      <c r="R288" s="0" t="n">
        <v>10</v>
      </c>
      <c r="S288" s="73"/>
      <c r="T288" s="92"/>
      <c r="U288" s="92"/>
      <c r="V288" s="92"/>
      <c r="W288" s="92"/>
      <c r="X288" s="2"/>
      <c r="Y288" s="2"/>
      <c r="Z288" s="2"/>
      <c r="AA288" s="2" t="n">
        <v>60</v>
      </c>
      <c r="AB288" s="2"/>
      <c r="AC288" s="0" t="s">
        <v>1865</v>
      </c>
      <c r="AD288" s="2"/>
      <c r="AE288" s="2"/>
      <c r="AF288" s="110" t="n">
        <v>10221000</v>
      </c>
      <c r="AG288" s="0" t="s">
        <v>781</v>
      </c>
      <c r="AH288" s="0" t="s">
        <v>1659</v>
      </c>
      <c r="AI288" s="0" t="s">
        <v>1660</v>
      </c>
      <c r="AJ288" s="34" t="n">
        <v>15054000</v>
      </c>
      <c r="AK288" s="93" t="s">
        <v>183</v>
      </c>
      <c r="AL288" s="2"/>
      <c r="AM288" s="2"/>
      <c r="AN288" s="2"/>
      <c r="AO288" s="2"/>
      <c r="AP288" s="0" t="n">
        <v>10</v>
      </c>
      <c r="AR288" s="73"/>
      <c r="AS288" s="73" t="n">
        <f aca="false">AS287+1</f>
        <v>56565803</v>
      </c>
      <c r="AT288" s="36" t="str">
        <f aca="false">CONCATENATE(BI288," ",CK288," ",BE288," ",BO288," ",DK288,DL288,"/",DN288,DO288)</f>
        <v>GRC Simvastatin ΦΑΡΜΑΝΕΛ ΦΑΡΜΑΚΕΥΤΙΚΗ Α,Ε, film-coated tablet 20mg/</v>
      </c>
      <c r="AU288" s="29"/>
      <c r="AW288" s="2"/>
      <c r="AX288" s="33" t="s">
        <v>1866</v>
      </c>
      <c r="AY288" s="2"/>
      <c r="AZ288" s="0" t="s">
        <v>1143</v>
      </c>
      <c r="BA288" s="4" t="s">
        <v>1144</v>
      </c>
      <c r="BB288" s="110" t="n">
        <v>10221000</v>
      </c>
      <c r="BC288" s="0" t="s">
        <v>781</v>
      </c>
      <c r="BD288" s="94"/>
      <c r="BE288" s="0" t="s">
        <v>1861</v>
      </c>
      <c r="BF288" s="2"/>
      <c r="BG288" s="0" t="s">
        <v>1590</v>
      </c>
      <c r="BH288" s="2"/>
      <c r="BI288" s="95" t="s">
        <v>1384</v>
      </c>
      <c r="BJ288" s="0" t="str">
        <f aca="false">CONCATENATE(CK288," ",BO288," ",DK288,DL288,"/",DN288,DO288)</f>
        <v>Simvastatin film-coated tablet 20mg/</v>
      </c>
      <c r="BK288" s="95"/>
      <c r="BL288" s="0" t="str">
        <f aca="false">CONCATENATE(CK288," ",BO288," ",DK288,DL288,"/",DN288,DO288)</f>
        <v>Simvastatin film-coated tablet 20mg/</v>
      </c>
      <c r="BM288" s="2"/>
      <c r="BN288" s="110" t="n">
        <v>10221000</v>
      </c>
      <c r="BO288" s="0" t="s">
        <v>781</v>
      </c>
      <c r="BP288" s="92"/>
      <c r="BQ288" s="92"/>
      <c r="BR288" s="2"/>
      <c r="BS288" s="0" t="s">
        <v>1659</v>
      </c>
      <c r="BT288" s="2"/>
      <c r="BU288" s="2"/>
      <c r="BV288" s="34" t="n">
        <v>15054000</v>
      </c>
      <c r="BW288" s="93" t="s">
        <v>183</v>
      </c>
      <c r="BX288" s="2"/>
      <c r="BY288" s="2"/>
      <c r="BZ288" s="0" t="n">
        <v>20053000</v>
      </c>
      <c r="CA288" s="100" t="s">
        <v>191</v>
      </c>
      <c r="CB288" s="92"/>
      <c r="CC288" s="92"/>
      <c r="CD288" s="2"/>
      <c r="CE288" s="2"/>
      <c r="CF288" s="2"/>
      <c r="CG288" s="2"/>
      <c r="CH288" s="43" t="n">
        <v>100000091786</v>
      </c>
      <c r="CI288" s="43" t="s">
        <v>192</v>
      </c>
      <c r="CJ288" s="43" t="n">
        <v>100000091786</v>
      </c>
      <c r="CK288" s="0" t="s">
        <v>1144</v>
      </c>
      <c r="CL288" s="73"/>
      <c r="CM288" s="43" t="n">
        <v>100000091786</v>
      </c>
      <c r="CN288" s="73" t="s">
        <v>1148</v>
      </c>
      <c r="CO288" s="92"/>
      <c r="CP288" s="98"/>
      <c r="CQ288" s="0" t="n">
        <v>79902639</v>
      </c>
      <c r="CR288" s="2"/>
      <c r="CS288" s="2"/>
      <c r="CX288" s="2"/>
      <c r="CY288" s="2"/>
      <c r="CZ288" s="92"/>
      <c r="DA288" s="92"/>
      <c r="DB288" s="92"/>
      <c r="DC288" s="92"/>
      <c r="DD288" s="92"/>
      <c r="DE288" s="99" t="s">
        <v>877</v>
      </c>
      <c r="DF288" s="0" t="s">
        <v>202</v>
      </c>
      <c r="DG288" s="11"/>
      <c r="DH288" s="46" t="n">
        <v>1</v>
      </c>
      <c r="DI288" s="93" t="s">
        <v>183</v>
      </c>
      <c r="DJ288" s="34" t="n">
        <v>15054000</v>
      </c>
      <c r="DK288" s="99" t="s">
        <v>877</v>
      </c>
      <c r="DL288" s="5" t="s">
        <v>202</v>
      </c>
      <c r="DS288" s="0" t="s">
        <v>1725</v>
      </c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99"/>
      <c r="EH288" s="2"/>
      <c r="EI288" s="2"/>
      <c r="EJ288" s="2"/>
      <c r="EK288" s="2"/>
      <c r="ER288" s="32" t="str">
        <f aca="false">CONCATENATE(CN288," ",FD288," ",DK288,DL288,"/",DN288,DO288)</f>
        <v>simvastatine oral 20mg/</v>
      </c>
      <c r="FD288" s="33" t="s">
        <v>210</v>
      </c>
      <c r="FE288" s="32" t="str">
        <f aca="false">CONCATENATE(CN288," ",FD288," ",DK288,DL288,"/",DN288,DO288)</f>
        <v>simvastatine oral 20mg/</v>
      </c>
    </row>
    <row r="289" customFormat="false" ht="13.8" hidden="false" customHeight="false" outlineLevel="0" collapsed="false">
      <c r="A289" s="91" t="n">
        <v>3623</v>
      </c>
      <c r="B289" s="0" t="s">
        <v>1867</v>
      </c>
      <c r="C289" s="92"/>
      <c r="D289" s="92"/>
      <c r="E289" s="92"/>
      <c r="F289" s="92"/>
      <c r="G289" s="0" t="n">
        <v>3625</v>
      </c>
      <c r="H289" s="91" t="n">
        <v>247860303</v>
      </c>
      <c r="I289" s="91" t="n">
        <v>247860303</v>
      </c>
      <c r="J289" s="2" t="str">
        <f aca="false">CONCATENATE(BI289," ",CK289," ",BE289," ",BO289," ",R289,S289," x ",DK289,DL289,"/",DN289,DO289)</f>
        <v>GRC Simvastatin ΦΑΡΜΑΝΕΛ ΦΑΡΜΑΚΕΥΤΙΚΗ Α,Ε, film-coated tablet 30 x 20mg/</v>
      </c>
      <c r="K289" s="2" t="str">
        <f aca="false">CONCATENATE(BI289," ",CK289," ",BE289," ",BO289," ",R289,S289," x ",DK289,DL289,"/",DN289,DO289)</f>
        <v>GRC Simvastatin ΦΑΡΜΑΝΕΛ ΦΑΡΜΑΚΕΥΤΙΚΗ Α,Ε, film-coated tablet 30 x 20mg/</v>
      </c>
      <c r="L289" s="2"/>
      <c r="M289" s="2"/>
      <c r="N289" s="2"/>
      <c r="O289" s="2"/>
      <c r="P289" s="0" t="n">
        <v>30</v>
      </c>
      <c r="Q289" s="73"/>
      <c r="R289" s="0" t="n">
        <v>30</v>
      </c>
      <c r="S289" s="73"/>
      <c r="T289" s="92"/>
      <c r="U289" s="92"/>
      <c r="V289" s="92"/>
      <c r="W289" s="92"/>
      <c r="X289" s="2"/>
      <c r="Y289" s="2"/>
      <c r="Z289" s="2"/>
      <c r="AA289" s="2" t="n">
        <v>30</v>
      </c>
      <c r="AB289" s="2"/>
      <c r="AC289" s="0" t="s">
        <v>1378</v>
      </c>
      <c r="AD289" s="2"/>
      <c r="AE289" s="2"/>
      <c r="AF289" s="110" t="n">
        <v>10221000</v>
      </c>
      <c r="AG289" s="0" t="s">
        <v>781</v>
      </c>
      <c r="AH289" s="0" t="s">
        <v>1659</v>
      </c>
      <c r="AI289" s="0" t="s">
        <v>1660</v>
      </c>
      <c r="AJ289" s="34" t="n">
        <v>15054000</v>
      </c>
      <c r="AK289" s="93" t="s">
        <v>183</v>
      </c>
      <c r="AL289" s="2"/>
      <c r="AM289" s="2"/>
      <c r="AN289" s="2"/>
      <c r="AO289" s="2"/>
      <c r="AP289" s="0" t="n">
        <v>30</v>
      </c>
      <c r="AR289" s="73"/>
      <c r="AS289" s="73" t="n">
        <f aca="false">AS288+1</f>
        <v>56565804</v>
      </c>
      <c r="AT289" s="36" t="str">
        <f aca="false">CONCATENATE(BI289," ",CK289," ",BE289," ",BO289," ",DK289,DL289,"/",DN289,DO289)</f>
        <v>GRC Simvastatin ΦΑΡΜΑΝΕΛ ΦΑΡΜΑΚΕΥΤΙΚΗ Α,Ε, film-coated tablet 20mg/</v>
      </c>
      <c r="AU289" s="29"/>
      <c r="AW289" s="2"/>
      <c r="AX289" s="33" t="s">
        <v>1866</v>
      </c>
      <c r="AY289" s="2"/>
      <c r="AZ289" s="0" t="s">
        <v>1143</v>
      </c>
      <c r="BA289" s="4" t="s">
        <v>1144</v>
      </c>
      <c r="BB289" s="110" t="n">
        <v>10221000</v>
      </c>
      <c r="BC289" s="0" t="s">
        <v>781</v>
      </c>
      <c r="BD289" s="94"/>
      <c r="BE289" s="0" t="s">
        <v>1861</v>
      </c>
      <c r="BF289" s="2"/>
      <c r="BG289" s="0" t="s">
        <v>1590</v>
      </c>
      <c r="BH289" s="2"/>
      <c r="BI289" s="95" t="s">
        <v>1384</v>
      </c>
      <c r="BJ289" s="0" t="str">
        <f aca="false">CONCATENATE(CK289," ",BO289," ",DK289,DL289,"/",DN289,DO289)</f>
        <v>Simvastatin film-coated tablet 20mg/</v>
      </c>
      <c r="BK289" s="95"/>
      <c r="BL289" s="0" t="str">
        <f aca="false">CONCATENATE(CK289," ",BO289," ",DK289,DL289,"/",DN289,DO289)</f>
        <v>Simvastatin film-coated tablet 20mg/</v>
      </c>
      <c r="BM289" s="2"/>
      <c r="BN289" s="110" t="n">
        <v>10221000</v>
      </c>
      <c r="BO289" s="0" t="s">
        <v>781</v>
      </c>
      <c r="BP289" s="92"/>
      <c r="BQ289" s="92"/>
      <c r="BR289" s="2"/>
      <c r="BS289" s="0" t="s">
        <v>1659</v>
      </c>
      <c r="BT289" s="2"/>
      <c r="BU289" s="2"/>
      <c r="BV289" s="34" t="n">
        <v>15054000</v>
      </c>
      <c r="BW289" s="93" t="s">
        <v>183</v>
      </c>
      <c r="BX289" s="2"/>
      <c r="BY289" s="2"/>
      <c r="BZ289" s="0" t="n">
        <v>20053000</v>
      </c>
      <c r="CA289" s="100" t="s">
        <v>191</v>
      </c>
      <c r="CB289" s="92"/>
      <c r="CC289" s="92"/>
      <c r="CD289" s="2"/>
      <c r="CE289" s="2"/>
      <c r="CF289" s="2"/>
      <c r="CG289" s="2"/>
      <c r="CH289" s="43" t="n">
        <v>100000091786</v>
      </c>
      <c r="CI289" s="43" t="s">
        <v>192</v>
      </c>
      <c r="CJ289" s="43" t="n">
        <v>100000091786</v>
      </c>
      <c r="CK289" s="0" t="s">
        <v>1144</v>
      </c>
      <c r="CL289" s="73"/>
      <c r="CM289" s="43" t="n">
        <v>100000091786</v>
      </c>
      <c r="CN289" s="73" t="s">
        <v>1148</v>
      </c>
      <c r="CO289" s="92"/>
      <c r="CP289" s="98"/>
      <c r="CQ289" s="0" t="n">
        <v>79902639</v>
      </c>
      <c r="CR289" s="2"/>
      <c r="CS289" s="2"/>
      <c r="CX289" s="2"/>
      <c r="CY289" s="2"/>
      <c r="CZ289" s="92"/>
      <c r="DA289" s="92"/>
      <c r="DB289" s="92"/>
      <c r="DC289" s="92"/>
      <c r="DD289" s="92"/>
      <c r="DE289" s="99" t="s">
        <v>877</v>
      </c>
      <c r="DF289" s="0" t="s">
        <v>202</v>
      </c>
      <c r="DG289" s="11"/>
      <c r="DH289" s="46" t="n">
        <v>1</v>
      </c>
      <c r="DI289" s="93" t="s">
        <v>183</v>
      </c>
      <c r="DJ289" s="34" t="n">
        <v>15054000</v>
      </c>
      <c r="DK289" s="99" t="s">
        <v>877</v>
      </c>
      <c r="DL289" s="5" t="s">
        <v>202</v>
      </c>
      <c r="DS289" s="0" t="s">
        <v>1729</v>
      </c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99"/>
      <c r="EH289" s="2"/>
      <c r="EI289" s="2"/>
      <c r="EJ289" s="2"/>
      <c r="EK289" s="2"/>
      <c r="ER289" s="32" t="str">
        <f aca="false">CONCATENATE(CN289," ",FD289," ",DK289,DL289,"/",DN289,DO289)</f>
        <v>simvastatine oral 20mg/</v>
      </c>
      <c r="FD289" s="33" t="s">
        <v>210</v>
      </c>
      <c r="FE289" s="32" t="str">
        <f aca="false">CONCATENATE(CN289," ",FD289," ",DK289,DL289,"/",DN289,DO289)</f>
        <v>simvastatine oral 20mg/</v>
      </c>
    </row>
    <row r="290" customFormat="false" ht="13.8" hidden="false" customHeight="false" outlineLevel="0" collapsed="false">
      <c r="A290" s="91" t="n">
        <v>3624</v>
      </c>
      <c r="B290" s="0" t="s">
        <v>1868</v>
      </c>
      <c r="C290" s="92"/>
      <c r="D290" s="92"/>
      <c r="E290" s="92"/>
      <c r="F290" s="92"/>
      <c r="G290" s="0" t="n">
        <v>3626</v>
      </c>
      <c r="H290" s="91" t="n">
        <v>247860304</v>
      </c>
      <c r="I290" s="91" t="n">
        <v>247860304</v>
      </c>
      <c r="J290" s="2" t="str">
        <f aca="false">CONCATENATE(BI290," ",CK290," ",BE290," ",BO290," ",R290,S290," x ",DK290,DL290,"/",DN290,DO290)</f>
        <v>GRC Simvastatin BIAN A.E. film-coated tablet 60 x 20mg/</v>
      </c>
      <c r="K290" s="2" t="str">
        <f aca="false">CONCATENATE(BI290," ",CK290," ",BE290," ",BO290," ",R290,S290," x ",DK290,DL290,"/",DN290,DO290)</f>
        <v>GRC Simvastatin BIAN A.E. film-coated tablet 60 x 20mg/</v>
      </c>
      <c r="L290" s="2"/>
      <c r="M290" s="2"/>
      <c r="N290" s="2"/>
      <c r="O290" s="2"/>
      <c r="P290" s="0" t="n">
        <v>60</v>
      </c>
      <c r="Q290" s="73"/>
      <c r="R290" s="0" t="n">
        <v>60</v>
      </c>
      <c r="S290" s="73"/>
      <c r="T290" s="92"/>
      <c r="U290" s="92"/>
      <c r="V290" s="92"/>
      <c r="W290" s="92"/>
      <c r="X290" s="2"/>
      <c r="Y290" s="2"/>
      <c r="Z290" s="2"/>
      <c r="AA290" s="2" t="n">
        <v>60</v>
      </c>
      <c r="AB290" s="2"/>
      <c r="AC290" s="0" t="s">
        <v>1865</v>
      </c>
      <c r="AD290" s="2"/>
      <c r="AE290" s="2"/>
      <c r="AF290" s="110" t="n">
        <v>10221000</v>
      </c>
      <c r="AG290" s="0" t="s">
        <v>781</v>
      </c>
      <c r="AH290" s="0" t="s">
        <v>1659</v>
      </c>
      <c r="AI290" s="0" t="s">
        <v>1660</v>
      </c>
      <c r="AJ290" s="34" t="n">
        <v>15054000</v>
      </c>
      <c r="AK290" s="93" t="s">
        <v>183</v>
      </c>
      <c r="AL290" s="2"/>
      <c r="AM290" s="2"/>
      <c r="AN290" s="2"/>
      <c r="AO290" s="2"/>
      <c r="AP290" s="0" t="n">
        <v>60</v>
      </c>
      <c r="AR290" s="73"/>
      <c r="AS290" s="73" t="n">
        <f aca="false">AS289+1</f>
        <v>56565805</v>
      </c>
      <c r="AT290" s="36" t="str">
        <f aca="false">CONCATENATE(BI290," ",CK290," ",BE290," ",BO290," ",DK290,DL290,"/",DN290,DO290)</f>
        <v>GRC Simvastatin BIAN A.E. film-coated tablet 20mg/</v>
      </c>
      <c r="AU290" s="29"/>
      <c r="AW290" s="2"/>
      <c r="AX290" s="33" t="s">
        <v>1866</v>
      </c>
      <c r="AY290" s="2"/>
      <c r="AZ290" s="0" t="s">
        <v>1143</v>
      </c>
      <c r="BA290" s="4" t="s">
        <v>1144</v>
      </c>
      <c r="BB290" s="110" t="n">
        <v>10221000</v>
      </c>
      <c r="BC290" s="0" t="s">
        <v>781</v>
      </c>
      <c r="BD290" s="94"/>
      <c r="BE290" s="0" t="s">
        <v>1590</v>
      </c>
      <c r="BF290" s="2"/>
      <c r="BG290" s="0" t="s">
        <v>1861</v>
      </c>
      <c r="BH290" s="2"/>
      <c r="BI290" s="95" t="s">
        <v>1384</v>
      </c>
      <c r="BJ290" s="0" t="str">
        <f aca="false">CONCATENATE(CK290," ",BO290," ",DK290,DL290,"/",DN290,DO290)</f>
        <v>Simvastatin film-coated tablet 20mg/</v>
      </c>
      <c r="BK290" s="95"/>
      <c r="BL290" s="0" t="str">
        <f aca="false">CONCATENATE(CK290," ",BO290," ",DK290,DL290,"/",DN290,DO290)</f>
        <v>Simvastatin film-coated tablet 20mg/</v>
      </c>
      <c r="BM290" s="2"/>
      <c r="BN290" s="110" t="n">
        <v>10221000</v>
      </c>
      <c r="BO290" s="0" t="s">
        <v>781</v>
      </c>
      <c r="BP290" s="92"/>
      <c r="BQ290" s="92"/>
      <c r="BR290" s="2"/>
      <c r="BS290" s="0" t="s">
        <v>1659</v>
      </c>
      <c r="BT290" s="2"/>
      <c r="BU290" s="2"/>
      <c r="BV290" s="34" t="n">
        <v>15054000</v>
      </c>
      <c r="BW290" s="93" t="s">
        <v>183</v>
      </c>
      <c r="BX290" s="2"/>
      <c r="BY290" s="2"/>
      <c r="BZ290" s="0" t="n">
        <v>20053000</v>
      </c>
      <c r="CA290" s="100" t="s">
        <v>191</v>
      </c>
      <c r="CB290" s="92"/>
      <c r="CC290" s="92"/>
      <c r="CD290" s="2"/>
      <c r="CE290" s="2"/>
      <c r="CF290" s="2"/>
      <c r="CG290" s="2"/>
      <c r="CH290" s="43" t="n">
        <v>100000091786</v>
      </c>
      <c r="CI290" s="43" t="s">
        <v>192</v>
      </c>
      <c r="CJ290" s="43" t="n">
        <v>100000091786</v>
      </c>
      <c r="CK290" s="0" t="s">
        <v>1144</v>
      </c>
      <c r="CL290" s="73"/>
      <c r="CM290" s="43" t="n">
        <v>100000091786</v>
      </c>
      <c r="CN290" s="73" t="s">
        <v>1148</v>
      </c>
      <c r="CO290" s="92"/>
      <c r="CP290" s="98"/>
      <c r="CQ290" s="0" t="n">
        <v>79902639</v>
      </c>
      <c r="CR290" s="2"/>
      <c r="CS290" s="2"/>
      <c r="CX290" s="2"/>
      <c r="CY290" s="2"/>
      <c r="CZ290" s="92"/>
      <c r="DA290" s="92"/>
      <c r="DB290" s="92"/>
      <c r="DC290" s="92"/>
      <c r="DD290" s="92"/>
      <c r="DE290" s="99" t="s">
        <v>877</v>
      </c>
      <c r="DF290" s="0" t="s">
        <v>202</v>
      </c>
      <c r="DG290" s="11"/>
      <c r="DH290" s="46" t="n">
        <v>1</v>
      </c>
      <c r="DI290" s="93" t="s">
        <v>183</v>
      </c>
      <c r="DJ290" s="34" t="n">
        <v>15054000</v>
      </c>
      <c r="DK290" s="99" t="s">
        <v>877</v>
      </c>
      <c r="DL290" s="5" t="s">
        <v>202</v>
      </c>
      <c r="DS290" s="0" t="s">
        <v>1729</v>
      </c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99"/>
      <c r="EH290" s="2"/>
      <c r="EI290" s="2"/>
      <c r="EJ290" s="2"/>
      <c r="EK290" s="2"/>
      <c r="ER290" s="32" t="str">
        <f aca="false">CONCATENATE(CN290," ",FD290," ",DK290,DL290,"/",DN290,DO290)</f>
        <v>simvastatine oral 20mg/</v>
      </c>
      <c r="FD290" s="33" t="s">
        <v>210</v>
      </c>
      <c r="FE290" s="32" t="str">
        <f aca="false">CONCATENATE(CN290," ",FD290," ",DK290,DL290,"/",DN290,DO290)</f>
        <v>simvastatine oral 20mg/</v>
      </c>
    </row>
    <row r="291" customFormat="false" ht="13.8" hidden="false" customHeight="false" outlineLevel="0" collapsed="false">
      <c r="A291" s="91" t="n">
        <v>3625</v>
      </c>
      <c r="B291" s="0" t="s">
        <v>1869</v>
      </c>
      <c r="C291" s="92"/>
      <c r="D291" s="92"/>
      <c r="E291" s="92"/>
      <c r="F291" s="92"/>
      <c r="G291" s="0" t="n">
        <v>3627</v>
      </c>
      <c r="H291" s="91" t="n">
        <v>247870201</v>
      </c>
      <c r="I291" s="91" t="n">
        <v>247870201</v>
      </c>
      <c r="J291" s="2" t="str">
        <f aca="false">CONCATENATE(BI291," ",CK291," ",BE291," ",BO291," ",R291,S291," x ",DK291,DL291,"/",DN291,DO291)</f>
        <v>GRC Simvastatin BIAN A.E. film-coated tablet 30 x 40mg/</v>
      </c>
      <c r="K291" s="2" t="str">
        <f aca="false">CONCATENATE(BI291," ",CK291," ",BE291," ",BO291," ",R291,S291," x ",DK291,DL291,"/",DN291,DO291)</f>
        <v>GRC Simvastatin BIAN A.E. film-coated tablet 30 x 40mg/</v>
      </c>
      <c r="L291" s="2"/>
      <c r="M291" s="2"/>
      <c r="N291" s="2"/>
      <c r="O291" s="2"/>
      <c r="P291" s="0" t="n">
        <v>30</v>
      </c>
      <c r="Q291" s="73"/>
      <c r="R291" s="0" t="n">
        <v>30</v>
      </c>
      <c r="S291" s="73"/>
      <c r="T291" s="92"/>
      <c r="U291" s="92"/>
      <c r="V291" s="92"/>
      <c r="W291" s="92"/>
      <c r="X291" s="2"/>
      <c r="Y291" s="2"/>
      <c r="Z291" s="2"/>
      <c r="AA291" s="2" t="n">
        <v>10</v>
      </c>
      <c r="AB291" s="2"/>
      <c r="AC291" s="0" t="s">
        <v>1870</v>
      </c>
      <c r="AD291" s="2"/>
      <c r="AE291" s="2"/>
      <c r="AF291" s="110" t="n">
        <v>10221000</v>
      </c>
      <c r="AG291" s="0" t="s">
        <v>781</v>
      </c>
      <c r="AH291" s="0" t="s">
        <v>1659</v>
      </c>
      <c r="AI291" s="0" t="s">
        <v>1660</v>
      </c>
      <c r="AJ291" s="34" t="n">
        <v>15054000</v>
      </c>
      <c r="AK291" s="93" t="s">
        <v>183</v>
      </c>
      <c r="AL291" s="2"/>
      <c r="AM291" s="2"/>
      <c r="AN291" s="2"/>
      <c r="AO291" s="2"/>
      <c r="AP291" s="0" t="n">
        <v>30</v>
      </c>
      <c r="AR291" s="73"/>
      <c r="AS291" s="73" t="n">
        <f aca="false">AS290+1</f>
        <v>56565806</v>
      </c>
      <c r="AT291" s="36" t="str">
        <f aca="false">CONCATENATE(BI291," ",CK291," ",BE291," ",BO291," ",DK291,DL291,"/",DN291,DO291)</f>
        <v>GRC Simvastatin BIAN A.E. film-coated tablet 40mg/</v>
      </c>
      <c r="AU291" s="29"/>
      <c r="AW291" s="2"/>
      <c r="AX291" s="33" t="s">
        <v>1871</v>
      </c>
      <c r="AY291" s="2"/>
      <c r="AZ291" s="0" t="s">
        <v>1143</v>
      </c>
      <c r="BA291" s="4" t="s">
        <v>1144</v>
      </c>
      <c r="BB291" s="110" t="n">
        <v>10221000</v>
      </c>
      <c r="BC291" s="0" t="s">
        <v>781</v>
      </c>
      <c r="BD291" s="94"/>
      <c r="BE291" s="0" t="s">
        <v>1590</v>
      </c>
      <c r="BF291" s="2"/>
      <c r="BG291" s="0" t="s">
        <v>1607</v>
      </c>
      <c r="BH291" s="2"/>
      <c r="BI291" s="95" t="s">
        <v>1384</v>
      </c>
      <c r="BJ291" s="0" t="str">
        <f aca="false">CONCATENATE(CK291," ",BO291," ",DK291,DL291,"/",DN291,DO291)</f>
        <v>Simvastatin film-coated tablet 40mg/</v>
      </c>
      <c r="BK291" s="95"/>
      <c r="BL291" s="0" t="str">
        <f aca="false">CONCATENATE(CK291," ",BO291," ",DK291,DL291,"/",DN291,DO291)</f>
        <v>Simvastatin film-coated tablet 40mg/</v>
      </c>
      <c r="BM291" s="2"/>
      <c r="BN291" s="110" t="n">
        <v>10221000</v>
      </c>
      <c r="BO291" s="0" t="s">
        <v>781</v>
      </c>
      <c r="BP291" s="92"/>
      <c r="BQ291" s="92"/>
      <c r="BR291" s="2"/>
      <c r="BS291" s="0" t="s">
        <v>1659</v>
      </c>
      <c r="BT291" s="2"/>
      <c r="BU291" s="2"/>
      <c r="BV291" s="34" t="n">
        <v>15054000</v>
      </c>
      <c r="BW291" s="93" t="s">
        <v>183</v>
      </c>
      <c r="BX291" s="2"/>
      <c r="BY291" s="2"/>
      <c r="BZ291" s="0" t="n">
        <v>20053000</v>
      </c>
      <c r="CA291" s="100" t="s">
        <v>191</v>
      </c>
      <c r="CB291" s="92"/>
      <c r="CC291" s="92"/>
      <c r="CD291" s="2"/>
      <c r="CE291" s="2"/>
      <c r="CF291" s="2"/>
      <c r="CG291" s="2"/>
      <c r="CH291" s="43" t="n">
        <v>100000091786</v>
      </c>
      <c r="CI291" s="43" t="s">
        <v>192</v>
      </c>
      <c r="CJ291" s="43" t="n">
        <v>100000091786</v>
      </c>
      <c r="CK291" s="0" t="s">
        <v>1144</v>
      </c>
      <c r="CL291" s="73"/>
      <c r="CM291" s="43" t="n">
        <v>100000091786</v>
      </c>
      <c r="CN291" s="73" t="s">
        <v>1148</v>
      </c>
      <c r="CO291" s="92"/>
      <c r="CP291" s="98"/>
      <c r="CQ291" s="0" t="n">
        <v>79902639</v>
      </c>
      <c r="CR291" s="2"/>
      <c r="CS291" s="2"/>
      <c r="CX291" s="2"/>
      <c r="CY291" s="2"/>
      <c r="CZ291" s="92"/>
      <c r="DA291" s="92"/>
      <c r="DB291" s="92"/>
      <c r="DC291" s="92"/>
      <c r="DD291" s="92"/>
      <c r="DE291" s="99" t="s">
        <v>1756</v>
      </c>
      <c r="DF291" s="0" t="s">
        <v>202</v>
      </c>
      <c r="DG291" s="11"/>
      <c r="DH291" s="46" t="n">
        <v>1</v>
      </c>
      <c r="DI291" s="93" t="s">
        <v>183</v>
      </c>
      <c r="DJ291" s="34" t="n">
        <v>15054000</v>
      </c>
      <c r="DK291" s="99" t="s">
        <v>1756</v>
      </c>
      <c r="DL291" s="5" t="s">
        <v>202</v>
      </c>
      <c r="DS291" s="0" t="s">
        <v>1725</v>
      </c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99"/>
      <c r="EH291" s="2"/>
      <c r="EI291" s="2"/>
      <c r="EJ291" s="2"/>
      <c r="EK291" s="2"/>
      <c r="ER291" s="32" t="str">
        <f aca="false">CONCATENATE(CN291," ",FD291," ",DK291,DL291,"/",DN291,DO291)</f>
        <v>simvastatine oral 40mg/</v>
      </c>
      <c r="FD291" s="33" t="s">
        <v>210</v>
      </c>
      <c r="FE291" s="32" t="str">
        <f aca="false">CONCATENATE(CN291," ",FD291," ",DK291,DL291,"/",DN291,DO291)</f>
        <v>simvastatine oral 40mg/</v>
      </c>
    </row>
    <row r="292" customFormat="false" ht="13.8" hidden="false" customHeight="false" outlineLevel="0" collapsed="false">
      <c r="A292" s="91" t="n">
        <v>3626</v>
      </c>
      <c r="B292" s="0" t="s">
        <v>1872</v>
      </c>
      <c r="C292" s="92"/>
      <c r="D292" s="92"/>
      <c r="E292" s="92"/>
      <c r="F292" s="92"/>
      <c r="G292" s="0" t="n">
        <v>3628</v>
      </c>
      <c r="H292" s="91" t="n">
        <v>247870301</v>
      </c>
      <c r="I292" s="91" t="n">
        <v>247870301</v>
      </c>
      <c r="J292" s="2" t="str">
        <f aca="false">CONCATENATE(BI292," ",CK292," ",BE292," ",BO292," ",R292,S292," x ",DK292,DL292,"/",DN292,DO292)</f>
        <v>GRC Simvastatin ΦΑΡΜΑΝΕΛ ΦΑΡΜΑΚΕΥΤΙΚΗ Α,Ε, film-coated tablet 60 x 40mg/</v>
      </c>
      <c r="K292" s="2" t="str">
        <f aca="false">CONCATENATE(BI292," ",CK292," ",BE292," ",BO292," ",R292,S292," x ",DK292,DL292,"/",DN292,DO292)</f>
        <v>GRC Simvastatin ΦΑΡΜΑΝΕΛ ΦΑΡΜΑΚΕΥΤΙΚΗ Α,Ε, film-coated tablet 60 x 40mg/</v>
      </c>
      <c r="L292" s="2"/>
      <c r="M292" s="2"/>
      <c r="N292" s="2"/>
      <c r="O292" s="2"/>
      <c r="P292" s="0" t="n">
        <v>60</v>
      </c>
      <c r="Q292" s="73"/>
      <c r="R292" s="0" t="n">
        <v>60</v>
      </c>
      <c r="S292" s="73"/>
      <c r="T292" s="92"/>
      <c r="U292" s="92"/>
      <c r="V292" s="92"/>
      <c r="W292" s="92"/>
      <c r="X292" s="2"/>
      <c r="Y292" s="2"/>
      <c r="Z292" s="2"/>
      <c r="AA292" s="2" t="n">
        <v>10</v>
      </c>
      <c r="AB292" s="2"/>
      <c r="AC292" s="0" t="s">
        <v>1873</v>
      </c>
      <c r="AD292" s="2"/>
      <c r="AE292" s="2"/>
      <c r="AF292" s="110" t="n">
        <v>10221000</v>
      </c>
      <c r="AG292" s="0" t="s">
        <v>781</v>
      </c>
      <c r="AH292" s="0" t="s">
        <v>1659</v>
      </c>
      <c r="AI292" s="0" t="s">
        <v>1660</v>
      </c>
      <c r="AJ292" s="34" t="n">
        <v>15054000</v>
      </c>
      <c r="AK292" s="93" t="s">
        <v>183</v>
      </c>
      <c r="AL292" s="2"/>
      <c r="AM292" s="2"/>
      <c r="AN292" s="2"/>
      <c r="AO292" s="2"/>
      <c r="AP292" s="0" t="n">
        <v>60</v>
      </c>
      <c r="AR292" s="73"/>
      <c r="AS292" s="73" t="n">
        <f aca="false">AS291+1</f>
        <v>56565807</v>
      </c>
      <c r="AT292" s="36" t="str">
        <f aca="false">CONCATENATE(BI292," ",CK292," ",BE292," ",BO292," ",DK292,DL292,"/",DN292,DO292)</f>
        <v>GRC Simvastatin ΦΑΡΜΑΝΕΛ ΦΑΡΜΑΚΕΥΤΙΚΗ Α,Ε, film-coated tablet 40mg/</v>
      </c>
      <c r="AU292" s="29"/>
      <c r="AW292" s="2"/>
      <c r="AX292" s="33" t="s">
        <v>1871</v>
      </c>
      <c r="AY292" s="2"/>
      <c r="AZ292" s="0" t="s">
        <v>1143</v>
      </c>
      <c r="BA292" s="4" t="s">
        <v>1144</v>
      </c>
      <c r="BB292" s="110" t="n">
        <v>10221000</v>
      </c>
      <c r="BC292" s="0" t="s">
        <v>781</v>
      </c>
      <c r="BD292" s="94"/>
      <c r="BE292" s="0" t="s">
        <v>1861</v>
      </c>
      <c r="BF292" s="2"/>
      <c r="BG292" s="0" t="s">
        <v>1874</v>
      </c>
      <c r="BH292" s="2"/>
      <c r="BI292" s="95" t="s">
        <v>1384</v>
      </c>
      <c r="BJ292" s="0" t="str">
        <f aca="false">CONCATENATE(CK292," ",BO292," ",DK292,DL292,"/",DN292,DO292)</f>
        <v>Simvastatin film-coated tablet 40mg/</v>
      </c>
      <c r="BK292" s="95"/>
      <c r="BL292" s="0" t="str">
        <f aca="false">CONCATENATE(CK292," ",BO292," ",DK292,DL292,"/",DN292,DO292)</f>
        <v>Simvastatin film-coated tablet 40mg/</v>
      </c>
      <c r="BM292" s="2"/>
      <c r="BN292" s="110" t="n">
        <v>10221000</v>
      </c>
      <c r="BO292" s="0" t="s">
        <v>781</v>
      </c>
      <c r="BP292" s="92"/>
      <c r="BQ292" s="92"/>
      <c r="BR292" s="2"/>
      <c r="BS292" s="0" t="s">
        <v>1659</v>
      </c>
      <c r="BT292" s="2"/>
      <c r="BU292" s="2"/>
      <c r="BV292" s="34" t="n">
        <v>15054000</v>
      </c>
      <c r="BW292" s="93" t="s">
        <v>183</v>
      </c>
      <c r="BX292" s="2"/>
      <c r="BY292" s="2"/>
      <c r="BZ292" s="0" t="n">
        <v>20053000</v>
      </c>
      <c r="CA292" s="100" t="s">
        <v>191</v>
      </c>
      <c r="CB292" s="92"/>
      <c r="CC292" s="92"/>
      <c r="CD292" s="2"/>
      <c r="CE292" s="2"/>
      <c r="CF292" s="2"/>
      <c r="CG292" s="2"/>
      <c r="CH292" s="43" t="n">
        <v>100000091786</v>
      </c>
      <c r="CI292" s="43" t="s">
        <v>192</v>
      </c>
      <c r="CJ292" s="43" t="n">
        <v>100000091786</v>
      </c>
      <c r="CK292" s="0" t="s">
        <v>1144</v>
      </c>
      <c r="CL292" s="73"/>
      <c r="CM292" s="43" t="n">
        <v>100000091786</v>
      </c>
      <c r="CN292" s="73" t="s">
        <v>1148</v>
      </c>
      <c r="CO292" s="92"/>
      <c r="CP292" s="98"/>
      <c r="CQ292" s="0" t="n">
        <v>79902639</v>
      </c>
      <c r="CR292" s="2"/>
      <c r="CS292" s="2"/>
      <c r="CX292" s="2"/>
      <c r="CY292" s="2"/>
      <c r="CZ292" s="92"/>
      <c r="DA292" s="92"/>
      <c r="DB292" s="92"/>
      <c r="DC292" s="92"/>
      <c r="DD292" s="92"/>
      <c r="DE292" s="99" t="s">
        <v>1756</v>
      </c>
      <c r="DF292" s="0" t="s">
        <v>202</v>
      </c>
      <c r="DG292" s="11"/>
      <c r="DH292" s="46" t="n">
        <v>1</v>
      </c>
      <c r="DI292" s="93" t="s">
        <v>183</v>
      </c>
      <c r="DJ292" s="34" t="n">
        <v>15054000</v>
      </c>
      <c r="DK292" s="99" t="s">
        <v>1756</v>
      </c>
      <c r="DL292" s="5" t="s">
        <v>202</v>
      </c>
      <c r="DS292" s="0" t="s">
        <v>1729</v>
      </c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99"/>
      <c r="EH292" s="2"/>
      <c r="EI292" s="2"/>
      <c r="EJ292" s="2"/>
      <c r="EK292" s="2"/>
      <c r="ER292" s="32" t="str">
        <f aca="false">CONCATENATE(CN292," ",FD292," ",DK292,DL292,"/",DN292,DO292)</f>
        <v>simvastatine oral 40mg/</v>
      </c>
      <c r="FD292" s="33" t="s">
        <v>210</v>
      </c>
      <c r="FE292" s="32" t="str">
        <f aca="false">CONCATENATE(CN292," ",FD292," ",DK292,DL292,"/",DN292,DO292)</f>
        <v>simvastatine oral 40mg/</v>
      </c>
    </row>
    <row r="293" customFormat="false" ht="13.8" hidden="false" customHeight="false" outlineLevel="0" collapsed="false">
      <c r="A293" s="91" t="n">
        <v>3627</v>
      </c>
      <c r="B293" s="0" t="s">
        <v>1875</v>
      </c>
      <c r="C293" s="92"/>
      <c r="D293" s="92"/>
      <c r="E293" s="92"/>
      <c r="F293" s="92"/>
      <c r="G293" s="0" t="n">
        <v>3629</v>
      </c>
      <c r="H293" s="91" t="n">
        <v>247870302</v>
      </c>
      <c r="I293" s="91" t="n">
        <v>247870302</v>
      </c>
      <c r="J293" s="2" t="str">
        <f aca="false">CONCATENATE(BI293," ",CK293," ",BE293," ",BO293," ",R293,S293," x ",DK293,DL293,"/",DN293,DO293)</f>
        <v>GRC Simvastatin STARGEN Ε.Π.Ε. film-coated tablet 10 x 20mg/</v>
      </c>
      <c r="K293" s="2" t="str">
        <f aca="false">CONCATENATE(BI293," ",CK293," ",BE293," ",BO293," ",R293,S293," x ",DK293,DL293,"/",DN293,DO293)</f>
        <v>GRC Simvastatin STARGEN Ε.Π.Ε. film-coated tablet 10 x 20mg/</v>
      </c>
      <c r="L293" s="2"/>
      <c r="M293" s="2"/>
      <c r="N293" s="2"/>
      <c r="O293" s="2"/>
      <c r="P293" s="0" t="n">
        <v>10</v>
      </c>
      <c r="Q293" s="73"/>
      <c r="R293" s="0" t="n">
        <v>10</v>
      </c>
      <c r="S293" s="73"/>
      <c r="T293" s="92"/>
      <c r="U293" s="92"/>
      <c r="V293" s="92"/>
      <c r="W293" s="92"/>
      <c r="X293" s="2"/>
      <c r="Y293" s="2"/>
      <c r="Z293" s="2"/>
      <c r="AA293" s="2" t="n">
        <v>30</v>
      </c>
      <c r="AB293" s="2"/>
      <c r="AC293" s="0" t="s">
        <v>1876</v>
      </c>
      <c r="AD293" s="2"/>
      <c r="AE293" s="2"/>
      <c r="AF293" s="110" t="n">
        <v>10221000</v>
      </c>
      <c r="AG293" s="0" t="s">
        <v>781</v>
      </c>
      <c r="AH293" s="0" t="s">
        <v>1659</v>
      </c>
      <c r="AI293" s="0" t="s">
        <v>1660</v>
      </c>
      <c r="AJ293" s="34" t="n">
        <v>15054000</v>
      </c>
      <c r="AK293" s="93" t="s">
        <v>183</v>
      </c>
      <c r="AL293" s="2"/>
      <c r="AM293" s="2"/>
      <c r="AN293" s="2"/>
      <c r="AO293" s="2"/>
      <c r="AP293" s="0" t="n">
        <v>10</v>
      </c>
      <c r="AR293" s="73"/>
      <c r="AS293" s="73" t="n">
        <f aca="false">AS292+1</f>
        <v>56565808</v>
      </c>
      <c r="AT293" s="36" t="str">
        <f aca="false">CONCATENATE(BI293," ",CK293," ",BE293," ",BO293," ",DK293,DL293,"/",DN293,DO293)</f>
        <v>GRC Simvastatin STARGEN Ε.Π.Ε. film-coated tablet 20mg/</v>
      </c>
      <c r="AU293" s="29"/>
      <c r="AW293" s="2"/>
      <c r="AX293" s="33" t="s">
        <v>1877</v>
      </c>
      <c r="AY293" s="2"/>
      <c r="AZ293" s="0" t="s">
        <v>1143</v>
      </c>
      <c r="BA293" s="4" t="s">
        <v>1144</v>
      </c>
      <c r="BB293" s="110" t="n">
        <v>10221000</v>
      </c>
      <c r="BC293" s="0" t="s">
        <v>781</v>
      </c>
      <c r="BD293" s="94"/>
      <c r="BE293" s="0" t="s">
        <v>1629</v>
      </c>
      <c r="BF293" s="2"/>
      <c r="BG293" s="0" t="s">
        <v>1607</v>
      </c>
      <c r="BH293" s="2"/>
      <c r="BI293" s="95" t="s">
        <v>1384</v>
      </c>
      <c r="BJ293" s="0" t="str">
        <f aca="false">CONCATENATE(CK293," ",BO293," ",DK293,DL293,"/",DN293,DO293)</f>
        <v>Simvastatin film-coated tablet 20mg/</v>
      </c>
      <c r="BK293" s="95"/>
      <c r="BL293" s="0" t="str">
        <f aca="false">CONCATENATE(CK293," ",BO293," ",DK293,DL293,"/",DN293,DO293)</f>
        <v>Simvastatin film-coated tablet 20mg/</v>
      </c>
      <c r="BM293" s="2"/>
      <c r="BN293" s="110" t="n">
        <v>10221000</v>
      </c>
      <c r="BO293" s="0" t="s">
        <v>781</v>
      </c>
      <c r="BP293" s="92"/>
      <c r="BQ293" s="92"/>
      <c r="BR293" s="2"/>
      <c r="BS293" s="0" t="s">
        <v>1659</v>
      </c>
      <c r="BT293" s="2"/>
      <c r="BU293" s="2"/>
      <c r="BV293" s="34" t="n">
        <v>15054000</v>
      </c>
      <c r="BW293" s="93" t="s">
        <v>183</v>
      </c>
      <c r="BX293" s="2"/>
      <c r="BY293" s="2"/>
      <c r="BZ293" s="0" t="n">
        <v>20053000</v>
      </c>
      <c r="CA293" s="100" t="s">
        <v>191</v>
      </c>
      <c r="CB293" s="92"/>
      <c r="CC293" s="92"/>
      <c r="CD293" s="2"/>
      <c r="CE293" s="2"/>
      <c r="CF293" s="2"/>
      <c r="CG293" s="2"/>
      <c r="CH293" s="43" t="n">
        <v>100000091786</v>
      </c>
      <c r="CI293" s="43" t="s">
        <v>192</v>
      </c>
      <c r="CJ293" s="43" t="n">
        <v>100000091786</v>
      </c>
      <c r="CK293" s="0" t="s">
        <v>1144</v>
      </c>
      <c r="CL293" s="73"/>
      <c r="CM293" s="43" t="n">
        <v>100000091786</v>
      </c>
      <c r="CN293" s="73" t="s">
        <v>1148</v>
      </c>
      <c r="CO293" s="92"/>
      <c r="CP293" s="98"/>
      <c r="CQ293" s="0" t="n">
        <v>79902639</v>
      </c>
      <c r="CR293" s="2"/>
      <c r="CS293" s="2"/>
      <c r="CX293" s="2"/>
      <c r="CY293" s="2"/>
      <c r="CZ293" s="92"/>
      <c r="DA293" s="92"/>
      <c r="DB293" s="92"/>
      <c r="DC293" s="92"/>
      <c r="DD293" s="92"/>
      <c r="DE293" s="99" t="s">
        <v>877</v>
      </c>
      <c r="DF293" s="0" t="s">
        <v>202</v>
      </c>
      <c r="DG293" s="11"/>
      <c r="DH293" s="46" t="n">
        <v>1</v>
      </c>
      <c r="DI293" s="93" t="s">
        <v>183</v>
      </c>
      <c r="DJ293" s="34" t="n">
        <v>15054000</v>
      </c>
      <c r="DK293" s="99" t="s">
        <v>877</v>
      </c>
      <c r="DL293" s="5" t="s">
        <v>202</v>
      </c>
      <c r="DS293" s="0" t="s">
        <v>1729</v>
      </c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99"/>
      <c r="EH293" s="2"/>
      <c r="EI293" s="2"/>
      <c r="EJ293" s="2"/>
      <c r="EK293" s="2"/>
      <c r="ER293" s="32" t="str">
        <f aca="false">CONCATENATE(CN293," ",FD293," ",DK293,DL293,"/",DN293,DO293)</f>
        <v>simvastatine oral 20mg/</v>
      </c>
      <c r="FD293" s="33" t="s">
        <v>210</v>
      </c>
      <c r="FE293" s="32" t="str">
        <f aca="false">CONCATENATE(CN293," ",FD293," ",DK293,DL293,"/",DN293,DO293)</f>
        <v>simvastatine oral 20mg/</v>
      </c>
    </row>
    <row r="294" customFormat="false" ht="13.8" hidden="false" customHeight="false" outlineLevel="0" collapsed="false">
      <c r="A294" s="91" t="n">
        <v>3628</v>
      </c>
      <c r="B294" s="0" t="s">
        <v>1878</v>
      </c>
      <c r="C294" s="92"/>
      <c r="D294" s="92"/>
      <c r="E294" s="92"/>
      <c r="F294" s="92"/>
      <c r="G294" s="0" t="n">
        <v>3632</v>
      </c>
      <c r="H294" s="91" t="n">
        <v>247920202</v>
      </c>
      <c r="I294" s="91" t="n">
        <v>247920202</v>
      </c>
      <c r="J294" s="2" t="str">
        <f aca="false">CONCATENATE(BI294," ",CK294," ",BE294," ",BO294," ",R294,S294," x ",DK294,DL294,"/",DN294,DO294)</f>
        <v>GRC Simvastatin STARGEN Ε.Π.Ε. film-coated tablet 10 x 40mg/</v>
      </c>
      <c r="K294" s="2" t="str">
        <f aca="false">CONCATENATE(BI294," ",CK294," ",BE294," ",BO294," ",R294,S294," x ",DK294,DL294,"/",DN294,DO294)</f>
        <v>GRC Simvastatin STARGEN Ε.Π.Ε. film-coated tablet 10 x 40mg/</v>
      </c>
      <c r="L294" s="2"/>
      <c r="M294" s="2"/>
      <c r="N294" s="2"/>
      <c r="O294" s="2"/>
      <c r="P294" s="0" t="n">
        <v>10</v>
      </c>
      <c r="Q294" s="73"/>
      <c r="R294" s="0" t="n">
        <v>10</v>
      </c>
      <c r="S294" s="73"/>
      <c r="T294" s="92"/>
      <c r="U294" s="92"/>
      <c r="V294" s="92"/>
      <c r="W294" s="92"/>
      <c r="X294" s="2"/>
      <c r="Y294" s="2"/>
      <c r="Z294" s="2"/>
      <c r="AA294" s="2" t="n">
        <v>30</v>
      </c>
      <c r="AB294" s="2"/>
      <c r="AC294" s="0" t="s">
        <v>1879</v>
      </c>
      <c r="AD294" s="2"/>
      <c r="AE294" s="2"/>
      <c r="AF294" s="110" t="n">
        <v>10221000</v>
      </c>
      <c r="AG294" s="0" t="s">
        <v>781</v>
      </c>
      <c r="AH294" s="0" t="s">
        <v>1659</v>
      </c>
      <c r="AI294" s="0" t="s">
        <v>1660</v>
      </c>
      <c r="AJ294" s="34" t="n">
        <v>15054000</v>
      </c>
      <c r="AK294" s="93" t="s">
        <v>183</v>
      </c>
      <c r="AL294" s="2"/>
      <c r="AM294" s="2"/>
      <c r="AN294" s="2"/>
      <c r="AO294" s="2"/>
      <c r="AP294" s="0" t="n">
        <v>10</v>
      </c>
      <c r="AR294" s="73"/>
      <c r="AS294" s="73" t="n">
        <f aca="false">AS293+1</f>
        <v>56565809</v>
      </c>
      <c r="AT294" s="36" t="str">
        <f aca="false">CONCATENATE(BI294," ",CK294," ",BE294," ",BO294," ",DK294,DL294,"/",DN294,DO294)</f>
        <v>GRC Simvastatin STARGEN Ε.Π.Ε. film-coated tablet 40mg/</v>
      </c>
      <c r="AU294" s="29"/>
      <c r="AW294" s="2"/>
      <c r="AX294" s="33" t="s">
        <v>1880</v>
      </c>
      <c r="AY294" s="2"/>
      <c r="AZ294" s="0" t="s">
        <v>1143</v>
      </c>
      <c r="BA294" s="4" t="s">
        <v>1144</v>
      </c>
      <c r="BB294" s="110" t="n">
        <v>10221000</v>
      </c>
      <c r="BC294" s="0" t="s">
        <v>781</v>
      </c>
      <c r="BD294" s="94"/>
      <c r="BE294" s="0" t="s">
        <v>1629</v>
      </c>
      <c r="BF294" s="2"/>
      <c r="BG294" s="0" t="s">
        <v>1505</v>
      </c>
      <c r="BH294" s="2"/>
      <c r="BI294" s="95" t="s">
        <v>1384</v>
      </c>
      <c r="BJ294" s="0" t="str">
        <f aca="false">CONCATENATE(CK294," ",BO294," ",DK294,DL294,"/",DN294,DO294)</f>
        <v>Simvastatin film-coated tablet 40mg/</v>
      </c>
      <c r="BK294" s="95"/>
      <c r="BL294" s="0" t="str">
        <f aca="false">CONCATENATE(CK294," ",BO294," ",DK294,DL294,"/",DN294,DO294)</f>
        <v>Simvastatin film-coated tablet 40mg/</v>
      </c>
      <c r="BM294" s="2"/>
      <c r="BN294" s="110" t="n">
        <v>10221000</v>
      </c>
      <c r="BO294" s="0" t="s">
        <v>781</v>
      </c>
      <c r="BP294" s="92"/>
      <c r="BQ294" s="92"/>
      <c r="BR294" s="2"/>
      <c r="BS294" s="0" t="s">
        <v>1659</v>
      </c>
      <c r="BT294" s="2"/>
      <c r="BU294" s="2"/>
      <c r="BV294" s="34" t="n">
        <v>15054000</v>
      </c>
      <c r="BW294" s="93" t="s">
        <v>183</v>
      </c>
      <c r="BX294" s="2"/>
      <c r="BY294" s="2"/>
      <c r="BZ294" s="0" t="n">
        <v>20053000</v>
      </c>
      <c r="CA294" s="100" t="s">
        <v>191</v>
      </c>
      <c r="CB294" s="92"/>
      <c r="CC294" s="92"/>
      <c r="CD294" s="2"/>
      <c r="CE294" s="2"/>
      <c r="CF294" s="2"/>
      <c r="CG294" s="2"/>
      <c r="CH294" s="43" t="n">
        <v>100000091786</v>
      </c>
      <c r="CI294" s="43" t="s">
        <v>192</v>
      </c>
      <c r="CJ294" s="43" t="n">
        <v>100000091786</v>
      </c>
      <c r="CK294" s="0" t="s">
        <v>1144</v>
      </c>
      <c r="CL294" s="73"/>
      <c r="CM294" s="43" t="n">
        <v>100000091786</v>
      </c>
      <c r="CN294" s="73" t="s">
        <v>1148</v>
      </c>
      <c r="CO294" s="92"/>
      <c r="CP294" s="98"/>
      <c r="CQ294" s="0" t="n">
        <v>79902639</v>
      </c>
      <c r="CR294" s="2"/>
      <c r="CS294" s="2"/>
      <c r="CX294" s="2"/>
      <c r="CY294" s="2"/>
      <c r="CZ294" s="92"/>
      <c r="DA294" s="92"/>
      <c r="DB294" s="92"/>
      <c r="DC294" s="92"/>
      <c r="DD294" s="92"/>
      <c r="DE294" s="99" t="s">
        <v>1756</v>
      </c>
      <c r="DF294" s="0" t="s">
        <v>202</v>
      </c>
      <c r="DG294" s="11"/>
      <c r="DH294" s="46" t="n">
        <v>1</v>
      </c>
      <c r="DI294" s="93" t="s">
        <v>183</v>
      </c>
      <c r="DJ294" s="34" t="n">
        <v>15054000</v>
      </c>
      <c r="DK294" s="99" t="s">
        <v>1756</v>
      </c>
      <c r="DL294" s="5" t="s">
        <v>202</v>
      </c>
      <c r="DS294" s="0" t="s">
        <v>1729</v>
      </c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99"/>
      <c r="EH294" s="2"/>
      <c r="EI294" s="2"/>
      <c r="EJ294" s="2"/>
      <c r="EK294" s="2"/>
      <c r="ER294" s="32" t="str">
        <f aca="false">CONCATENATE(CN294," ",FD294," ",DK294,DL294,"/",DN294,DO294)</f>
        <v>simvastatine oral 40mg/</v>
      </c>
      <c r="FD294" s="33" t="s">
        <v>210</v>
      </c>
      <c r="FE294" s="32" t="str">
        <f aca="false">CONCATENATE(CN294," ",FD294," ",DK294,DL294,"/",DN294,DO294)</f>
        <v>simvastatine oral 40mg/</v>
      </c>
    </row>
    <row r="295" customFormat="false" ht="13.8" hidden="false" customHeight="false" outlineLevel="0" collapsed="false">
      <c r="A295" s="91" t="n">
        <v>3629</v>
      </c>
      <c r="B295" s="0" t="s">
        <v>1881</v>
      </c>
      <c r="C295" s="92"/>
      <c r="D295" s="92"/>
      <c r="E295" s="92"/>
      <c r="F295" s="92"/>
      <c r="G295" s="0" t="n">
        <v>3697</v>
      </c>
      <c r="H295" s="91" t="n">
        <v>248770102</v>
      </c>
      <c r="I295" s="91" t="n">
        <v>248770102</v>
      </c>
      <c r="J295" s="2" t="str">
        <f aca="false">CONCATENATE(BI295," ",CK295," ",BE295," ",BO295," ",R295,S295," x ",DK295,DL295,"/",DN295,DO295)</f>
        <v>GRC Simvastatin STARGEN Ε.Π.Ε. film-coated tablet 30 x 40mg/</v>
      </c>
      <c r="K295" s="2" t="str">
        <f aca="false">CONCATENATE(BI295," ",CK295," ",BE295," ",BO295," ",R295,S295," x ",DK295,DL295,"/",DN295,DO295)</f>
        <v>GRC Simvastatin STARGEN Ε.Π.Ε. film-coated tablet 30 x 40mg/</v>
      </c>
      <c r="L295" s="2"/>
      <c r="M295" s="2"/>
      <c r="N295" s="2"/>
      <c r="O295" s="2"/>
      <c r="P295" s="0" t="n">
        <v>30</v>
      </c>
      <c r="Q295" s="73"/>
      <c r="R295" s="0" t="n">
        <v>30</v>
      </c>
      <c r="S295" s="73"/>
      <c r="T295" s="92"/>
      <c r="U295" s="92"/>
      <c r="V295" s="92"/>
      <c r="W295" s="92"/>
      <c r="X295" s="2"/>
      <c r="Y295" s="2"/>
      <c r="Z295" s="2"/>
      <c r="AA295" s="2" t="n">
        <v>20</v>
      </c>
      <c r="AB295" s="2"/>
      <c r="AC295" s="0" t="s">
        <v>1882</v>
      </c>
      <c r="AD295" s="2"/>
      <c r="AE295" s="2"/>
      <c r="AF295" s="110" t="n">
        <v>10221000</v>
      </c>
      <c r="AG295" s="0" t="s">
        <v>781</v>
      </c>
      <c r="AH295" s="0" t="s">
        <v>1659</v>
      </c>
      <c r="AI295" s="0" t="s">
        <v>1660</v>
      </c>
      <c r="AJ295" s="34" t="n">
        <v>15054000</v>
      </c>
      <c r="AK295" s="93" t="s">
        <v>183</v>
      </c>
      <c r="AL295" s="2"/>
      <c r="AM295" s="2"/>
      <c r="AN295" s="2"/>
      <c r="AO295" s="2"/>
      <c r="AP295" s="0" t="n">
        <v>30</v>
      </c>
      <c r="AR295" s="73"/>
      <c r="AS295" s="73" t="n">
        <f aca="false">AS294+1</f>
        <v>56565810</v>
      </c>
      <c r="AT295" s="36" t="str">
        <f aca="false">CONCATENATE(BI295," ",CK295," ",BE295," ",BO295," ",DK295,DL295,"/",DN295,DO295)</f>
        <v>GRC Simvastatin STARGEN Ε.Π.Ε. film-coated tablet 40mg/</v>
      </c>
      <c r="AU295" s="29"/>
      <c r="AW295" s="2"/>
      <c r="AX295" s="33" t="s">
        <v>1880</v>
      </c>
      <c r="AY295" s="2"/>
      <c r="AZ295" s="0" t="s">
        <v>1143</v>
      </c>
      <c r="BA295" s="4" t="s">
        <v>1144</v>
      </c>
      <c r="BB295" s="110" t="n">
        <v>10221000</v>
      </c>
      <c r="BC295" s="0" t="s">
        <v>781</v>
      </c>
      <c r="BD295" s="94"/>
      <c r="BE295" s="0" t="s">
        <v>1629</v>
      </c>
      <c r="BF295" s="2"/>
      <c r="BG295" s="0" t="s">
        <v>1883</v>
      </c>
      <c r="BH295" s="2"/>
      <c r="BI295" s="95" t="s">
        <v>1384</v>
      </c>
      <c r="BJ295" s="0" t="str">
        <f aca="false">CONCATENATE(CK295," ",BO295," ",DK295,DL295,"/",DN295,DO295)</f>
        <v>Simvastatin film-coated tablet 40mg/</v>
      </c>
      <c r="BK295" s="95"/>
      <c r="BL295" s="0" t="str">
        <f aca="false">CONCATENATE(CK295," ",BO295," ",DK295,DL295,"/",DN295,DO295)</f>
        <v>Simvastatin film-coated tablet 40mg/</v>
      </c>
      <c r="BM295" s="2"/>
      <c r="BN295" s="110" t="n">
        <v>10221000</v>
      </c>
      <c r="BO295" s="0" t="s">
        <v>781</v>
      </c>
      <c r="BP295" s="92"/>
      <c r="BQ295" s="92"/>
      <c r="BR295" s="2"/>
      <c r="BS295" s="0" t="s">
        <v>1659</v>
      </c>
      <c r="BT295" s="2"/>
      <c r="BU295" s="2"/>
      <c r="BV295" s="34" t="n">
        <v>15054000</v>
      </c>
      <c r="BW295" s="93" t="s">
        <v>183</v>
      </c>
      <c r="BX295" s="2"/>
      <c r="BY295" s="2"/>
      <c r="BZ295" s="0" t="n">
        <v>20053000</v>
      </c>
      <c r="CA295" s="100" t="s">
        <v>191</v>
      </c>
      <c r="CB295" s="92"/>
      <c r="CC295" s="92"/>
      <c r="CD295" s="2"/>
      <c r="CE295" s="2"/>
      <c r="CF295" s="2"/>
      <c r="CG295" s="2"/>
      <c r="CH295" s="43" t="n">
        <v>100000091786</v>
      </c>
      <c r="CI295" s="43" t="s">
        <v>192</v>
      </c>
      <c r="CJ295" s="43" t="n">
        <v>100000091786</v>
      </c>
      <c r="CK295" s="0" t="s">
        <v>1144</v>
      </c>
      <c r="CL295" s="73"/>
      <c r="CM295" s="43" t="n">
        <v>100000091786</v>
      </c>
      <c r="CN295" s="73" t="s">
        <v>1148</v>
      </c>
      <c r="CO295" s="92"/>
      <c r="CP295" s="98"/>
      <c r="CQ295" s="0" t="n">
        <v>79902639</v>
      </c>
      <c r="CR295" s="2"/>
      <c r="CS295" s="2"/>
      <c r="CX295" s="2"/>
      <c r="CY295" s="2"/>
      <c r="CZ295" s="92"/>
      <c r="DA295" s="92"/>
      <c r="DB295" s="92"/>
      <c r="DC295" s="92"/>
      <c r="DD295" s="92"/>
      <c r="DE295" s="99" t="s">
        <v>1756</v>
      </c>
      <c r="DF295" s="0" t="s">
        <v>202</v>
      </c>
      <c r="DG295" s="11"/>
      <c r="DH295" s="46" t="n">
        <v>1</v>
      </c>
      <c r="DI295" s="93" t="s">
        <v>183</v>
      </c>
      <c r="DJ295" s="34" t="n">
        <v>15054000</v>
      </c>
      <c r="DK295" s="99" t="s">
        <v>1756</v>
      </c>
      <c r="DL295" s="5" t="s">
        <v>202</v>
      </c>
      <c r="DS295" s="0" t="s">
        <v>1729</v>
      </c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99"/>
      <c r="EH295" s="2"/>
      <c r="EI295" s="2"/>
      <c r="EJ295" s="2"/>
      <c r="EK295" s="2"/>
      <c r="ER295" s="32" t="str">
        <f aca="false">CONCATENATE(CN295," ",FD295," ",DK295,DL295,"/",DN295,DO295)</f>
        <v>simvastatine oral 40mg/</v>
      </c>
      <c r="FD295" s="33" t="s">
        <v>210</v>
      </c>
      <c r="FE295" s="32" t="str">
        <f aca="false">CONCATENATE(CN295," ",FD295," ",DK295,DL295,"/",DN295,DO295)</f>
        <v>simvastatine oral 40mg/</v>
      </c>
    </row>
    <row r="296" customFormat="false" ht="13.8" hidden="false" customHeight="false" outlineLevel="0" collapsed="false">
      <c r="A296" s="91" t="n">
        <v>3632</v>
      </c>
      <c r="B296" s="0" t="s">
        <v>1884</v>
      </c>
      <c r="C296" s="92"/>
      <c r="D296" s="92"/>
      <c r="E296" s="92"/>
      <c r="F296" s="92"/>
      <c r="G296" s="0" t="n">
        <v>3698</v>
      </c>
      <c r="H296" s="91" t="n">
        <v>248770103</v>
      </c>
      <c r="I296" s="91" t="n">
        <v>248770103</v>
      </c>
      <c r="J296" s="2" t="str">
        <f aca="false">CONCATENATE(BI296," ",CK296," ",BE296," ",BO296," ",R296,S296," x ",DK296,DL296,"/",DN296,DO296)</f>
        <v>GRC Simvastatin VOCATE ΦΑΡΜΑΚΕΥΤΙΚΗ Α.Ε. film-coated tablet 30 x 40mg/</v>
      </c>
      <c r="K296" s="2" t="str">
        <f aca="false">CONCATENATE(BI296," ",CK296," ",BE296," ",BO296," ",R296,S296," x ",DK296,DL296,"/",DN296,DO296)</f>
        <v>GRC Simvastatin VOCATE ΦΑΡΜΑΚΕΥΤΙΚΗ Α.Ε. film-coated tablet 30 x 40mg/</v>
      </c>
      <c r="L296" s="2"/>
      <c r="M296" s="2"/>
      <c r="N296" s="2"/>
      <c r="O296" s="2"/>
      <c r="P296" s="0" t="n">
        <v>30</v>
      </c>
      <c r="Q296" s="73"/>
      <c r="R296" s="0" t="n">
        <v>30</v>
      </c>
      <c r="S296" s="73"/>
      <c r="T296" s="92"/>
      <c r="U296" s="92"/>
      <c r="V296" s="92"/>
      <c r="W296" s="92"/>
      <c r="X296" s="2"/>
      <c r="Y296" s="2"/>
      <c r="Z296" s="2"/>
      <c r="AA296" s="2" t="n">
        <v>30</v>
      </c>
      <c r="AB296" s="2"/>
      <c r="AC296" s="0" t="s">
        <v>1731</v>
      </c>
      <c r="AD296" s="2"/>
      <c r="AE296" s="2"/>
      <c r="AF296" s="110" t="n">
        <v>10221000</v>
      </c>
      <c r="AG296" s="0" t="s">
        <v>781</v>
      </c>
      <c r="AH296" s="0" t="s">
        <v>1659</v>
      </c>
      <c r="AI296" s="0" t="s">
        <v>1660</v>
      </c>
      <c r="AJ296" s="34" t="n">
        <v>15054000</v>
      </c>
      <c r="AK296" s="93" t="s">
        <v>183</v>
      </c>
      <c r="AL296" s="2"/>
      <c r="AM296" s="2"/>
      <c r="AN296" s="2"/>
      <c r="AO296" s="2"/>
      <c r="AP296" s="0" t="n">
        <v>30</v>
      </c>
      <c r="AR296" s="73"/>
      <c r="AS296" s="73" t="n">
        <f aca="false">AS295+1</f>
        <v>56565811</v>
      </c>
      <c r="AT296" s="36" t="str">
        <f aca="false">CONCATENATE(BI296," ",CK296," ",BE296," ",BO296," ",DK296,DL296,"/",DN296,DO296)</f>
        <v>GRC Simvastatin VOCATE ΦΑΡΜΑΚΕΥΤΙΚΗ Α.Ε. film-coated tablet 40mg/</v>
      </c>
      <c r="AU296" s="29"/>
      <c r="AW296" s="2"/>
      <c r="AX296" s="33" t="s">
        <v>1885</v>
      </c>
      <c r="AY296" s="2"/>
      <c r="AZ296" s="0" t="s">
        <v>1143</v>
      </c>
      <c r="BA296" s="4" t="s">
        <v>1144</v>
      </c>
      <c r="BB296" s="110" t="n">
        <v>10221000</v>
      </c>
      <c r="BC296" s="0" t="s">
        <v>781</v>
      </c>
      <c r="BD296" s="94"/>
      <c r="BE296" s="0" t="s">
        <v>1505</v>
      </c>
      <c r="BF296" s="2"/>
      <c r="BG296" s="0" t="s">
        <v>1886</v>
      </c>
      <c r="BH296" s="2"/>
      <c r="BI296" s="95" t="s">
        <v>1384</v>
      </c>
      <c r="BJ296" s="0" t="str">
        <f aca="false">CONCATENATE(CK296," ",BO296," ",DK296,DL296,"/",DN296,DO296)</f>
        <v>Simvastatin film-coated tablet 40mg/</v>
      </c>
      <c r="BK296" s="95"/>
      <c r="BL296" s="0" t="str">
        <f aca="false">CONCATENATE(CK296," ",BO296," ",DK296,DL296,"/",DN296,DO296)</f>
        <v>Simvastatin film-coated tablet 40mg/</v>
      </c>
      <c r="BM296" s="2"/>
      <c r="BN296" s="110" t="n">
        <v>10221000</v>
      </c>
      <c r="BO296" s="0" t="s">
        <v>781</v>
      </c>
      <c r="BP296" s="92"/>
      <c r="BQ296" s="92"/>
      <c r="BR296" s="2"/>
      <c r="BS296" s="0" t="s">
        <v>1659</v>
      </c>
      <c r="BT296" s="2"/>
      <c r="BU296" s="2"/>
      <c r="BV296" s="34" t="n">
        <v>15054000</v>
      </c>
      <c r="BW296" s="93" t="s">
        <v>183</v>
      </c>
      <c r="BX296" s="2"/>
      <c r="BY296" s="2"/>
      <c r="BZ296" s="0" t="n">
        <v>20053000</v>
      </c>
      <c r="CA296" s="100" t="s">
        <v>191</v>
      </c>
      <c r="CB296" s="92"/>
      <c r="CC296" s="92"/>
      <c r="CD296" s="2"/>
      <c r="CE296" s="2"/>
      <c r="CF296" s="2"/>
      <c r="CG296" s="2"/>
      <c r="CH296" s="43" t="n">
        <v>100000091786</v>
      </c>
      <c r="CI296" s="43" t="s">
        <v>192</v>
      </c>
      <c r="CJ296" s="43" t="n">
        <v>100000091786</v>
      </c>
      <c r="CK296" s="0" t="s">
        <v>1144</v>
      </c>
      <c r="CL296" s="73"/>
      <c r="CM296" s="43" t="n">
        <v>100000091786</v>
      </c>
      <c r="CN296" s="73" t="s">
        <v>1148</v>
      </c>
      <c r="CO296" s="92"/>
      <c r="CP296" s="98"/>
      <c r="CQ296" s="0" t="n">
        <v>79902639</v>
      </c>
      <c r="CR296" s="2"/>
      <c r="CS296" s="2"/>
      <c r="CX296" s="2"/>
      <c r="CY296" s="2"/>
      <c r="CZ296" s="92"/>
      <c r="DA296" s="92"/>
      <c r="DB296" s="92"/>
      <c r="DC296" s="92"/>
      <c r="DD296" s="92"/>
      <c r="DE296" s="99" t="s">
        <v>1756</v>
      </c>
      <c r="DF296" s="0" t="s">
        <v>202</v>
      </c>
      <c r="DG296" s="11"/>
      <c r="DH296" s="46" t="n">
        <v>1</v>
      </c>
      <c r="DI296" s="93" t="s">
        <v>183</v>
      </c>
      <c r="DJ296" s="34" t="n">
        <v>15054000</v>
      </c>
      <c r="DK296" s="99" t="s">
        <v>1756</v>
      </c>
      <c r="DL296" s="5" t="s">
        <v>202</v>
      </c>
      <c r="DS296" s="0" t="s">
        <v>1729</v>
      </c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99"/>
      <c r="EH296" s="2"/>
      <c r="EI296" s="2"/>
      <c r="EJ296" s="2"/>
      <c r="EK296" s="2"/>
      <c r="ER296" s="32" t="str">
        <f aca="false">CONCATENATE(CN296," ",FD296," ",DK296,DL296,"/",DN296,DO296)</f>
        <v>simvastatine oral 40mg/</v>
      </c>
      <c r="FD296" s="33" t="s">
        <v>210</v>
      </c>
      <c r="FE296" s="32" t="str">
        <f aca="false">CONCATENATE(CN296," ",FD296," ",DK296,DL296,"/",DN296,DO296)</f>
        <v>simvastatine oral 40mg/</v>
      </c>
    </row>
    <row r="297" customFormat="false" ht="13.8" hidden="false" customHeight="false" outlineLevel="0" collapsed="false">
      <c r="A297" s="91" t="n">
        <v>3697</v>
      </c>
      <c r="B297" s="0" t="s">
        <v>1887</v>
      </c>
      <c r="C297" s="92"/>
      <c r="D297" s="92"/>
      <c r="E297" s="92"/>
      <c r="F297" s="92"/>
      <c r="G297" s="0" t="n">
        <v>2076</v>
      </c>
      <c r="H297" s="91" t="n">
        <v>206990302</v>
      </c>
      <c r="I297" s="91" t="n">
        <v>206990302</v>
      </c>
      <c r="J297" s="2" t="str">
        <f aca="false">CONCATENATE(BI297," ",CK297," ",BE297," ",BO297," ",R297,S297," x ",DK297,DL297,"/",DN297,DO297)</f>
        <v>GRC Simvastatin ΠΑΝΑΓΙΩΤΗΣ ΛΕΩΝ &amp; ΣΙΑ Ε,Ε, film-coated tablet 20 x 40mg/</v>
      </c>
      <c r="K297" s="2" t="str">
        <f aca="false">CONCATENATE(BI297," ",CK297," ",BE297," ",BO297," ",R297,S297," x ",DK297,DL297,"/",DN297,DO297)</f>
        <v>GRC Simvastatin ΠΑΝΑΓΙΩΤΗΣ ΛΕΩΝ &amp; ΣΙΑ Ε,Ε, film-coated tablet 20 x 40mg/</v>
      </c>
      <c r="L297" s="2"/>
      <c r="M297" s="2"/>
      <c r="N297" s="2"/>
      <c r="O297" s="2"/>
      <c r="P297" s="0" t="n">
        <v>20</v>
      </c>
      <c r="Q297" s="73"/>
      <c r="R297" s="0" t="n">
        <v>20</v>
      </c>
      <c r="S297" s="73"/>
      <c r="T297" s="92"/>
      <c r="U297" s="92"/>
      <c r="V297" s="92"/>
      <c r="W297" s="92"/>
      <c r="X297" s="2"/>
      <c r="Y297" s="2"/>
      <c r="Z297" s="2"/>
      <c r="AA297" s="2" t="n">
        <v>30</v>
      </c>
      <c r="AB297" s="2"/>
      <c r="AC297" s="0" t="s">
        <v>1665</v>
      </c>
      <c r="AD297" s="2"/>
      <c r="AE297" s="2"/>
      <c r="AF297" s="110" t="n">
        <v>10221000</v>
      </c>
      <c r="AG297" s="0" t="s">
        <v>781</v>
      </c>
      <c r="AH297" s="0" t="s">
        <v>1659</v>
      </c>
      <c r="AI297" s="0" t="s">
        <v>1660</v>
      </c>
      <c r="AJ297" s="34" t="n">
        <v>15054000</v>
      </c>
      <c r="AK297" s="93" t="s">
        <v>183</v>
      </c>
      <c r="AL297" s="2"/>
      <c r="AM297" s="2"/>
      <c r="AN297" s="2"/>
      <c r="AO297" s="2"/>
      <c r="AP297" s="0" t="n">
        <v>20</v>
      </c>
      <c r="AR297" s="73"/>
      <c r="AS297" s="73" t="n">
        <f aca="false">AS296+1</f>
        <v>56565812</v>
      </c>
      <c r="AT297" s="36" t="str">
        <f aca="false">CONCATENATE(BI297," ",CK297," ",BE297," ",BO297," ",DK297,DL297,"/",DN297,DO297)</f>
        <v>GRC Simvastatin ΠΑΝΑΓΙΩΤΗΣ ΛΕΩΝ &amp; ΣΙΑ Ε,Ε, film-coated tablet 40mg/</v>
      </c>
      <c r="AU297" s="29"/>
      <c r="AW297" s="2"/>
      <c r="AX297" s="33" t="s">
        <v>1888</v>
      </c>
      <c r="AY297" s="2"/>
      <c r="AZ297" s="0" t="s">
        <v>1143</v>
      </c>
      <c r="BA297" s="4" t="s">
        <v>1144</v>
      </c>
      <c r="BB297" s="110" t="n">
        <v>10221000</v>
      </c>
      <c r="BC297" s="0" t="s">
        <v>781</v>
      </c>
      <c r="BD297" s="94"/>
      <c r="BE297" s="0" t="s">
        <v>1883</v>
      </c>
      <c r="BF297" s="2"/>
      <c r="BG297" s="0" t="s">
        <v>1616</v>
      </c>
      <c r="BH297" s="2"/>
      <c r="BI297" s="95" t="s">
        <v>1384</v>
      </c>
      <c r="BJ297" s="0" t="str">
        <f aca="false">CONCATENATE(CK297," ",BO297," ",DK297,DL297,"/",DN297,DO297)</f>
        <v>Simvastatin film-coated tablet 40mg/</v>
      </c>
      <c r="BK297" s="95"/>
      <c r="BL297" s="0" t="str">
        <f aca="false">CONCATENATE(CK297," ",BO297," ",DK297,DL297,"/",DN297,DO297)</f>
        <v>Simvastatin film-coated tablet 40mg/</v>
      </c>
      <c r="BM297" s="2"/>
      <c r="BN297" s="110" t="n">
        <v>10221000</v>
      </c>
      <c r="BO297" s="0" t="s">
        <v>781</v>
      </c>
      <c r="BP297" s="92"/>
      <c r="BQ297" s="92"/>
      <c r="BR297" s="2"/>
      <c r="BS297" s="0" t="s">
        <v>1659</v>
      </c>
      <c r="BT297" s="2"/>
      <c r="BU297" s="2"/>
      <c r="BV297" s="34" t="n">
        <v>15054000</v>
      </c>
      <c r="BW297" s="93" t="s">
        <v>183</v>
      </c>
      <c r="BX297" s="2"/>
      <c r="BY297" s="2"/>
      <c r="BZ297" s="0" t="n">
        <v>20053000</v>
      </c>
      <c r="CA297" s="100" t="s">
        <v>191</v>
      </c>
      <c r="CB297" s="92"/>
      <c r="CC297" s="92"/>
      <c r="CD297" s="2"/>
      <c r="CE297" s="2"/>
      <c r="CF297" s="2"/>
      <c r="CG297" s="2"/>
      <c r="CH297" s="43" t="n">
        <v>100000091786</v>
      </c>
      <c r="CI297" s="43" t="s">
        <v>192</v>
      </c>
      <c r="CJ297" s="43" t="n">
        <v>100000091786</v>
      </c>
      <c r="CK297" s="0" t="s">
        <v>1144</v>
      </c>
      <c r="CL297" s="73"/>
      <c r="CM297" s="43" t="n">
        <v>100000091786</v>
      </c>
      <c r="CN297" s="73" t="s">
        <v>1148</v>
      </c>
      <c r="CO297" s="92"/>
      <c r="CP297" s="98"/>
      <c r="CQ297" s="0" t="n">
        <v>79902639</v>
      </c>
      <c r="CR297" s="2"/>
      <c r="CS297" s="2"/>
      <c r="CX297" s="2"/>
      <c r="CY297" s="2"/>
      <c r="CZ297" s="92"/>
      <c r="DA297" s="92"/>
      <c r="DB297" s="92"/>
      <c r="DC297" s="92"/>
      <c r="DD297" s="92"/>
      <c r="DE297" s="99" t="s">
        <v>1756</v>
      </c>
      <c r="DF297" s="0" t="s">
        <v>202</v>
      </c>
      <c r="DG297" s="11"/>
      <c r="DH297" s="46" t="n">
        <v>1</v>
      </c>
      <c r="DI297" s="93" t="s">
        <v>183</v>
      </c>
      <c r="DJ297" s="34" t="n">
        <v>15054000</v>
      </c>
      <c r="DK297" s="99" t="s">
        <v>1756</v>
      </c>
      <c r="DL297" s="5" t="s">
        <v>202</v>
      </c>
      <c r="DS297" s="0" t="s">
        <v>1725</v>
      </c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99"/>
      <c r="EH297" s="2"/>
      <c r="EI297" s="2"/>
      <c r="EJ297" s="2"/>
      <c r="EK297" s="2"/>
      <c r="ER297" s="32" t="str">
        <f aca="false">CONCATENATE(CN297," ",FD297," ",DK297,DL297,"/",DN297,DO297)</f>
        <v>simvastatine oral 40mg/</v>
      </c>
      <c r="FD297" s="33" t="s">
        <v>210</v>
      </c>
      <c r="FE297" s="32" t="str">
        <f aca="false">CONCATENATE(CN297," ",FD297," ",DK297,DL297,"/",DN297,DO297)</f>
        <v>simvastatine oral 40mg/</v>
      </c>
    </row>
    <row r="298" customFormat="false" ht="26.75" hidden="false" customHeight="false" outlineLevel="0" collapsed="false">
      <c r="A298" s="91" t="n">
        <v>3698</v>
      </c>
      <c r="B298" s="0" t="s">
        <v>1889</v>
      </c>
      <c r="C298" s="92"/>
      <c r="D298" s="92"/>
      <c r="E298" s="92"/>
      <c r="F298" s="92"/>
      <c r="G298" s="0" t="n">
        <v>2077</v>
      </c>
      <c r="H298" s="91" t="n">
        <v>206990503</v>
      </c>
      <c r="I298" s="91" t="n">
        <v>206990503</v>
      </c>
      <c r="J298" s="2" t="str">
        <f aca="false">CONCATENATE(BI298," ",CK298," ",BE298," ",BO298," ",R298,S298," x ",DK298,DL298,"/",DN298,DO298)</f>
        <v>GRC Simvastatin LINKER PHARMACEUTICALS ΠΑΝΑΓΙΩΤΗΣ ΛΕΩΝ &amp; ΣΙΑ Ε.Ε. film-coated tablet 30 x 40mg/</v>
      </c>
      <c r="K298" s="2" t="str">
        <f aca="false">CONCATENATE(BI298," ",CK298," ",BE298," ",BO298," ",R298,S298," x ",DK298,DL298,"/",DN298,DO298)</f>
        <v>GRC Simvastatin LINKER PHARMACEUTICALS ΠΑΝΑΓΙΩΤΗΣ ΛΕΩΝ &amp; ΣΙΑ Ε.Ε. film-coated tablet 30 x 40mg/</v>
      </c>
      <c r="L298" s="2"/>
      <c r="M298" s="2"/>
      <c r="N298" s="2"/>
      <c r="O298" s="2"/>
      <c r="P298" s="0" t="n">
        <v>30</v>
      </c>
      <c r="Q298" s="73"/>
      <c r="R298" s="0" t="n">
        <v>30</v>
      </c>
      <c r="S298" s="73"/>
      <c r="T298" s="92"/>
      <c r="U298" s="92"/>
      <c r="V298" s="92"/>
      <c r="W298" s="92"/>
      <c r="X298" s="2"/>
      <c r="Y298" s="2"/>
      <c r="Z298" s="2"/>
      <c r="AA298" s="2" t="n">
        <v>30</v>
      </c>
      <c r="AB298" s="2"/>
      <c r="AC298" s="0" t="s">
        <v>1890</v>
      </c>
      <c r="AD298" s="2"/>
      <c r="AE298" s="2"/>
      <c r="AF298" s="110" t="n">
        <v>10221000</v>
      </c>
      <c r="AG298" s="0" t="s">
        <v>781</v>
      </c>
      <c r="AH298" s="0" t="s">
        <v>1659</v>
      </c>
      <c r="AI298" s="0" t="s">
        <v>1660</v>
      </c>
      <c r="AJ298" s="34" t="n">
        <v>15054000</v>
      </c>
      <c r="AK298" s="93" t="s">
        <v>183</v>
      </c>
      <c r="AL298" s="2"/>
      <c r="AM298" s="2"/>
      <c r="AN298" s="2"/>
      <c r="AO298" s="2"/>
      <c r="AP298" s="0" t="n">
        <v>30</v>
      </c>
      <c r="AR298" s="73"/>
      <c r="AS298" s="73" t="n">
        <f aca="false">AS297+1</f>
        <v>56565813</v>
      </c>
      <c r="AT298" s="36" t="str">
        <f aca="false">CONCATENATE(BI298," ",CK298," ",BE298," ",BO298," ",DK298,DL298,"/",DN298,DO298)</f>
        <v>GRC Simvastatin LINKER PHARMACEUTICALS ΠΑΝΑΓΙΩΤΗΣ ΛΕΩΝ &amp; ΣΙΑ Ε.Ε. film-coated tablet 40mg/</v>
      </c>
      <c r="AU298" s="29"/>
      <c r="AW298" s="2"/>
      <c r="AX298" s="33" t="s">
        <v>1891</v>
      </c>
      <c r="AY298" s="2"/>
      <c r="AZ298" s="0" t="s">
        <v>1143</v>
      </c>
      <c r="BA298" s="4" t="s">
        <v>1144</v>
      </c>
      <c r="BB298" s="110" t="n">
        <v>10221000</v>
      </c>
      <c r="BC298" s="0" t="s">
        <v>781</v>
      </c>
      <c r="BD298" s="94"/>
      <c r="BE298" s="0" t="s">
        <v>1886</v>
      </c>
      <c r="BF298" s="2"/>
      <c r="BG298" s="0" t="s">
        <v>1616</v>
      </c>
      <c r="BH298" s="2"/>
      <c r="BI298" s="95" t="s">
        <v>1384</v>
      </c>
      <c r="BJ298" s="0" t="str">
        <f aca="false">CONCATENATE(CK298," ",BO298," ",DK298,DL298,"/",DN298,DO298)</f>
        <v>Simvastatin film-coated tablet 40mg/</v>
      </c>
      <c r="BK298" s="95"/>
      <c r="BL298" s="0" t="str">
        <f aca="false">CONCATENATE(CK298," ",BO298," ",DK298,DL298,"/",DN298,DO298)</f>
        <v>Simvastatin film-coated tablet 40mg/</v>
      </c>
      <c r="BM298" s="2"/>
      <c r="BN298" s="110" t="n">
        <v>10221000</v>
      </c>
      <c r="BO298" s="0" t="s">
        <v>781</v>
      </c>
      <c r="BP298" s="92"/>
      <c r="BQ298" s="92"/>
      <c r="BR298" s="2"/>
      <c r="BS298" s="0" t="s">
        <v>1659</v>
      </c>
      <c r="BT298" s="2"/>
      <c r="BU298" s="2"/>
      <c r="BV298" s="34" t="n">
        <v>15054000</v>
      </c>
      <c r="BW298" s="93" t="s">
        <v>183</v>
      </c>
      <c r="BX298" s="2"/>
      <c r="BY298" s="2"/>
      <c r="BZ298" s="0" t="n">
        <v>20053000</v>
      </c>
      <c r="CA298" s="100" t="s">
        <v>191</v>
      </c>
      <c r="CB298" s="92"/>
      <c r="CC298" s="92"/>
      <c r="CD298" s="2"/>
      <c r="CE298" s="2"/>
      <c r="CF298" s="2"/>
      <c r="CG298" s="2"/>
      <c r="CH298" s="43" t="n">
        <v>100000091786</v>
      </c>
      <c r="CI298" s="43" t="s">
        <v>192</v>
      </c>
      <c r="CJ298" s="43" t="n">
        <v>100000091786</v>
      </c>
      <c r="CK298" s="0" t="s">
        <v>1144</v>
      </c>
      <c r="CL298" s="73"/>
      <c r="CM298" s="43" t="n">
        <v>100000091786</v>
      </c>
      <c r="CN298" s="73" t="s">
        <v>1148</v>
      </c>
      <c r="CO298" s="92"/>
      <c r="CP298" s="98"/>
      <c r="CQ298" s="0" t="n">
        <v>79902639</v>
      </c>
      <c r="CR298" s="2"/>
      <c r="CS298" s="2"/>
      <c r="CX298" s="2"/>
      <c r="CY298" s="2"/>
      <c r="CZ298" s="92"/>
      <c r="DA298" s="92"/>
      <c r="DB298" s="92"/>
      <c r="DC298" s="92"/>
      <c r="DD298" s="92"/>
      <c r="DE298" s="99" t="s">
        <v>1756</v>
      </c>
      <c r="DF298" s="0" t="s">
        <v>202</v>
      </c>
      <c r="DG298" s="11"/>
      <c r="DH298" s="46" t="n">
        <v>1</v>
      </c>
      <c r="DI298" s="93" t="s">
        <v>183</v>
      </c>
      <c r="DJ298" s="34" t="n">
        <v>15054000</v>
      </c>
      <c r="DK298" s="99" t="s">
        <v>1756</v>
      </c>
      <c r="DL298" s="5" t="s">
        <v>202</v>
      </c>
      <c r="DS298" s="0" t="s">
        <v>1729</v>
      </c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99"/>
      <c r="EH298" s="2"/>
      <c r="EI298" s="2"/>
      <c r="EJ298" s="2"/>
      <c r="EK298" s="2"/>
      <c r="ER298" s="32" t="str">
        <f aca="false">CONCATENATE(CN298," ",FD298," ",DK298,DL298,"/",DN298,DO298)</f>
        <v>simvastatine oral 40mg/</v>
      </c>
      <c r="FD298" s="33" t="s">
        <v>210</v>
      </c>
      <c r="FE298" s="32" t="str">
        <f aca="false">CONCATENATE(CN298," ",FD298," ",DK298,DL298,"/",DN298,DO298)</f>
        <v>simvastatine oral 40mg/</v>
      </c>
    </row>
    <row r="299" customFormat="false" ht="26.75" hidden="false" customHeight="false" outlineLevel="0" collapsed="false">
      <c r="A299" s="91" t="n">
        <v>2076</v>
      </c>
      <c r="B299" s="0" t="s">
        <v>1892</v>
      </c>
      <c r="C299" s="92"/>
      <c r="D299" s="92"/>
      <c r="E299" s="92"/>
      <c r="F299" s="92"/>
      <c r="G299" s="0" t="n">
        <v>6790</v>
      </c>
      <c r="H299" s="91" t="n">
        <v>256100203</v>
      </c>
      <c r="I299" s="91" t="n">
        <v>256100203</v>
      </c>
      <c r="J299" s="2" t="str">
        <f aca="false">CONCATENATE(BI299," ",CK299," ",BE299," ",BO299," ",R299,S299," x ",DK299,DL299,"/",DN299,DO299)</f>
        <v>GRC Simvastatin ELPEN AE ΦΑΡΜΑΚΕΥΤΙΚΗ ΒΙΟΜΗΧΑΝΙΑ film-coated tablet 30 x 20mg/</v>
      </c>
      <c r="K299" s="2" t="str">
        <f aca="false">CONCATENATE(BI299," ",CK299," ",BE299," ",BO299," ",R299,S299," x ",DK299,DL299,"/",DN299,DO299)</f>
        <v>GRC Simvastatin ELPEN AE ΦΑΡΜΑΚΕΥΤΙΚΗ ΒΙΟΜΗΧΑΝΙΑ film-coated tablet 30 x 20mg/</v>
      </c>
      <c r="L299" s="2"/>
      <c r="M299" s="2"/>
      <c r="N299" s="2"/>
      <c r="O299" s="2"/>
      <c r="P299" s="0" t="n">
        <v>30</v>
      </c>
      <c r="Q299" s="73"/>
      <c r="R299" s="0" t="n">
        <v>30</v>
      </c>
      <c r="S299" s="73"/>
      <c r="T299" s="92"/>
      <c r="U299" s="92"/>
      <c r="V299" s="92"/>
      <c r="W299" s="92"/>
      <c r="X299" s="2"/>
      <c r="Y299" s="2"/>
      <c r="Z299" s="2"/>
      <c r="AA299" s="2" t="n">
        <v>30</v>
      </c>
      <c r="AB299" s="2"/>
      <c r="AC299" s="0" t="s">
        <v>1540</v>
      </c>
      <c r="AD299" s="2"/>
      <c r="AE299" s="2"/>
      <c r="AF299" s="110" t="n">
        <v>10221000</v>
      </c>
      <c r="AG299" s="0" t="s">
        <v>781</v>
      </c>
      <c r="AH299" s="0" t="s">
        <v>1659</v>
      </c>
      <c r="AI299" s="0" t="s">
        <v>1660</v>
      </c>
      <c r="AJ299" s="34" t="n">
        <v>15054000</v>
      </c>
      <c r="AK299" s="93" t="s">
        <v>183</v>
      </c>
      <c r="AL299" s="2"/>
      <c r="AM299" s="2"/>
      <c r="AN299" s="2"/>
      <c r="AO299" s="2"/>
      <c r="AP299" s="0" t="n">
        <v>30</v>
      </c>
      <c r="AR299" s="73"/>
      <c r="AS299" s="73" t="n">
        <f aca="false">AS298+1</f>
        <v>56565814</v>
      </c>
      <c r="AT299" s="36" t="str">
        <f aca="false">CONCATENATE(BI299," ",CK299," ",BE299," ",BO299," ",DK299,DL299,"/",DN299,DO299)</f>
        <v>GRC Simvastatin ELPEN AE ΦΑΡΜΑΚΕΥΤΙΚΗ ΒΙΟΜΗΧΑΝΙΑ film-coated tablet 20mg/</v>
      </c>
      <c r="AU299" s="29"/>
      <c r="AW299" s="2"/>
      <c r="AX299" s="33" t="s">
        <v>1893</v>
      </c>
      <c r="AY299" s="2"/>
      <c r="AZ299" s="0" t="s">
        <v>1143</v>
      </c>
      <c r="BA299" s="4" t="s">
        <v>1144</v>
      </c>
      <c r="BB299" s="110" t="n">
        <v>10221000</v>
      </c>
      <c r="BC299" s="0" t="s">
        <v>781</v>
      </c>
      <c r="BD299" s="94"/>
      <c r="BE299" s="0" t="s">
        <v>1616</v>
      </c>
      <c r="BF299" s="2"/>
      <c r="BG299" s="0" t="s">
        <v>1570</v>
      </c>
      <c r="BH299" s="2"/>
      <c r="BI299" s="95" t="s">
        <v>1384</v>
      </c>
      <c r="BJ299" s="0" t="str">
        <f aca="false">CONCATENATE(CK299," ",BO299," ",DK299,DL299,"/",DN299,DO299)</f>
        <v>Simvastatin film-coated tablet 20mg/</v>
      </c>
      <c r="BK299" s="95"/>
      <c r="BL299" s="0" t="str">
        <f aca="false">CONCATENATE(CK299," ",BO299," ",DK299,DL299,"/",DN299,DO299)</f>
        <v>Simvastatin film-coated tablet 20mg/</v>
      </c>
      <c r="BM299" s="2"/>
      <c r="BN299" s="110" t="n">
        <v>10221000</v>
      </c>
      <c r="BO299" s="0" t="s">
        <v>781</v>
      </c>
      <c r="BP299" s="92"/>
      <c r="BQ299" s="92"/>
      <c r="BR299" s="2"/>
      <c r="BS299" s="0" t="s">
        <v>1659</v>
      </c>
      <c r="BT299" s="2"/>
      <c r="BU299" s="2"/>
      <c r="BV299" s="34" t="n">
        <v>15054000</v>
      </c>
      <c r="BW299" s="93" t="s">
        <v>183</v>
      </c>
      <c r="BX299" s="2"/>
      <c r="BY299" s="2"/>
      <c r="BZ299" s="0" t="n">
        <v>20053000</v>
      </c>
      <c r="CA299" s="100" t="s">
        <v>191</v>
      </c>
      <c r="CB299" s="92"/>
      <c r="CC299" s="92"/>
      <c r="CD299" s="2"/>
      <c r="CE299" s="2"/>
      <c r="CF299" s="2"/>
      <c r="CG299" s="2"/>
      <c r="CH299" s="43" t="n">
        <v>100000091786</v>
      </c>
      <c r="CI299" s="43" t="s">
        <v>192</v>
      </c>
      <c r="CJ299" s="43" t="n">
        <v>100000091786</v>
      </c>
      <c r="CK299" s="0" t="s">
        <v>1144</v>
      </c>
      <c r="CL299" s="73"/>
      <c r="CM299" s="43" t="n">
        <v>100000091786</v>
      </c>
      <c r="CN299" s="73" t="s">
        <v>1148</v>
      </c>
      <c r="CO299" s="92"/>
      <c r="CP299" s="98"/>
      <c r="CQ299" s="0" t="n">
        <v>79902639</v>
      </c>
      <c r="CR299" s="2"/>
      <c r="CS299" s="2"/>
      <c r="CX299" s="2"/>
      <c r="CY299" s="2"/>
      <c r="CZ299" s="92"/>
      <c r="DA299" s="92"/>
      <c r="DB299" s="92"/>
      <c r="DC299" s="92"/>
      <c r="DD299" s="92"/>
      <c r="DE299" s="99" t="s">
        <v>877</v>
      </c>
      <c r="DF299" s="0" t="s">
        <v>202</v>
      </c>
      <c r="DG299" s="11"/>
      <c r="DH299" s="46" t="n">
        <v>1</v>
      </c>
      <c r="DI299" s="93" t="s">
        <v>183</v>
      </c>
      <c r="DJ299" s="34" t="n">
        <v>15054000</v>
      </c>
      <c r="DK299" s="99" t="s">
        <v>877</v>
      </c>
      <c r="DL299" s="5" t="s">
        <v>202</v>
      </c>
      <c r="DS299" s="0" t="s">
        <v>1725</v>
      </c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99"/>
      <c r="EH299" s="2"/>
      <c r="EI299" s="2"/>
      <c r="EJ299" s="2"/>
      <c r="EK299" s="2"/>
      <c r="ER299" s="32" t="str">
        <f aca="false">CONCATENATE(CN299," ",FD299," ",DK299,DL299,"/",DN299,DO299)</f>
        <v>simvastatine oral 20mg/</v>
      </c>
      <c r="FD299" s="33" t="s">
        <v>210</v>
      </c>
      <c r="FE299" s="32" t="str">
        <f aca="false">CONCATENATE(CN299," ",FD299," ",DK299,DL299,"/",DN299,DO299)</f>
        <v>simvastatine oral 20mg/</v>
      </c>
    </row>
    <row r="300" customFormat="false" ht="26.75" hidden="false" customHeight="false" outlineLevel="0" collapsed="false">
      <c r="A300" s="91" t="n">
        <v>2077</v>
      </c>
      <c r="B300" s="0" t="s">
        <v>1894</v>
      </c>
      <c r="C300" s="92"/>
      <c r="D300" s="92"/>
      <c r="E300" s="92"/>
      <c r="F300" s="92"/>
      <c r="G300" s="0" t="n">
        <v>6814</v>
      </c>
      <c r="H300" s="91" t="n">
        <v>262300103</v>
      </c>
      <c r="I300" s="91" t="n">
        <v>262300103</v>
      </c>
      <c r="J300" s="2" t="str">
        <f aca="false">CONCATENATE(BI300," ",CK300," ",BE300," ",BO300," ",R300,S300," x ",DK300,DL300,"/",DN300,DO300)</f>
        <v>GRC Simvastatin ELPEN AE ΦΑΡΜΑΚΕΥΤΙΚΗ ΒΙΟΜΗΧΑΝΙΑ film-coated tablet 30 x 40mg/</v>
      </c>
      <c r="K300" s="2" t="str">
        <f aca="false">CONCATENATE(BI300," ",CK300," ",BE300," ",BO300," ",R300,S300," x ",DK300,DL300,"/",DN300,DO300)</f>
        <v>GRC Simvastatin ELPEN AE ΦΑΡΜΑΚΕΥΤΙΚΗ ΒΙΟΜΗΧΑΝΙΑ film-coated tablet 30 x 40mg/</v>
      </c>
      <c r="L300" s="2"/>
      <c r="M300" s="2"/>
      <c r="N300" s="2"/>
      <c r="O300" s="2"/>
      <c r="P300" s="0" t="n">
        <v>30</v>
      </c>
      <c r="Q300" s="73"/>
      <c r="R300" s="0" t="n">
        <v>30</v>
      </c>
      <c r="S300" s="73"/>
      <c r="T300" s="92"/>
      <c r="U300" s="92"/>
      <c r="V300" s="92"/>
      <c r="W300" s="92"/>
      <c r="X300" s="2"/>
      <c r="Y300" s="2"/>
      <c r="Z300" s="2"/>
      <c r="AA300" s="2" t="n">
        <v>30</v>
      </c>
      <c r="AB300" s="2"/>
      <c r="AC300" s="0" t="s">
        <v>1540</v>
      </c>
      <c r="AD300" s="2"/>
      <c r="AE300" s="2"/>
      <c r="AF300" s="110" t="n">
        <v>10221000</v>
      </c>
      <c r="AG300" s="0" t="s">
        <v>781</v>
      </c>
      <c r="AH300" s="0" t="s">
        <v>1659</v>
      </c>
      <c r="AI300" s="0" t="s">
        <v>1660</v>
      </c>
      <c r="AJ300" s="34" t="n">
        <v>15054000</v>
      </c>
      <c r="AK300" s="93" t="s">
        <v>183</v>
      </c>
      <c r="AL300" s="2"/>
      <c r="AM300" s="2"/>
      <c r="AN300" s="2"/>
      <c r="AO300" s="2"/>
      <c r="AP300" s="0" t="n">
        <v>30</v>
      </c>
      <c r="AR300" s="73"/>
      <c r="AS300" s="73" t="n">
        <f aca="false">AS299+1</f>
        <v>56565815</v>
      </c>
      <c r="AT300" s="36" t="str">
        <f aca="false">CONCATENATE(BI300," ",CK300," ",BE300," ",BO300," ",DK300,DL300,"/",DN300,DO300)</f>
        <v>GRC Simvastatin ELPEN AE ΦΑΡΜΑΚΕΥΤΙΚΗ ΒΙΟΜΗΧΑΝΙΑ film-coated tablet 40mg/</v>
      </c>
      <c r="AU300" s="29"/>
      <c r="AW300" s="2"/>
      <c r="AX300" s="33" t="s">
        <v>1895</v>
      </c>
      <c r="AY300" s="2"/>
      <c r="AZ300" s="0" t="s">
        <v>1143</v>
      </c>
      <c r="BA300" s="4" t="s">
        <v>1144</v>
      </c>
      <c r="BB300" s="110" t="n">
        <v>10221000</v>
      </c>
      <c r="BC300" s="0" t="s">
        <v>781</v>
      </c>
      <c r="BD300" s="94"/>
      <c r="BE300" s="0" t="s">
        <v>1616</v>
      </c>
      <c r="BF300" s="2"/>
      <c r="BG300" s="0" t="s">
        <v>1896</v>
      </c>
      <c r="BH300" s="2"/>
      <c r="BI300" s="95" t="s">
        <v>1384</v>
      </c>
      <c r="BJ300" s="0" t="str">
        <f aca="false">CONCATENATE(CK300," ",BO300," ",DK300,DL300,"/",DN300,DO300)</f>
        <v>Simvastatin film-coated tablet 40mg/</v>
      </c>
      <c r="BK300" s="95"/>
      <c r="BL300" s="0" t="str">
        <f aca="false">CONCATENATE(CK300," ",BO300," ",DK300,DL300,"/",DN300,DO300)</f>
        <v>Simvastatin film-coated tablet 40mg/</v>
      </c>
      <c r="BM300" s="2"/>
      <c r="BN300" s="110" t="n">
        <v>10221000</v>
      </c>
      <c r="BO300" s="0" t="s">
        <v>781</v>
      </c>
      <c r="BP300" s="92"/>
      <c r="BQ300" s="92"/>
      <c r="BR300" s="2"/>
      <c r="BS300" s="0" t="s">
        <v>1659</v>
      </c>
      <c r="BT300" s="2"/>
      <c r="BU300" s="2"/>
      <c r="BV300" s="34" t="n">
        <v>15054000</v>
      </c>
      <c r="BW300" s="93" t="s">
        <v>183</v>
      </c>
      <c r="BX300" s="2"/>
      <c r="BY300" s="2"/>
      <c r="BZ300" s="0" t="n">
        <v>20053000</v>
      </c>
      <c r="CA300" s="100" t="s">
        <v>191</v>
      </c>
      <c r="CB300" s="92"/>
      <c r="CC300" s="92"/>
      <c r="CD300" s="2"/>
      <c r="CE300" s="2"/>
      <c r="CF300" s="2"/>
      <c r="CG300" s="2"/>
      <c r="CH300" s="43" t="n">
        <v>100000091786</v>
      </c>
      <c r="CI300" s="43" t="s">
        <v>192</v>
      </c>
      <c r="CJ300" s="43" t="n">
        <v>100000091786</v>
      </c>
      <c r="CK300" s="0" t="s">
        <v>1144</v>
      </c>
      <c r="CL300" s="73"/>
      <c r="CM300" s="43" t="n">
        <v>100000091786</v>
      </c>
      <c r="CN300" s="73" t="s">
        <v>1148</v>
      </c>
      <c r="CO300" s="92"/>
      <c r="CP300" s="98"/>
      <c r="CQ300" s="0" t="n">
        <v>79902639</v>
      </c>
      <c r="CR300" s="2"/>
      <c r="CS300" s="2"/>
      <c r="CX300" s="2"/>
      <c r="CY300" s="2"/>
      <c r="CZ300" s="92"/>
      <c r="DA300" s="92"/>
      <c r="DB300" s="92"/>
      <c r="DC300" s="92"/>
      <c r="DD300" s="92"/>
      <c r="DE300" s="99" t="s">
        <v>1756</v>
      </c>
      <c r="DF300" s="0" t="s">
        <v>202</v>
      </c>
      <c r="DG300" s="11"/>
      <c r="DH300" s="46" t="n">
        <v>1</v>
      </c>
      <c r="DI300" s="93" t="s">
        <v>183</v>
      </c>
      <c r="DJ300" s="34" t="n">
        <v>15054000</v>
      </c>
      <c r="DK300" s="99" t="s">
        <v>1756</v>
      </c>
      <c r="DL300" s="5" t="s">
        <v>202</v>
      </c>
      <c r="DS300" s="0" t="s">
        <v>1729</v>
      </c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99"/>
      <c r="EH300" s="2"/>
      <c r="EI300" s="2"/>
      <c r="EJ300" s="2"/>
      <c r="EK300" s="2"/>
      <c r="ER300" s="32" t="str">
        <f aca="false">CONCATENATE(CN300," ",FD300," ",DK300,DL300,"/",DN300,DO300)</f>
        <v>simvastatine oral 40mg/</v>
      </c>
      <c r="FD300" s="33" t="s">
        <v>210</v>
      </c>
      <c r="FE300" s="32" t="str">
        <f aca="false">CONCATENATE(CN300," ",FD300," ",DK300,DL300,"/",DN300,DO300)</f>
        <v>simvastatine oral 40mg/</v>
      </c>
    </row>
    <row r="301" customFormat="false" ht="13.8" hidden="false" customHeight="false" outlineLevel="0" collapsed="false">
      <c r="A301" s="91" t="n">
        <v>6790</v>
      </c>
      <c r="B301" s="0" t="s">
        <v>1897</v>
      </c>
      <c r="C301" s="92"/>
      <c r="D301" s="92"/>
      <c r="E301" s="92"/>
      <c r="F301" s="92"/>
      <c r="G301" s="0" t="n">
        <v>11233</v>
      </c>
      <c r="H301" s="91" t="n">
        <v>253000104</v>
      </c>
      <c r="I301" s="91" t="n">
        <v>253000104</v>
      </c>
      <c r="J301" s="2" t="str">
        <f aca="false">CONCATENATE(BI301," ",CK301," ",BE301," ",BO301," ",R301,S301," x ",DK301,DL301,"/",DN301,DO301)</f>
        <v>GRC Simvastatin MEDOCHEMIE HELLAS AE film-coated tablet 30 x 20mg/</v>
      </c>
      <c r="K301" s="2" t="str">
        <f aca="false">CONCATENATE(BI301," ",CK301," ",BE301," ",BO301," ",R301,S301," x ",DK301,DL301,"/",DN301,DO301)</f>
        <v>GRC Simvastatin MEDOCHEMIE HELLAS AE film-coated tablet 30 x 20mg/</v>
      </c>
      <c r="L301" s="2"/>
      <c r="M301" s="2"/>
      <c r="N301" s="2"/>
      <c r="O301" s="2"/>
      <c r="P301" s="0" t="n">
        <v>30</v>
      </c>
      <c r="Q301" s="73"/>
      <c r="R301" s="0" t="n">
        <v>30</v>
      </c>
      <c r="S301" s="73"/>
      <c r="T301" s="92"/>
      <c r="U301" s="92"/>
      <c r="V301" s="92"/>
      <c r="W301" s="92"/>
      <c r="X301" s="2"/>
      <c r="Y301" s="2"/>
      <c r="Z301" s="2"/>
      <c r="AA301" s="2" t="n">
        <v>28</v>
      </c>
      <c r="AB301" s="2"/>
      <c r="AC301" s="0" t="s">
        <v>1898</v>
      </c>
      <c r="AD301" s="2"/>
      <c r="AE301" s="2"/>
      <c r="AF301" s="110" t="n">
        <v>10221000</v>
      </c>
      <c r="AG301" s="0" t="s">
        <v>781</v>
      </c>
      <c r="AH301" s="0" t="s">
        <v>1659</v>
      </c>
      <c r="AI301" s="0" t="s">
        <v>1660</v>
      </c>
      <c r="AJ301" s="34" t="n">
        <v>15054000</v>
      </c>
      <c r="AK301" s="93" t="s">
        <v>183</v>
      </c>
      <c r="AL301" s="2"/>
      <c r="AM301" s="2"/>
      <c r="AN301" s="2"/>
      <c r="AO301" s="2"/>
      <c r="AP301" s="0" t="n">
        <v>30</v>
      </c>
      <c r="AR301" s="73"/>
      <c r="AS301" s="73" t="n">
        <f aca="false">AS300+1</f>
        <v>56565816</v>
      </c>
      <c r="AT301" s="36" t="str">
        <f aca="false">CONCATENATE(BI301," ",CK301," ",BE301," ",BO301," ",DK301,DL301,"/",DN301,DO301)</f>
        <v>GRC Simvastatin MEDOCHEMIE HELLAS AE film-coated tablet 20mg/</v>
      </c>
      <c r="AU301" s="29"/>
      <c r="AW301" s="2"/>
      <c r="AX301" s="33" t="s">
        <v>1899</v>
      </c>
      <c r="AY301" s="2"/>
      <c r="AZ301" s="0" t="s">
        <v>1143</v>
      </c>
      <c r="BA301" s="4" t="s">
        <v>1144</v>
      </c>
      <c r="BB301" s="110" t="n">
        <v>10221000</v>
      </c>
      <c r="BC301" s="0" t="s">
        <v>781</v>
      </c>
      <c r="BD301" s="94"/>
      <c r="BE301" s="0" t="s">
        <v>1587</v>
      </c>
      <c r="BF301" s="2"/>
      <c r="BG301" s="0" t="s">
        <v>1741</v>
      </c>
      <c r="BH301" s="2"/>
      <c r="BI301" s="95" t="s">
        <v>1384</v>
      </c>
      <c r="BJ301" s="0" t="str">
        <f aca="false">CONCATENATE(CK301," ",BO301," ",DK301,DL301,"/",DN301,DO301)</f>
        <v>Simvastatin film-coated tablet 20mg/</v>
      </c>
      <c r="BK301" s="95"/>
      <c r="BL301" s="0" t="str">
        <f aca="false">CONCATENATE(CK301," ",BO301," ",DK301,DL301,"/",DN301,DO301)</f>
        <v>Simvastatin film-coated tablet 20mg/</v>
      </c>
      <c r="BM301" s="2"/>
      <c r="BN301" s="110" t="n">
        <v>10221000</v>
      </c>
      <c r="BO301" s="0" t="s">
        <v>781</v>
      </c>
      <c r="BP301" s="92"/>
      <c r="BQ301" s="92"/>
      <c r="BR301" s="2"/>
      <c r="BS301" s="0" t="s">
        <v>1659</v>
      </c>
      <c r="BT301" s="2"/>
      <c r="BU301" s="2"/>
      <c r="BV301" s="34" t="n">
        <v>15054000</v>
      </c>
      <c r="BW301" s="93" t="s">
        <v>183</v>
      </c>
      <c r="BX301" s="2"/>
      <c r="BY301" s="2"/>
      <c r="BZ301" s="0" t="n">
        <v>20053000</v>
      </c>
      <c r="CA301" s="100" t="s">
        <v>191</v>
      </c>
      <c r="CB301" s="92"/>
      <c r="CC301" s="92"/>
      <c r="CD301" s="2"/>
      <c r="CE301" s="2"/>
      <c r="CF301" s="2"/>
      <c r="CG301" s="2"/>
      <c r="CH301" s="43" t="n">
        <v>100000091786</v>
      </c>
      <c r="CI301" s="43" t="s">
        <v>192</v>
      </c>
      <c r="CJ301" s="43" t="n">
        <v>100000091786</v>
      </c>
      <c r="CK301" s="0" t="s">
        <v>1144</v>
      </c>
      <c r="CL301" s="73"/>
      <c r="CM301" s="43" t="n">
        <v>100000091786</v>
      </c>
      <c r="CN301" s="73" t="s">
        <v>1148</v>
      </c>
      <c r="CO301" s="92"/>
      <c r="CP301" s="98"/>
      <c r="CQ301" s="0" t="n">
        <v>79902639</v>
      </c>
      <c r="CR301" s="2"/>
      <c r="CS301" s="2"/>
      <c r="CX301" s="2"/>
      <c r="CY301" s="2"/>
      <c r="CZ301" s="92"/>
      <c r="DA301" s="92"/>
      <c r="DB301" s="92"/>
      <c r="DC301" s="92"/>
      <c r="DD301" s="92"/>
      <c r="DE301" s="99" t="s">
        <v>877</v>
      </c>
      <c r="DF301" s="0" t="s">
        <v>202</v>
      </c>
      <c r="DG301" s="11"/>
      <c r="DH301" s="46" t="n">
        <v>1</v>
      </c>
      <c r="DI301" s="93" t="s">
        <v>183</v>
      </c>
      <c r="DJ301" s="34" t="n">
        <v>15054000</v>
      </c>
      <c r="DK301" s="99" t="s">
        <v>877</v>
      </c>
      <c r="DL301" s="5" t="s">
        <v>202</v>
      </c>
      <c r="DS301" s="0" t="s">
        <v>1725</v>
      </c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99"/>
      <c r="EH301" s="2"/>
      <c r="EI301" s="2"/>
      <c r="EJ301" s="2"/>
      <c r="EK301" s="2"/>
      <c r="ER301" s="32" t="str">
        <f aca="false">CONCATENATE(CN301," ",FD301," ",DK301,DL301,"/",DN301,DO301)</f>
        <v>simvastatine oral 20mg/</v>
      </c>
      <c r="FD301" s="33" t="s">
        <v>210</v>
      </c>
      <c r="FE301" s="32" t="str">
        <f aca="false">CONCATENATE(CN301," ",FD301," ",DK301,DL301,"/",DN301,DO301)</f>
        <v>simvastatine oral 20mg/</v>
      </c>
    </row>
    <row r="302" customFormat="false" ht="26.75" hidden="false" customHeight="false" outlineLevel="0" collapsed="false">
      <c r="A302" s="91" t="n">
        <v>6814</v>
      </c>
      <c r="B302" s="0" t="s">
        <v>1900</v>
      </c>
      <c r="C302" s="92"/>
      <c r="D302" s="92"/>
      <c r="E302" s="92"/>
      <c r="F302" s="92"/>
      <c r="G302" s="0" t="n">
        <v>8267</v>
      </c>
      <c r="H302" s="91" t="n">
        <v>293840204</v>
      </c>
      <c r="I302" s="91" t="n">
        <v>293840204</v>
      </c>
      <c r="J302" s="2" t="str">
        <f aca="false">CONCATENATE(BI302," ",CK302," ",BE302," ",BO302," ",R302,S302," x ",DK302,DL302,"/",DN302,DO302)</f>
        <v>GRC Simvastatin ΓΡΑΜΜΕΝΙΔΗΣ ΑΘΑΝΑΣΙΟΣ ΤΟΥ ΔΗΜΗΤΡΙΟΥ film-coated tablet 30 x 40mg/</v>
      </c>
      <c r="K302" s="2" t="str">
        <f aca="false">CONCATENATE(BI302," ",CK302," ",BE302," ",BO302," ",R302,S302," x ",DK302,DL302,"/",DN302,DO302)</f>
        <v>GRC Simvastatin ΓΡΑΜΜΕΝΙΔΗΣ ΑΘΑΝΑΣΙΟΣ ΤΟΥ ΔΗΜΗΤΡΙΟΥ film-coated tablet 30 x 40mg/</v>
      </c>
      <c r="L302" s="2"/>
      <c r="M302" s="2"/>
      <c r="N302" s="2"/>
      <c r="O302" s="2"/>
      <c r="P302" s="0" t="n">
        <v>30</v>
      </c>
      <c r="Q302" s="73"/>
      <c r="R302" s="0" t="n">
        <v>30</v>
      </c>
      <c r="S302" s="73"/>
      <c r="T302" s="92"/>
      <c r="U302" s="92"/>
      <c r="V302" s="92"/>
      <c r="W302" s="92"/>
      <c r="X302" s="2"/>
      <c r="Y302" s="2"/>
      <c r="Z302" s="2"/>
      <c r="AA302" s="2" t="n">
        <v>30</v>
      </c>
      <c r="AB302" s="2"/>
      <c r="AC302" s="0" t="s">
        <v>1826</v>
      </c>
      <c r="AD302" s="2"/>
      <c r="AE302" s="2"/>
      <c r="AF302" s="110" t="n">
        <v>10221000</v>
      </c>
      <c r="AG302" s="0" t="s">
        <v>781</v>
      </c>
      <c r="AH302" s="0" t="s">
        <v>1659</v>
      </c>
      <c r="AI302" s="0" t="s">
        <v>1627</v>
      </c>
      <c r="AJ302" s="34" t="n">
        <v>15054000</v>
      </c>
      <c r="AK302" s="93" t="s">
        <v>183</v>
      </c>
      <c r="AL302" s="2"/>
      <c r="AM302" s="2"/>
      <c r="AN302" s="2"/>
      <c r="AO302" s="2"/>
      <c r="AP302" s="0" t="n">
        <v>30</v>
      </c>
      <c r="AR302" s="73"/>
      <c r="AS302" s="73" t="n">
        <f aca="false">AS301+1</f>
        <v>56565817</v>
      </c>
      <c r="AT302" s="36" t="str">
        <f aca="false">CONCATENATE(BI302," ",CK302," ",BE302," ",BO302," ",DK302,DL302,"/",DN302,DO302)</f>
        <v>GRC Simvastatin ΓΡΑΜΜΕΝΙΔΗΣ ΑΘΑΝΑΣΙΟΣ ΤΟΥ ΔΗΜΗΤΡΙΟΥ film-coated tablet 40mg/</v>
      </c>
      <c r="AU302" s="29"/>
      <c r="AW302" s="2"/>
      <c r="AX302" s="33" t="s">
        <v>1901</v>
      </c>
      <c r="AY302" s="2"/>
      <c r="AZ302" s="0" t="s">
        <v>1143</v>
      </c>
      <c r="BA302" s="4" t="s">
        <v>1144</v>
      </c>
      <c r="BB302" s="110" t="n">
        <v>10221000</v>
      </c>
      <c r="BC302" s="0" t="s">
        <v>781</v>
      </c>
      <c r="BD302" s="94"/>
      <c r="BE302" s="0" t="s">
        <v>1896</v>
      </c>
      <c r="BF302" s="2"/>
      <c r="BG302" s="0" t="s">
        <v>1562</v>
      </c>
      <c r="BH302" s="2"/>
      <c r="BI302" s="95" t="s">
        <v>1384</v>
      </c>
      <c r="BJ302" s="0" t="str">
        <f aca="false">CONCATENATE(CK302," ",BO302," ",DK302,DL302,"/",DN302,DO302)</f>
        <v>Simvastatin film-coated tablet 40mg/</v>
      </c>
      <c r="BK302" s="95"/>
      <c r="BL302" s="0" t="str">
        <f aca="false">CONCATENATE(CK302," ",BO302," ",DK302,DL302,"/",DN302,DO302)</f>
        <v>Simvastatin film-coated tablet 40mg/</v>
      </c>
      <c r="BM302" s="2"/>
      <c r="BN302" s="110" t="n">
        <v>10221000</v>
      </c>
      <c r="BO302" s="0" t="s">
        <v>781</v>
      </c>
      <c r="BP302" s="92"/>
      <c r="BQ302" s="92"/>
      <c r="BR302" s="2"/>
      <c r="BS302" s="0" t="s">
        <v>1659</v>
      </c>
      <c r="BT302" s="2"/>
      <c r="BU302" s="2"/>
      <c r="BV302" s="34" t="n">
        <v>15054000</v>
      </c>
      <c r="BW302" s="93" t="s">
        <v>183</v>
      </c>
      <c r="BX302" s="2"/>
      <c r="BY302" s="2"/>
      <c r="BZ302" s="0" t="n">
        <v>20053000</v>
      </c>
      <c r="CA302" s="100" t="s">
        <v>191</v>
      </c>
      <c r="CB302" s="92"/>
      <c r="CC302" s="92"/>
      <c r="CD302" s="2"/>
      <c r="CE302" s="2"/>
      <c r="CF302" s="2"/>
      <c r="CG302" s="2"/>
      <c r="CH302" s="43" t="n">
        <v>100000091786</v>
      </c>
      <c r="CI302" s="43" t="s">
        <v>192</v>
      </c>
      <c r="CJ302" s="43" t="n">
        <v>100000091786</v>
      </c>
      <c r="CK302" s="0" t="s">
        <v>1144</v>
      </c>
      <c r="CL302" s="73"/>
      <c r="CM302" s="43" t="n">
        <v>100000091786</v>
      </c>
      <c r="CN302" s="73" t="s">
        <v>1148</v>
      </c>
      <c r="CO302" s="92"/>
      <c r="CP302" s="98"/>
      <c r="CQ302" s="0" t="n">
        <v>79902639</v>
      </c>
      <c r="CR302" s="2"/>
      <c r="CS302" s="2"/>
      <c r="CX302" s="2"/>
      <c r="CY302" s="2"/>
      <c r="CZ302" s="92"/>
      <c r="DA302" s="92"/>
      <c r="DB302" s="92"/>
      <c r="DC302" s="92"/>
      <c r="DD302" s="92"/>
      <c r="DE302" s="99" t="s">
        <v>1756</v>
      </c>
      <c r="DF302" s="0" t="s">
        <v>202</v>
      </c>
      <c r="DG302" s="11"/>
      <c r="DH302" s="46" t="n">
        <v>1</v>
      </c>
      <c r="DI302" s="93" t="s">
        <v>183</v>
      </c>
      <c r="DJ302" s="34" t="n">
        <v>15054000</v>
      </c>
      <c r="DK302" s="99" t="s">
        <v>1756</v>
      </c>
      <c r="DL302" s="5" t="s">
        <v>202</v>
      </c>
      <c r="DS302" s="0" t="s">
        <v>1441</v>
      </c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99"/>
      <c r="EH302" s="2"/>
      <c r="EI302" s="2"/>
      <c r="EJ302" s="2"/>
      <c r="EK302" s="2"/>
      <c r="ER302" s="32" t="str">
        <f aca="false">CONCATENATE(CN302," ",FD302," ",DK302,DL302,"/",DN302,DO302)</f>
        <v>simvastatine oral 40mg/</v>
      </c>
      <c r="FD302" s="33" t="s">
        <v>210</v>
      </c>
      <c r="FE302" s="32" t="str">
        <f aca="false">CONCATENATE(CN302," ",FD302," ",DK302,DL302,"/",DN302,DO302)</f>
        <v>simvastatine oral 40mg/</v>
      </c>
    </row>
    <row r="303" customFormat="false" ht="13.8" hidden="false" customHeight="false" outlineLevel="0" collapsed="false">
      <c r="A303" s="91" t="n">
        <v>11233</v>
      </c>
      <c r="B303" s="0" t="s">
        <v>1902</v>
      </c>
      <c r="C303" s="92"/>
      <c r="D303" s="92"/>
      <c r="E303" s="92"/>
      <c r="F303" s="92"/>
      <c r="G303" s="0" t="n">
        <v>8268</v>
      </c>
      <c r="H303" s="91" t="n">
        <v>293840304</v>
      </c>
      <c r="I303" s="91" t="n">
        <v>293840304</v>
      </c>
      <c r="J303" s="2" t="str">
        <f aca="false">CONCATENATE(BI303," ",CK303," ",BE303," ",BO303," ",R303,S303," x ",DK303,DL303,"/",DN303,DO303)</f>
        <v>GRC Simvastatin VIOFAR ΕΠΕ film-coated tablet 28 x 20mg/</v>
      </c>
      <c r="K303" s="2" t="str">
        <f aca="false">CONCATENATE(BI303," ",CK303," ",BE303," ",BO303," ",R303,S303," x ",DK303,DL303,"/",DN303,DO303)</f>
        <v>GRC Simvastatin VIOFAR ΕΠΕ film-coated tablet 28 x 20mg/</v>
      </c>
      <c r="L303" s="2"/>
      <c r="M303" s="2"/>
      <c r="N303" s="2"/>
      <c r="O303" s="2"/>
      <c r="P303" s="0" t="n">
        <v>28</v>
      </c>
      <c r="Q303" s="73"/>
      <c r="R303" s="0" t="n">
        <v>28</v>
      </c>
      <c r="S303" s="73"/>
      <c r="T303" s="92"/>
      <c r="U303" s="92"/>
      <c r="V303" s="92"/>
      <c r="W303" s="92"/>
      <c r="X303" s="2"/>
      <c r="Y303" s="2"/>
      <c r="Z303" s="2"/>
      <c r="AA303" s="2" t="n">
        <v>30</v>
      </c>
      <c r="AB303" s="2"/>
      <c r="AC303" s="0" t="s">
        <v>1826</v>
      </c>
      <c r="AD303" s="2"/>
      <c r="AE303" s="2"/>
      <c r="AF303" s="110" t="n">
        <v>10221000</v>
      </c>
      <c r="AG303" s="0" t="s">
        <v>781</v>
      </c>
      <c r="AH303" s="0" t="s">
        <v>1659</v>
      </c>
      <c r="AI303" s="0" t="s">
        <v>1627</v>
      </c>
      <c r="AJ303" s="34" t="n">
        <v>15054000</v>
      </c>
      <c r="AK303" s="93" t="s">
        <v>183</v>
      </c>
      <c r="AL303" s="2"/>
      <c r="AM303" s="2"/>
      <c r="AN303" s="2"/>
      <c r="AO303" s="2"/>
      <c r="AP303" s="0" t="n">
        <v>28</v>
      </c>
      <c r="AR303" s="73"/>
      <c r="AS303" s="73" t="n">
        <f aca="false">AS302+1</f>
        <v>56565818</v>
      </c>
      <c r="AT303" s="36" t="str">
        <f aca="false">CONCATENATE(BI303," ",CK303," ",BE303," ",BO303," ",DK303,DL303,"/",DN303,DO303)</f>
        <v>GRC Simvastatin VIOFAR ΕΠΕ film-coated tablet 20mg/</v>
      </c>
      <c r="AU303" s="29"/>
      <c r="AW303" s="2"/>
      <c r="AX303" s="33" t="s">
        <v>1903</v>
      </c>
      <c r="AY303" s="2"/>
      <c r="AZ303" s="0" t="s">
        <v>1143</v>
      </c>
      <c r="BA303" s="4" t="s">
        <v>1144</v>
      </c>
      <c r="BB303" s="110" t="n">
        <v>10221000</v>
      </c>
      <c r="BC303" s="0" t="s">
        <v>781</v>
      </c>
      <c r="BD303" s="94"/>
      <c r="BE303" s="0" t="s">
        <v>1741</v>
      </c>
      <c r="BF303" s="2"/>
      <c r="BG303" s="0" t="s">
        <v>1562</v>
      </c>
      <c r="BH303" s="2"/>
      <c r="BI303" s="95" t="s">
        <v>1384</v>
      </c>
      <c r="BJ303" s="0" t="str">
        <f aca="false">CONCATENATE(CK303," ",BO303," ",DK303,DL303,"/",DN303,DO303)</f>
        <v>Simvastatin film-coated tablet 20mg/</v>
      </c>
      <c r="BK303" s="95"/>
      <c r="BL303" s="0" t="str">
        <f aca="false">CONCATENATE(CK303," ",BO303," ",DK303,DL303,"/",DN303,DO303)</f>
        <v>Simvastatin film-coated tablet 20mg/</v>
      </c>
      <c r="BM303" s="2"/>
      <c r="BN303" s="110" t="n">
        <v>10221000</v>
      </c>
      <c r="BO303" s="0" t="s">
        <v>781</v>
      </c>
      <c r="BP303" s="92"/>
      <c r="BQ303" s="92"/>
      <c r="BR303" s="2"/>
      <c r="BS303" s="0" t="s">
        <v>1659</v>
      </c>
      <c r="BT303" s="2"/>
      <c r="BU303" s="2"/>
      <c r="BV303" s="34" t="n">
        <v>15054000</v>
      </c>
      <c r="BW303" s="93" t="s">
        <v>183</v>
      </c>
      <c r="BX303" s="2"/>
      <c r="BY303" s="2"/>
      <c r="BZ303" s="0" t="n">
        <v>20053000</v>
      </c>
      <c r="CA303" s="100" t="s">
        <v>191</v>
      </c>
      <c r="CB303" s="92"/>
      <c r="CC303" s="92"/>
      <c r="CD303" s="2"/>
      <c r="CE303" s="2"/>
      <c r="CF303" s="2"/>
      <c r="CG303" s="2"/>
      <c r="CH303" s="43" t="n">
        <v>100000091786</v>
      </c>
      <c r="CI303" s="43" t="s">
        <v>192</v>
      </c>
      <c r="CJ303" s="43" t="n">
        <v>100000091786</v>
      </c>
      <c r="CK303" s="0" t="s">
        <v>1144</v>
      </c>
      <c r="CL303" s="73"/>
      <c r="CM303" s="43" t="n">
        <v>100000091786</v>
      </c>
      <c r="CN303" s="73" t="s">
        <v>1148</v>
      </c>
      <c r="CO303" s="92"/>
      <c r="CP303" s="98"/>
      <c r="CQ303" s="0" t="n">
        <v>79902639</v>
      </c>
      <c r="CR303" s="2"/>
      <c r="CS303" s="2"/>
      <c r="CX303" s="2"/>
      <c r="CY303" s="2"/>
      <c r="CZ303" s="92"/>
      <c r="DA303" s="92"/>
      <c r="DB303" s="92"/>
      <c r="DC303" s="92"/>
      <c r="DD303" s="92"/>
      <c r="DE303" s="99" t="s">
        <v>877</v>
      </c>
      <c r="DF303" s="0" t="s">
        <v>202</v>
      </c>
      <c r="DG303" s="11"/>
      <c r="DH303" s="46" t="n">
        <v>1</v>
      </c>
      <c r="DI303" s="93" t="s">
        <v>183</v>
      </c>
      <c r="DJ303" s="34" t="n">
        <v>15054000</v>
      </c>
      <c r="DK303" s="99" t="s">
        <v>877</v>
      </c>
      <c r="DL303" s="5" t="s">
        <v>202</v>
      </c>
      <c r="DS303" s="0" t="s">
        <v>1725</v>
      </c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99"/>
      <c r="EH303" s="2"/>
      <c r="EI303" s="2"/>
      <c r="EJ303" s="2"/>
      <c r="EK303" s="2"/>
      <c r="ER303" s="32" t="str">
        <f aca="false">CONCATENATE(CN303," ",FD303," ",DK303,DL303,"/",DN303,DO303)</f>
        <v>simvastatine oral 20mg/</v>
      </c>
      <c r="FD303" s="33" t="s">
        <v>210</v>
      </c>
      <c r="FE303" s="32" t="str">
        <f aca="false">CONCATENATE(CN303," ",FD303," ",DK303,DL303,"/",DN303,DO303)</f>
        <v>simvastatine oral 20mg/</v>
      </c>
    </row>
    <row r="304" customFormat="false" ht="26.75" hidden="false" customHeight="false" outlineLevel="0" collapsed="false">
      <c r="A304" s="91" t="n">
        <v>8267</v>
      </c>
      <c r="B304" s="0" t="s">
        <v>1904</v>
      </c>
      <c r="C304" s="92"/>
      <c r="D304" s="92"/>
      <c r="E304" s="92"/>
      <c r="F304" s="92"/>
      <c r="G304" s="0" t="n">
        <v>8269</v>
      </c>
      <c r="H304" s="91" t="n">
        <v>293840404</v>
      </c>
      <c r="I304" s="91" t="n">
        <v>293840404</v>
      </c>
      <c r="J304" s="2" t="str">
        <f aca="false">CONCATENATE(BI304," ",CK304," ",BE304," ",BO304," ",R304,S304," x ",DK304,DL304,"/",DN304,DO304)</f>
        <v>GRC Simvastatin TEVA PHARMA B.V., Haarlem, THE NETHERLANDS film-coated tablet 30 x 10mg/</v>
      </c>
      <c r="K304" s="2" t="str">
        <f aca="false">CONCATENATE(BI304," ",CK304," ",BE304," ",BO304," ",R304,S304," x ",DK304,DL304,"/",DN304,DO304)</f>
        <v>GRC Simvastatin TEVA PHARMA B.V., Haarlem, THE NETHERLANDS film-coated tablet 30 x 10mg/</v>
      </c>
      <c r="L304" s="2"/>
      <c r="M304" s="2"/>
      <c r="N304" s="2"/>
      <c r="O304" s="2"/>
      <c r="P304" s="0" t="n">
        <v>30</v>
      </c>
      <c r="Q304" s="73"/>
      <c r="R304" s="0" t="n">
        <v>30</v>
      </c>
      <c r="S304" s="73"/>
      <c r="T304" s="92"/>
      <c r="U304" s="92"/>
      <c r="V304" s="92"/>
      <c r="W304" s="92"/>
      <c r="X304" s="2"/>
      <c r="Y304" s="2"/>
      <c r="Z304" s="2"/>
      <c r="AA304" s="2" t="n">
        <v>30</v>
      </c>
      <c r="AB304" s="2"/>
      <c r="AC304" s="0" t="s">
        <v>1826</v>
      </c>
      <c r="AD304" s="2"/>
      <c r="AE304" s="2"/>
      <c r="AF304" s="110" t="n">
        <v>10221000</v>
      </c>
      <c r="AG304" s="0" t="s">
        <v>781</v>
      </c>
      <c r="AH304" s="0" t="s">
        <v>1659</v>
      </c>
      <c r="AI304" s="0" t="s">
        <v>1627</v>
      </c>
      <c r="AJ304" s="34" t="n">
        <v>15054000</v>
      </c>
      <c r="AK304" s="93" t="s">
        <v>183</v>
      </c>
      <c r="AL304" s="2"/>
      <c r="AM304" s="2"/>
      <c r="AN304" s="2"/>
      <c r="AO304" s="2"/>
      <c r="AP304" s="0" t="n">
        <v>30</v>
      </c>
      <c r="AR304" s="73"/>
      <c r="AS304" s="73" t="n">
        <f aca="false">AS303+1</f>
        <v>56565819</v>
      </c>
      <c r="AT304" s="36" t="str">
        <f aca="false">CONCATENATE(BI304," ",CK304," ",BE304," ",BO304," ",DK304,DL304,"/",DN304,DO304)</f>
        <v>GRC Simvastatin TEVA PHARMA B.V., Haarlem, THE NETHERLANDS film-coated tablet 10mg/</v>
      </c>
      <c r="AU304" s="29"/>
      <c r="AW304" s="2"/>
      <c r="AX304" s="33" t="s">
        <v>1905</v>
      </c>
      <c r="AY304" s="2"/>
      <c r="AZ304" s="0" t="s">
        <v>1143</v>
      </c>
      <c r="BA304" s="4" t="s">
        <v>1144</v>
      </c>
      <c r="BB304" s="110" t="n">
        <v>10221000</v>
      </c>
      <c r="BC304" s="0" t="s">
        <v>781</v>
      </c>
      <c r="BD304" s="94"/>
      <c r="BE304" s="0" t="s">
        <v>1562</v>
      </c>
      <c r="BF304" s="2"/>
      <c r="BG304" s="0" t="s">
        <v>1562</v>
      </c>
      <c r="BH304" s="2"/>
      <c r="BI304" s="95" t="s">
        <v>1384</v>
      </c>
      <c r="BJ304" s="0" t="str">
        <f aca="false">CONCATENATE(CK304," ",BO304," ",DK304,DL304,"/",DN304,DO304)</f>
        <v>Simvastatin film-coated tablet 10mg/</v>
      </c>
      <c r="BK304" s="95"/>
      <c r="BL304" s="0" t="str">
        <f aca="false">CONCATENATE(CK304," ",BO304," ",DK304,DL304,"/",DN304,DO304)</f>
        <v>Simvastatin film-coated tablet 10mg/</v>
      </c>
      <c r="BM304" s="2"/>
      <c r="BN304" s="110" t="n">
        <v>10221000</v>
      </c>
      <c r="BO304" s="0" t="s">
        <v>781</v>
      </c>
      <c r="BP304" s="92"/>
      <c r="BQ304" s="92"/>
      <c r="BR304" s="2"/>
      <c r="BS304" s="0" t="s">
        <v>1659</v>
      </c>
      <c r="BT304" s="2"/>
      <c r="BU304" s="2"/>
      <c r="BV304" s="34" t="n">
        <v>15054000</v>
      </c>
      <c r="BW304" s="93" t="s">
        <v>183</v>
      </c>
      <c r="BX304" s="2"/>
      <c r="BY304" s="2"/>
      <c r="BZ304" s="0" t="n">
        <v>20053000</v>
      </c>
      <c r="CA304" s="100" t="s">
        <v>191</v>
      </c>
      <c r="CB304" s="92"/>
      <c r="CC304" s="92"/>
      <c r="CD304" s="2"/>
      <c r="CE304" s="2"/>
      <c r="CF304" s="2"/>
      <c r="CG304" s="2"/>
      <c r="CH304" s="43" t="n">
        <v>100000091786</v>
      </c>
      <c r="CI304" s="43" t="s">
        <v>192</v>
      </c>
      <c r="CJ304" s="43" t="n">
        <v>100000091786</v>
      </c>
      <c r="CK304" s="0" t="s">
        <v>1144</v>
      </c>
      <c r="CL304" s="73"/>
      <c r="CM304" s="43" t="n">
        <v>100000091786</v>
      </c>
      <c r="CN304" s="73" t="s">
        <v>1148</v>
      </c>
      <c r="CO304" s="92"/>
      <c r="CP304" s="98"/>
      <c r="CQ304" s="0" t="n">
        <v>79902639</v>
      </c>
      <c r="CR304" s="2"/>
      <c r="CS304" s="2"/>
      <c r="CX304" s="2"/>
      <c r="CY304" s="2"/>
      <c r="CZ304" s="92"/>
      <c r="DA304" s="92"/>
      <c r="DB304" s="92"/>
      <c r="DC304" s="92"/>
      <c r="DD304" s="92"/>
      <c r="DE304" s="99" t="s">
        <v>1087</v>
      </c>
      <c r="DF304" s="0" t="s">
        <v>202</v>
      </c>
      <c r="DG304" s="11"/>
      <c r="DH304" s="46" t="n">
        <v>1</v>
      </c>
      <c r="DI304" s="93" t="s">
        <v>183</v>
      </c>
      <c r="DJ304" s="34" t="n">
        <v>15054000</v>
      </c>
      <c r="DK304" s="99" t="s">
        <v>1087</v>
      </c>
      <c r="DL304" s="5" t="s">
        <v>202</v>
      </c>
      <c r="DS304" s="0" t="s">
        <v>1729</v>
      </c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99"/>
      <c r="EH304" s="2"/>
      <c r="EI304" s="2"/>
      <c r="EJ304" s="2"/>
      <c r="EK304" s="2"/>
      <c r="ER304" s="32" t="str">
        <f aca="false">CONCATENATE(CN304," ",FD304," ",DK304,DL304,"/",DN304,DO304)</f>
        <v>simvastatine oral 10mg/</v>
      </c>
      <c r="FD304" s="33" t="s">
        <v>210</v>
      </c>
      <c r="FE304" s="32" t="str">
        <f aca="false">CONCATENATE(CN304," ",FD304," ",DK304,DL304,"/",DN304,DO304)</f>
        <v>simvastatine oral 10mg/</v>
      </c>
    </row>
    <row r="305" customFormat="false" ht="26.75" hidden="false" customHeight="false" outlineLevel="0" collapsed="false">
      <c r="A305" s="91" t="n">
        <v>8268</v>
      </c>
      <c r="B305" s="0" t="s">
        <v>1906</v>
      </c>
      <c r="C305" s="92"/>
      <c r="D305" s="92"/>
      <c r="E305" s="92"/>
      <c r="F305" s="92"/>
      <c r="G305" s="0" t="n">
        <v>4572</v>
      </c>
      <c r="H305" s="91" t="n">
        <v>261480101</v>
      </c>
      <c r="I305" s="91" t="n">
        <v>261480101</v>
      </c>
      <c r="J305" s="2" t="str">
        <f aca="false">CONCATENATE(BI305," ",CK305," ",BE305," ",BO305," ",R305,S305," x ",DK305,DL305,"/",DN305,DO305)</f>
        <v>GRC Simvastatin TEVA PHARMA B.V., Haarlem, THE NETHERLANDS film-coated tablet 30 x 20mg/</v>
      </c>
      <c r="K305" s="2" t="str">
        <f aca="false">CONCATENATE(BI305," ",CK305," ",BE305," ",BO305," ",R305,S305," x ",DK305,DL305,"/",DN305,DO305)</f>
        <v>GRC Simvastatin TEVA PHARMA B.V., Haarlem, THE NETHERLANDS film-coated tablet 30 x 20mg/</v>
      </c>
      <c r="L305" s="2"/>
      <c r="M305" s="2"/>
      <c r="N305" s="2"/>
      <c r="O305" s="2"/>
      <c r="P305" s="0" t="n">
        <v>30</v>
      </c>
      <c r="Q305" s="73"/>
      <c r="R305" s="0" t="n">
        <v>30</v>
      </c>
      <c r="S305" s="73"/>
      <c r="T305" s="92"/>
      <c r="U305" s="92"/>
      <c r="V305" s="92"/>
      <c r="W305" s="92"/>
      <c r="X305" s="2"/>
      <c r="Y305" s="2"/>
      <c r="Z305" s="2"/>
      <c r="AA305" s="2" t="n">
        <v>30</v>
      </c>
      <c r="AB305" s="2"/>
      <c r="AC305" s="0" t="s">
        <v>1487</v>
      </c>
      <c r="AD305" s="2"/>
      <c r="AE305" s="2"/>
      <c r="AF305" s="110" t="n">
        <v>10221000</v>
      </c>
      <c r="AG305" s="0" t="s">
        <v>781</v>
      </c>
      <c r="AH305" s="0" t="s">
        <v>1659</v>
      </c>
      <c r="AI305" s="0" t="s">
        <v>1660</v>
      </c>
      <c r="AJ305" s="34" t="n">
        <v>15054000</v>
      </c>
      <c r="AK305" s="93" t="s">
        <v>183</v>
      </c>
      <c r="AL305" s="2"/>
      <c r="AM305" s="2"/>
      <c r="AN305" s="2"/>
      <c r="AO305" s="2"/>
      <c r="AP305" s="0" t="n">
        <v>30</v>
      </c>
      <c r="AR305" s="73"/>
      <c r="AS305" s="73" t="n">
        <f aca="false">AS304+1</f>
        <v>56565820</v>
      </c>
      <c r="AT305" s="36" t="str">
        <f aca="false">CONCATENATE(BI305," ",CK305," ",BE305," ",BO305," ",DK305,DL305,"/",DN305,DO305)</f>
        <v>GRC Simvastatin TEVA PHARMA B.V., Haarlem, THE NETHERLANDS film-coated tablet 20mg/</v>
      </c>
      <c r="AU305" s="29"/>
      <c r="AW305" s="2"/>
      <c r="AX305" s="33" t="s">
        <v>1907</v>
      </c>
      <c r="AY305" s="2"/>
      <c r="AZ305" s="0" t="s">
        <v>1143</v>
      </c>
      <c r="BA305" s="4" t="s">
        <v>1144</v>
      </c>
      <c r="BB305" s="110" t="n">
        <v>10221000</v>
      </c>
      <c r="BC305" s="0" t="s">
        <v>781</v>
      </c>
      <c r="BD305" s="94"/>
      <c r="BE305" s="0" t="s">
        <v>1562</v>
      </c>
      <c r="BF305" s="2"/>
      <c r="BG305" s="0" t="s">
        <v>1908</v>
      </c>
      <c r="BH305" s="2"/>
      <c r="BI305" s="95" t="s">
        <v>1384</v>
      </c>
      <c r="BJ305" s="0" t="str">
        <f aca="false">CONCATENATE(CK305," ",BO305," ",DK305,DL305,"/",DN305,DO305)</f>
        <v>Simvastatin film-coated tablet 20mg/</v>
      </c>
      <c r="BK305" s="95"/>
      <c r="BL305" s="0" t="str">
        <f aca="false">CONCATENATE(CK305," ",BO305," ",DK305,DL305,"/",DN305,DO305)</f>
        <v>Simvastatin film-coated tablet 20mg/</v>
      </c>
      <c r="BM305" s="2"/>
      <c r="BN305" s="110" t="n">
        <v>10221000</v>
      </c>
      <c r="BO305" s="0" t="s">
        <v>781</v>
      </c>
      <c r="BP305" s="92"/>
      <c r="BQ305" s="92"/>
      <c r="BR305" s="2"/>
      <c r="BS305" s="0" t="s">
        <v>1659</v>
      </c>
      <c r="BT305" s="2"/>
      <c r="BU305" s="2"/>
      <c r="BV305" s="34" t="n">
        <v>15054000</v>
      </c>
      <c r="BW305" s="93" t="s">
        <v>183</v>
      </c>
      <c r="BX305" s="2"/>
      <c r="BY305" s="2"/>
      <c r="BZ305" s="0" t="n">
        <v>20053000</v>
      </c>
      <c r="CA305" s="100" t="s">
        <v>191</v>
      </c>
      <c r="CB305" s="92"/>
      <c r="CC305" s="92"/>
      <c r="CD305" s="2"/>
      <c r="CE305" s="2"/>
      <c r="CF305" s="2"/>
      <c r="CG305" s="2"/>
      <c r="CH305" s="43" t="n">
        <v>100000091786</v>
      </c>
      <c r="CI305" s="43" t="s">
        <v>192</v>
      </c>
      <c r="CJ305" s="43" t="n">
        <v>100000091786</v>
      </c>
      <c r="CK305" s="0" t="s">
        <v>1144</v>
      </c>
      <c r="CL305" s="73"/>
      <c r="CM305" s="43" t="n">
        <v>100000091786</v>
      </c>
      <c r="CN305" s="73" t="s">
        <v>1148</v>
      </c>
      <c r="CO305" s="92"/>
      <c r="CP305" s="98"/>
      <c r="CQ305" s="0" t="n">
        <v>79902639</v>
      </c>
      <c r="CR305" s="2"/>
      <c r="CS305" s="2"/>
      <c r="CX305" s="2"/>
      <c r="CY305" s="2"/>
      <c r="CZ305" s="92"/>
      <c r="DA305" s="92"/>
      <c r="DB305" s="92"/>
      <c r="DC305" s="92"/>
      <c r="DD305" s="92"/>
      <c r="DE305" s="99" t="s">
        <v>877</v>
      </c>
      <c r="DF305" s="0" t="s">
        <v>202</v>
      </c>
      <c r="DG305" s="11"/>
      <c r="DH305" s="46" t="n">
        <v>1</v>
      </c>
      <c r="DI305" s="93" t="s">
        <v>183</v>
      </c>
      <c r="DJ305" s="34" t="n">
        <v>15054000</v>
      </c>
      <c r="DK305" s="99" t="s">
        <v>877</v>
      </c>
      <c r="DL305" s="5" t="s">
        <v>202</v>
      </c>
      <c r="DS305" s="0" t="s">
        <v>1725</v>
      </c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99"/>
      <c r="EH305" s="2"/>
      <c r="EI305" s="2"/>
      <c r="EJ305" s="2"/>
      <c r="EK305" s="2"/>
      <c r="ER305" s="32" t="str">
        <f aca="false">CONCATENATE(CN305," ",FD305," ",DK305,DL305,"/",DN305,DO305)</f>
        <v>simvastatine oral 20mg/</v>
      </c>
      <c r="FD305" s="33" t="s">
        <v>210</v>
      </c>
      <c r="FE305" s="32" t="str">
        <f aca="false">CONCATENATE(CN305," ",FD305," ",DK305,DL305,"/",DN305,DO305)</f>
        <v>simvastatine oral 20mg/</v>
      </c>
    </row>
    <row r="306" customFormat="false" ht="26.75" hidden="false" customHeight="false" outlineLevel="0" collapsed="false">
      <c r="A306" s="91" t="n">
        <v>8269</v>
      </c>
      <c r="B306" s="0" t="s">
        <v>1909</v>
      </c>
      <c r="C306" s="92"/>
      <c r="D306" s="92"/>
      <c r="E306" s="92"/>
      <c r="F306" s="92"/>
      <c r="G306" s="0" t="n">
        <v>4573</v>
      </c>
      <c r="H306" s="91" t="n">
        <v>261480201</v>
      </c>
      <c r="I306" s="91" t="n">
        <v>261480201</v>
      </c>
      <c r="J306" s="2" t="str">
        <f aca="false">CONCATENATE(BI306," ",CK306," ",BE306," ",BO306," ",R306,S306," x ",DK306,DL306,"/",DN306,DO306)</f>
        <v>GRC Simvastatin TEVA PHARMA B.V., Haarlem, THE NETHERLANDS film-coated tablet 30 x 40mg/</v>
      </c>
      <c r="K306" s="2" t="str">
        <f aca="false">CONCATENATE(BI306," ",CK306," ",BE306," ",BO306," ",R306,S306," x ",DK306,DL306,"/",DN306,DO306)</f>
        <v>GRC Simvastatin TEVA PHARMA B.V., Haarlem, THE NETHERLANDS film-coated tablet 30 x 40mg/</v>
      </c>
      <c r="L306" s="2"/>
      <c r="M306" s="2"/>
      <c r="N306" s="2"/>
      <c r="O306" s="2"/>
      <c r="P306" s="0" t="n">
        <v>30</v>
      </c>
      <c r="Q306" s="73"/>
      <c r="R306" s="0" t="n">
        <v>30</v>
      </c>
      <c r="S306" s="73"/>
      <c r="T306" s="92"/>
      <c r="U306" s="92"/>
      <c r="V306" s="92"/>
      <c r="W306" s="92"/>
      <c r="X306" s="2"/>
      <c r="Y306" s="2"/>
      <c r="Z306" s="2"/>
      <c r="AA306" s="2" t="n">
        <v>30</v>
      </c>
      <c r="AB306" s="2"/>
      <c r="AC306" s="0" t="s">
        <v>1910</v>
      </c>
      <c r="AD306" s="2"/>
      <c r="AE306" s="2"/>
      <c r="AF306" s="110" t="n">
        <v>10221000</v>
      </c>
      <c r="AG306" s="0" t="s">
        <v>781</v>
      </c>
      <c r="AH306" s="0" t="s">
        <v>1659</v>
      </c>
      <c r="AI306" s="0" t="s">
        <v>1660</v>
      </c>
      <c r="AJ306" s="34" t="n">
        <v>15054000</v>
      </c>
      <c r="AK306" s="93" t="s">
        <v>183</v>
      </c>
      <c r="AL306" s="2"/>
      <c r="AM306" s="2"/>
      <c r="AN306" s="2"/>
      <c r="AO306" s="2"/>
      <c r="AP306" s="0" t="n">
        <v>30</v>
      </c>
      <c r="AR306" s="73"/>
      <c r="AS306" s="73" t="n">
        <f aca="false">AS305+1</f>
        <v>56565821</v>
      </c>
      <c r="AT306" s="36" t="str">
        <f aca="false">CONCATENATE(BI306," ",CK306," ",BE306," ",BO306," ",DK306,DL306,"/",DN306,DO306)</f>
        <v>GRC Simvastatin TEVA PHARMA B.V., Haarlem, THE NETHERLANDS film-coated tablet 40mg/</v>
      </c>
      <c r="AU306" s="29"/>
      <c r="AW306" s="2"/>
      <c r="AX306" s="33" t="s">
        <v>1911</v>
      </c>
      <c r="AY306" s="2"/>
      <c r="AZ306" s="0" t="s">
        <v>1143</v>
      </c>
      <c r="BA306" s="4" t="s">
        <v>1144</v>
      </c>
      <c r="BB306" s="110" t="n">
        <v>10221000</v>
      </c>
      <c r="BC306" s="0" t="s">
        <v>781</v>
      </c>
      <c r="BD306" s="94"/>
      <c r="BE306" s="0" t="s">
        <v>1562</v>
      </c>
      <c r="BF306" s="2"/>
      <c r="BG306" s="0" t="s">
        <v>1908</v>
      </c>
      <c r="BH306" s="2"/>
      <c r="BI306" s="95" t="s">
        <v>1384</v>
      </c>
      <c r="BJ306" s="0" t="str">
        <f aca="false">CONCATENATE(CK306," ",BO306," ",DK306,DL306,"/",DN306,DO306)</f>
        <v>Simvastatin film-coated tablet 40mg/</v>
      </c>
      <c r="BK306" s="95"/>
      <c r="BL306" s="0" t="str">
        <f aca="false">CONCATENATE(CK306," ",BO306," ",DK306,DL306,"/",DN306,DO306)</f>
        <v>Simvastatin film-coated tablet 40mg/</v>
      </c>
      <c r="BM306" s="2"/>
      <c r="BN306" s="110" t="n">
        <v>10221000</v>
      </c>
      <c r="BO306" s="0" t="s">
        <v>781</v>
      </c>
      <c r="BP306" s="92"/>
      <c r="BQ306" s="92"/>
      <c r="BR306" s="2"/>
      <c r="BS306" s="0" t="s">
        <v>1659</v>
      </c>
      <c r="BT306" s="2"/>
      <c r="BU306" s="2"/>
      <c r="BV306" s="34" t="n">
        <v>15054000</v>
      </c>
      <c r="BW306" s="93" t="s">
        <v>183</v>
      </c>
      <c r="BX306" s="2"/>
      <c r="BY306" s="2"/>
      <c r="BZ306" s="0" t="n">
        <v>20053000</v>
      </c>
      <c r="CA306" s="100" t="s">
        <v>191</v>
      </c>
      <c r="CB306" s="92"/>
      <c r="CC306" s="92"/>
      <c r="CD306" s="2"/>
      <c r="CE306" s="2"/>
      <c r="CF306" s="2"/>
      <c r="CG306" s="2"/>
      <c r="CH306" s="43" t="n">
        <v>100000091786</v>
      </c>
      <c r="CI306" s="43" t="s">
        <v>192</v>
      </c>
      <c r="CJ306" s="43" t="n">
        <v>100000091786</v>
      </c>
      <c r="CK306" s="0" t="s">
        <v>1144</v>
      </c>
      <c r="CL306" s="73"/>
      <c r="CM306" s="43" t="n">
        <v>100000091786</v>
      </c>
      <c r="CN306" s="73" t="s">
        <v>1148</v>
      </c>
      <c r="CO306" s="92"/>
      <c r="CP306" s="98"/>
      <c r="CQ306" s="0" t="n">
        <v>79902639</v>
      </c>
      <c r="CR306" s="2"/>
      <c r="CS306" s="2"/>
      <c r="CX306" s="2"/>
      <c r="CY306" s="2"/>
      <c r="CZ306" s="92"/>
      <c r="DA306" s="92"/>
      <c r="DB306" s="92"/>
      <c r="DC306" s="92"/>
      <c r="DD306" s="92"/>
      <c r="DE306" s="99" t="s">
        <v>1756</v>
      </c>
      <c r="DF306" s="0" t="s">
        <v>202</v>
      </c>
      <c r="DG306" s="11"/>
      <c r="DH306" s="46" t="n">
        <v>1</v>
      </c>
      <c r="DI306" s="93" t="s">
        <v>183</v>
      </c>
      <c r="DJ306" s="34" t="n">
        <v>15054000</v>
      </c>
      <c r="DK306" s="99" t="s">
        <v>1756</v>
      </c>
      <c r="DL306" s="5" t="s">
        <v>202</v>
      </c>
      <c r="DS306" s="0" t="s">
        <v>1729</v>
      </c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99"/>
      <c r="EH306" s="2"/>
      <c r="EI306" s="2"/>
      <c r="EJ306" s="2"/>
      <c r="EK306" s="2"/>
      <c r="ER306" s="32" t="str">
        <f aca="false">CONCATENATE(CN306," ",FD306," ",DK306,DL306,"/",DN306,DO306)</f>
        <v>simvastatine oral 40mg/</v>
      </c>
      <c r="FD306" s="33" t="s">
        <v>210</v>
      </c>
      <c r="FE306" s="32" t="str">
        <f aca="false">CONCATENATE(CN306," ",FD306," ",DK306,DL306,"/",DN306,DO306)</f>
        <v>simvastatine oral 40mg/</v>
      </c>
    </row>
    <row r="307" customFormat="false" ht="13.8" hidden="false" customHeight="false" outlineLevel="0" collapsed="false">
      <c r="A307" s="91" t="n">
        <v>4572</v>
      </c>
      <c r="B307" s="0" t="s">
        <v>1912</v>
      </c>
      <c r="C307" s="92"/>
      <c r="D307" s="92"/>
      <c r="E307" s="92"/>
      <c r="F307" s="92"/>
      <c r="G307" s="0" t="n">
        <v>4066</v>
      </c>
      <c r="H307" s="91" t="n">
        <v>254550302</v>
      </c>
      <c r="I307" s="91" t="n">
        <v>254550302</v>
      </c>
      <c r="J307" s="2" t="str">
        <f aca="false">CONCATENATE(BI307," ",CK307," ",BE307," ",BO307," ",R307,S307," x ",DK307,DL307,"/",DN307,DO307)</f>
        <v>GRC Simvastatin HEREMCO Μ.Ε.Π.Ε. film-coated tablet 30 x 20mg/</v>
      </c>
      <c r="K307" s="2" t="str">
        <f aca="false">CONCATENATE(BI307," ",CK307," ",BE307," ",BO307," ",R307,S307," x ",DK307,DL307,"/",DN307,DO307)</f>
        <v>GRC Simvastatin HEREMCO Μ.Ε.Π.Ε. film-coated tablet 30 x 20mg/</v>
      </c>
      <c r="L307" s="2"/>
      <c r="M307" s="2"/>
      <c r="N307" s="2"/>
      <c r="O307" s="2"/>
      <c r="P307" s="0" t="n">
        <v>30</v>
      </c>
      <c r="Q307" s="73"/>
      <c r="R307" s="0" t="n">
        <v>30</v>
      </c>
      <c r="S307" s="73"/>
      <c r="T307" s="92"/>
      <c r="U307" s="92"/>
      <c r="V307" s="92"/>
      <c r="W307" s="92"/>
      <c r="X307" s="2"/>
      <c r="Y307" s="2"/>
      <c r="Z307" s="2"/>
      <c r="AA307" s="2" t="n">
        <v>30</v>
      </c>
      <c r="AB307" s="2"/>
      <c r="AC307" s="0" t="s">
        <v>1735</v>
      </c>
      <c r="AD307" s="2"/>
      <c r="AE307" s="2"/>
      <c r="AF307" s="110" t="n">
        <v>10221000</v>
      </c>
      <c r="AG307" s="0" t="s">
        <v>781</v>
      </c>
      <c r="AH307" s="0" t="s">
        <v>1659</v>
      </c>
      <c r="AI307" s="0" t="s">
        <v>1660</v>
      </c>
      <c r="AJ307" s="34" t="n">
        <v>15054000</v>
      </c>
      <c r="AK307" s="93" t="s">
        <v>183</v>
      </c>
      <c r="AL307" s="2"/>
      <c r="AM307" s="2"/>
      <c r="AN307" s="2"/>
      <c r="AO307" s="2"/>
      <c r="AP307" s="0" t="n">
        <v>30</v>
      </c>
      <c r="AR307" s="73"/>
      <c r="AS307" s="73" t="n">
        <f aca="false">AS306+1</f>
        <v>56565822</v>
      </c>
      <c r="AT307" s="36" t="str">
        <f aca="false">CONCATENATE(BI307," ",CK307," ",BE307," ",BO307," ",DK307,DL307,"/",DN307,DO307)</f>
        <v>GRC Simvastatin HEREMCO Μ.Ε.Π.Ε. film-coated tablet 20mg/</v>
      </c>
      <c r="AU307" s="29"/>
      <c r="AW307" s="2"/>
      <c r="AX307" s="33" t="s">
        <v>1913</v>
      </c>
      <c r="AY307" s="2"/>
      <c r="AZ307" s="0" t="s">
        <v>1143</v>
      </c>
      <c r="BA307" s="4" t="s">
        <v>1144</v>
      </c>
      <c r="BB307" s="110" t="n">
        <v>10221000</v>
      </c>
      <c r="BC307" s="0" t="s">
        <v>781</v>
      </c>
      <c r="BD307" s="94"/>
      <c r="BE307" s="0" t="s">
        <v>1914</v>
      </c>
      <c r="BF307" s="2"/>
      <c r="BG307" s="0" t="s">
        <v>1538</v>
      </c>
      <c r="BH307" s="2"/>
      <c r="BI307" s="95" t="s">
        <v>1384</v>
      </c>
      <c r="BJ307" s="0" t="str">
        <f aca="false">CONCATENATE(CK307," ",BO307," ",DK307,DL307,"/",DN307,DO307)</f>
        <v>Simvastatin film-coated tablet 20mg/</v>
      </c>
      <c r="BK307" s="95"/>
      <c r="BL307" s="0" t="str">
        <f aca="false">CONCATENATE(CK307," ",BO307," ",DK307,DL307,"/",DN307,DO307)</f>
        <v>Simvastatin film-coated tablet 20mg/</v>
      </c>
      <c r="BM307" s="2"/>
      <c r="BN307" s="110" t="n">
        <v>10221000</v>
      </c>
      <c r="BO307" s="0" t="s">
        <v>781</v>
      </c>
      <c r="BP307" s="92"/>
      <c r="BQ307" s="92"/>
      <c r="BR307" s="2"/>
      <c r="BS307" s="0" t="s">
        <v>1659</v>
      </c>
      <c r="BT307" s="2"/>
      <c r="BU307" s="2"/>
      <c r="BV307" s="34" t="n">
        <v>15054000</v>
      </c>
      <c r="BW307" s="93" t="s">
        <v>183</v>
      </c>
      <c r="BX307" s="2"/>
      <c r="BY307" s="2"/>
      <c r="BZ307" s="0" t="n">
        <v>20053000</v>
      </c>
      <c r="CA307" s="100" t="s">
        <v>191</v>
      </c>
      <c r="CB307" s="92"/>
      <c r="CC307" s="92"/>
      <c r="CD307" s="2"/>
      <c r="CE307" s="2"/>
      <c r="CF307" s="2"/>
      <c r="CG307" s="2"/>
      <c r="CH307" s="43" t="n">
        <v>100000091786</v>
      </c>
      <c r="CI307" s="43" t="s">
        <v>192</v>
      </c>
      <c r="CJ307" s="43" t="n">
        <v>100000091786</v>
      </c>
      <c r="CK307" s="0" t="s">
        <v>1144</v>
      </c>
      <c r="CL307" s="73"/>
      <c r="CM307" s="43" t="n">
        <v>100000091786</v>
      </c>
      <c r="CN307" s="73" t="s">
        <v>1148</v>
      </c>
      <c r="CO307" s="92"/>
      <c r="CP307" s="98"/>
      <c r="CQ307" s="0" t="n">
        <v>79902639</v>
      </c>
      <c r="CR307" s="2"/>
      <c r="CS307" s="2"/>
      <c r="CX307" s="2"/>
      <c r="CY307" s="2"/>
      <c r="CZ307" s="92"/>
      <c r="DA307" s="92"/>
      <c r="DB307" s="92"/>
      <c r="DC307" s="92"/>
      <c r="DD307" s="92"/>
      <c r="DE307" s="99" t="s">
        <v>877</v>
      </c>
      <c r="DF307" s="0" t="s">
        <v>202</v>
      </c>
      <c r="DG307" s="11"/>
      <c r="DH307" s="46" t="n">
        <v>1</v>
      </c>
      <c r="DI307" s="93" t="s">
        <v>183</v>
      </c>
      <c r="DJ307" s="34" t="n">
        <v>15054000</v>
      </c>
      <c r="DK307" s="99" t="s">
        <v>877</v>
      </c>
      <c r="DL307" s="5" t="s">
        <v>202</v>
      </c>
      <c r="DS307" s="0" t="s">
        <v>1725</v>
      </c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99"/>
      <c r="EH307" s="2"/>
      <c r="EI307" s="2"/>
      <c r="EJ307" s="2"/>
      <c r="EK307" s="2"/>
      <c r="ER307" s="32" t="str">
        <f aca="false">CONCATENATE(CN307," ",FD307," ",DK307,DL307,"/",DN307,DO307)</f>
        <v>simvastatine oral 20mg/</v>
      </c>
      <c r="FD307" s="33" t="s">
        <v>210</v>
      </c>
      <c r="FE307" s="32" t="str">
        <f aca="false">CONCATENATE(CN307," ",FD307," ",DK307,DL307,"/",DN307,DO307)</f>
        <v>simvastatine oral 20mg/</v>
      </c>
    </row>
    <row r="308" customFormat="false" ht="13.8" hidden="false" customHeight="false" outlineLevel="0" collapsed="false">
      <c r="A308" s="91" t="n">
        <v>4573</v>
      </c>
      <c r="B308" s="0" t="s">
        <v>1915</v>
      </c>
      <c r="C308" s="92"/>
      <c r="D308" s="92"/>
      <c r="E308" s="92"/>
      <c r="F308" s="92"/>
      <c r="G308" s="0" t="n">
        <v>4067</v>
      </c>
      <c r="H308" s="91" t="n">
        <v>254550303</v>
      </c>
      <c r="I308" s="91" t="n">
        <v>254550303</v>
      </c>
      <c r="J308" s="2" t="str">
        <f aca="false">CONCATENATE(BI308," ",CK308," ",BE308," ",BO308," ",R308,S308," x ",DK308,DL308,"/",DN308,DO308)</f>
        <v>GRC Simvastatin HEREMCO Μ.Ε.Π.Ε. film-coated tablet 30 x 40mg/</v>
      </c>
      <c r="K308" s="2" t="str">
        <f aca="false">CONCATENATE(BI308," ",CK308," ",BE308," ",BO308," ",R308,S308," x ",DK308,DL308,"/",DN308,DO308)</f>
        <v>GRC Simvastatin HEREMCO Μ.Ε.Π.Ε. film-coated tablet 30 x 40mg/</v>
      </c>
      <c r="L308" s="2"/>
      <c r="M308" s="2"/>
      <c r="N308" s="2"/>
      <c r="O308" s="2"/>
      <c r="P308" s="0" t="n">
        <v>30</v>
      </c>
      <c r="Q308" s="73"/>
      <c r="R308" s="0" t="n">
        <v>30</v>
      </c>
      <c r="S308" s="73"/>
      <c r="T308" s="92"/>
      <c r="U308" s="92"/>
      <c r="V308" s="92"/>
      <c r="W308" s="92"/>
      <c r="X308" s="2"/>
      <c r="Y308" s="2"/>
      <c r="Z308" s="2"/>
      <c r="AA308" s="2" t="n">
        <v>60</v>
      </c>
      <c r="AB308" s="2"/>
      <c r="AC308" s="0" t="s">
        <v>1916</v>
      </c>
      <c r="AD308" s="2"/>
      <c r="AE308" s="2"/>
      <c r="AF308" s="110" t="n">
        <v>10221000</v>
      </c>
      <c r="AG308" s="0" t="s">
        <v>781</v>
      </c>
      <c r="AH308" s="0" t="s">
        <v>1659</v>
      </c>
      <c r="AI308" s="0" t="s">
        <v>1660</v>
      </c>
      <c r="AJ308" s="34" t="n">
        <v>15054000</v>
      </c>
      <c r="AK308" s="93" t="s">
        <v>183</v>
      </c>
      <c r="AL308" s="2"/>
      <c r="AM308" s="2"/>
      <c r="AN308" s="2"/>
      <c r="AO308" s="2"/>
      <c r="AP308" s="0" t="n">
        <v>30</v>
      </c>
      <c r="AR308" s="73"/>
      <c r="AS308" s="73" t="n">
        <f aca="false">AS307+1</f>
        <v>56565823</v>
      </c>
      <c r="AT308" s="36" t="str">
        <f aca="false">CONCATENATE(BI308," ",CK308," ",BE308," ",BO308," ",DK308,DL308,"/",DN308,DO308)</f>
        <v>GRC Simvastatin HEREMCO Μ.Ε.Π.Ε. film-coated tablet 40mg/</v>
      </c>
      <c r="AU308" s="29"/>
      <c r="AW308" s="2"/>
      <c r="AX308" s="33" t="s">
        <v>1917</v>
      </c>
      <c r="AY308" s="2"/>
      <c r="AZ308" s="0" t="s">
        <v>1143</v>
      </c>
      <c r="BA308" s="4" t="s">
        <v>1144</v>
      </c>
      <c r="BB308" s="110" t="n">
        <v>10221000</v>
      </c>
      <c r="BC308" s="0" t="s">
        <v>781</v>
      </c>
      <c r="BD308" s="94"/>
      <c r="BE308" s="0" t="s">
        <v>1914</v>
      </c>
      <c r="BF308" s="2"/>
      <c r="BG308" s="0" t="s">
        <v>1538</v>
      </c>
      <c r="BH308" s="2"/>
      <c r="BI308" s="95" t="s">
        <v>1384</v>
      </c>
      <c r="BJ308" s="0" t="str">
        <f aca="false">CONCATENATE(CK308," ",BO308," ",DK308,DL308,"/",DN308,DO308)</f>
        <v>Simvastatin film-coated tablet 40mg/</v>
      </c>
      <c r="BK308" s="95"/>
      <c r="BL308" s="0" t="str">
        <f aca="false">CONCATENATE(CK308," ",BO308," ",DK308,DL308,"/",DN308,DO308)</f>
        <v>Simvastatin film-coated tablet 40mg/</v>
      </c>
      <c r="BM308" s="2"/>
      <c r="BN308" s="110" t="n">
        <v>10221000</v>
      </c>
      <c r="BO308" s="0" t="s">
        <v>781</v>
      </c>
      <c r="BP308" s="92"/>
      <c r="BQ308" s="92"/>
      <c r="BR308" s="2"/>
      <c r="BS308" s="0" t="s">
        <v>1659</v>
      </c>
      <c r="BT308" s="2"/>
      <c r="BU308" s="2"/>
      <c r="BV308" s="34" t="n">
        <v>15054000</v>
      </c>
      <c r="BW308" s="93" t="s">
        <v>183</v>
      </c>
      <c r="BX308" s="2"/>
      <c r="BY308" s="2"/>
      <c r="BZ308" s="0" t="n">
        <v>20053000</v>
      </c>
      <c r="CA308" s="100" t="s">
        <v>191</v>
      </c>
      <c r="CB308" s="92"/>
      <c r="CC308" s="92"/>
      <c r="CD308" s="2"/>
      <c r="CE308" s="2"/>
      <c r="CF308" s="2"/>
      <c r="CG308" s="2"/>
      <c r="CH308" s="43" t="n">
        <v>100000091786</v>
      </c>
      <c r="CI308" s="43" t="s">
        <v>192</v>
      </c>
      <c r="CJ308" s="43" t="n">
        <v>100000091786</v>
      </c>
      <c r="CK308" s="0" t="s">
        <v>1144</v>
      </c>
      <c r="CL308" s="73"/>
      <c r="CM308" s="43" t="n">
        <v>100000091786</v>
      </c>
      <c r="CN308" s="73" t="s">
        <v>1148</v>
      </c>
      <c r="CO308" s="92"/>
      <c r="CP308" s="98"/>
      <c r="CQ308" s="0" t="n">
        <v>79902639</v>
      </c>
      <c r="CR308" s="2"/>
      <c r="CS308" s="2"/>
      <c r="CX308" s="2"/>
      <c r="CY308" s="2"/>
      <c r="CZ308" s="92"/>
      <c r="DA308" s="92"/>
      <c r="DB308" s="92"/>
      <c r="DC308" s="92"/>
      <c r="DD308" s="92"/>
      <c r="DE308" s="99" t="s">
        <v>1756</v>
      </c>
      <c r="DF308" s="0" t="s">
        <v>202</v>
      </c>
      <c r="DG308" s="11"/>
      <c r="DH308" s="46" t="n">
        <v>1</v>
      </c>
      <c r="DI308" s="93" t="s">
        <v>183</v>
      </c>
      <c r="DJ308" s="34" t="n">
        <v>15054000</v>
      </c>
      <c r="DK308" s="99" t="s">
        <v>1756</v>
      </c>
      <c r="DL308" s="5" t="s">
        <v>202</v>
      </c>
      <c r="DS308" s="0" t="s">
        <v>1725</v>
      </c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99"/>
      <c r="EH308" s="2"/>
      <c r="EI308" s="2"/>
      <c r="EJ308" s="2"/>
      <c r="EK308" s="2"/>
      <c r="ER308" s="32" t="str">
        <f aca="false">CONCATENATE(CN308," ",FD308," ",DK308,DL308,"/",DN308,DO308)</f>
        <v>simvastatine oral 40mg/</v>
      </c>
      <c r="FD308" s="33" t="s">
        <v>210</v>
      </c>
      <c r="FE308" s="32" t="str">
        <f aca="false">CONCATENATE(CN308," ",FD308," ",DK308,DL308,"/",DN308,DO308)</f>
        <v>simvastatine oral 40mg/</v>
      </c>
    </row>
    <row r="309" customFormat="false" ht="13.8" hidden="false" customHeight="false" outlineLevel="0" collapsed="false">
      <c r="A309" s="91" t="n">
        <v>4066</v>
      </c>
      <c r="B309" s="0" t="s">
        <v>1918</v>
      </c>
      <c r="C309" s="92"/>
      <c r="D309" s="92"/>
      <c r="E309" s="92"/>
      <c r="F309" s="92"/>
      <c r="G309" s="0" t="n">
        <v>4068</v>
      </c>
      <c r="H309" s="91" t="n">
        <v>254550402</v>
      </c>
      <c r="I309" s="91" t="n">
        <v>254550402</v>
      </c>
      <c r="J309" s="2" t="str">
        <f aca="false">CONCATENATE(BI309," ",CK309," ",BE309," ",BO309," ",R309,S309," x ",DK309,DL309,"/",DN309,DO309)</f>
        <v>GRC Simvastatin HELP ΑΒΕΕ film-coated tablet 30 x 20mg/</v>
      </c>
      <c r="K309" s="2" t="str">
        <f aca="false">CONCATENATE(BI309," ",CK309," ",BE309," ",BO309," ",R309,S309," x ",DK309,DL309,"/",DN309,DO309)</f>
        <v>GRC Simvastatin HELP ΑΒΕΕ film-coated tablet 30 x 20mg/</v>
      </c>
      <c r="L309" s="2"/>
      <c r="M309" s="2"/>
      <c r="N309" s="2"/>
      <c r="O309" s="2"/>
      <c r="P309" s="0" t="n">
        <v>30</v>
      </c>
      <c r="Q309" s="73"/>
      <c r="R309" s="0" t="n">
        <v>30</v>
      </c>
      <c r="S309" s="73"/>
      <c r="T309" s="92"/>
      <c r="U309" s="92"/>
      <c r="V309" s="92"/>
      <c r="W309" s="92"/>
      <c r="X309" s="2"/>
      <c r="Y309" s="2"/>
      <c r="Z309" s="2"/>
      <c r="AA309" s="2" t="n">
        <v>30</v>
      </c>
      <c r="AB309" s="2"/>
      <c r="AC309" s="0" t="s">
        <v>1919</v>
      </c>
      <c r="AD309" s="2"/>
      <c r="AE309" s="2"/>
      <c r="AF309" s="110" t="n">
        <v>10221000</v>
      </c>
      <c r="AG309" s="0" t="s">
        <v>781</v>
      </c>
      <c r="AH309" s="0" t="s">
        <v>1659</v>
      </c>
      <c r="AI309" s="0" t="s">
        <v>1660</v>
      </c>
      <c r="AJ309" s="34" t="n">
        <v>15054000</v>
      </c>
      <c r="AK309" s="93" t="s">
        <v>183</v>
      </c>
      <c r="AL309" s="2"/>
      <c r="AM309" s="2"/>
      <c r="AN309" s="2"/>
      <c r="AO309" s="2"/>
      <c r="AP309" s="0" t="n">
        <v>30</v>
      </c>
      <c r="AR309" s="73"/>
      <c r="AS309" s="73" t="n">
        <f aca="false">AS308+1</f>
        <v>56565824</v>
      </c>
      <c r="AT309" s="36" t="str">
        <f aca="false">CONCATENATE(BI309," ",CK309," ",BE309," ",BO309," ",DK309,DL309,"/",DN309,DO309)</f>
        <v>GRC Simvastatin HELP ΑΒΕΕ film-coated tablet 20mg/</v>
      </c>
      <c r="AU309" s="29"/>
      <c r="AW309" s="2"/>
      <c r="AX309" s="33" t="s">
        <v>1920</v>
      </c>
      <c r="AY309" s="2"/>
      <c r="AZ309" s="0" t="s">
        <v>1143</v>
      </c>
      <c r="BA309" s="4" t="s">
        <v>1144</v>
      </c>
      <c r="BB309" s="110" t="n">
        <v>10221000</v>
      </c>
      <c r="BC309" s="0" t="s">
        <v>781</v>
      </c>
      <c r="BD309" s="94"/>
      <c r="BE309" s="0" t="s">
        <v>1538</v>
      </c>
      <c r="BF309" s="2"/>
      <c r="BG309" s="0" t="s">
        <v>1538</v>
      </c>
      <c r="BH309" s="2"/>
      <c r="BI309" s="95" t="s">
        <v>1384</v>
      </c>
      <c r="BJ309" s="0" t="str">
        <f aca="false">CONCATENATE(CK309," ",BO309," ",DK309,DL309,"/",DN309,DO309)</f>
        <v>Simvastatin film-coated tablet 20mg/</v>
      </c>
      <c r="BK309" s="95"/>
      <c r="BL309" s="0" t="str">
        <f aca="false">CONCATENATE(CK309," ",BO309," ",DK309,DL309,"/",DN309,DO309)</f>
        <v>Simvastatin film-coated tablet 20mg/</v>
      </c>
      <c r="BM309" s="2"/>
      <c r="BN309" s="110" t="n">
        <v>10221000</v>
      </c>
      <c r="BO309" s="0" t="s">
        <v>781</v>
      </c>
      <c r="BP309" s="92"/>
      <c r="BQ309" s="92"/>
      <c r="BR309" s="2"/>
      <c r="BS309" s="0" t="s">
        <v>1659</v>
      </c>
      <c r="BT309" s="2"/>
      <c r="BU309" s="2"/>
      <c r="BV309" s="34" t="n">
        <v>15054000</v>
      </c>
      <c r="BW309" s="93" t="s">
        <v>183</v>
      </c>
      <c r="BX309" s="2"/>
      <c r="BY309" s="2"/>
      <c r="BZ309" s="0" t="n">
        <v>20053000</v>
      </c>
      <c r="CA309" s="100" t="s">
        <v>191</v>
      </c>
      <c r="CB309" s="92"/>
      <c r="CC309" s="92"/>
      <c r="CD309" s="2"/>
      <c r="CE309" s="2"/>
      <c r="CF309" s="2"/>
      <c r="CG309" s="2"/>
      <c r="CH309" s="43" t="n">
        <v>100000091786</v>
      </c>
      <c r="CI309" s="43" t="s">
        <v>192</v>
      </c>
      <c r="CJ309" s="43" t="n">
        <v>100000091786</v>
      </c>
      <c r="CK309" s="0" t="s">
        <v>1144</v>
      </c>
      <c r="CL309" s="73"/>
      <c r="CM309" s="43" t="n">
        <v>100000091786</v>
      </c>
      <c r="CN309" s="73" t="s">
        <v>1148</v>
      </c>
      <c r="CO309" s="92"/>
      <c r="CP309" s="98"/>
      <c r="CQ309" s="0" t="n">
        <v>79902639</v>
      </c>
      <c r="CR309" s="2"/>
      <c r="CS309" s="2"/>
      <c r="CX309" s="2"/>
      <c r="CY309" s="2"/>
      <c r="CZ309" s="92"/>
      <c r="DA309" s="92"/>
      <c r="DB309" s="92"/>
      <c r="DC309" s="92"/>
      <c r="DD309" s="92"/>
      <c r="DE309" s="99" t="s">
        <v>877</v>
      </c>
      <c r="DF309" s="0" t="s">
        <v>202</v>
      </c>
      <c r="DG309" s="11"/>
      <c r="DH309" s="46" t="n">
        <v>1</v>
      </c>
      <c r="DI309" s="93" t="s">
        <v>183</v>
      </c>
      <c r="DJ309" s="34" t="n">
        <v>15054000</v>
      </c>
      <c r="DK309" s="99" t="s">
        <v>877</v>
      </c>
      <c r="DL309" s="5" t="s">
        <v>202</v>
      </c>
      <c r="DS309" s="0" t="s">
        <v>1729</v>
      </c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99"/>
      <c r="EH309" s="2"/>
      <c r="EI309" s="2"/>
      <c r="EJ309" s="2"/>
      <c r="EK309" s="2"/>
      <c r="ER309" s="32" t="str">
        <f aca="false">CONCATENATE(CN309," ",FD309," ",DK309,DL309,"/",DN309,DO309)</f>
        <v>simvastatine oral 20mg/</v>
      </c>
      <c r="FD309" s="33" t="s">
        <v>210</v>
      </c>
      <c r="FE309" s="32" t="str">
        <f aca="false">CONCATENATE(CN309," ",FD309," ",DK309,DL309,"/",DN309,DO309)</f>
        <v>simvastatine oral 20mg/</v>
      </c>
    </row>
    <row r="310" customFormat="false" ht="13.8" hidden="false" customHeight="false" outlineLevel="0" collapsed="false">
      <c r="A310" s="91" t="n">
        <v>4067</v>
      </c>
      <c r="B310" s="0" t="s">
        <v>1921</v>
      </c>
      <c r="C310" s="92"/>
      <c r="D310" s="92"/>
      <c r="E310" s="92"/>
      <c r="F310" s="92"/>
      <c r="G310" s="0" t="n">
        <v>4069</v>
      </c>
      <c r="H310" s="91" t="n">
        <v>254550403</v>
      </c>
      <c r="I310" s="91" t="n">
        <v>254550403</v>
      </c>
      <c r="J310" s="2" t="str">
        <f aca="false">CONCATENATE(BI310," ",CK310," ",BE310," ",BO310," ",R310,S310," x ",DK310,DL310,"/",DN310,DO310)</f>
        <v>GRC Simvastatin HELP ΑΒΕΕ film-coated tablet 60 x 20mg/</v>
      </c>
      <c r="K310" s="2" t="str">
        <f aca="false">CONCATENATE(BI310," ",CK310," ",BE310," ",BO310," ",R310,S310," x ",DK310,DL310,"/",DN310,DO310)</f>
        <v>GRC Simvastatin HELP ΑΒΕΕ film-coated tablet 60 x 20mg/</v>
      </c>
      <c r="L310" s="2"/>
      <c r="M310" s="2"/>
      <c r="N310" s="2"/>
      <c r="O310" s="2"/>
      <c r="P310" s="0" t="n">
        <v>60</v>
      </c>
      <c r="Q310" s="73"/>
      <c r="R310" s="0" t="n">
        <v>60</v>
      </c>
      <c r="S310" s="73"/>
      <c r="T310" s="92"/>
      <c r="U310" s="92"/>
      <c r="V310" s="92"/>
      <c r="W310" s="92"/>
      <c r="X310" s="2"/>
      <c r="Y310" s="2"/>
      <c r="Z310" s="2"/>
      <c r="AA310" s="2" t="n">
        <v>60</v>
      </c>
      <c r="AB310" s="2"/>
      <c r="AC310" s="0" t="s">
        <v>1922</v>
      </c>
      <c r="AD310" s="2"/>
      <c r="AE310" s="2"/>
      <c r="AF310" s="110" t="n">
        <v>10221000</v>
      </c>
      <c r="AG310" s="0" t="s">
        <v>781</v>
      </c>
      <c r="AH310" s="0" t="s">
        <v>1659</v>
      </c>
      <c r="AI310" s="0" t="s">
        <v>1660</v>
      </c>
      <c r="AJ310" s="34" t="n">
        <v>15054000</v>
      </c>
      <c r="AK310" s="93" t="s">
        <v>183</v>
      </c>
      <c r="AL310" s="2"/>
      <c r="AM310" s="2"/>
      <c r="AN310" s="2"/>
      <c r="AO310" s="2"/>
      <c r="AP310" s="0" t="n">
        <v>60</v>
      </c>
      <c r="AR310" s="73"/>
      <c r="AS310" s="73" t="n">
        <f aca="false">AS309+1</f>
        <v>56565825</v>
      </c>
      <c r="AT310" s="36" t="str">
        <f aca="false">CONCATENATE(BI310," ",CK310," ",BE310," ",BO310," ",DK310,DL310,"/",DN310,DO310)</f>
        <v>GRC Simvastatin HELP ΑΒΕΕ film-coated tablet 20mg/</v>
      </c>
      <c r="AU310" s="29"/>
      <c r="AW310" s="2"/>
      <c r="AX310" s="33" t="s">
        <v>1920</v>
      </c>
      <c r="AY310" s="2"/>
      <c r="AZ310" s="0" t="s">
        <v>1143</v>
      </c>
      <c r="BA310" s="4" t="s">
        <v>1144</v>
      </c>
      <c r="BB310" s="110" t="n">
        <v>10221000</v>
      </c>
      <c r="BC310" s="0" t="s">
        <v>781</v>
      </c>
      <c r="BD310" s="94"/>
      <c r="BE310" s="0" t="s">
        <v>1538</v>
      </c>
      <c r="BF310" s="2"/>
      <c r="BG310" s="0" t="s">
        <v>1538</v>
      </c>
      <c r="BH310" s="2"/>
      <c r="BI310" s="95" t="s">
        <v>1384</v>
      </c>
      <c r="BJ310" s="0" t="str">
        <f aca="false">CONCATENATE(CK310," ",BO310," ",DK310,DL310,"/",DN310,DO310)</f>
        <v>Simvastatin film-coated tablet 20mg/</v>
      </c>
      <c r="BK310" s="95"/>
      <c r="BL310" s="0" t="str">
        <f aca="false">CONCATENATE(CK310," ",BO310," ",DK310,DL310,"/",DN310,DO310)</f>
        <v>Simvastatin film-coated tablet 20mg/</v>
      </c>
      <c r="BM310" s="2"/>
      <c r="BN310" s="110" t="n">
        <v>10221000</v>
      </c>
      <c r="BO310" s="0" t="s">
        <v>781</v>
      </c>
      <c r="BP310" s="92"/>
      <c r="BQ310" s="92"/>
      <c r="BR310" s="2"/>
      <c r="BS310" s="0" t="s">
        <v>1659</v>
      </c>
      <c r="BT310" s="2"/>
      <c r="BU310" s="2"/>
      <c r="BV310" s="34" t="n">
        <v>15054000</v>
      </c>
      <c r="BW310" s="93" t="s">
        <v>183</v>
      </c>
      <c r="BX310" s="2"/>
      <c r="BY310" s="2"/>
      <c r="BZ310" s="0" t="n">
        <v>20053000</v>
      </c>
      <c r="CA310" s="100" t="s">
        <v>191</v>
      </c>
      <c r="CB310" s="92"/>
      <c r="CC310" s="92"/>
      <c r="CD310" s="2"/>
      <c r="CE310" s="2"/>
      <c r="CF310" s="2"/>
      <c r="CG310" s="2"/>
      <c r="CH310" s="43" t="n">
        <v>100000091786</v>
      </c>
      <c r="CI310" s="43" t="s">
        <v>192</v>
      </c>
      <c r="CJ310" s="43" t="n">
        <v>100000091786</v>
      </c>
      <c r="CK310" s="0" t="s">
        <v>1144</v>
      </c>
      <c r="CL310" s="73"/>
      <c r="CM310" s="43" t="n">
        <v>100000091786</v>
      </c>
      <c r="CN310" s="73" t="s">
        <v>1148</v>
      </c>
      <c r="CO310" s="92"/>
      <c r="CP310" s="98"/>
      <c r="CQ310" s="0" t="n">
        <v>79902639</v>
      </c>
      <c r="CR310" s="2"/>
      <c r="CS310" s="2"/>
      <c r="CX310" s="2"/>
      <c r="CY310" s="2"/>
      <c r="CZ310" s="92"/>
      <c r="DA310" s="92"/>
      <c r="DB310" s="92"/>
      <c r="DC310" s="92"/>
      <c r="DD310" s="92"/>
      <c r="DE310" s="99" t="s">
        <v>877</v>
      </c>
      <c r="DF310" s="0" t="s">
        <v>202</v>
      </c>
      <c r="DG310" s="11"/>
      <c r="DH310" s="46" t="n">
        <v>1</v>
      </c>
      <c r="DI310" s="93" t="s">
        <v>183</v>
      </c>
      <c r="DJ310" s="34" t="n">
        <v>15054000</v>
      </c>
      <c r="DK310" s="99" t="s">
        <v>877</v>
      </c>
      <c r="DL310" s="5" t="s">
        <v>202</v>
      </c>
      <c r="DS310" s="0" t="s">
        <v>1729</v>
      </c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99"/>
      <c r="EH310" s="2"/>
      <c r="EI310" s="2"/>
      <c r="EJ310" s="2"/>
      <c r="EK310" s="2"/>
      <c r="ER310" s="32" t="str">
        <f aca="false">CONCATENATE(CN310," ",FD310," ",DK310,DL310,"/",DN310,DO310)</f>
        <v>simvastatine oral 20mg/</v>
      </c>
      <c r="FD310" s="33" t="s">
        <v>210</v>
      </c>
      <c r="FE310" s="32" t="str">
        <f aca="false">CONCATENATE(CN310," ",FD310," ",DK310,DL310,"/",DN310,DO310)</f>
        <v>simvastatine oral 20mg/</v>
      </c>
    </row>
    <row r="311" customFormat="false" ht="13.8" hidden="false" customHeight="false" outlineLevel="0" collapsed="false">
      <c r="A311" s="91" t="n">
        <v>4068</v>
      </c>
      <c r="B311" s="0" t="s">
        <v>1923</v>
      </c>
      <c r="C311" s="92"/>
      <c r="D311" s="92"/>
      <c r="E311" s="92"/>
      <c r="F311" s="92"/>
      <c r="G311" s="0" t="n">
        <v>4214</v>
      </c>
      <c r="H311" s="91" t="n">
        <v>256950102</v>
      </c>
      <c r="I311" s="91" t="n">
        <v>256950102</v>
      </c>
      <c r="J311" s="2" t="str">
        <f aca="false">CONCATENATE(BI311," ",CK311," ",BE311," ",BO311," ",R311,S311," x ",DK311,DL311,"/",DN311,DO311)</f>
        <v>GRC Simvastatin HELP ΑΒΕΕ film-coated tablet 30 x 40mg/</v>
      </c>
      <c r="K311" s="2" t="str">
        <f aca="false">CONCATENATE(BI311," ",CK311," ",BE311," ",BO311," ",R311,S311," x ",DK311,DL311,"/",DN311,DO311)</f>
        <v>GRC Simvastatin HELP ΑΒΕΕ film-coated tablet 30 x 40mg/</v>
      </c>
      <c r="L311" s="2"/>
      <c r="M311" s="2"/>
      <c r="N311" s="2"/>
      <c r="O311" s="2"/>
      <c r="P311" s="0" t="n">
        <v>30</v>
      </c>
      <c r="Q311" s="73"/>
      <c r="R311" s="0" t="n">
        <v>30</v>
      </c>
      <c r="S311" s="73"/>
      <c r="T311" s="92"/>
      <c r="U311" s="92"/>
      <c r="V311" s="92"/>
      <c r="W311" s="92"/>
      <c r="X311" s="2"/>
      <c r="Y311" s="2"/>
      <c r="Z311" s="2"/>
      <c r="AA311" s="2" t="n">
        <v>30</v>
      </c>
      <c r="AB311" s="2"/>
      <c r="AC311" s="0" t="s">
        <v>1731</v>
      </c>
      <c r="AD311" s="2"/>
      <c r="AE311" s="2"/>
      <c r="AF311" s="110" t="n">
        <v>10221000</v>
      </c>
      <c r="AG311" s="0" t="s">
        <v>781</v>
      </c>
      <c r="AH311" s="0" t="s">
        <v>1659</v>
      </c>
      <c r="AI311" s="0" t="s">
        <v>1660</v>
      </c>
      <c r="AJ311" s="34" t="n">
        <v>15054000</v>
      </c>
      <c r="AK311" s="93" t="s">
        <v>183</v>
      </c>
      <c r="AL311" s="2"/>
      <c r="AM311" s="2"/>
      <c r="AN311" s="2"/>
      <c r="AO311" s="2"/>
      <c r="AP311" s="0" t="n">
        <v>30</v>
      </c>
      <c r="AR311" s="73"/>
      <c r="AS311" s="73" t="n">
        <f aca="false">AS310+1</f>
        <v>56565826</v>
      </c>
      <c r="AT311" s="36" t="str">
        <f aca="false">CONCATENATE(BI311," ",CK311," ",BE311," ",BO311," ",DK311,DL311,"/",DN311,DO311)</f>
        <v>GRC Simvastatin HELP ΑΒΕΕ film-coated tablet 40mg/</v>
      </c>
      <c r="AU311" s="29"/>
      <c r="AW311" s="2"/>
      <c r="AX311" s="33" t="s">
        <v>1924</v>
      </c>
      <c r="AY311" s="2"/>
      <c r="AZ311" s="0" t="s">
        <v>1143</v>
      </c>
      <c r="BA311" s="4" t="s">
        <v>1144</v>
      </c>
      <c r="BB311" s="110" t="n">
        <v>10221000</v>
      </c>
      <c r="BC311" s="0" t="s">
        <v>781</v>
      </c>
      <c r="BD311" s="94"/>
      <c r="BE311" s="0" t="s">
        <v>1538</v>
      </c>
      <c r="BF311" s="2"/>
      <c r="BG311" s="0" t="s">
        <v>1925</v>
      </c>
      <c r="BH311" s="2"/>
      <c r="BI311" s="95" t="s">
        <v>1384</v>
      </c>
      <c r="BJ311" s="0" t="str">
        <f aca="false">CONCATENATE(CK311," ",BO311," ",DK311,DL311,"/",DN311,DO311)</f>
        <v>Simvastatin film-coated tablet 40mg/</v>
      </c>
      <c r="BK311" s="95"/>
      <c r="BL311" s="0" t="str">
        <f aca="false">CONCATENATE(CK311," ",BO311," ",DK311,DL311,"/",DN311,DO311)</f>
        <v>Simvastatin film-coated tablet 40mg/</v>
      </c>
      <c r="BM311" s="2"/>
      <c r="BN311" s="110" t="n">
        <v>10221000</v>
      </c>
      <c r="BO311" s="0" t="s">
        <v>781</v>
      </c>
      <c r="BP311" s="92"/>
      <c r="BQ311" s="92"/>
      <c r="BR311" s="2"/>
      <c r="BS311" s="0" t="s">
        <v>1659</v>
      </c>
      <c r="BT311" s="2"/>
      <c r="BU311" s="2"/>
      <c r="BV311" s="34" t="n">
        <v>15054000</v>
      </c>
      <c r="BW311" s="93" t="s">
        <v>183</v>
      </c>
      <c r="BX311" s="2"/>
      <c r="BY311" s="2"/>
      <c r="BZ311" s="0" t="n">
        <v>20053000</v>
      </c>
      <c r="CA311" s="100" t="s">
        <v>191</v>
      </c>
      <c r="CB311" s="92"/>
      <c r="CC311" s="92"/>
      <c r="CD311" s="2"/>
      <c r="CE311" s="2"/>
      <c r="CF311" s="2"/>
      <c r="CG311" s="2"/>
      <c r="CH311" s="43" t="n">
        <v>100000091786</v>
      </c>
      <c r="CI311" s="43" t="s">
        <v>192</v>
      </c>
      <c r="CJ311" s="43" t="n">
        <v>100000091786</v>
      </c>
      <c r="CK311" s="0" t="s">
        <v>1144</v>
      </c>
      <c r="CL311" s="73"/>
      <c r="CM311" s="43" t="n">
        <v>100000091786</v>
      </c>
      <c r="CN311" s="73" t="s">
        <v>1148</v>
      </c>
      <c r="CO311" s="92"/>
      <c r="CP311" s="98"/>
      <c r="CQ311" s="0" t="n">
        <v>79902639</v>
      </c>
      <c r="CR311" s="2"/>
      <c r="CS311" s="2"/>
      <c r="CX311" s="2"/>
      <c r="CY311" s="2"/>
      <c r="CZ311" s="92"/>
      <c r="DA311" s="92"/>
      <c r="DB311" s="92"/>
      <c r="DC311" s="92"/>
      <c r="DD311" s="92"/>
      <c r="DE311" s="99" t="s">
        <v>1756</v>
      </c>
      <c r="DF311" s="0" t="s">
        <v>202</v>
      </c>
      <c r="DG311" s="11"/>
      <c r="DH311" s="46" t="n">
        <v>1</v>
      </c>
      <c r="DI311" s="93" t="s">
        <v>183</v>
      </c>
      <c r="DJ311" s="34" t="n">
        <v>15054000</v>
      </c>
      <c r="DK311" s="99" t="s">
        <v>1756</v>
      </c>
      <c r="DL311" s="5" t="s">
        <v>202</v>
      </c>
      <c r="DS311" s="0" t="s">
        <v>1725</v>
      </c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99"/>
      <c r="EH311" s="2"/>
      <c r="EI311" s="2"/>
      <c r="EJ311" s="2"/>
      <c r="EK311" s="2"/>
      <c r="ER311" s="32" t="str">
        <f aca="false">CONCATENATE(CN311," ",FD311," ",DK311,DL311,"/",DN311,DO311)</f>
        <v>simvastatine oral 40mg/</v>
      </c>
      <c r="FD311" s="33" t="s">
        <v>210</v>
      </c>
      <c r="FE311" s="32" t="str">
        <f aca="false">CONCATENATE(CN311," ",FD311," ",DK311,DL311,"/",DN311,DO311)</f>
        <v>simvastatine oral 40mg/</v>
      </c>
    </row>
    <row r="312" customFormat="false" ht="13.8" hidden="false" customHeight="false" outlineLevel="0" collapsed="false">
      <c r="A312" s="91" t="n">
        <v>4069</v>
      </c>
      <c r="B312" s="0" t="s">
        <v>1926</v>
      </c>
      <c r="C312" s="92"/>
      <c r="D312" s="92"/>
      <c r="E312" s="92"/>
      <c r="F312" s="92"/>
      <c r="G312" s="0" t="n">
        <v>4215</v>
      </c>
      <c r="H312" s="91" t="n">
        <v>256950202</v>
      </c>
      <c r="I312" s="91" t="n">
        <v>256950202</v>
      </c>
      <c r="J312" s="2" t="str">
        <f aca="false">CONCATENATE(BI312," ",CK312," ",BE312," ",BO312," ",R312,S312," x ",DK312,DL312,"/",DN312,DO312)</f>
        <v>GRC Simvastatin HELP ΑΒΕΕ film-coated tablet 60 x 40mg/</v>
      </c>
      <c r="K312" s="2" t="str">
        <f aca="false">CONCATENATE(BI312," ",CK312," ",BE312," ",BO312," ",R312,S312," x ",DK312,DL312,"/",DN312,DO312)</f>
        <v>GRC Simvastatin HELP ΑΒΕΕ film-coated tablet 60 x 40mg/</v>
      </c>
      <c r="L312" s="2"/>
      <c r="M312" s="2"/>
      <c r="N312" s="2"/>
      <c r="O312" s="2"/>
      <c r="P312" s="0" t="n">
        <v>60</v>
      </c>
      <c r="Q312" s="73"/>
      <c r="R312" s="0" t="n">
        <v>60</v>
      </c>
      <c r="S312" s="73"/>
      <c r="T312" s="92"/>
      <c r="U312" s="92"/>
      <c r="V312" s="92"/>
      <c r="W312" s="92"/>
      <c r="X312" s="2"/>
      <c r="Y312" s="2"/>
      <c r="Z312" s="2"/>
      <c r="AA312" s="2" t="n">
        <v>30</v>
      </c>
      <c r="AB312" s="2"/>
      <c r="AC312" s="0" t="s">
        <v>1927</v>
      </c>
      <c r="AD312" s="2"/>
      <c r="AE312" s="2"/>
      <c r="AF312" s="110" t="n">
        <v>10221000</v>
      </c>
      <c r="AG312" s="0" t="s">
        <v>781</v>
      </c>
      <c r="AH312" s="0" t="s">
        <v>1659</v>
      </c>
      <c r="AI312" s="0" t="s">
        <v>1660</v>
      </c>
      <c r="AJ312" s="34" t="n">
        <v>15054000</v>
      </c>
      <c r="AK312" s="93" t="s">
        <v>183</v>
      </c>
      <c r="AL312" s="2"/>
      <c r="AM312" s="2"/>
      <c r="AN312" s="2"/>
      <c r="AO312" s="2"/>
      <c r="AP312" s="0" t="n">
        <v>60</v>
      </c>
      <c r="AR312" s="73"/>
      <c r="AS312" s="73" t="n">
        <f aca="false">AS311+1</f>
        <v>56565827</v>
      </c>
      <c r="AT312" s="36" t="str">
        <f aca="false">CONCATENATE(BI312," ",CK312," ",BE312," ",BO312," ",DK312,DL312,"/",DN312,DO312)</f>
        <v>GRC Simvastatin HELP ΑΒΕΕ film-coated tablet 40mg/</v>
      </c>
      <c r="AU312" s="29"/>
      <c r="AW312" s="2"/>
      <c r="AX312" s="33" t="s">
        <v>1924</v>
      </c>
      <c r="AY312" s="2"/>
      <c r="AZ312" s="0" t="s">
        <v>1143</v>
      </c>
      <c r="BA312" s="4" t="s">
        <v>1144</v>
      </c>
      <c r="BB312" s="110" t="n">
        <v>10221000</v>
      </c>
      <c r="BC312" s="0" t="s">
        <v>781</v>
      </c>
      <c r="BD312" s="94"/>
      <c r="BE312" s="0" t="s">
        <v>1538</v>
      </c>
      <c r="BF312" s="2"/>
      <c r="BG312" s="0" t="s">
        <v>1925</v>
      </c>
      <c r="BH312" s="2"/>
      <c r="BI312" s="95" t="s">
        <v>1384</v>
      </c>
      <c r="BJ312" s="0" t="str">
        <f aca="false">CONCATENATE(CK312," ",BO312," ",DK312,DL312,"/",DN312,DO312)</f>
        <v>Simvastatin film-coated tablet 40mg/</v>
      </c>
      <c r="BK312" s="95"/>
      <c r="BL312" s="0" t="str">
        <f aca="false">CONCATENATE(CK312," ",BO312," ",DK312,DL312,"/",DN312,DO312)</f>
        <v>Simvastatin film-coated tablet 40mg/</v>
      </c>
      <c r="BM312" s="2"/>
      <c r="BN312" s="110" t="n">
        <v>10221000</v>
      </c>
      <c r="BO312" s="0" t="s">
        <v>781</v>
      </c>
      <c r="BP312" s="92"/>
      <c r="BQ312" s="92"/>
      <c r="BR312" s="2"/>
      <c r="BS312" s="0" t="s">
        <v>1659</v>
      </c>
      <c r="BT312" s="2"/>
      <c r="BU312" s="2"/>
      <c r="BV312" s="34" t="n">
        <v>15054000</v>
      </c>
      <c r="BW312" s="93" t="s">
        <v>183</v>
      </c>
      <c r="BX312" s="2"/>
      <c r="BY312" s="2"/>
      <c r="BZ312" s="0" t="n">
        <v>20053000</v>
      </c>
      <c r="CA312" s="100" t="s">
        <v>191</v>
      </c>
      <c r="CB312" s="92"/>
      <c r="CC312" s="92"/>
      <c r="CD312" s="2"/>
      <c r="CE312" s="2"/>
      <c r="CF312" s="2"/>
      <c r="CG312" s="2"/>
      <c r="CH312" s="43" t="n">
        <v>100000091786</v>
      </c>
      <c r="CI312" s="43" t="s">
        <v>192</v>
      </c>
      <c r="CJ312" s="43" t="n">
        <v>100000091786</v>
      </c>
      <c r="CK312" s="0" t="s">
        <v>1144</v>
      </c>
      <c r="CL312" s="73"/>
      <c r="CM312" s="43" t="n">
        <v>100000091786</v>
      </c>
      <c r="CN312" s="73" t="s">
        <v>1148</v>
      </c>
      <c r="CO312" s="92"/>
      <c r="CP312" s="98"/>
      <c r="CQ312" s="0" t="n">
        <v>79902639</v>
      </c>
      <c r="CR312" s="2"/>
      <c r="CS312" s="2"/>
      <c r="CX312" s="2"/>
      <c r="CY312" s="2"/>
      <c r="CZ312" s="92"/>
      <c r="DA312" s="92"/>
      <c r="DB312" s="92"/>
      <c r="DC312" s="92"/>
      <c r="DD312" s="92"/>
      <c r="DE312" s="99" t="s">
        <v>1756</v>
      </c>
      <c r="DF312" s="0" t="s">
        <v>202</v>
      </c>
      <c r="DG312" s="11"/>
      <c r="DH312" s="46" t="n">
        <v>1</v>
      </c>
      <c r="DI312" s="93" t="s">
        <v>183</v>
      </c>
      <c r="DJ312" s="34" t="n">
        <v>15054000</v>
      </c>
      <c r="DK312" s="99" t="s">
        <v>1756</v>
      </c>
      <c r="DL312" s="5" t="s">
        <v>202</v>
      </c>
      <c r="DS312" s="0" t="s">
        <v>1729</v>
      </c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99"/>
      <c r="EH312" s="2"/>
      <c r="EI312" s="2"/>
      <c r="EJ312" s="2"/>
      <c r="EK312" s="2"/>
      <c r="ER312" s="32" t="str">
        <f aca="false">CONCATENATE(CN312," ",FD312," ",DK312,DL312,"/",DN312,DO312)</f>
        <v>simvastatine oral 40mg/</v>
      </c>
      <c r="FD312" s="33" t="s">
        <v>210</v>
      </c>
      <c r="FE312" s="32" t="str">
        <f aca="false">CONCATENATE(CN312," ",FD312," ",DK312,DL312,"/",DN312,DO312)</f>
        <v>simvastatine oral 40mg/</v>
      </c>
    </row>
    <row r="313" customFormat="false" ht="13.8" hidden="false" customHeight="false" outlineLevel="0" collapsed="false">
      <c r="A313" s="91" t="n">
        <v>4214</v>
      </c>
      <c r="B313" s="0" t="s">
        <v>1928</v>
      </c>
      <c r="C313" s="92"/>
      <c r="D313" s="92"/>
      <c r="E313" s="92"/>
      <c r="F313" s="92"/>
      <c r="G313" s="0" t="n">
        <v>4226</v>
      </c>
      <c r="H313" s="91" t="n">
        <v>257190102</v>
      </c>
      <c r="I313" s="91" t="n">
        <v>257190102</v>
      </c>
      <c r="J313" s="2" t="str">
        <f aca="false">CONCATENATE(BI313," ",CK313," ",BE313," ",BO313," ",R313,S313," x ",DK313,DL313,"/",DN313,DO313)</f>
        <v>GRC Simvastatin MEDITRINA ΕΠΕ film-coated tablet 30 x 20mg/</v>
      </c>
      <c r="K313" s="2" t="str">
        <f aca="false">CONCATENATE(BI313," ",CK313," ",BE313," ",BO313," ",R313,S313," x ",DK313,DL313,"/",DN313,DO313)</f>
        <v>GRC Simvastatin MEDITRINA ΕΠΕ film-coated tablet 30 x 20mg/</v>
      </c>
      <c r="L313" s="2"/>
      <c r="M313" s="2"/>
      <c r="N313" s="2"/>
      <c r="O313" s="2"/>
      <c r="P313" s="0" t="n">
        <v>30</v>
      </c>
      <c r="Q313" s="73"/>
      <c r="R313" s="0" t="n">
        <v>30</v>
      </c>
      <c r="S313" s="73"/>
      <c r="T313" s="92"/>
      <c r="U313" s="92"/>
      <c r="V313" s="92"/>
      <c r="W313" s="92"/>
      <c r="X313" s="2"/>
      <c r="Y313" s="2"/>
      <c r="Z313" s="2"/>
      <c r="AA313" s="2" t="n">
        <v>30</v>
      </c>
      <c r="AB313" s="2"/>
      <c r="AC313" s="0" t="s">
        <v>1665</v>
      </c>
      <c r="AD313" s="2"/>
      <c r="AE313" s="2"/>
      <c r="AF313" s="110" t="n">
        <v>10221000</v>
      </c>
      <c r="AG313" s="0" t="s">
        <v>781</v>
      </c>
      <c r="AH313" s="0" t="s">
        <v>1659</v>
      </c>
      <c r="AI313" s="0" t="s">
        <v>1660</v>
      </c>
      <c r="AJ313" s="34" t="n">
        <v>15054000</v>
      </c>
      <c r="AK313" s="93" t="s">
        <v>183</v>
      </c>
      <c r="AL313" s="2"/>
      <c r="AM313" s="2"/>
      <c r="AN313" s="2"/>
      <c r="AO313" s="2"/>
      <c r="AP313" s="0" t="n">
        <v>30</v>
      </c>
      <c r="AR313" s="73"/>
      <c r="AS313" s="73" t="n">
        <f aca="false">AS312+1</f>
        <v>56565828</v>
      </c>
      <c r="AT313" s="36" t="str">
        <f aca="false">CONCATENATE(BI313," ",CK313," ",BE313," ",BO313," ",DK313,DL313,"/",DN313,DO313)</f>
        <v>GRC Simvastatin MEDITRINA ΕΠΕ film-coated tablet 20mg/</v>
      </c>
      <c r="AU313" s="29"/>
      <c r="AW313" s="2"/>
      <c r="AX313" s="33" t="s">
        <v>1929</v>
      </c>
      <c r="AY313" s="2"/>
      <c r="AZ313" s="0" t="s">
        <v>1143</v>
      </c>
      <c r="BA313" s="4" t="s">
        <v>1144</v>
      </c>
      <c r="BB313" s="110" t="n">
        <v>10221000</v>
      </c>
      <c r="BC313" s="0" t="s">
        <v>781</v>
      </c>
      <c r="BD313" s="94"/>
      <c r="BE313" s="0" t="s">
        <v>1925</v>
      </c>
      <c r="BF313" s="2"/>
      <c r="BG313" s="0" t="s">
        <v>1733</v>
      </c>
      <c r="BH313" s="2"/>
      <c r="BI313" s="95" t="s">
        <v>1384</v>
      </c>
      <c r="BJ313" s="0" t="str">
        <f aca="false">CONCATENATE(CK313," ",BO313," ",DK313,DL313,"/",DN313,DO313)</f>
        <v>Simvastatin film-coated tablet 20mg/</v>
      </c>
      <c r="BK313" s="95"/>
      <c r="BL313" s="0" t="str">
        <f aca="false">CONCATENATE(CK313," ",BO313," ",DK313,DL313,"/",DN313,DO313)</f>
        <v>Simvastatin film-coated tablet 20mg/</v>
      </c>
      <c r="BM313" s="2"/>
      <c r="BN313" s="110" t="n">
        <v>10221000</v>
      </c>
      <c r="BO313" s="0" t="s">
        <v>781</v>
      </c>
      <c r="BP313" s="92"/>
      <c r="BQ313" s="92"/>
      <c r="BR313" s="2"/>
      <c r="BS313" s="0" t="s">
        <v>1659</v>
      </c>
      <c r="BT313" s="2"/>
      <c r="BU313" s="2"/>
      <c r="BV313" s="34" t="n">
        <v>15054000</v>
      </c>
      <c r="BW313" s="93" t="s">
        <v>183</v>
      </c>
      <c r="BX313" s="2"/>
      <c r="BY313" s="2"/>
      <c r="BZ313" s="0" t="n">
        <v>20053000</v>
      </c>
      <c r="CA313" s="100" t="s">
        <v>191</v>
      </c>
      <c r="CB313" s="92"/>
      <c r="CC313" s="92"/>
      <c r="CD313" s="2"/>
      <c r="CE313" s="2"/>
      <c r="CF313" s="2"/>
      <c r="CG313" s="2"/>
      <c r="CH313" s="43" t="n">
        <v>100000091786</v>
      </c>
      <c r="CI313" s="43" t="s">
        <v>192</v>
      </c>
      <c r="CJ313" s="43" t="n">
        <v>100000091786</v>
      </c>
      <c r="CK313" s="0" t="s">
        <v>1144</v>
      </c>
      <c r="CL313" s="73"/>
      <c r="CM313" s="43" t="n">
        <v>100000091786</v>
      </c>
      <c r="CN313" s="73" t="s">
        <v>1148</v>
      </c>
      <c r="CO313" s="92"/>
      <c r="CP313" s="98"/>
      <c r="CQ313" s="0" t="n">
        <v>79902639</v>
      </c>
      <c r="CR313" s="2"/>
      <c r="CS313" s="2"/>
      <c r="CX313" s="2"/>
      <c r="CY313" s="2"/>
      <c r="CZ313" s="92"/>
      <c r="DA313" s="92"/>
      <c r="DB313" s="92"/>
      <c r="DC313" s="92"/>
      <c r="DD313" s="92"/>
      <c r="DE313" s="99" t="s">
        <v>877</v>
      </c>
      <c r="DF313" s="0" t="s">
        <v>202</v>
      </c>
      <c r="DG313" s="11"/>
      <c r="DH313" s="46" t="n">
        <v>1</v>
      </c>
      <c r="DI313" s="93" t="s">
        <v>183</v>
      </c>
      <c r="DJ313" s="34" t="n">
        <v>15054000</v>
      </c>
      <c r="DK313" s="99" t="s">
        <v>877</v>
      </c>
      <c r="DL313" s="5" t="s">
        <v>202</v>
      </c>
      <c r="DS313" s="0" t="s">
        <v>1729</v>
      </c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99"/>
      <c r="EH313" s="2"/>
      <c r="EI313" s="2"/>
      <c r="EJ313" s="2"/>
      <c r="EK313" s="2"/>
      <c r="ER313" s="32" t="str">
        <f aca="false">CONCATENATE(CN313," ",FD313," ",DK313,DL313,"/",DN313,DO313)</f>
        <v>simvastatine oral 20mg/</v>
      </c>
      <c r="FD313" s="33" t="s">
        <v>210</v>
      </c>
      <c r="FE313" s="32" t="str">
        <f aca="false">CONCATENATE(CN313," ",FD313," ",DK313,DL313,"/",DN313,DO313)</f>
        <v>simvastatine oral 20mg/</v>
      </c>
    </row>
    <row r="314" customFormat="false" ht="13.8" hidden="false" customHeight="false" outlineLevel="0" collapsed="false">
      <c r="A314" s="91" t="n">
        <v>4215</v>
      </c>
      <c r="B314" s="0" t="s">
        <v>1930</v>
      </c>
      <c r="C314" s="92"/>
      <c r="D314" s="92"/>
      <c r="E314" s="92"/>
      <c r="F314" s="92"/>
      <c r="G314" s="0" t="n">
        <v>4227</v>
      </c>
      <c r="H314" s="91" t="n">
        <v>257200102</v>
      </c>
      <c r="I314" s="91" t="n">
        <v>257200102</v>
      </c>
      <c r="J314" s="2" t="str">
        <f aca="false">CONCATENATE(BI314," ",CK314," ",BE314," ",BO314," ",R314,S314," x ",DK314,DL314,"/",DN314,DO314)</f>
        <v>GRC Simvastatin MEDITRINA ΕΠΕ film-coated tablet 30 x 40mg/</v>
      </c>
      <c r="K314" s="2" t="str">
        <f aca="false">CONCATENATE(BI314," ",CK314," ",BE314," ",BO314," ",R314,S314," x ",DK314,DL314,"/",DN314,DO314)</f>
        <v>GRC Simvastatin MEDITRINA ΕΠΕ film-coated tablet 30 x 40mg/</v>
      </c>
      <c r="L314" s="2"/>
      <c r="M314" s="2"/>
      <c r="N314" s="2"/>
      <c r="O314" s="2"/>
      <c r="P314" s="0" t="n">
        <v>30</v>
      </c>
      <c r="Q314" s="73"/>
      <c r="R314" s="0" t="n">
        <v>30</v>
      </c>
      <c r="S314" s="73"/>
      <c r="T314" s="92"/>
      <c r="U314" s="92"/>
      <c r="V314" s="92"/>
      <c r="W314" s="92"/>
      <c r="X314" s="2"/>
      <c r="Y314" s="2"/>
      <c r="Z314" s="2"/>
      <c r="AA314" s="2" t="n">
        <v>30</v>
      </c>
      <c r="AB314" s="2"/>
      <c r="AC314" s="0" t="s">
        <v>1931</v>
      </c>
      <c r="AD314" s="2"/>
      <c r="AE314" s="2"/>
      <c r="AF314" s="110" t="n">
        <v>10221000</v>
      </c>
      <c r="AG314" s="0" t="s">
        <v>781</v>
      </c>
      <c r="AH314" s="0" t="s">
        <v>1659</v>
      </c>
      <c r="AI314" s="0" t="s">
        <v>1660</v>
      </c>
      <c r="AJ314" s="34" t="n">
        <v>15054000</v>
      </c>
      <c r="AK314" s="93" t="s">
        <v>183</v>
      </c>
      <c r="AL314" s="2"/>
      <c r="AM314" s="2"/>
      <c r="AN314" s="2"/>
      <c r="AO314" s="2"/>
      <c r="AP314" s="0" t="n">
        <v>30</v>
      </c>
      <c r="AR314" s="73"/>
      <c r="AS314" s="73" t="n">
        <f aca="false">AS313+1</f>
        <v>56565829</v>
      </c>
      <c r="AT314" s="36" t="str">
        <f aca="false">CONCATENATE(BI314," ",CK314," ",BE314," ",BO314," ",DK314,DL314,"/",DN314,DO314)</f>
        <v>GRC Simvastatin MEDITRINA ΕΠΕ film-coated tablet 40mg/</v>
      </c>
      <c r="AU314" s="29"/>
      <c r="AW314" s="2"/>
      <c r="AX314" s="33" t="s">
        <v>1932</v>
      </c>
      <c r="AY314" s="2"/>
      <c r="AZ314" s="0" t="s">
        <v>1143</v>
      </c>
      <c r="BA314" s="4" t="s">
        <v>1144</v>
      </c>
      <c r="BB314" s="110" t="n">
        <v>10221000</v>
      </c>
      <c r="BC314" s="0" t="s">
        <v>781</v>
      </c>
      <c r="BD314" s="94"/>
      <c r="BE314" s="0" t="s">
        <v>1925</v>
      </c>
      <c r="BF314" s="2"/>
      <c r="BG314" s="0" t="s">
        <v>1933</v>
      </c>
      <c r="BH314" s="2"/>
      <c r="BI314" s="95" t="s">
        <v>1384</v>
      </c>
      <c r="BJ314" s="0" t="str">
        <f aca="false">CONCATENATE(CK314," ",BO314," ",DK314,DL314,"/",DN314,DO314)</f>
        <v>Simvastatin film-coated tablet 40mg/</v>
      </c>
      <c r="BK314" s="95"/>
      <c r="BL314" s="0" t="str">
        <f aca="false">CONCATENATE(CK314," ",BO314," ",DK314,DL314,"/",DN314,DO314)</f>
        <v>Simvastatin film-coated tablet 40mg/</v>
      </c>
      <c r="BM314" s="2"/>
      <c r="BN314" s="110" t="n">
        <v>10221000</v>
      </c>
      <c r="BO314" s="0" t="s">
        <v>781</v>
      </c>
      <c r="BP314" s="92"/>
      <c r="BQ314" s="92"/>
      <c r="BR314" s="2"/>
      <c r="BS314" s="0" t="s">
        <v>1659</v>
      </c>
      <c r="BT314" s="2"/>
      <c r="BU314" s="2"/>
      <c r="BV314" s="34" t="n">
        <v>15054000</v>
      </c>
      <c r="BW314" s="93" t="s">
        <v>183</v>
      </c>
      <c r="BX314" s="2"/>
      <c r="BY314" s="2"/>
      <c r="BZ314" s="0" t="n">
        <v>20053000</v>
      </c>
      <c r="CA314" s="100" t="s">
        <v>191</v>
      </c>
      <c r="CB314" s="92"/>
      <c r="CC314" s="92"/>
      <c r="CD314" s="2"/>
      <c r="CE314" s="2"/>
      <c r="CF314" s="2"/>
      <c r="CG314" s="2"/>
      <c r="CH314" s="43" t="n">
        <v>100000091786</v>
      </c>
      <c r="CI314" s="43" t="s">
        <v>192</v>
      </c>
      <c r="CJ314" s="43" t="n">
        <v>100000091786</v>
      </c>
      <c r="CK314" s="0" t="s">
        <v>1144</v>
      </c>
      <c r="CL314" s="73"/>
      <c r="CM314" s="43" t="n">
        <v>100000091786</v>
      </c>
      <c r="CN314" s="73" t="s">
        <v>1148</v>
      </c>
      <c r="CO314" s="92"/>
      <c r="CP314" s="98"/>
      <c r="CQ314" s="0" t="n">
        <v>79902639</v>
      </c>
      <c r="CR314" s="2"/>
      <c r="CS314" s="2"/>
      <c r="CX314" s="2"/>
      <c r="CY314" s="2"/>
      <c r="CZ314" s="92"/>
      <c r="DA314" s="92"/>
      <c r="DB314" s="92"/>
      <c r="DC314" s="92"/>
      <c r="DD314" s="92"/>
      <c r="DE314" s="99" t="s">
        <v>1756</v>
      </c>
      <c r="DF314" s="0" t="s">
        <v>202</v>
      </c>
      <c r="DG314" s="11"/>
      <c r="DH314" s="46" t="n">
        <v>1</v>
      </c>
      <c r="DI314" s="93" t="s">
        <v>183</v>
      </c>
      <c r="DJ314" s="34" t="n">
        <v>15054000</v>
      </c>
      <c r="DK314" s="99" t="s">
        <v>1756</v>
      </c>
      <c r="DL314" s="5" t="s">
        <v>202</v>
      </c>
      <c r="DS314" s="0" t="s">
        <v>1729</v>
      </c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99"/>
      <c r="EH314" s="2"/>
      <c r="EI314" s="2"/>
      <c r="EJ314" s="2"/>
      <c r="EK314" s="2"/>
      <c r="ER314" s="32" t="str">
        <f aca="false">CONCATENATE(CN314," ",FD314," ",DK314,DL314,"/",DN314,DO314)</f>
        <v>simvastatine oral 40mg/</v>
      </c>
      <c r="FD314" s="33" t="s">
        <v>210</v>
      </c>
      <c r="FE314" s="32" t="str">
        <f aca="false">CONCATENATE(CN314," ",FD314," ",DK314,DL314,"/",DN314,DO314)</f>
        <v>simvastatine oral 40mg/</v>
      </c>
    </row>
    <row r="315" customFormat="false" ht="13.8" hidden="false" customHeight="false" outlineLevel="0" collapsed="false">
      <c r="A315" s="91" t="n">
        <v>4226</v>
      </c>
      <c r="B315" s="0" t="s">
        <v>1934</v>
      </c>
      <c r="C315" s="92"/>
      <c r="D315" s="92"/>
      <c r="E315" s="92"/>
      <c r="F315" s="92"/>
      <c r="G315" s="0" t="n">
        <v>4207</v>
      </c>
      <c r="H315" s="91" t="n">
        <v>256910102</v>
      </c>
      <c r="I315" s="91" t="n">
        <v>256910102</v>
      </c>
      <c r="J315" s="2" t="str">
        <f aca="false">CONCATENATE(BI315," ",CK315," ",BE315," ",BO315," ",R315,S315," x ",DK315,DL315,"/",DN315,DO315)</f>
        <v>GRC Simvastatin MEDICHROM A.E. film-coated tablet 30 x 40mg/</v>
      </c>
      <c r="K315" s="2" t="str">
        <f aca="false">CONCATENATE(BI315," ",CK315," ",BE315," ",BO315," ",R315,S315," x ",DK315,DL315,"/",DN315,DO315)</f>
        <v>GRC Simvastatin MEDICHROM A.E. film-coated tablet 30 x 40mg/</v>
      </c>
      <c r="L315" s="2"/>
      <c r="M315" s="2"/>
      <c r="N315" s="2"/>
      <c r="O315" s="2"/>
      <c r="P315" s="0" t="n">
        <v>30</v>
      </c>
      <c r="Q315" s="73"/>
      <c r="R315" s="0" t="n">
        <v>30</v>
      </c>
      <c r="S315" s="73"/>
      <c r="T315" s="92"/>
      <c r="U315" s="92"/>
      <c r="V315" s="92"/>
      <c r="W315" s="92"/>
      <c r="X315" s="2"/>
      <c r="Y315" s="2"/>
      <c r="Z315" s="2"/>
      <c r="AA315" s="2" t="n">
        <v>30</v>
      </c>
      <c r="AB315" s="2"/>
      <c r="AC315" s="0" t="s">
        <v>1935</v>
      </c>
      <c r="AD315" s="2"/>
      <c r="AE315" s="2"/>
      <c r="AF315" s="110" t="n">
        <v>10221000</v>
      </c>
      <c r="AG315" s="0" t="s">
        <v>781</v>
      </c>
      <c r="AH315" s="0" t="s">
        <v>1659</v>
      </c>
      <c r="AI315" s="0" t="s">
        <v>1660</v>
      </c>
      <c r="AJ315" s="34" t="n">
        <v>15054000</v>
      </c>
      <c r="AK315" s="93" t="s">
        <v>183</v>
      </c>
      <c r="AL315" s="2"/>
      <c r="AM315" s="2"/>
      <c r="AN315" s="2"/>
      <c r="AO315" s="2"/>
      <c r="AP315" s="0" t="n">
        <v>30</v>
      </c>
      <c r="AR315" s="73"/>
      <c r="AS315" s="73" t="n">
        <f aca="false">AS314+1</f>
        <v>56565830</v>
      </c>
      <c r="AT315" s="36" t="str">
        <f aca="false">CONCATENATE(BI315," ",CK315," ",BE315," ",BO315," ",DK315,DL315,"/",DN315,DO315)</f>
        <v>GRC Simvastatin MEDICHROM A.E. film-coated tablet 40mg/</v>
      </c>
      <c r="AU315" s="29"/>
      <c r="AW315" s="2"/>
      <c r="AX315" s="33" t="s">
        <v>1936</v>
      </c>
      <c r="AY315" s="2"/>
      <c r="AZ315" s="0" t="s">
        <v>1143</v>
      </c>
      <c r="BA315" s="4" t="s">
        <v>1144</v>
      </c>
      <c r="BB315" s="110" t="n">
        <v>10221000</v>
      </c>
      <c r="BC315" s="0" t="s">
        <v>781</v>
      </c>
      <c r="BD315" s="94"/>
      <c r="BE315" s="0" t="s">
        <v>1760</v>
      </c>
      <c r="BF315" s="2"/>
      <c r="BG315" s="0" t="s">
        <v>1937</v>
      </c>
      <c r="BH315" s="2"/>
      <c r="BI315" s="95" t="s">
        <v>1384</v>
      </c>
      <c r="BJ315" s="0" t="str">
        <f aca="false">CONCATENATE(CK315," ",BO315," ",DK315,DL315,"/",DN315,DO315)</f>
        <v>Simvastatin film-coated tablet 40mg/</v>
      </c>
      <c r="BK315" s="95"/>
      <c r="BL315" s="0" t="str">
        <f aca="false">CONCATENATE(CK315," ",BO315," ",DK315,DL315,"/",DN315,DO315)</f>
        <v>Simvastatin film-coated tablet 40mg/</v>
      </c>
      <c r="BM315" s="2"/>
      <c r="BN315" s="110" t="n">
        <v>10221000</v>
      </c>
      <c r="BO315" s="0" t="s">
        <v>781</v>
      </c>
      <c r="BP315" s="92"/>
      <c r="BQ315" s="92"/>
      <c r="BR315" s="2"/>
      <c r="BS315" s="0" t="s">
        <v>1659</v>
      </c>
      <c r="BT315" s="2"/>
      <c r="BU315" s="2"/>
      <c r="BV315" s="34" t="n">
        <v>15054000</v>
      </c>
      <c r="BW315" s="93" t="s">
        <v>183</v>
      </c>
      <c r="BX315" s="2"/>
      <c r="BY315" s="2"/>
      <c r="BZ315" s="0" t="n">
        <v>20053000</v>
      </c>
      <c r="CA315" s="100" t="s">
        <v>191</v>
      </c>
      <c r="CB315" s="92"/>
      <c r="CC315" s="92"/>
      <c r="CD315" s="2"/>
      <c r="CE315" s="2"/>
      <c r="CF315" s="2"/>
      <c r="CG315" s="2"/>
      <c r="CH315" s="43" t="n">
        <v>100000091786</v>
      </c>
      <c r="CI315" s="43" t="s">
        <v>192</v>
      </c>
      <c r="CJ315" s="43" t="n">
        <v>100000091786</v>
      </c>
      <c r="CK315" s="0" t="s">
        <v>1144</v>
      </c>
      <c r="CL315" s="73"/>
      <c r="CM315" s="43" t="n">
        <v>100000091786</v>
      </c>
      <c r="CN315" s="73" t="s">
        <v>1148</v>
      </c>
      <c r="CO315" s="92"/>
      <c r="CP315" s="98"/>
      <c r="CQ315" s="0" t="n">
        <v>79902639</v>
      </c>
      <c r="CR315" s="2"/>
      <c r="CS315" s="2"/>
      <c r="CX315" s="2"/>
      <c r="CY315" s="2"/>
      <c r="CZ315" s="92"/>
      <c r="DA315" s="92"/>
      <c r="DB315" s="92"/>
      <c r="DC315" s="92"/>
      <c r="DD315" s="92"/>
      <c r="DE315" s="99" t="s">
        <v>1756</v>
      </c>
      <c r="DF315" s="0" t="s">
        <v>202</v>
      </c>
      <c r="DG315" s="11"/>
      <c r="DH315" s="46" t="n">
        <v>1</v>
      </c>
      <c r="DI315" s="93" t="s">
        <v>183</v>
      </c>
      <c r="DJ315" s="34" t="n">
        <v>15054000</v>
      </c>
      <c r="DK315" s="99" t="s">
        <v>1756</v>
      </c>
      <c r="DL315" s="5" t="s">
        <v>202</v>
      </c>
      <c r="DS315" s="0" t="s">
        <v>1725</v>
      </c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99"/>
      <c r="EH315" s="2"/>
      <c r="EI315" s="2"/>
      <c r="EJ315" s="2"/>
      <c r="EK315" s="2"/>
      <c r="ER315" s="32" t="str">
        <f aca="false">CONCATENATE(CN315," ",FD315," ",DK315,DL315,"/",DN315,DO315)</f>
        <v>simvastatine oral 40mg/</v>
      </c>
      <c r="FD315" s="33" t="s">
        <v>210</v>
      </c>
      <c r="FE315" s="32" t="str">
        <f aca="false">CONCATENATE(CN315," ",FD315," ",DK315,DL315,"/",DN315,DO315)</f>
        <v>simvastatine oral 40mg/</v>
      </c>
    </row>
    <row r="316" customFormat="false" ht="13.8" hidden="false" customHeight="false" outlineLevel="0" collapsed="false">
      <c r="A316" s="91" t="n">
        <v>4227</v>
      </c>
      <c r="B316" s="0" t="s">
        <v>1938</v>
      </c>
      <c r="C316" s="92"/>
      <c r="D316" s="92"/>
      <c r="E316" s="92"/>
      <c r="F316" s="92"/>
      <c r="G316" s="0" t="n">
        <v>4208</v>
      </c>
      <c r="H316" s="91" t="n">
        <v>256910202</v>
      </c>
      <c r="I316" s="91" t="n">
        <v>256910202</v>
      </c>
      <c r="J316" s="2" t="str">
        <f aca="false">CONCATENATE(BI316," ",CK316," ",BE316," ",BO316," ",R316,S316," x ",DK316,DL316,"/",DN316,DO316)</f>
        <v>GRC Simvastatin INNOVACT A.E. film-coated tablet 30 x 40mg/</v>
      </c>
      <c r="K316" s="2" t="str">
        <f aca="false">CONCATENATE(BI316," ",CK316," ",BE316," ",BO316," ",R316,S316," x ",DK316,DL316,"/",DN316,DO316)</f>
        <v>GRC Simvastatin INNOVACT A.E. film-coated tablet 30 x 40mg/</v>
      </c>
      <c r="L316" s="2"/>
      <c r="M316" s="2"/>
      <c r="N316" s="2"/>
      <c r="O316" s="2"/>
      <c r="P316" s="0" t="n">
        <v>30</v>
      </c>
      <c r="Q316" s="73"/>
      <c r="R316" s="0" t="n">
        <v>30</v>
      </c>
      <c r="S316" s="73"/>
      <c r="T316" s="92"/>
      <c r="U316" s="92"/>
      <c r="V316" s="92"/>
      <c r="W316" s="92"/>
      <c r="X316" s="2"/>
      <c r="Y316" s="2"/>
      <c r="Z316" s="2"/>
      <c r="AA316" s="2" t="n">
        <v>30</v>
      </c>
      <c r="AB316" s="2"/>
      <c r="AC316" s="0" t="s">
        <v>1939</v>
      </c>
      <c r="AD316" s="2"/>
      <c r="AE316" s="2"/>
      <c r="AF316" s="110" t="n">
        <v>10221000</v>
      </c>
      <c r="AG316" s="0" t="s">
        <v>781</v>
      </c>
      <c r="AH316" s="0" t="s">
        <v>1659</v>
      </c>
      <c r="AI316" s="0" t="s">
        <v>1660</v>
      </c>
      <c r="AJ316" s="34" t="n">
        <v>15054000</v>
      </c>
      <c r="AK316" s="93" t="s">
        <v>183</v>
      </c>
      <c r="AL316" s="2"/>
      <c r="AM316" s="2"/>
      <c r="AN316" s="2"/>
      <c r="AO316" s="2"/>
      <c r="AP316" s="0" t="n">
        <v>30</v>
      </c>
      <c r="AR316" s="73"/>
      <c r="AS316" s="73" t="n">
        <f aca="false">AS315+1</f>
        <v>56565831</v>
      </c>
      <c r="AT316" s="36" t="str">
        <f aca="false">CONCATENATE(BI316," ",CK316," ",BE316," ",BO316," ",DK316,DL316,"/",DN316,DO316)</f>
        <v>GRC Simvastatin INNOVACT A.E. film-coated tablet 40mg/</v>
      </c>
      <c r="AU316" s="29"/>
      <c r="AW316" s="2"/>
      <c r="AX316" s="33" t="s">
        <v>1940</v>
      </c>
      <c r="AY316" s="2"/>
      <c r="AZ316" s="0" t="s">
        <v>1143</v>
      </c>
      <c r="BA316" s="4" t="s">
        <v>1144</v>
      </c>
      <c r="BB316" s="110" t="n">
        <v>10221000</v>
      </c>
      <c r="BC316" s="0" t="s">
        <v>781</v>
      </c>
      <c r="BD316" s="94"/>
      <c r="BE316" s="0" t="s">
        <v>1941</v>
      </c>
      <c r="BF316" s="2"/>
      <c r="BG316" s="0" t="s">
        <v>1937</v>
      </c>
      <c r="BH316" s="2"/>
      <c r="BI316" s="95" t="s">
        <v>1384</v>
      </c>
      <c r="BJ316" s="0" t="str">
        <f aca="false">CONCATENATE(CK316," ",BO316," ",DK316,DL316,"/",DN316,DO316)</f>
        <v>Simvastatin film-coated tablet 40mg/</v>
      </c>
      <c r="BK316" s="95"/>
      <c r="BL316" s="0" t="str">
        <f aca="false">CONCATENATE(CK316," ",BO316," ",DK316,DL316,"/",DN316,DO316)</f>
        <v>Simvastatin film-coated tablet 40mg/</v>
      </c>
      <c r="BM316" s="2"/>
      <c r="BN316" s="110" t="n">
        <v>10221000</v>
      </c>
      <c r="BO316" s="0" t="s">
        <v>781</v>
      </c>
      <c r="BP316" s="92"/>
      <c r="BQ316" s="92"/>
      <c r="BR316" s="2"/>
      <c r="BS316" s="0" t="s">
        <v>1659</v>
      </c>
      <c r="BT316" s="2"/>
      <c r="BU316" s="2"/>
      <c r="BV316" s="34" t="n">
        <v>15054000</v>
      </c>
      <c r="BW316" s="93" t="s">
        <v>183</v>
      </c>
      <c r="BX316" s="2"/>
      <c r="BY316" s="2"/>
      <c r="BZ316" s="0" t="n">
        <v>20053000</v>
      </c>
      <c r="CA316" s="100" t="s">
        <v>191</v>
      </c>
      <c r="CB316" s="92"/>
      <c r="CC316" s="92"/>
      <c r="CD316" s="2"/>
      <c r="CE316" s="2"/>
      <c r="CF316" s="2"/>
      <c r="CG316" s="2"/>
      <c r="CH316" s="43" t="n">
        <v>100000091786</v>
      </c>
      <c r="CI316" s="43" t="s">
        <v>192</v>
      </c>
      <c r="CJ316" s="43" t="n">
        <v>100000091786</v>
      </c>
      <c r="CK316" s="0" t="s">
        <v>1144</v>
      </c>
      <c r="CL316" s="73"/>
      <c r="CM316" s="43" t="n">
        <v>100000091786</v>
      </c>
      <c r="CN316" s="73" t="s">
        <v>1148</v>
      </c>
      <c r="CO316" s="92"/>
      <c r="CP316" s="98"/>
      <c r="CQ316" s="0" t="n">
        <v>79902639</v>
      </c>
      <c r="CR316" s="2"/>
      <c r="CS316" s="2"/>
      <c r="CX316" s="2"/>
      <c r="CY316" s="2"/>
      <c r="CZ316" s="92"/>
      <c r="DA316" s="92"/>
      <c r="DB316" s="92"/>
      <c r="DC316" s="92"/>
      <c r="DD316" s="92"/>
      <c r="DE316" s="99" t="s">
        <v>1756</v>
      </c>
      <c r="DF316" s="0" t="s">
        <v>202</v>
      </c>
      <c r="DG316" s="11"/>
      <c r="DH316" s="46" t="n">
        <v>1</v>
      </c>
      <c r="DI316" s="93" t="s">
        <v>183</v>
      </c>
      <c r="DJ316" s="34" t="n">
        <v>15054000</v>
      </c>
      <c r="DK316" s="99" t="s">
        <v>1756</v>
      </c>
      <c r="DL316" s="5" t="s">
        <v>202</v>
      </c>
      <c r="DS316" s="0" t="s">
        <v>1729</v>
      </c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99"/>
      <c r="EH316" s="2"/>
      <c r="EI316" s="2"/>
      <c r="EJ316" s="2"/>
      <c r="EK316" s="2"/>
      <c r="ER316" s="32" t="str">
        <f aca="false">CONCATENATE(CN316," ",FD316," ",DK316,DL316,"/",DN316,DO316)</f>
        <v>simvastatine oral 40mg/</v>
      </c>
      <c r="FD316" s="33" t="s">
        <v>210</v>
      </c>
      <c r="FE316" s="32" t="str">
        <f aca="false">CONCATENATE(CN316," ",FD316," ",DK316,DL316,"/",DN316,DO316)</f>
        <v>simvastatine oral 40mg/</v>
      </c>
    </row>
    <row r="317" customFormat="false" ht="13.8" hidden="false" customHeight="false" outlineLevel="0" collapsed="false">
      <c r="A317" s="91" t="n">
        <v>4207</v>
      </c>
      <c r="B317" s="0" t="s">
        <v>1942</v>
      </c>
      <c r="C317" s="92"/>
      <c r="D317" s="92"/>
      <c r="E317" s="92"/>
      <c r="F317" s="92"/>
      <c r="G317" s="0" t="n">
        <v>4080</v>
      </c>
      <c r="H317" s="91" t="n">
        <v>254730203</v>
      </c>
      <c r="I317" s="91" t="n">
        <v>254730203</v>
      </c>
      <c r="J317" s="2" t="str">
        <f aca="false">CONCATENATE(BI317," ",CK317," ",BE317," ",BO317," ",R317,S317," x ",DK317,DL317,"/",DN317,DO317)</f>
        <v>GRC Simvastatin ΒΕΛΚΑ ΕΛΛΑΣ ΑΕΒΕ film-coated tablet 30 x 20mg/</v>
      </c>
      <c r="K317" s="2" t="str">
        <f aca="false">CONCATENATE(BI317," ",CK317," ",BE317," ",BO317," ",R317,S317," x ",DK317,DL317,"/",DN317,DO317)</f>
        <v>GRC Simvastatin ΒΕΛΚΑ ΕΛΛΑΣ ΑΕΒΕ film-coated tablet 30 x 20mg/</v>
      </c>
      <c r="L317" s="2"/>
      <c r="M317" s="2"/>
      <c r="N317" s="2"/>
      <c r="O317" s="2"/>
      <c r="P317" s="0" t="n">
        <v>30</v>
      </c>
      <c r="Q317" s="73"/>
      <c r="R317" s="0" t="n">
        <v>30</v>
      </c>
      <c r="S317" s="73"/>
      <c r="T317" s="92"/>
      <c r="U317" s="92"/>
      <c r="V317" s="92"/>
      <c r="W317" s="92"/>
      <c r="X317" s="2"/>
      <c r="Y317" s="2"/>
      <c r="Z317" s="2"/>
      <c r="AA317" s="2" t="n">
        <v>30</v>
      </c>
      <c r="AB317" s="2"/>
      <c r="AC317" s="0" t="s">
        <v>1665</v>
      </c>
      <c r="AD317" s="2"/>
      <c r="AE317" s="2"/>
      <c r="AF317" s="110" t="n">
        <v>10221000</v>
      </c>
      <c r="AG317" s="0" t="s">
        <v>781</v>
      </c>
      <c r="AH317" s="0" t="s">
        <v>1659</v>
      </c>
      <c r="AI317" s="0" t="s">
        <v>1660</v>
      </c>
      <c r="AJ317" s="34" t="n">
        <v>15054000</v>
      </c>
      <c r="AK317" s="93" t="s">
        <v>183</v>
      </c>
      <c r="AL317" s="2"/>
      <c r="AM317" s="2"/>
      <c r="AN317" s="2"/>
      <c r="AO317" s="2"/>
      <c r="AP317" s="0" t="n">
        <v>30</v>
      </c>
      <c r="AR317" s="73"/>
      <c r="AS317" s="73" t="n">
        <f aca="false">AS316+1</f>
        <v>56565832</v>
      </c>
      <c r="AT317" s="36" t="str">
        <f aca="false">CONCATENATE(BI317," ",CK317," ",BE317," ",BO317," ",DK317,DL317,"/",DN317,DO317)</f>
        <v>GRC Simvastatin ΒΕΛΚΑ ΕΛΛΑΣ ΑΕΒΕ film-coated tablet 20mg/</v>
      </c>
      <c r="AU317" s="29"/>
      <c r="AW317" s="2"/>
      <c r="AX317" s="33" t="s">
        <v>1943</v>
      </c>
      <c r="AY317" s="2"/>
      <c r="AZ317" s="0" t="s">
        <v>1143</v>
      </c>
      <c r="BA317" s="4" t="s">
        <v>1144</v>
      </c>
      <c r="BB317" s="110" t="n">
        <v>10221000</v>
      </c>
      <c r="BC317" s="0" t="s">
        <v>781</v>
      </c>
      <c r="BD317" s="94"/>
      <c r="BE317" s="0" t="s">
        <v>1937</v>
      </c>
      <c r="BF317" s="2"/>
      <c r="BG317" s="0" t="s">
        <v>1944</v>
      </c>
      <c r="BH317" s="2"/>
      <c r="BI317" s="95" t="s">
        <v>1384</v>
      </c>
      <c r="BJ317" s="0" t="str">
        <f aca="false">CONCATENATE(CK317," ",BO317," ",DK317,DL317,"/",DN317,DO317)</f>
        <v>Simvastatin film-coated tablet 20mg/</v>
      </c>
      <c r="BK317" s="95"/>
      <c r="BL317" s="0" t="str">
        <f aca="false">CONCATENATE(CK317," ",BO317," ",DK317,DL317,"/",DN317,DO317)</f>
        <v>Simvastatin film-coated tablet 20mg/</v>
      </c>
      <c r="BM317" s="2"/>
      <c r="BN317" s="110" t="n">
        <v>10221000</v>
      </c>
      <c r="BO317" s="0" t="s">
        <v>781</v>
      </c>
      <c r="BP317" s="92"/>
      <c r="BQ317" s="92"/>
      <c r="BR317" s="2"/>
      <c r="BS317" s="0" t="s">
        <v>1659</v>
      </c>
      <c r="BT317" s="2"/>
      <c r="BU317" s="2"/>
      <c r="BV317" s="34" t="n">
        <v>15054000</v>
      </c>
      <c r="BW317" s="93" t="s">
        <v>183</v>
      </c>
      <c r="BX317" s="2"/>
      <c r="BY317" s="2"/>
      <c r="BZ317" s="0" t="n">
        <v>20053000</v>
      </c>
      <c r="CA317" s="100" t="s">
        <v>191</v>
      </c>
      <c r="CB317" s="92"/>
      <c r="CC317" s="92"/>
      <c r="CD317" s="2"/>
      <c r="CE317" s="2"/>
      <c r="CF317" s="2"/>
      <c r="CG317" s="2"/>
      <c r="CH317" s="43" t="n">
        <v>100000091786</v>
      </c>
      <c r="CI317" s="43" t="s">
        <v>192</v>
      </c>
      <c r="CJ317" s="43" t="n">
        <v>100000091786</v>
      </c>
      <c r="CK317" s="0" t="s">
        <v>1144</v>
      </c>
      <c r="CL317" s="73"/>
      <c r="CM317" s="43" t="n">
        <v>100000091786</v>
      </c>
      <c r="CN317" s="73" t="s">
        <v>1148</v>
      </c>
      <c r="CO317" s="92"/>
      <c r="CP317" s="98"/>
      <c r="CQ317" s="0" t="n">
        <v>79902639</v>
      </c>
      <c r="CR317" s="2"/>
      <c r="CS317" s="2"/>
      <c r="CX317" s="2"/>
      <c r="CY317" s="2"/>
      <c r="CZ317" s="92"/>
      <c r="DA317" s="92"/>
      <c r="DB317" s="92"/>
      <c r="DC317" s="92"/>
      <c r="DD317" s="92"/>
      <c r="DE317" s="99" t="s">
        <v>877</v>
      </c>
      <c r="DF317" s="0" t="s">
        <v>202</v>
      </c>
      <c r="DG317" s="11"/>
      <c r="DH317" s="46" t="n">
        <v>1</v>
      </c>
      <c r="DI317" s="93" t="s">
        <v>183</v>
      </c>
      <c r="DJ317" s="34" t="n">
        <v>15054000</v>
      </c>
      <c r="DK317" s="99" t="s">
        <v>877</v>
      </c>
      <c r="DL317" s="5" t="s">
        <v>202</v>
      </c>
      <c r="DS317" s="0" t="s">
        <v>1725</v>
      </c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99"/>
      <c r="EH317" s="2"/>
      <c r="EI317" s="2"/>
      <c r="EJ317" s="2"/>
      <c r="EK317" s="2"/>
      <c r="ER317" s="32" t="str">
        <f aca="false">CONCATENATE(CN317," ",FD317," ",DK317,DL317,"/",DN317,DO317)</f>
        <v>simvastatine oral 20mg/</v>
      </c>
      <c r="FD317" s="33" t="s">
        <v>210</v>
      </c>
      <c r="FE317" s="32" t="str">
        <f aca="false">CONCATENATE(CN317," ",FD317," ",DK317,DL317,"/",DN317,DO317)</f>
        <v>simvastatine oral 20mg/</v>
      </c>
    </row>
    <row r="318" customFormat="false" ht="13.8" hidden="false" customHeight="false" outlineLevel="0" collapsed="false">
      <c r="A318" s="91" t="n">
        <v>4208</v>
      </c>
      <c r="B318" s="0" t="s">
        <v>1945</v>
      </c>
      <c r="C318" s="92"/>
      <c r="D318" s="92"/>
      <c r="E318" s="92"/>
      <c r="F318" s="92"/>
      <c r="G318" s="0" t="n">
        <v>4081</v>
      </c>
      <c r="H318" s="91" t="n">
        <v>254730303</v>
      </c>
      <c r="I318" s="91" t="n">
        <v>254730303</v>
      </c>
      <c r="J318" s="2" t="str">
        <f aca="false">CONCATENATE(BI318," ",CK318," ",BE318," ",BO318," ",R318,S318," x ",DK318,DL318,"/",DN318,DO318)</f>
        <v>GRC Simvastatin ΒΕΛΚΑ ΕΛΛΑΣ ΑΕΒΕ film-coated tablet 30 x 40mg/</v>
      </c>
      <c r="K318" s="2" t="str">
        <f aca="false">CONCATENATE(BI318," ",CK318," ",BE318," ",BO318," ",R318,S318," x ",DK318,DL318,"/",DN318,DO318)</f>
        <v>GRC Simvastatin ΒΕΛΚΑ ΕΛΛΑΣ ΑΕΒΕ film-coated tablet 30 x 40mg/</v>
      </c>
      <c r="L318" s="2"/>
      <c r="M318" s="2"/>
      <c r="N318" s="2"/>
      <c r="O318" s="2"/>
      <c r="P318" s="0" t="n">
        <v>30</v>
      </c>
      <c r="Q318" s="73"/>
      <c r="R318" s="0" t="n">
        <v>30</v>
      </c>
      <c r="S318" s="73"/>
      <c r="T318" s="92"/>
      <c r="U318" s="92"/>
      <c r="V318" s="92"/>
      <c r="W318" s="92"/>
      <c r="X318" s="2"/>
      <c r="Y318" s="2"/>
      <c r="Z318" s="2"/>
      <c r="AA318" s="2" t="n">
        <v>30</v>
      </c>
      <c r="AB318" s="2"/>
      <c r="AC318" s="0" t="s">
        <v>1665</v>
      </c>
      <c r="AD318" s="2"/>
      <c r="AE318" s="2"/>
      <c r="AF318" s="110" t="n">
        <v>10221000</v>
      </c>
      <c r="AG318" s="0" t="s">
        <v>781</v>
      </c>
      <c r="AH318" s="0" t="s">
        <v>1659</v>
      </c>
      <c r="AI318" s="0" t="s">
        <v>1660</v>
      </c>
      <c r="AJ318" s="34" t="n">
        <v>15054000</v>
      </c>
      <c r="AK318" s="93" t="s">
        <v>183</v>
      </c>
      <c r="AL318" s="2"/>
      <c r="AM318" s="2"/>
      <c r="AN318" s="2"/>
      <c r="AO318" s="2"/>
      <c r="AP318" s="0" t="n">
        <v>30</v>
      </c>
      <c r="AR318" s="73"/>
      <c r="AS318" s="73" t="n">
        <f aca="false">AS317+1</f>
        <v>56565833</v>
      </c>
      <c r="AT318" s="36" t="str">
        <f aca="false">CONCATENATE(BI318," ",CK318," ",BE318," ",BO318," ",DK318,DL318,"/",DN318,DO318)</f>
        <v>GRC Simvastatin ΒΕΛΚΑ ΕΛΛΑΣ ΑΕΒΕ film-coated tablet 40mg/</v>
      </c>
      <c r="AU318" s="29"/>
      <c r="AW318" s="2"/>
      <c r="AX318" s="33" t="s">
        <v>1946</v>
      </c>
      <c r="AY318" s="2"/>
      <c r="AZ318" s="0" t="s">
        <v>1143</v>
      </c>
      <c r="BA318" s="4" t="s">
        <v>1144</v>
      </c>
      <c r="BB318" s="110" t="n">
        <v>10221000</v>
      </c>
      <c r="BC318" s="0" t="s">
        <v>781</v>
      </c>
      <c r="BD318" s="94"/>
      <c r="BE318" s="0" t="s">
        <v>1937</v>
      </c>
      <c r="BF318" s="2"/>
      <c r="BG318" s="0" t="s">
        <v>1944</v>
      </c>
      <c r="BH318" s="2"/>
      <c r="BI318" s="95" t="s">
        <v>1384</v>
      </c>
      <c r="BJ318" s="0" t="str">
        <f aca="false">CONCATENATE(CK318," ",BO318," ",DK318,DL318,"/",DN318,DO318)</f>
        <v>Simvastatin film-coated tablet 40mg/</v>
      </c>
      <c r="BK318" s="95"/>
      <c r="BL318" s="0" t="str">
        <f aca="false">CONCATENATE(CK318," ",BO318," ",DK318,DL318,"/",DN318,DO318)</f>
        <v>Simvastatin film-coated tablet 40mg/</v>
      </c>
      <c r="BM318" s="2"/>
      <c r="BN318" s="110" t="n">
        <v>10221000</v>
      </c>
      <c r="BO318" s="0" t="s">
        <v>781</v>
      </c>
      <c r="BP318" s="92"/>
      <c r="BQ318" s="92"/>
      <c r="BR318" s="2"/>
      <c r="BS318" s="0" t="s">
        <v>1659</v>
      </c>
      <c r="BT318" s="2"/>
      <c r="BU318" s="2"/>
      <c r="BV318" s="34" t="n">
        <v>15054000</v>
      </c>
      <c r="BW318" s="93" t="s">
        <v>183</v>
      </c>
      <c r="BX318" s="2"/>
      <c r="BY318" s="2"/>
      <c r="BZ318" s="0" t="n">
        <v>20053000</v>
      </c>
      <c r="CA318" s="100" t="s">
        <v>191</v>
      </c>
      <c r="CB318" s="92"/>
      <c r="CC318" s="92"/>
      <c r="CD318" s="2"/>
      <c r="CE318" s="2"/>
      <c r="CF318" s="2"/>
      <c r="CG318" s="2"/>
      <c r="CH318" s="43" t="n">
        <v>100000091786</v>
      </c>
      <c r="CI318" s="43" t="s">
        <v>192</v>
      </c>
      <c r="CJ318" s="43" t="n">
        <v>100000091786</v>
      </c>
      <c r="CK318" s="0" t="s">
        <v>1144</v>
      </c>
      <c r="CL318" s="73"/>
      <c r="CM318" s="43" t="n">
        <v>100000091786</v>
      </c>
      <c r="CN318" s="73" t="s">
        <v>1148</v>
      </c>
      <c r="CO318" s="92"/>
      <c r="CP318" s="98"/>
      <c r="CQ318" s="0" t="n">
        <v>79902639</v>
      </c>
      <c r="CR318" s="2"/>
      <c r="CS318" s="2"/>
      <c r="CX318" s="2"/>
      <c r="CY318" s="2"/>
      <c r="CZ318" s="92"/>
      <c r="DA318" s="92"/>
      <c r="DB318" s="92"/>
      <c r="DC318" s="92"/>
      <c r="DD318" s="92"/>
      <c r="DE318" s="99" t="s">
        <v>1756</v>
      </c>
      <c r="DF318" s="0" t="s">
        <v>202</v>
      </c>
      <c r="DG318" s="11"/>
      <c r="DH318" s="46" t="n">
        <v>1</v>
      </c>
      <c r="DI318" s="93" t="s">
        <v>183</v>
      </c>
      <c r="DJ318" s="34" t="n">
        <v>15054000</v>
      </c>
      <c r="DK318" s="99" t="s">
        <v>1756</v>
      </c>
      <c r="DL318" s="5" t="s">
        <v>202</v>
      </c>
      <c r="DS318" s="0" t="s">
        <v>1729</v>
      </c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99"/>
      <c r="EH318" s="2"/>
      <c r="EI318" s="2"/>
      <c r="EJ318" s="2"/>
      <c r="EK318" s="2"/>
      <c r="ER318" s="32" t="str">
        <f aca="false">CONCATENATE(CN318," ",FD318," ",DK318,DL318,"/",DN318,DO318)</f>
        <v>simvastatine oral 40mg/</v>
      </c>
      <c r="FD318" s="33" t="s">
        <v>210</v>
      </c>
      <c r="FE318" s="32" t="str">
        <f aca="false">CONCATENATE(CN318," ",FD318," ",DK318,DL318,"/",DN318,DO318)</f>
        <v>simvastatine oral 40mg/</v>
      </c>
    </row>
    <row r="319" customFormat="false" ht="13.8" hidden="false" customHeight="false" outlineLevel="0" collapsed="false">
      <c r="A319" s="91" t="n">
        <v>4080</v>
      </c>
      <c r="B319" s="0" t="s">
        <v>1947</v>
      </c>
      <c r="C319" s="92"/>
      <c r="D319" s="92"/>
      <c r="E319" s="92"/>
      <c r="F319" s="92"/>
      <c r="G319" s="0" t="n">
        <v>4246</v>
      </c>
      <c r="H319" s="91" t="n">
        <v>257600202</v>
      </c>
      <c r="I319" s="91" t="n">
        <v>257600202</v>
      </c>
      <c r="J319" s="2" t="str">
        <f aca="false">CONCATENATE(BI319," ",CK319," ",BE319," ",BO319," ",R319,S319," x ",DK319,DL319,"/",DN319,DO319)</f>
        <v>GRC Simvastatin DESANT film-coated tablet 30 x 20mg/</v>
      </c>
      <c r="K319" s="2" t="str">
        <f aca="false">CONCATENATE(BI319," ",CK319," ",BE319," ",BO319," ",R319,S319," x ",DK319,DL319,"/",DN319,DO319)</f>
        <v>GRC Simvastatin DESANT film-coated tablet 30 x 20mg/</v>
      </c>
      <c r="L319" s="2"/>
      <c r="M319" s="2"/>
      <c r="N319" s="2"/>
      <c r="O319" s="2"/>
      <c r="P319" s="0" t="n">
        <v>30</v>
      </c>
      <c r="Q319" s="73"/>
      <c r="R319" s="0" t="n">
        <v>30</v>
      </c>
      <c r="S319" s="73"/>
      <c r="T319" s="92"/>
      <c r="U319" s="92"/>
      <c r="V319" s="92"/>
      <c r="W319" s="92"/>
      <c r="X319" s="2"/>
      <c r="Y319" s="2"/>
      <c r="Z319" s="2"/>
      <c r="AA319" s="2" t="n">
        <v>30</v>
      </c>
      <c r="AB319" s="2"/>
      <c r="AC319" s="0" t="s">
        <v>1569</v>
      </c>
      <c r="AD319" s="2"/>
      <c r="AE319" s="2"/>
      <c r="AF319" s="110" t="n">
        <v>10221000</v>
      </c>
      <c r="AG319" s="0" t="s">
        <v>781</v>
      </c>
      <c r="AH319" s="0" t="s">
        <v>1659</v>
      </c>
      <c r="AI319" s="0" t="s">
        <v>1660</v>
      </c>
      <c r="AJ319" s="34" t="n">
        <v>15054000</v>
      </c>
      <c r="AK319" s="93" t="s">
        <v>183</v>
      </c>
      <c r="AL319" s="2"/>
      <c r="AM319" s="2"/>
      <c r="AN319" s="2"/>
      <c r="AO319" s="2"/>
      <c r="AP319" s="0" t="n">
        <v>30</v>
      </c>
      <c r="AR319" s="73"/>
      <c r="AS319" s="73" t="n">
        <f aca="false">AS318+1</f>
        <v>56565834</v>
      </c>
      <c r="AT319" s="36" t="str">
        <f aca="false">CONCATENATE(BI319," ",CK319," ",BE319," ",BO319," ",DK319,DL319,"/",DN319,DO319)</f>
        <v>GRC Simvastatin DESANT film-coated tablet 20mg/</v>
      </c>
      <c r="AU319" s="29"/>
      <c r="AW319" s="2"/>
      <c r="AX319" s="33" t="s">
        <v>1948</v>
      </c>
      <c r="AY319" s="2"/>
      <c r="AZ319" s="0" t="s">
        <v>1143</v>
      </c>
      <c r="BA319" s="4" t="s">
        <v>1144</v>
      </c>
      <c r="BB319" s="110" t="n">
        <v>10221000</v>
      </c>
      <c r="BC319" s="0" t="s">
        <v>781</v>
      </c>
      <c r="BD319" s="94"/>
      <c r="BE319" s="0" t="s">
        <v>1949</v>
      </c>
      <c r="BF319" s="2"/>
      <c r="BG319" s="0" t="s">
        <v>1551</v>
      </c>
      <c r="BH319" s="2"/>
      <c r="BI319" s="95" t="s">
        <v>1384</v>
      </c>
      <c r="BJ319" s="0" t="str">
        <f aca="false">CONCATENATE(CK319," ",BO319," ",DK319,DL319,"/",DN319,DO319)</f>
        <v>Simvastatin film-coated tablet 20mg/</v>
      </c>
      <c r="BK319" s="95"/>
      <c r="BL319" s="0" t="str">
        <f aca="false">CONCATENATE(CK319," ",BO319," ",DK319,DL319,"/",DN319,DO319)</f>
        <v>Simvastatin film-coated tablet 20mg/</v>
      </c>
      <c r="BM319" s="2"/>
      <c r="BN319" s="110" t="n">
        <v>10221000</v>
      </c>
      <c r="BO319" s="0" t="s">
        <v>781</v>
      </c>
      <c r="BP319" s="92"/>
      <c r="BQ319" s="92"/>
      <c r="BR319" s="2"/>
      <c r="BS319" s="0" t="s">
        <v>1659</v>
      </c>
      <c r="BT319" s="2"/>
      <c r="BU319" s="2"/>
      <c r="BV319" s="34" t="n">
        <v>15054000</v>
      </c>
      <c r="BW319" s="93" t="s">
        <v>183</v>
      </c>
      <c r="BX319" s="2"/>
      <c r="BY319" s="2"/>
      <c r="BZ319" s="0" t="n">
        <v>20053000</v>
      </c>
      <c r="CA319" s="100" t="s">
        <v>191</v>
      </c>
      <c r="CB319" s="92"/>
      <c r="CC319" s="92"/>
      <c r="CD319" s="2"/>
      <c r="CE319" s="2"/>
      <c r="CF319" s="2"/>
      <c r="CG319" s="2"/>
      <c r="CH319" s="43" t="n">
        <v>100000091786</v>
      </c>
      <c r="CI319" s="43" t="s">
        <v>192</v>
      </c>
      <c r="CJ319" s="43" t="n">
        <v>100000091786</v>
      </c>
      <c r="CK319" s="0" t="s">
        <v>1144</v>
      </c>
      <c r="CL319" s="73"/>
      <c r="CM319" s="43" t="n">
        <v>100000091786</v>
      </c>
      <c r="CN319" s="73" t="s">
        <v>1148</v>
      </c>
      <c r="CO319" s="92"/>
      <c r="CP319" s="98"/>
      <c r="CQ319" s="0" t="n">
        <v>79902639</v>
      </c>
      <c r="CR319" s="2"/>
      <c r="CS319" s="2"/>
      <c r="CX319" s="2"/>
      <c r="CY319" s="2"/>
      <c r="CZ319" s="92"/>
      <c r="DA319" s="92"/>
      <c r="DB319" s="92"/>
      <c r="DC319" s="92"/>
      <c r="DD319" s="92"/>
      <c r="DE319" s="99" t="s">
        <v>877</v>
      </c>
      <c r="DF319" s="0" t="s">
        <v>202</v>
      </c>
      <c r="DG319" s="11"/>
      <c r="DH319" s="46" t="n">
        <v>1</v>
      </c>
      <c r="DI319" s="93" t="s">
        <v>183</v>
      </c>
      <c r="DJ319" s="34" t="n">
        <v>15054000</v>
      </c>
      <c r="DK319" s="99" t="s">
        <v>877</v>
      </c>
      <c r="DL319" s="5" t="s">
        <v>202</v>
      </c>
      <c r="DS319" s="0" t="s">
        <v>1729</v>
      </c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99"/>
      <c r="EH319" s="2"/>
      <c r="EI319" s="2"/>
      <c r="EJ319" s="2"/>
      <c r="EK319" s="2"/>
      <c r="ER319" s="32" t="str">
        <f aca="false">CONCATENATE(CN319," ",FD319," ",DK319,DL319,"/",DN319,DO319)</f>
        <v>simvastatine oral 20mg/</v>
      </c>
      <c r="FD319" s="33" t="s">
        <v>210</v>
      </c>
      <c r="FE319" s="32" t="str">
        <f aca="false">CONCATENATE(CN319," ",FD319," ",DK319,DL319,"/",DN319,DO319)</f>
        <v>simvastatine oral 20mg/</v>
      </c>
    </row>
    <row r="320" customFormat="false" ht="13.8" hidden="false" customHeight="false" outlineLevel="0" collapsed="false">
      <c r="A320" s="91" t="n">
        <v>4081</v>
      </c>
      <c r="B320" s="0" t="s">
        <v>1950</v>
      </c>
      <c r="C320" s="92"/>
      <c r="D320" s="92"/>
      <c r="E320" s="92"/>
      <c r="F320" s="92"/>
      <c r="G320" s="0" t="n">
        <v>5160</v>
      </c>
      <c r="H320" s="91" t="n">
        <v>267770103</v>
      </c>
      <c r="I320" s="91" t="n">
        <v>267770103</v>
      </c>
      <c r="J320" s="2" t="str">
        <f aca="false">CONCATENATE(BI320," ",CK320," ",BE320," ",BO320," ",R320,S320," x ",DK320,DL320,"/",DN320,DO320)</f>
        <v>GRC Simvastatin DESANT film-coated tablet 30 x 40mg/</v>
      </c>
      <c r="K320" s="2" t="str">
        <f aca="false">CONCATENATE(BI320," ",CK320," ",BE320," ",BO320," ",R320,S320," x ",DK320,DL320,"/",DN320,DO320)</f>
        <v>GRC Simvastatin DESANT film-coated tablet 30 x 40mg/</v>
      </c>
      <c r="L320" s="2"/>
      <c r="M320" s="2"/>
      <c r="N320" s="2"/>
      <c r="O320" s="2"/>
      <c r="P320" s="0" t="n">
        <v>30</v>
      </c>
      <c r="Q320" s="73"/>
      <c r="R320" s="0" t="n">
        <v>30</v>
      </c>
      <c r="S320" s="73"/>
      <c r="T320" s="92"/>
      <c r="U320" s="92"/>
      <c r="V320" s="92"/>
      <c r="W320" s="92"/>
      <c r="X320" s="2"/>
      <c r="Y320" s="2"/>
      <c r="Z320" s="2"/>
      <c r="AA320" s="2" t="n">
        <v>30</v>
      </c>
      <c r="AB320" s="2"/>
      <c r="AC320" s="0" t="s">
        <v>1951</v>
      </c>
      <c r="AD320" s="2"/>
      <c r="AE320" s="2"/>
      <c r="AF320" s="110" t="n">
        <v>10221000</v>
      </c>
      <c r="AG320" s="0" t="s">
        <v>781</v>
      </c>
      <c r="AH320" s="0" t="s">
        <v>1659</v>
      </c>
      <c r="AI320" s="0" t="s">
        <v>1660</v>
      </c>
      <c r="AJ320" s="34" t="n">
        <v>15054000</v>
      </c>
      <c r="AK320" s="93" t="s">
        <v>183</v>
      </c>
      <c r="AL320" s="2"/>
      <c r="AM320" s="2"/>
      <c r="AN320" s="2"/>
      <c r="AO320" s="2"/>
      <c r="AP320" s="0" t="n">
        <v>30</v>
      </c>
      <c r="AR320" s="73"/>
      <c r="AS320" s="73" t="n">
        <f aca="false">AS319+1</f>
        <v>56565835</v>
      </c>
      <c r="AT320" s="36" t="str">
        <f aca="false">CONCATENATE(BI320," ",CK320," ",BE320," ",BO320," ",DK320,DL320,"/",DN320,DO320)</f>
        <v>GRC Simvastatin DESANT film-coated tablet 40mg/</v>
      </c>
      <c r="AU320" s="29"/>
      <c r="AW320" s="2"/>
      <c r="AX320" s="33" t="s">
        <v>1952</v>
      </c>
      <c r="AY320" s="2"/>
      <c r="AZ320" s="0" t="s">
        <v>1143</v>
      </c>
      <c r="BA320" s="4" t="s">
        <v>1144</v>
      </c>
      <c r="BB320" s="110" t="n">
        <v>10221000</v>
      </c>
      <c r="BC320" s="0" t="s">
        <v>781</v>
      </c>
      <c r="BD320" s="94"/>
      <c r="BE320" s="0" t="s">
        <v>1949</v>
      </c>
      <c r="BF320" s="2"/>
      <c r="BG320" s="0" t="s">
        <v>1400</v>
      </c>
      <c r="BH320" s="2"/>
      <c r="BI320" s="95" t="s">
        <v>1384</v>
      </c>
      <c r="BJ320" s="0" t="str">
        <f aca="false">CONCATENATE(CK320," ",BO320," ",DK320,DL320,"/",DN320,DO320)</f>
        <v>Simvastatin film-coated tablet 40mg/</v>
      </c>
      <c r="BK320" s="95"/>
      <c r="BL320" s="0" t="str">
        <f aca="false">CONCATENATE(CK320," ",BO320," ",DK320,DL320,"/",DN320,DO320)</f>
        <v>Simvastatin film-coated tablet 40mg/</v>
      </c>
      <c r="BM320" s="2"/>
      <c r="BN320" s="110" t="n">
        <v>10221000</v>
      </c>
      <c r="BO320" s="0" t="s">
        <v>781</v>
      </c>
      <c r="BP320" s="92"/>
      <c r="BQ320" s="92"/>
      <c r="BR320" s="2"/>
      <c r="BS320" s="0" t="s">
        <v>1659</v>
      </c>
      <c r="BT320" s="2"/>
      <c r="BU320" s="2"/>
      <c r="BV320" s="34" t="n">
        <v>15054000</v>
      </c>
      <c r="BW320" s="93" t="s">
        <v>183</v>
      </c>
      <c r="BX320" s="2"/>
      <c r="BY320" s="2"/>
      <c r="BZ320" s="0" t="n">
        <v>20053000</v>
      </c>
      <c r="CA320" s="100" t="s">
        <v>191</v>
      </c>
      <c r="CB320" s="92"/>
      <c r="CC320" s="92"/>
      <c r="CD320" s="2"/>
      <c r="CE320" s="2"/>
      <c r="CF320" s="2"/>
      <c r="CG320" s="2"/>
      <c r="CH320" s="43" t="n">
        <v>100000091786</v>
      </c>
      <c r="CI320" s="43" t="s">
        <v>192</v>
      </c>
      <c r="CJ320" s="43" t="n">
        <v>100000091786</v>
      </c>
      <c r="CK320" s="0" t="s">
        <v>1144</v>
      </c>
      <c r="CL320" s="73"/>
      <c r="CM320" s="43" t="n">
        <v>100000091786</v>
      </c>
      <c r="CN320" s="73" t="s">
        <v>1148</v>
      </c>
      <c r="CO320" s="92"/>
      <c r="CP320" s="98"/>
      <c r="CQ320" s="0" t="n">
        <v>79902639</v>
      </c>
      <c r="CR320" s="2"/>
      <c r="CS320" s="2"/>
      <c r="CX320" s="2"/>
      <c r="CY320" s="2"/>
      <c r="CZ320" s="92"/>
      <c r="DA320" s="92"/>
      <c r="DB320" s="92"/>
      <c r="DC320" s="92"/>
      <c r="DD320" s="92"/>
      <c r="DE320" s="99" t="s">
        <v>1756</v>
      </c>
      <c r="DF320" s="0" t="s">
        <v>202</v>
      </c>
      <c r="DG320" s="11"/>
      <c r="DH320" s="46" t="n">
        <v>1</v>
      </c>
      <c r="DI320" s="93" t="s">
        <v>183</v>
      </c>
      <c r="DJ320" s="34" t="n">
        <v>15054000</v>
      </c>
      <c r="DK320" s="99" t="s">
        <v>1756</v>
      </c>
      <c r="DL320" s="5" t="s">
        <v>202</v>
      </c>
      <c r="DS320" s="0" t="s">
        <v>1725</v>
      </c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99"/>
      <c r="EH320" s="2"/>
      <c r="EI320" s="2"/>
      <c r="EJ320" s="2"/>
      <c r="EK320" s="2"/>
      <c r="ER320" s="32" t="str">
        <f aca="false">CONCATENATE(CN320," ",FD320," ",DK320,DL320,"/",DN320,DO320)</f>
        <v>simvastatine oral 40mg/</v>
      </c>
      <c r="FD320" s="33" t="s">
        <v>210</v>
      </c>
      <c r="FE320" s="32" t="str">
        <f aca="false">CONCATENATE(CN320," ",FD320," ",DK320,DL320,"/",DN320,DO320)</f>
        <v>simvastatine oral 40mg/</v>
      </c>
    </row>
    <row r="321" customFormat="false" ht="13.8" hidden="false" customHeight="false" outlineLevel="0" collapsed="false">
      <c r="A321" s="91" t="n">
        <v>5160</v>
      </c>
      <c r="B321" s="0" t="s">
        <v>1953</v>
      </c>
      <c r="C321" s="92"/>
      <c r="D321" s="92"/>
      <c r="E321" s="92"/>
      <c r="F321" s="92"/>
      <c r="G321" s="0" t="n">
        <v>5161</v>
      </c>
      <c r="H321" s="91" t="n">
        <v>267770203</v>
      </c>
      <c r="I321" s="91" t="n">
        <v>267770203</v>
      </c>
      <c r="J321" s="2" t="str">
        <f aca="false">CONCATENATE(BI321," ",CK321," ",BE321," ",BO321," ",R321,S321," x ",DK321,DL321,"/",DN321,DO321)</f>
        <v>GRC Simvastatin BENNETT ΦΑΡΜΑΚΕΥΤΙΚΗ Α.Ε. film-coated tablet 30 x 20mg/</v>
      </c>
      <c r="K321" s="2" t="str">
        <f aca="false">CONCATENATE(BI321," ",CK321," ",BE321," ",BO321," ",R321,S321," x ",DK321,DL321,"/",DN321,DO321)</f>
        <v>GRC Simvastatin BENNETT ΦΑΡΜΑΚΕΥΤΙΚΗ Α.Ε. film-coated tablet 30 x 20mg/</v>
      </c>
      <c r="L321" s="2"/>
      <c r="M321" s="2"/>
      <c r="N321" s="2"/>
      <c r="O321" s="2"/>
      <c r="P321" s="0" t="n">
        <v>30</v>
      </c>
      <c r="Q321" s="73"/>
      <c r="R321" s="0" t="n">
        <v>30</v>
      </c>
      <c r="S321" s="73"/>
      <c r="T321" s="92"/>
      <c r="U321" s="92"/>
      <c r="V321" s="92"/>
      <c r="W321" s="92"/>
      <c r="X321" s="2"/>
      <c r="Y321" s="2"/>
      <c r="Z321" s="2"/>
      <c r="AA321" s="2" t="n">
        <v>30</v>
      </c>
      <c r="AB321" s="2"/>
      <c r="AC321" s="0" t="s">
        <v>1609</v>
      </c>
      <c r="AD321" s="2"/>
      <c r="AE321" s="2"/>
      <c r="AF321" s="110" t="n">
        <v>10221000</v>
      </c>
      <c r="AG321" s="0" t="s">
        <v>781</v>
      </c>
      <c r="AH321" s="0" t="s">
        <v>1659</v>
      </c>
      <c r="AI321" s="0" t="s">
        <v>1660</v>
      </c>
      <c r="AJ321" s="34" t="n">
        <v>15054000</v>
      </c>
      <c r="AK321" s="93" t="s">
        <v>183</v>
      </c>
      <c r="AL321" s="2"/>
      <c r="AM321" s="2"/>
      <c r="AN321" s="2"/>
      <c r="AO321" s="2"/>
      <c r="AP321" s="0" t="n">
        <v>30</v>
      </c>
      <c r="AR321" s="73"/>
      <c r="AS321" s="73" t="n">
        <f aca="false">AS320+1</f>
        <v>56565836</v>
      </c>
      <c r="AT321" s="36" t="str">
        <f aca="false">CONCATENATE(BI321," ",CK321," ",BE321," ",BO321," ",DK321,DL321,"/",DN321,DO321)</f>
        <v>GRC Simvastatin BENNETT ΦΑΡΜΑΚΕΥΤΙΚΗ Α.Ε. film-coated tablet 20mg/</v>
      </c>
      <c r="AU321" s="29"/>
      <c r="AW321" s="2"/>
      <c r="AX321" s="33" t="s">
        <v>1954</v>
      </c>
      <c r="AY321" s="2"/>
      <c r="AZ321" s="0" t="s">
        <v>1143</v>
      </c>
      <c r="BA321" s="4" t="s">
        <v>1144</v>
      </c>
      <c r="BB321" s="110" t="n">
        <v>10221000</v>
      </c>
      <c r="BC321" s="0" t="s">
        <v>781</v>
      </c>
      <c r="BD321" s="94"/>
      <c r="BE321" s="0" t="s">
        <v>1400</v>
      </c>
      <c r="BF321" s="2"/>
      <c r="BG321" s="0" t="s">
        <v>1400</v>
      </c>
      <c r="BH321" s="2"/>
      <c r="BI321" s="95" t="s">
        <v>1384</v>
      </c>
      <c r="BJ321" s="0" t="str">
        <f aca="false">CONCATENATE(CK321," ",BO321," ",DK321,DL321,"/",DN321,DO321)</f>
        <v>Simvastatin film-coated tablet 20mg/</v>
      </c>
      <c r="BK321" s="95"/>
      <c r="BL321" s="0" t="str">
        <f aca="false">CONCATENATE(CK321," ",BO321," ",DK321,DL321,"/",DN321,DO321)</f>
        <v>Simvastatin film-coated tablet 20mg/</v>
      </c>
      <c r="BM321" s="2"/>
      <c r="BN321" s="110" t="n">
        <v>10221000</v>
      </c>
      <c r="BO321" s="0" t="s">
        <v>781</v>
      </c>
      <c r="BP321" s="92"/>
      <c r="BQ321" s="92"/>
      <c r="BR321" s="2"/>
      <c r="BS321" s="0" t="s">
        <v>1659</v>
      </c>
      <c r="BT321" s="2"/>
      <c r="BU321" s="2"/>
      <c r="BV321" s="34" t="n">
        <v>15054000</v>
      </c>
      <c r="BW321" s="93" t="s">
        <v>183</v>
      </c>
      <c r="BX321" s="2"/>
      <c r="BY321" s="2"/>
      <c r="BZ321" s="0" t="n">
        <v>20053000</v>
      </c>
      <c r="CA321" s="100" t="s">
        <v>191</v>
      </c>
      <c r="CB321" s="92"/>
      <c r="CC321" s="92"/>
      <c r="CD321" s="2"/>
      <c r="CE321" s="2"/>
      <c r="CF321" s="2"/>
      <c r="CG321" s="2"/>
      <c r="CH321" s="43" t="n">
        <v>100000091786</v>
      </c>
      <c r="CI321" s="43" t="s">
        <v>192</v>
      </c>
      <c r="CJ321" s="43" t="n">
        <v>100000091786</v>
      </c>
      <c r="CK321" s="0" t="s">
        <v>1144</v>
      </c>
      <c r="CL321" s="73"/>
      <c r="CM321" s="43" t="n">
        <v>100000091786</v>
      </c>
      <c r="CN321" s="73" t="s">
        <v>1148</v>
      </c>
      <c r="CO321" s="92"/>
      <c r="CP321" s="98"/>
      <c r="CQ321" s="0" t="n">
        <v>79902639</v>
      </c>
      <c r="CR321" s="2"/>
      <c r="CS321" s="2"/>
      <c r="CX321" s="2"/>
      <c r="CY321" s="2"/>
      <c r="CZ321" s="92"/>
      <c r="DA321" s="92"/>
      <c r="DB321" s="92"/>
      <c r="DC321" s="92"/>
      <c r="DD321" s="92"/>
      <c r="DE321" s="99" t="s">
        <v>877</v>
      </c>
      <c r="DF321" s="0" t="s">
        <v>202</v>
      </c>
      <c r="DG321" s="11"/>
      <c r="DH321" s="46" t="n">
        <v>1</v>
      </c>
      <c r="DI321" s="93" t="s">
        <v>183</v>
      </c>
      <c r="DJ321" s="34" t="n">
        <v>15054000</v>
      </c>
      <c r="DK321" s="99" t="s">
        <v>877</v>
      </c>
      <c r="DL321" s="5" t="s">
        <v>202</v>
      </c>
      <c r="DS321" s="0" t="s">
        <v>1729</v>
      </c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99"/>
      <c r="EH321" s="2"/>
      <c r="EI321" s="2"/>
      <c r="EJ321" s="2"/>
      <c r="EK321" s="2"/>
      <c r="ER321" s="32" t="str">
        <f aca="false">CONCATENATE(CN321," ",FD321," ",DK321,DL321,"/",DN321,DO321)</f>
        <v>simvastatine oral 20mg/</v>
      </c>
      <c r="FD321" s="33" t="s">
        <v>210</v>
      </c>
      <c r="FE321" s="32" t="str">
        <f aca="false">CONCATENATE(CN321," ",FD321," ",DK321,DL321,"/",DN321,DO321)</f>
        <v>simvastatine oral 20mg/</v>
      </c>
    </row>
    <row r="322" customFormat="false" ht="13.8" hidden="false" customHeight="false" outlineLevel="0" collapsed="false">
      <c r="A322" s="91" t="n">
        <v>5161</v>
      </c>
      <c r="B322" s="0" t="s">
        <v>1955</v>
      </c>
      <c r="C322" s="92"/>
      <c r="D322" s="92"/>
      <c r="E322" s="92"/>
      <c r="F322" s="92"/>
      <c r="G322" s="0" t="n">
        <v>4954</v>
      </c>
      <c r="H322" s="91" t="n">
        <v>265640103</v>
      </c>
      <c r="I322" s="91" t="n">
        <v>265640103</v>
      </c>
      <c r="J322" s="2" t="str">
        <f aca="false">CONCATENATE(BI322," ",CK322," ",BE322," ",BO322," ",R322,S322," x ",DK322,DL322,"/",DN322,DO322)</f>
        <v>GRC Simvastatin BENNETT ΦΑΡΜΑΚΕΥΤΙΚΗ Α.Ε. film-coated tablet 30 x 40mg/</v>
      </c>
      <c r="K322" s="2" t="str">
        <f aca="false">CONCATENATE(BI322," ",CK322," ",BE322," ",BO322," ",R322,S322," x ",DK322,DL322,"/",DN322,DO322)</f>
        <v>GRC Simvastatin BENNETT ΦΑΡΜΑΚΕΥΤΙΚΗ Α.Ε. film-coated tablet 30 x 40mg/</v>
      </c>
      <c r="L322" s="2"/>
      <c r="M322" s="2"/>
      <c r="N322" s="2"/>
      <c r="O322" s="2"/>
      <c r="P322" s="0" t="n">
        <v>30</v>
      </c>
      <c r="Q322" s="73"/>
      <c r="R322" s="0" t="n">
        <v>30</v>
      </c>
      <c r="S322" s="73"/>
      <c r="T322" s="92"/>
      <c r="U322" s="92"/>
      <c r="V322" s="92"/>
      <c r="W322" s="92"/>
      <c r="X322" s="2"/>
      <c r="Y322" s="2"/>
      <c r="Z322" s="2"/>
      <c r="AA322" s="2" t="n">
        <v>30</v>
      </c>
      <c r="AB322" s="2"/>
      <c r="AC322" s="0" t="s">
        <v>1956</v>
      </c>
      <c r="AD322" s="2"/>
      <c r="AE322" s="2"/>
      <c r="AF322" s="110" t="n">
        <v>10221000</v>
      </c>
      <c r="AG322" s="0" t="s">
        <v>781</v>
      </c>
      <c r="AH322" s="0" t="s">
        <v>1659</v>
      </c>
      <c r="AI322" s="0" t="s">
        <v>1660</v>
      </c>
      <c r="AJ322" s="34" t="n">
        <v>15054000</v>
      </c>
      <c r="AK322" s="93" t="s">
        <v>183</v>
      </c>
      <c r="AL322" s="2"/>
      <c r="AM322" s="2"/>
      <c r="AN322" s="2"/>
      <c r="AO322" s="2"/>
      <c r="AP322" s="0" t="n">
        <v>30</v>
      </c>
      <c r="AR322" s="73"/>
      <c r="AS322" s="73" t="n">
        <f aca="false">AS321+1</f>
        <v>56565837</v>
      </c>
      <c r="AT322" s="36" t="str">
        <f aca="false">CONCATENATE(BI322," ",CK322," ",BE322," ",BO322," ",DK322,DL322,"/",DN322,DO322)</f>
        <v>GRC Simvastatin BENNETT ΦΑΡΜΑΚΕΥΤΙΚΗ Α.Ε. film-coated tablet 40mg/</v>
      </c>
      <c r="AU322" s="29"/>
      <c r="AW322" s="2"/>
      <c r="AX322" s="33" t="s">
        <v>1957</v>
      </c>
      <c r="AY322" s="2"/>
      <c r="AZ322" s="0" t="s">
        <v>1143</v>
      </c>
      <c r="BA322" s="4" t="s">
        <v>1144</v>
      </c>
      <c r="BB322" s="110" t="n">
        <v>10221000</v>
      </c>
      <c r="BC322" s="0" t="s">
        <v>781</v>
      </c>
      <c r="BD322" s="94"/>
      <c r="BE322" s="0" t="s">
        <v>1400</v>
      </c>
      <c r="BF322" s="2"/>
      <c r="BG322" s="0" t="s">
        <v>1958</v>
      </c>
      <c r="BH322" s="2"/>
      <c r="BI322" s="95" t="s">
        <v>1384</v>
      </c>
      <c r="BJ322" s="0" t="str">
        <f aca="false">CONCATENATE(CK322," ",BO322," ",DK322,DL322,"/",DN322,DO322)</f>
        <v>Simvastatin film-coated tablet 40mg/</v>
      </c>
      <c r="BK322" s="95"/>
      <c r="BL322" s="0" t="str">
        <f aca="false">CONCATENATE(CK322," ",BO322," ",DK322,DL322,"/",DN322,DO322)</f>
        <v>Simvastatin film-coated tablet 40mg/</v>
      </c>
      <c r="BM322" s="2"/>
      <c r="BN322" s="110" t="n">
        <v>10221000</v>
      </c>
      <c r="BO322" s="0" t="s">
        <v>781</v>
      </c>
      <c r="BP322" s="92"/>
      <c r="BQ322" s="92"/>
      <c r="BR322" s="2"/>
      <c r="BS322" s="0" t="s">
        <v>1659</v>
      </c>
      <c r="BT322" s="2"/>
      <c r="BU322" s="2"/>
      <c r="BV322" s="34" t="n">
        <v>15054000</v>
      </c>
      <c r="BW322" s="93" t="s">
        <v>183</v>
      </c>
      <c r="BX322" s="2"/>
      <c r="BY322" s="2"/>
      <c r="BZ322" s="0" t="n">
        <v>20053000</v>
      </c>
      <c r="CA322" s="100" t="s">
        <v>191</v>
      </c>
      <c r="CB322" s="92"/>
      <c r="CC322" s="92"/>
      <c r="CD322" s="2"/>
      <c r="CE322" s="2"/>
      <c r="CF322" s="2"/>
      <c r="CG322" s="2"/>
      <c r="CH322" s="43" t="n">
        <v>100000091786</v>
      </c>
      <c r="CI322" s="43" t="s">
        <v>192</v>
      </c>
      <c r="CJ322" s="43" t="n">
        <v>100000091786</v>
      </c>
      <c r="CK322" s="0" t="s">
        <v>1144</v>
      </c>
      <c r="CL322" s="73"/>
      <c r="CM322" s="43" t="n">
        <v>100000091786</v>
      </c>
      <c r="CN322" s="73" t="s">
        <v>1148</v>
      </c>
      <c r="CO322" s="92"/>
      <c r="CP322" s="98"/>
      <c r="CQ322" s="0" t="n">
        <v>79902639</v>
      </c>
      <c r="CR322" s="2"/>
      <c r="CS322" s="2"/>
      <c r="CX322" s="2"/>
      <c r="CY322" s="2"/>
      <c r="CZ322" s="92"/>
      <c r="DA322" s="92"/>
      <c r="DB322" s="92"/>
      <c r="DC322" s="92"/>
      <c r="DD322" s="92"/>
      <c r="DE322" s="99" t="s">
        <v>1756</v>
      </c>
      <c r="DF322" s="0" t="s">
        <v>202</v>
      </c>
      <c r="DG322" s="11"/>
      <c r="DH322" s="46" t="n">
        <v>1</v>
      </c>
      <c r="DI322" s="93" t="s">
        <v>183</v>
      </c>
      <c r="DJ322" s="34" t="n">
        <v>15054000</v>
      </c>
      <c r="DK322" s="99" t="s">
        <v>1756</v>
      </c>
      <c r="DL322" s="5" t="s">
        <v>202</v>
      </c>
      <c r="DS322" s="0" t="s">
        <v>1729</v>
      </c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99"/>
      <c r="EH322" s="2"/>
      <c r="EI322" s="2"/>
      <c r="EJ322" s="2"/>
      <c r="EK322" s="2"/>
      <c r="ER322" s="32" t="str">
        <f aca="false">CONCATENATE(CN322," ",FD322," ",DK322,DL322,"/",DN322,DO322)</f>
        <v>simvastatine oral 40mg/</v>
      </c>
      <c r="FD322" s="33" t="s">
        <v>210</v>
      </c>
      <c r="FE322" s="32" t="str">
        <f aca="false">CONCATENATE(CN322," ",FD322," ",DK322,DL322,"/",DN322,DO322)</f>
        <v>simvastatine oral 40mg/</v>
      </c>
    </row>
    <row r="323" customFormat="false" ht="26.75" hidden="false" customHeight="false" outlineLevel="0" collapsed="false">
      <c r="A323" s="91" t="n">
        <v>4954</v>
      </c>
      <c r="B323" s="0" t="s">
        <v>1959</v>
      </c>
      <c r="C323" s="92"/>
      <c r="D323" s="92"/>
      <c r="E323" s="92"/>
      <c r="F323" s="92"/>
      <c r="G323" s="0" t="n">
        <v>4519</v>
      </c>
      <c r="H323" s="91" t="n">
        <v>260810101</v>
      </c>
      <c r="I323" s="91" t="n">
        <v>260810101</v>
      </c>
      <c r="J323" s="2" t="str">
        <f aca="false">CONCATENATE(BI323," ",CK323," ",BE323," ",BO323," ",R323,S323," x ",DK323,DL323,"/",DN323,DO323)</f>
        <v>GRC Simvastatin ΗΔΥΟΣΜΟΣ Η, &amp; Ε, ΑΛΕΒΙΖΟΠΟΥΛΟΣ Ε.Ε. film-coated tablet 30 x 40mg/</v>
      </c>
      <c r="K323" s="2" t="str">
        <f aca="false">CONCATENATE(BI323," ",CK323," ",BE323," ",BO323," ",R323,S323," x ",DK323,DL323,"/",DN323,DO323)</f>
        <v>GRC Simvastatin ΗΔΥΟΣΜΟΣ Η, &amp; Ε, ΑΛΕΒΙΖΟΠΟΥΛΟΣ Ε.Ε. film-coated tablet 30 x 40mg/</v>
      </c>
      <c r="L323" s="2"/>
      <c r="M323" s="2"/>
      <c r="N323" s="2"/>
      <c r="O323" s="2"/>
      <c r="P323" s="0" t="n">
        <v>30</v>
      </c>
      <c r="Q323" s="73"/>
      <c r="R323" s="0" t="n">
        <v>30</v>
      </c>
      <c r="S323" s="73"/>
      <c r="T323" s="92"/>
      <c r="U323" s="92"/>
      <c r="V323" s="92"/>
      <c r="W323" s="92"/>
      <c r="X323" s="2"/>
      <c r="Y323" s="2"/>
      <c r="Z323" s="2"/>
      <c r="AA323" s="2" t="n">
        <v>10</v>
      </c>
      <c r="AB323" s="2"/>
      <c r="AC323" s="0" t="s">
        <v>1960</v>
      </c>
      <c r="AD323" s="2"/>
      <c r="AE323" s="2"/>
      <c r="AF323" s="110" t="n">
        <v>10221000</v>
      </c>
      <c r="AG323" s="0" t="s">
        <v>781</v>
      </c>
      <c r="AH323" s="0" t="s">
        <v>1659</v>
      </c>
      <c r="AI323" s="0" t="s">
        <v>1660</v>
      </c>
      <c r="AJ323" s="34" t="n">
        <v>15054000</v>
      </c>
      <c r="AK323" s="93" t="s">
        <v>183</v>
      </c>
      <c r="AL323" s="2"/>
      <c r="AM323" s="2"/>
      <c r="AN323" s="2"/>
      <c r="AO323" s="2"/>
      <c r="AP323" s="0" t="n">
        <v>30</v>
      </c>
      <c r="AR323" s="73"/>
      <c r="AS323" s="73" t="n">
        <f aca="false">AS322+1</f>
        <v>56565838</v>
      </c>
      <c r="AT323" s="36" t="str">
        <f aca="false">CONCATENATE(BI323," ",CK323," ",BE323," ",BO323," ",DK323,DL323,"/",DN323,DO323)</f>
        <v>GRC Simvastatin ΗΔΥΟΣΜΟΣ Η, &amp; Ε, ΑΛΕΒΙΖΟΠΟΥΛΟΣ Ε.Ε. film-coated tablet 40mg/</v>
      </c>
      <c r="AU323" s="29"/>
      <c r="AW323" s="2"/>
      <c r="AX323" s="33" t="s">
        <v>1961</v>
      </c>
      <c r="AY323" s="2"/>
      <c r="AZ323" s="0" t="s">
        <v>1143</v>
      </c>
      <c r="BA323" s="4" t="s">
        <v>1144</v>
      </c>
      <c r="BB323" s="110" t="n">
        <v>10221000</v>
      </c>
      <c r="BC323" s="0" t="s">
        <v>781</v>
      </c>
      <c r="BD323" s="94"/>
      <c r="BE323" s="0" t="s">
        <v>1962</v>
      </c>
      <c r="BF323" s="2"/>
      <c r="BG323" s="0" t="s">
        <v>1963</v>
      </c>
      <c r="BH323" s="2"/>
      <c r="BI323" s="95" t="s">
        <v>1384</v>
      </c>
      <c r="BJ323" s="0" t="str">
        <f aca="false">CONCATENATE(CK323," ",BO323," ",DK323,DL323,"/",DN323,DO323)</f>
        <v>Simvastatin film-coated tablet 40mg/</v>
      </c>
      <c r="BK323" s="95"/>
      <c r="BL323" s="0" t="str">
        <f aca="false">CONCATENATE(CK323," ",BO323," ",DK323,DL323,"/",DN323,DO323)</f>
        <v>Simvastatin film-coated tablet 40mg/</v>
      </c>
      <c r="BM323" s="2"/>
      <c r="BN323" s="110" t="n">
        <v>10221000</v>
      </c>
      <c r="BO323" s="0" t="s">
        <v>781</v>
      </c>
      <c r="BP323" s="92"/>
      <c r="BQ323" s="92"/>
      <c r="BR323" s="2"/>
      <c r="BS323" s="0" t="s">
        <v>1659</v>
      </c>
      <c r="BT323" s="2"/>
      <c r="BU323" s="2"/>
      <c r="BV323" s="34" t="n">
        <v>15054000</v>
      </c>
      <c r="BW323" s="93" t="s">
        <v>183</v>
      </c>
      <c r="BX323" s="2"/>
      <c r="BY323" s="2"/>
      <c r="BZ323" s="0" t="n">
        <v>20053000</v>
      </c>
      <c r="CA323" s="100" t="s">
        <v>191</v>
      </c>
      <c r="CB323" s="92"/>
      <c r="CC323" s="92"/>
      <c r="CD323" s="2"/>
      <c r="CE323" s="2"/>
      <c r="CF323" s="2"/>
      <c r="CG323" s="2"/>
      <c r="CH323" s="43" t="n">
        <v>100000091786</v>
      </c>
      <c r="CI323" s="43" t="s">
        <v>192</v>
      </c>
      <c r="CJ323" s="43" t="n">
        <v>100000091786</v>
      </c>
      <c r="CK323" s="0" t="s">
        <v>1144</v>
      </c>
      <c r="CL323" s="73"/>
      <c r="CM323" s="43" t="n">
        <v>100000091786</v>
      </c>
      <c r="CN323" s="73" t="s">
        <v>1148</v>
      </c>
      <c r="CO323" s="92"/>
      <c r="CP323" s="98"/>
      <c r="CQ323" s="0" t="n">
        <v>79902639</v>
      </c>
      <c r="CR323" s="2"/>
      <c r="CS323" s="2"/>
      <c r="CX323" s="2"/>
      <c r="CY323" s="2"/>
      <c r="CZ323" s="92"/>
      <c r="DA323" s="92"/>
      <c r="DB323" s="92"/>
      <c r="DC323" s="92"/>
      <c r="DD323" s="92"/>
      <c r="DE323" s="99" t="s">
        <v>1756</v>
      </c>
      <c r="DF323" s="0" t="s">
        <v>202</v>
      </c>
      <c r="DG323" s="11"/>
      <c r="DH323" s="46" t="n">
        <v>1</v>
      </c>
      <c r="DI323" s="93" t="s">
        <v>183</v>
      </c>
      <c r="DJ323" s="34" t="n">
        <v>15054000</v>
      </c>
      <c r="DK323" s="99" t="s">
        <v>1756</v>
      </c>
      <c r="DL323" s="5" t="s">
        <v>202</v>
      </c>
      <c r="DS323" s="0" t="s">
        <v>1729</v>
      </c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99"/>
      <c r="EH323" s="2"/>
      <c r="EI323" s="2"/>
      <c r="EJ323" s="2"/>
      <c r="EK323" s="2"/>
      <c r="ER323" s="32" t="str">
        <f aca="false">CONCATENATE(CN323," ",FD323," ",DK323,DL323,"/",DN323,DO323)</f>
        <v>simvastatine oral 40mg/</v>
      </c>
      <c r="FD323" s="33" t="s">
        <v>210</v>
      </c>
      <c r="FE323" s="32" t="str">
        <f aca="false">CONCATENATE(CN323," ",FD323," ",DK323,DL323,"/",DN323,DO323)</f>
        <v>simvastatine oral 40mg/</v>
      </c>
    </row>
    <row r="324" customFormat="false" ht="13.8" hidden="false" customHeight="false" outlineLevel="0" collapsed="false">
      <c r="A324" s="91" t="n">
        <v>4519</v>
      </c>
      <c r="B324" s="0" t="s">
        <v>1964</v>
      </c>
      <c r="C324" s="92"/>
      <c r="D324" s="92"/>
      <c r="E324" s="92"/>
      <c r="F324" s="92"/>
      <c r="G324" s="0" t="n">
        <v>4520</v>
      </c>
      <c r="H324" s="91" t="n">
        <v>260810102</v>
      </c>
      <c r="I324" s="91" t="n">
        <v>260810102</v>
      </c>
      <c r="J324" s="2" t="str">
        <f aca="false">CONCATENATE(BI324," ",CK324," ",BE324," ",BO324," ",R324,S324," x ",DK324,DL324,"/",DN324,DO324)</f>
        <v>GRC Simvastatin IAMATICA MON. ΕΠΕ film-coated tablet 10 x 40mg/</v>
      </c>
      <c r="K324" s="2" t="str">
        <f aca="false">CONCATENATE(BI324," ",CK324," ",BE324," ",BO324," ",R324,S324," x ",DK324,DL324,"/",DN324,DO324)</f>
        <v>GRC Simvastatin IAMATICA MON. ΕΠΕ film-coated tablet 10 x 40mg/</v>
      </c>
      <c r="L324" s="2"/>
      <c r="M324" s="2"/>
      <c r="N324" s="2"/>
      <c r="O324" s="2"/>
      <c r="P324" s="0" t="n">
        <v>10</v>
      </c>
      <c r="Q324" s="73"/>
      <c r="R324" s="0" t="n">
        <v>10</v>
      </c>
      <c r="S324" s="73"/>
      <c r="T324" s="92"/>
      <c r="U324" s="92"/>
      <c r="V324" s="92"/>
      <c r="W324" s="92"/>
      <c r="X324" s="2"/>
      <c r="Y324" s="2"/>
      <c r="Z324" s="2"/>
      <c r="AA324" s="2" t="n">
        <v>30</v>
      </c>
      <c r="AB324" s="2"/>
      <c r="AC324" s="0" t="s">
        <v>1965</v>
      </c>
      <c r="AD324" s="2"/>
      <c r="AE324" s="2"/>
      <c r="AF324" s="110" t="n">
        <v>10221000</v>
      </c>
      <c r="AG324" s="0" t="s">
        <v>781</v>
      </c>
      <c r="AH324" s="0" t="s">
        <v>1659</v>
      </c>
      <c r="AI324" s="0" t="s">
        <v>1660</v>
      </c>
      <c r="AJ324" s="34" t="n">
        <v>15054000</v>
      </c>
      <c r="AK324" s="93" t="s">
        <v>183</v>
      </c>
      <c r="AL324" s="2"/>
      <c r="AM324" s="2"/>
      <c r="AN324" s="2"/>
      <c r="AO324" s="2"/>
      <c r="AP324" s="0" t="n">
        <v>10</v>
      </c>
      <c r="AR324" s="73"/>
      <c r="AS324" s="73" t="n">
        <f aca="false">AS323+1</f>
        <v>56565839</v>
      </c>
      <c r="AT324" s="36" t="str">
        <f aca="false">CONCATENATE(BI324," ",CK324," ",BE324," ",BO324," ",DK324,DL324,"/",DN324,DO324)</f>
        <v>GRC Simvastatin IAMATICA MON. ΕΠΕ film-coated tablet 40mg/</v>
      </c>
      <c r="AU324" s="29"/>
      <c r="AW324" s="2"/>
      <c r="AX324" s="33" t="s">
        <v>1966</v>
      </c>
      <c r="AY324" s="2"/>
      <c r="AZ324" s="0" t="s">
        <v>1143</v>
      </c>
      <c r="BA324" s="4" t="s">
        <v>1144</v>
      </c>
      <c r="BB324" s="110" t="n">
        <v>10221000</v>
      </c>
      <c r="BC324" s="0" t="s">
        <v>781</v>
      </c>
      <c r="BD324" s="94"/>
      <c r="BE324" s="0" t="s">
        <v>1511</v>
      </c>
      <c r="BF324" s="2"/>
      <c r="BG324" s="0" t="s">
        <v>1963</v>
      </c>
      <c r="BH324" s="2"/>
      <c r="BI324" s="95" t="s">
        <v>1384</v>
      </c>
      <c r="BJ324" s="0" t="str">
        <f aca="false">CONCATENATE(CK324," ",BO324," ",DK324,DL324,"/",DN324,DO324)</f>
        <v>Simvastatin film-coated tablet 40mg/</v>
      </c>
      <c r="BK324" s="95"/>
      <c r="BL324" s="0" t="str">
        <f aca="false">CONCATENATE(CK324," ",BO324," ",DK324,DL324,"/",DN324,DO324)</f>
        <v>Simvastatin film-coated tablet 40mg/</v>
      </c>
      <c r="BM324" s="2"/>
      <c r="BN324" s="110" t="n">
        <v>10221000</v>
      </c>
      <c r="BO324" s="0" t="s">
        <v>781</v>
      </c>
      <c r="BP324" s="92"/>
      <c r="BQ324" s="92"/>
      <c r="BR324" s="2"/>
      <c r="BS324" s="0" t="s">
        <v>1659</v>
      </c>
      <c r="BT324" s="2"/>
      <c r="BU324" s="2"/>
      <c r="BV324" s="34" t="n">
        <v>15054000</v>
      </c>
      <c r="BW324" s="93" t="s">
        <v>183</v>
      </c>
      <c r="BX324" s="2"/>
      <c r="BY324" s="2"/>
      <c r="BZ324" s="0" t="n">
        <v>20053000</v>
      </c>
      <c r="CA324" s="100" t="s">
        <v>191</v>
      </c>
      <c r="CB324" s="92"/>
      <c r="CC324" s="92"/>
      <c r="CD324" s="2"/>
      <c r="CE324" s="2"/>
      <c r="CF324" s="2"/>
      <c r="CG324" s="2"/>
      <c r="CH324" s="43" t="n">
        <v>100000091786</v>
      </c>
      <c r="CI324" s="43" t="s">
        <v>192</v>
      </c>
      <c r="CJ324" s="43" t="n">
        <v>100000091786</v>
      </c>
      <c r="CK324" s="0" t="s">
        <v>1144</v>
      </c>
      <c r="CL324" s="73"/>
      <c r="CM324" s="43" t="n">
        <v>100000091786</v>
      </c>
      <c r="CN324" s="73" t="s">
        <v>1148</v>
      </c>
      <c r="CO324" s="92"/>
      <c r="CP324" s="98"/>
      <c r="CQ324" s="0" t="n">
        <v>79902639</v>
      </c>
      <c r="CR324" s="2"/>
      <c r="CS324" s="2"/>
      <c r="CX324" s="2"/>
      <c r="CY324" s="2"/>
      <c r="CZ324" s="92"/>
      <c r="DA324" s="92"/>
      <c r="DB324" s="92"/>
      <c r="DC324" s="92"/>
      <c r="DD324" s="92"/>
      <c r="DE324" s="99" t="s">
        <v>1756</v>
      </c>
      <c r="DF324" s="0" t="s">
        <v>202</v>
      </c>
      <c r="DG324" s="11"/>
      <c r="DH324" s="46" t="n">
        <v>1</v>
      </c>
      <c r="DI324" s="93" t="s">
        <v>183</v>
      </c>
      <c r="DJ324" s="34" t="n">
        <v>15054000</v>
      </c>
      <c r="DK324" s="99" t="s">
        <v>1756</v>
      </c>
      <c r="DL324" s="5" t="s">
        <v>202</v>
      </c>
      <c r="DS324" s="0" t="s">
        <v>1729</v>
      </c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99"/>
      <c r="EH324" s="2"/>
      <c r="EI324" s="2"/>
      <c r="EJ324" s="2"/>
      <c r="EK324" s="2"/>
      <c r="ER324" s="32" t="str">
        <f aca="false">CONCATENATE(CN324," ",FD324," ",DK324,DL324,"/",DN324,DO324)</f>
        <v>simvastatine oral 40mg/</v>
      </c>
      <c r="FD324" s="33" t="s">
        <v>210</v>
      </c>
      <c r="FE324" s="32" t="str">
        <f aca="false">CONCATENATE(CN324," ",FD324," ",DK324,DL324,"/",DN324,DO324)</f>
        <v>simvastatine oral 40mg/</v>
      </c>
    </row>
    <row r="325" customFormat="false" ht="13.8" hidden="false" customHeight="false" outlineLevel="0" collapsed="false">
      <c r="A325" s="91" t="n">
        <v>4520</v>
      </c>
      <c r="B325" s="0" t="s">
        <v>1967</v>
      </c>
      <c r="C325" s="92"/>
      <c r="D325" s="92"/>
      <c r="E325" s="92"/>
      <c r="F325" s="92"/>
      <c r="G325" s="0" t="n">
        <v>7520</v>
      </c>
      <c r="H325" s="91" t="n">
        <v>254550201</v>
      </c>
      <c r="I325" s="91" t="n">
        <v>254550201</v>
      </c>
      <c r="J325" s="2" t="str">
        <f aca="false">CONCATENATE(BI325," ",CK325," ",BE325," ",BO325," ",R325,S325," x ",DK325,DL325,"/",DN325,DO325)</f>
        <v>GRC Simvastatin IAMATICA MON. ΕΠΕ film-coated tablet 30 x 40mg/</v>
      </c>
      <c r="K325" s="2" t="str">
        <f aca="false">CONCATENATE(BI325," ",CK325," ",BE325," ",BO325," ",R325,S325," x ",DK325,DL325,"/",DN325,DO325)</f>
        <v>GRC Simvastatin IAMATICA MON. ΕΠΕ film-coated tablet 30 x 40mg/</v>
      </c>
      <c r="L325" s="2"/>
      <c r="M325" s="2"/>
      <c r="N325" s="2"/>
      <c r="O325" s="2"/>
      <c r="P325" s="0" t="n">
        <v>30</v>
      </c>
      <c r="Q325" s="73"/>
      <c r="R325" s="0" t="n">
        <v>30</v>
      </c>
      <c r="S325" s="73"/>
      <c r="T325" s="92"/>
      <c r="U325" s="92"/>
      <c r="V325" s="92"/>
      <c r="W325" s="92"/>
      <c r="X325" s="2"/>
      <c r="Y325" s="2"/>
      <c r="Z325" s="2"/>
      <c r="AA325" s="2" t="n">
        <v>10</v>
      </c>
      <c r="AB325" s="2"/>
      <c r="AC325" s="0" t="s">
        <v>1776</v>
      </c>
      <c r="AD325" s="2"/>
      <c r="AE325" s="2"/>
      <c r="AF325" s="110" t="n">
        <v>10221000</v>
      </c>
      <c r="AG325" s="0" t="s">
        <v>781</v>
      </c>
      <c r="AH325" s="0" t="s">
        <v>1659</v>
      </c>
      <c r="AI325" s="0" t="s">
        <v>1660</v>
      </c>
      <c r="AJ325" s="34" t="n">
        <v>15054000</v>
      </c>
      <c r="AK325" s="93" t="s">
        <v>183</v>
      </c>
      <c r="AL325" s="2"/>
      <c r="AM325" s="2"/>
      <c r="AN325" s="2"/>
      <c r="AO325" s="2"/>
      <c r="AP325" s="0" t="n">
        <v>30</v>
      </c>
      <c r="AR325" s="73"/>
      <c r="AS325" s="73" t="n">
        <f aca="false">AS324+1</f>
        <v>56565840</v>
      </c>
      <c r="AT325" s="36" t="str">
        <f aca="false">CONCATENATE(BI325," ",CK325," ",BE325," ",BO325," ",DK325,DL325,"/",DN325,DO325)</f>
        <v>GRC Simvastatin IAMATICA MON. ΕΠΕ film-coated tablet 40mg/</v>
      </c>
      <c r="AU325" s="29"/>
      <c r="AW325" s="2"/>
      <c r="AX325" s="33" t="s">
        <v>1966</v>
      </c>
      <c r="AY325" s="2"/>
      <c r="AZ325" s="0" t="s">
        <v>1143</v>
      </c>
      <c r="BA325" s="4" t="s">
        <v>1144</v>
      </c>
      <c r="BB325" s="110" t="n">
        <v>10221000</v>
      </c>
      <c r="BC325" s="0" t="s">
        <v>781</v>
      </c>
      <c r="BD325" s="94"/>
      <c r="BE325" s="0" t="s">
        <v>1511</v>
      </c>
      <c r="BF325" s="2"/>
      <c r="BG325" s="0" t="s">
        <v>1538</v>
      </c>
      <c r="BH325" s="2"/>
      <c r="BI325" s="95" t="s">
        <v>1384</v>
      </c>
      <c r="BJ325" s="0" t="str">
        <f aca="false">CONCATENATE(CK325," ",BO325," ",DK325,DL325,"/",DN325,DO325)</f>
        <v>Simvastatin film-coated tablet 40mg/</v>
      </c>
      <c r="BK325" s="95"/>
      <c r="BL325" s="0" t="str">
        <f aca="false">CONCATENATE(CK325," ",BO325," ",DK325,DL325,"/",DN325,DO325)</f>
        <v>Simvastatin film-coated tablet 40mg/</v>
      </c>
      <c r="BM325" s="2"/>
      <c r="BN325" s="110" t="n">
        <v>10221000</v>
      </c>
      <c r="BO325" s="0" t="s">
        <v>781</v>
      </c>
      <c r="BP325" s="92"/>
      <c r="BQ325" s="92"/>
      <c r="BR325" s="2"/>
      <c r="BS325" s="0" t="s">
        <v>1659</v>
      </c>
      <c r="BT325" s="2"/>
      <c r="BU325" s="2"/>
      <c r="BV325" s="34" t="n">
        <v>15054000</v>
      </c>
      <c r="BW325" s="93" t="s">
        <v>183</v>
      </c>
      <c r="BX325" s="2"/>
      <c r="BY325" s="2"/>
      <c r="BZ325" s="0" t="n">
        <v>20053000</v>
      </c>
      <c r="CA325" s="100" t="s">
        <v>191</v>
      </c>
      <c r="CB325" s="92"/>
      <c r="CC325" s="92"/>
      <c r="CD325" s="2"/>
      <c r="CE325" s="2"/>
      <c r="CF325" s="2"/>
      <c r="CG325" s="2"/>
      <c r="CH325" s="43" t="n">
        <v>100000091786</v>
      </c>
      <c r="CI325" s="43" t="s">
        <v>192</v>
      </c>
      <c r="CJ325" s="43" t="n">
        <v>100000091786</v>
      </c>
      <c r="CK325" s="0" t="s">
        <v>1144</v>
      </c>
      <c r="CL325" s="73"/>
      <c r="CM325" s="43" t="n">
        <v>100000091786</v>
      </c>
      <c r="CN325" s="73" t="s">
        <v>1148</v>
      </c>
      <c r="CO325" s="92"/>
      <c r="CP325" s="98"/>
      <c r="CQ325" s="0" t="n">
        <v>79902639</v>
      </c>
      <c r="CR325" s="2"/>
      <c r="CS325" s="2"/>
      <c r="CX325" s="2"/>
      <c r="CY325" s="2"/>
      <c r="CZ325" s="92"/>
      <c r="DA325" s="92"/>
      <c r="DB325" s="92"/>
      <c r="DC325" s="92"/>
      <c r="DD325" s="92"/>
      <c r="DE325" s="99" t="s">
        <v>1756</v>
      </c>
      <c r="DF325" s="0" t="s">
        <v>202</v>
      </c>
      <c r="DG325" s="11"/>
      <c r="DH325" s="46" t="n">
        <v>1</v>
      </c>
      <c r="DI325" s="93" t="s">
        <v>183</v>
      </c>
      <c r="DJ325" s="34" t="n">
        <v>15054000</v>
      </c>
      <c r="DK325" s="99" t="s">
        <v>1756</v>
      </c>
      <c r="DL325" s="5" t="s">
        <v>202</v>
      </c>
      <c r="DS325" s="0" t="s">
        <v>1441</v>
      </c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99"/>
      <c r="EH325" s="2"/>
      <c r="EI325" s="2"/>
      <c r="EJ325" s="2"/>
      <c r="EK325" s="2"/>
      <c r="ER325" s="32" t="str">
        <f aca="false">CONCATENATE(CN325," ",FD325," ",DK325,DL325,"/",DN325,DO325)</f>
        <v>simvastatine oral 40mg/</v>
      </c>
      <c r="FD325" s="33" t="s">
        <v>210</v>
      </c>
      <c r="FE325" s="32" t="str">
        <f aca="false">CONCATENATE(CN325," ",FD325," ",DK325,DL325,"/",DN325,DO325)</f>
        <v>simvastatine oral 40mg/</v>
      </c>
    </row>
    <row r="326" customFormat="false" ht="13.8" hidden="false" customHeight="false" outlineLevel="0" collapsed="false">
      <c r="A326" s="91" t="n">
        <v>7520</v>
      </c>
      <c r="B326" s="0" t="s">
        <v>1968</v>
      </c>
      <c r="C326" s="92"/>
      <c r="D326" s="92"/>
      <c r="E326" s="92"/>
      <c r="F326" s="92"/>
      <c r="G326" s="0" t="n">
        <v>5045</v>
      </c>
      <c r="H326" s="91" t="n">
        <v>266430103</v>
      </c>
      <c r="I326" s="91" t="n">
        <v>266430103</v>
      </c>
      <c r="J326" s="2" t="str">
        <f aca="false">CONCATENATE(BI326," ",CK326," ",BE326," ",BO326," ",R326,S326," x ",DK326,DL326,"/",DN326,DO326)</f>
        <v>GRC Simvastatin HELP ΑΒΕΕ film-coated tablet 10 x 10mg/</v>
      </c>
      <c r="K326" s="2" t="str">
        <f aca="false">CONCATENATE(BI326," ",CK326," ",BE326," ",BO326," ",R326,S326," x ",DK326,DL326,"/",DN326,DO326)</f>
        <v>GRC Simvastatin HELP ΑΒΕΕ film-coated tablet 10 x 10mg/</v>
      </c>
      <c r="L326" s="2"/>
      <c r="M326" s="2"/>
      <c r="N326" s="2"/>
      <c r="O326" s="2"/>
      <c r="P326" s="0" t="n">
        <v>10</v>
      </c>
      <c r="Q326" s="73"/>
      <c r="R326" s="0" t="n">
        <v>10</v>
      </c>
      <c r="S326" s="73"/>
      <c r="T326" s="92"/>
      <c r="U326" s="92"/>
      <c r="V326" s="92"/>
      <c r="W326" s="92"/>
      <c r="X326" s="2"/>
      <c r="Y326" s="2"/>
      <c r="Z326" s="2"/>
      <c r="AA326" s="2" t="n">
        <v>30</v>
      </c>
      <c r="AB326" s="2"/>
      <c r="AC326" s="0" t="s">
        <v>1826</v>
      </c>
      <c r="AD326" s="2"/>
      <c r="AE326" s="2"/>
      <c r="AF326" s="110" t="n">
        <v>10221000</v>
      </c>
      <c r="AG326" s="0" t="s">
        <v>781</v>
      </c>
      <c r="AH326" s="0" t="s">
        <v>1659</v>
      </c>
      <c r="AI326" s="0" t="s">
        <v>1660</v>
      </c>
      <c r="AJ326" s="34" t="n">
        <v>15054000</v>
      </c>
      <c r="AK326" s="93" t="s">
        <v>183</v>
      </c>
      <c r="AL326" s="2"/>
      <c r="AM326" s="2"/>
      <c r="AN326" s="2"/>
      <c r="AO326" s="2"/>
      <c r="AP326" s="0" t="n">
        <v>10</v>
      </c>
      <c r="AR326" s="73"/>
      <c r="AS326" s="73" t="n">
        <f aca="false">AS325+1</f>
        <v>56565841</v>
      </c>
      <c r="AT326" s="36" t="str">
        <f aca="false">CONCATENATE(BI326," ",CK326," ",BE326," ",BO326," ",DK326,DL326,"/",DN326,DO326)</f>
        <v>GRC Simvastatin HELP ΑΒΕΕ film-coated tablet 10mg/</v>
      </c>
      <c r="AU326" s="29"/>
      <c r="AW326" s="2"/>
      <c r="AX326" s="33" t="s">
        <v>1969</v>
      </c>
      <c r="AY326" s="2"/>
      <c r="AZ326" s="0" t="s">
        <v>1143</v>
      </c>
      <c r="BA326" s="4" t="s">
        <v>1144</v>
      </c>
      <c r="BB326" s="110" t="n">
        <v>10221000</v>
      </c>
      <c r="BC326" s="0" t="s">
        <v>781</v>
      </c>
      <c r="BD326" s="94"/>
      <c r="BE326" s="0" t="s">
        <v>1538</v>
      </c>
      <c r="BF326" s="2"/>
      <c r="BG326" s="0" t="s">
        <v>1414</v>
      </c>
      <c r="BH326" s="2"/>
      <c r="BI326" s="95" t="s">
        <v>1384</v>
      </c>
      <c r="BJ326" s="0" t="str">
        <f aca="false">CONCATENATE(CK326," ",BO326," ",DK326,DL326,"/",DN326,DO326)</f>
        <v>Simvastatin film-coated tablet 10mg/</v>
      </c>
      <c r="BK326" s="95"/>
      <c r="BL326" s="0" t="str">
        <f aca="false">CONCATENATE(CK326," ",BO326," ",DK326,DL326,"/",DN326,DO326)</f>
        <v>Simvastatin film-coated tablet 10mg/</v>
      </c>
      <c r="BM326" s="2"/>
      <c r="BN326" s="110" t="n">
        <v>10221000</v>
      </c>
      <c r="BO326" s="0" t="s">
        <v>781</v>
      </c>
      <c r="BP326" s="92"/>
      <c r="BQ326" s="92"/>
      <c r="BR326" s="2"/>
      <c r="BS326" s="0" t="s">
        <v>1659</v>
      </c>
      <c r="BT326" s="2"/>
      <c r="BU326" s="2"/>
      <c r="BV326" s="34" t="n">
        <v>15054000</v>
      </c>
      <c r="BW326" s="93" t="s">
        <v>183</v>
      </c>
      <c r="BX326" s="2"/>
      <c r="BY326" s="2"/>
      <c r="BZ326" s="0" t="n">
        <v>20053000</v>
      </c>
      <c r="CA326" s="100" t="s">
        <v>191</v>
      </c>
      <c r="CB326" s="92"/>
      <c r="CC326" s="92"/>
      <c r="CD326" s="2"/>
      <c r="CE326" s="2"/>
      <c r="CF326" s="2"/>
      <c r="CG326" s="2"/>
      <c r="CH326" s="43" t="n">
        <v>100000091786</v>
      </c>
      <c r="CI326" s="43" t="s">
        <v>192</v>
      </c>
      <c r="CJ326" s="43" t="n">
        <v>100000091786</v>
      </c>
      <c r="CK326" s="0" t="s">
        <v>1144</v>
      </c>
      <c r="CL326" s="73"/>
      <c r="CM326" s="43" t="n">
        <v>100000091786</v>
      </c>
      <c r="CN326" s="73" t="s">
        <v>1148</v>
      </c>
      <c r="CO326" s="92"/>
      <c r="CP326" s="98"/>
      <c r="CQ326" s="0" t="n">
        <v>79902639</v>
      </c>
      <c r="CR326" s="2"/>
      <c r="CS326" s="2"/>
      <c r="CX326" s="2"/>
      <c r="CY326" s="2"/>
      <c r="CZ326" s="92"/>
      <c r="DA326" s="92"/>
      <c r="DB326" s="92"/>
      <c r="DC326" s="92"/>
      <c r="DD326" s="92"/>
      <c r="DE326" s="99" t="s">
        <v>1087</v>
      </c>
      <c r="DF326" s="0" t="s">
        <v>202</v>
      </c>
      <c r="DG326" s="11"/>
      <c r="DH326" s="46" t="n">
        <v>1</v>
      </c>
      <c r="DI326" s="93" t="s">
        <v>183</v>
      </c>
      <c r="DJ326" s="34" t="n">
        <v>15054000</v>
      </c>
      <c r="DK326" s="99" t="s">
        <v>1087</v>
      </c>
      <c r="DL326" s="5" t="s">
        <v>202</v>
      </c>
      <c r="DS326" s="0" t="s">
        <v>1729</v>
      </c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99"/>
      <c r="EH326" s="2"/>
      <c r="EI326" s="2"/>
      <c r="EJ326" s="2"/>
      <c r="EK326" s="2"/>
      <c r="ER326" s="32" t="str">
        <f aca="false">CONCATENATE(CN326," ",FD326," ",DK326,DL326,"/",DN326,DO326)</f>
        <v>simvastatine oral 10mg/</v>
      </c>
      <c r="FD326" s="33" t="s">
        <v>210</v>
      </c>
      <c r="FE326" s="32" t="str">
        <f aca="false">CONCATENATE(CN326," ",FD326," ",DK326,DL326,"/",DN326,DO326)</f>
        <v>simvastatine oral 10mg/</v>
      </c>
    </row>
    <row r="327" customFormat="false" ht="13.8" hidden="false" customHeight="false" outlineLevel="0" collapsed="false">
      <c r="A327" s="91" t="n">
        <v>5045</v>
      </c>
      <c r="B327" s="0" t="s">
        <v>1970</v>
      </c>
      <c r="C327" s="92"/>
      <c r="D327" s="92"/>
      <c r="E327" s="92"/>
      <c r="F327" s="92"/>
      <c r="G327" s="0" t="n">
        <v>5046</v>
      </c>
      <c r="H327" s="91" t="n">
        <v>266440103</v>
      </c>
      <c r="I327" s="91" t="n">
        <v>266440103</v>
      </c>
      <c r="J327" s="2" t="str">
        <f aca="false">CONCATENATE(BI327," ",CK327," ",BE327," ",BO327," ",R327,S327," x ",DK327,DL327,"/",DN327,DO327)</f>
        <v>GRC Simvastatin ΦΑΡΜΕΞ Α.Ε. film-coated tablet 30 x 40mg/</v>
      </c>
      <c r="K327" s="2" t="str">
        <f aca="false">CONCATENATE(BI327," ",CK327," ",BE327," ",BO327," ",R327,S327," x ",DK327,DL327,"/",DN327,DO327)</f>
        <v>GRC Simvastatin ΦΑΡΜΕΞ Α.Ε. film-coated tablet 30 x 40mg/</v>
      </c>
      <c r="L327" s="2"/>
      <c r="M327" s="2"/>
      <c r="N327" s="2"/>
      <c r="O327" s="2"/>
      <c r="P327" s="0" t="n">
        <v>30</v>
      </c>
      <c r="Q327" s="73"/>
      <c r="R327" s="0" t="n">
        <v>30</v>
      </c>
      <c r="S327" s="73"/>
      <c r="T327" s="92"/>
      <c r="U327" s="92"/>
      <c r="V327" s="92"/>
      <c r="W327" s="92"/>
      <c r="X327" s="2"/>
      <c r="Y327" s="2"/>
      <c r="Z327" s="2"/>
      <c r="AA327" s="2" t="n">
        <v>30</v>
      </c>
      <c r="AB327" s="2"/>
      <c r="AC327" s="0" t="s">
        <v>1971</v>
      </c>
      <c r="AD327" s="2"/>
      <c r="AE327" s="2"/>
      <c r="AF327" s="110" t="n">
        <v>10221000</v>
      </c>
      <c r="AG327" s="0" t="s">
        <v>781</v>
      </c>
      <c r="AH327" s="0" t="s">
        <v>1659</v>
      </c>
      <c r="AI327" s="0" t="s">
        <v>1660</v>
      </c>
      <c r="AJ327" s="34" t="n">
        <v>15054000</v>
      </c>
      <c r="AK327" s="93" t="s">
        <v>183</v>
      </c>
      <c r="AL327" s="2"/>
      <c r="AM327" s="2"/>
      <c r="AN327" s="2"/>
      <c r="AO327" s="2"/>
      <c r="AP327" s="0" t="n">
        <v>30</v>
      </c>
      <c r="AR327" s="73"/>
      <c r="AS327" s="73" t="n">
        <f aca="false">AS326+1</f>
        <v>56565842</v>
      </c>
      <c r="AT327" s="36" t="str">
        <f aca="false">CONCATENATE(BI327," ",CK327," ",BE327," ",BO327," ",DK327,DL327,"/",DN327,DO327)</f>
        <v>GRC Simvastatin ΦΑΡΜΕΞ Α.Ε. film-coated tablet 40mg/</v>
      </c>
      <c r="AU327" s="29"/>
      <c r="AW327" s="2"/>
      <c r="AX327" s="33" t="s">
        <v>1972</v>
      </c>
      <c r="AY327" s="2"/>
      <c r="AZ327" s="0" t="s">
        <v>1143</v>
      </c>
      <c r="BA327" s="4" t="s">
        <v>1144</v>
      </c>
      <c r="BB327" s="110" t="n">
        <v>10221000</v>
      </c>
      <c r="BC327" s="0" t="s">
        <v>781</v>
      </c>
      <c r="BD327" s="94"/>
      <c r="BE327" s="0" t="s">
        <v>1414</v>
      </c>
      <c r="BF327" s="2"/>
      <c r="BG327" s="0" t="s">
        <v>1973</v>
      </c>
      <c r="BH327" s="2"/>
      <c r="BI327" s="95" t="s">
        <v>1384</v>
      </c>
      <c r="BJ327" s="0" t="str">
        <f aca="false">CONCATENATE(CK327," ",BO327," ",DK327,DL327,"/",DN327,DO327)</f>
        <v>Simvastatin film-coated tablet 40mg/</v>
      </c>
      <c r="BK327" s="95"/>
      <c r="BL327" s="0" t="str">
        <f aca="false">CONCATENATE(CK327," ",BO327," ",DK327,DL327,"/",DN327,DO327)</f>
        <v>Simvastatin film-coated tablet 40mg/</v>
      </c>
      <c r="BM327" s="2"/>
      <c r="BN327" s="110" t="n">
        <v>10221000</v>
      </c>
      <c r="BO327" s="0" t="s">
        <v>781</v>
      </c>
      <c r="BP327" s="92"/>
      <c r="BQ327" s="92"/>
      <c r="BR327" s="2"/>
      <c r="BS327" s="0" t="s">
        <v>1659</v>
      </c>
      <c r="BT327" s="2"/>
      <c r="BU327" s="2"/>
      <c r="BV327" s="34" t="n">
        <v>15054000</v>
      </c>
      <c r="BW327" s="93" t="s">
        <v>183</v>
      </c>
      <c r="BX327" s="2"/>
      <c r="BY327" s="2"/>
      <c r="BZ327" s="0" t="n">
        <v>20053000</v>
      </c>
      <c r="CA327" s="100" t="s">
        <v>191</v>
      </c>
      <c r="CB327" s="92"/>
      <c r="CC327" s="92"/>
      <c r="CD327" s="2"/>
      <c r="CE327" s="2"/>
      <c r="CF327" s="2"/>
      <c r="CG327" s="2"/>
      <c r="CH327" s="43" t="n">
        <v>100000091786</v>
      </c>
      <c r="CI327" s="43" t="s">
        <v>192</v>
      </c>
      <c r="CJ327" s="43" t="n">
        <v>100000091786</v>
      </c>
      <c r="CK327" s="0" t="s">
        <v>1144</v>
      </c>
      <c r="CL327" s="73"/>
      <c r="CM327" s="43" t="n">
        <v>100000091786</v>
      </c>
      <c r="CN327" s="73" t="s">
        <v>1148</v>
      </c>
      <c r="CO327" s="92"/>
      <c r="CP327" s="98"/>
      <c r="CQ327" s="0" t="n">
        <v>79902639</v>
      </c>
      <c r="CR327" s="2"/>
      <c r="CS327" s="2"/>
      <c r="CX327" s="2"/>
      <c r="CY327" s="2"/>
      <c r="CZ327" s="92"/>
      <c r="DA327" s="92"/>
      <c r="DB327" s="92"/>
      <c r="DC327" s="92"/>
      <c r="DD327" s="92"/>
      <c r="DE327" s="99" t="s">
        <v>1756</v>
      </c>
      <c r="DF327" s="0" t="s">
        <v>202</v>
      </c>
      <c r="DG327" s="11"/>
      <c r="DH327" s="46" t="n">
        <v>1</v>
      </c>
      <c r="DI327" s="93" t="s">
        <v>183</v>
      </c>
      <c r="DJ327" s="34" t="n">
        <v>15054000</v>
      </c>
      <c r="DK327" s="99" t="s">
        <v>1756</v>
      </c>
      <c r="DL327" s="5" t="s">
        <v>202</v>
      </c>
      <c r="DS327" s="0" t="s">
        <v>1729</v>
      </c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99"/>
      <c r="EH327" s="2"/>
      <c r="EI327" s="2"/>
      <c r="EJ327" s="2"/>
      <c r="EK327" s="2"/>
      <c r="ER327" s="32" t="str">
        <f aca="false">CONCATENATE(CN327," ",FD327," ",DK327,DL327,"/",DN327,DO327)</f>
        <v>simvastatine oral 40mg/</v>
      </c>
      <c r="FD327" s="33" t="s">
        <v>210</v>
      </c>
      <c r="FE327" s="32" t="str">
        <f aca="false">CONCATENATE(CN327," ",FD327," ",DK327,DL327,"/",DN327,DO327)</f>
        <v>simvastatine oral 40mg/</v>
      </c>
    </row>
    <row r="328" customFormat="false" ht="13.8" hidden="false" customHeight="false" outlineLevel="0" collapsed="false">
      <c r="A328" s="91" t="n">
        <v>5046</v>
      </c>
      <c r="B328" s="0" t="s">
        <v>1974</v>
      </c>
      <c r="C328" s="92"/>
      <c r="D328" s="92"/>
      <c r="E328" s="92"/>
      <c r="F328" s="92"/>
      <c r="G328" s="0" t="n">
        <v>5052</v>
      </c>
      <c r="H328" s="91" t="n">
        <v>266490201</v>
      </c>
      <c r="I328" s="91" t="n">
        <v>266490201</v>
      </c>
      <c r="J328" s="2" t="str">
        <f aca="false">CONCATENATE(BI328," ",CK328," ",BE328," ",BO328," ",R328,S328," x ",DK328,DL328,"/",DN328,DO328)</f>
        <v>GRC Simvastatin BALU AE film-coated tablet 30 x 40mg/</v>
      </c>
      <c r="K328" s="2" t="str">
        <f aca="false">CONCATENATE(BI328," ",CK328," ",BE328," ",BO328," ",R328,S328," x ",DK328,DL328,"/",DN328,DO328)</f>
        <v>GRC Simvastatin BALU AE film-coated tablet 30 x 40mg/</v>
      </c>
      <c r="L328" s="2"/>
      <c r="M328" s="2"/>
      <c r="N328" s="2"/>
      <c r="O328" s="2"/>
      <c r="P328" s="0" t="n">
        <v>30</v>
      </c>
      <c r="Q328" s="73"/>
      <c r="R328" s="0" t="n">
        <v>30</v>
      </c>
      <c r="S328" s="73"/>
      <c r="T328" s="92"/>
      <c r="U328" s="92"/>
      <c r="V328" s="92"/>
      <c r="W328" s="92"/>
      <c r="X328" s="2"/>
      <c r="Y328" s="2"/>
      <c r="Z328" s="2"/>
      <c r="AA328" s="2" t="n">
        <v>10</v>
      </c>
      <c r="AB328" s="2"/>
      <c r="AC328" s="0" t="s">
        <v>1975</v>
      </c>
      <c r="AD328" s="2"/>
      <c r="AE328" s="2"/>
      <c r="AF328" s="110" t="n">
        <v>10221000</v>
      </c>
      <c r="AG328" s="0" t="s">
        <v>781</v>
      </c>
      <c r="AH328" s="0" t="s">
        <v>1659</v>
      </c>
      <c r="AI328" s="0" t="s">
        <v>1660</v>
      </c>
      <c r="AJ328" s="34" t="n">
        <v>15054000</v>
      </c>
      <c r="AK328" s="93" t="s">
        <v>183</v>
      </c>
      <c r="AL328" s="2"/>
      <c r="AM328" s="2"/>
      <c r="AN328" s="2"/>
      <c r="AO328" s="2"/>
      <c r="AP328" s="0" t="n">
        <v>30</v>
      </c>
      <c r="AR328" s="73"/>
      <c r="AS328" s="73" t="n">
        <f aca="false">AS327+1</f>
        <v>56565843</v>
      </c>
      <c r="AT328" s="36" t="str">
        <f aca="false">CONCATENATE(BI328," ",CK328," ",BE328," ",BO328," ",DK328,DL328,"/",DN328,DO328)</f>
        <v>GRC Simvastatin BALU AE film-coated tablet 40mg/</v>
      </c>
      <c r="AU328" s="29"/>
      <c r="AW328" s="2"/>
      <c r="AX328" s="33" t="s">
        <v>1976</v>
      </c>
      <c r="AY328" s="2"/>
      <c r="AZ328" s="0" t="s">
        <v>1143</v>
      </c>
      <c r="BA328" s="4" t="s">
        <v>1144</v>
      </c>
      <c r="BB328" s="110" t="n">
        <v>10221000</v>
      </c>
      <c r="BC328" s="0" t="s">
        <v>781</v>
      </c>
      <c r="BD328" s="94"/>
      <c r="BE328" s="0" t="s">
        <v>1977</v>
      </c>
      <c r="BF328" s="2"/>
      <c r="BG328" s="0" t="s">
        <v>1527</v>
      </c>
      <c r="BH328" s="2"/>
      <c r="BI328" s="95" t="s">
        <v>1384</v>
      </c>
      <c r="BJ328" s="0" t="str">
        <f aca="false">CONCATENATE(CK328," ",BO328," ",DK328,DL328,"/",DN328,DO328)</f>
        <v>Simvastatin film-coated tablet 40mg/</v>
      </c>
      <c r="BK328" s="95"/>
      <c r="BL328" s="0" t="str">
        <f aca="false">CONCATENATE(CK328," ",BO328," ",DK328,DL328,"/",DN328,DO328)</f>
        <v>Simvastatin film-coated tablet 40mg/</v>
      </c>
      <c r="BM328" s="2"/>
      <c r="BN328" s="110" t="n">
        <v>10221000</v>
      </c>
      <c r="BO328" s="0" t="s">
        <v>781</v>
      </c>
      <c r="BP328" s="92"/>
      <c r="BQ328" s="92"/>
      <c r="BR328" s="2"/>
      <c r="BS328" s="0" t="s">
        <v>1659</v>
      </c>
      <c r="BT328" s="2"/>
      <c r="BU328" s="2"/>
      <c r="BV328" s="34" t="n">
        <v>15054000</v>
      </c>
      <c r="BW328" s="93" t="s">
        <v>183</v>
      </c>
      <c r="BX328" s="2"/>
      <c r="BY328" s="2"/>
      <c r="BZ328" s="0" t="n">
        <v>20053000</v>
      </c>
      <c r="CA328" s="100" t="s">
        <v>191</v>
      </c>
      <c r="CB328" s="92"/>
      <c r="CC328" s="92"/>
      <c r="CD328" s="2"/>
      <c r="CE328" s="2"/>
      <c r="CF328" s="2"/>
      <c r="CG328" s="2"/>
      <c r="CH328" s="43" t="n">
        <v>100000091786</v>
      </c>
      <c r="CI328" s="43" t="s">
        <v>192</v>
      </c>
      <c r="CJ328" s="43" t="n">
        <v>100000091786</v>
      </c>
      <c r="CK328" s="0" t="s">
        <v>1144</v>
      </c>
      <c r="CL328" s="73"/>
      <c r="CM328" s="43" t="n">
        <v>100000091786</v>
      </c>
      <c r="CN328" s="73" t="s">
        <v>1148</v>
      </c>
      <c r="CO328" s="92"/>
      <c r="CP328" s="98"/>
      <c r="CQ328" s="0" t="n">
        <v>79902639</v>
      </c>
      <c r="CR328" s="2"/>
      <c r="CS328" s="2"/>
      <c r="CX328" s="2"/>
      <c r="CY328" s="2"/>
      <c r="CZ328" s="92"/>
      <c r="DA328" s="92"/>
      <c r="DB328" s="92"/>
      <c r="DC328" s="92"/>
      <c r="DD328" s="92"/>
      <c r="DE328" s="99" t="s">
        <v>1756</v>
      </c>
      <c r="DF328" s="0" t="s">
        <v>202</v>
      </c>
      <c r="DG328" s="11"/>
      <c r="DH328" s="46" t="n">
        <v>1</v>
      </c>
      <c r="DI328" s="93" t="s">
        <v>183</v>
      </c>
      <c r="DJ328" s="34" t="n">
        <v>15054000</v>
      </c>
      <c r="DK328" s="99" t="s">
        <v>1756</v>
      </c>
      <c r="DL328" s="5" t="s">
        <v>202</v>
      </c>
      <c r="DS328" s="0" t="s">
        <v>1725</v>
      </c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99"/>
      <c r="EH328" s="2"/>
      <c r="EI328" s="2"/>
      <c r="EJ328" s="2"/>
      <c r="EK328" s="2"/>
      <c r="ER328" s="32" t="str">
        <f aca="false">CONCATENATE(CN328," ",FD328," ",DK328,DL328,"/",DN328,DO328)</f>
        <v>simvastatine oral 40mg/</v>
      </c>
      <c r="FD328" s="33" t="s">
        <v>210</v>
      </c>
      <c r="FE328" s="32" t="str">
        <f aca="false">CONCATENATE(CN328," ",FD328," ",DK328,DL328,"/",DN328,DO328)</f>
        <v>simvastatine oral 40mg/</v>
      </c>
    </row>
    <row r="329" customFormat="false" ht="13.8" hidden="false" customHeight="false" outlineLevel="0" collapsed="false">
      <c r="A329" s="91" t="n">
        <v>5052</v>
      </c>
      <c r="B329" s="0" t="s">
        <v>1978</v>
      </c>
      <c r="C329" s="92"/>
      <c r="D329" s="92"/>
      <c r="E329" s="92"/>
      <c r="F329" s="92"/>
      <c r="G329" s="0" t="n">
        <v>5053</v>
      </c>
      <c r="H329" s="91" t="n">
        <v>266490202</v>
      </c>
      <c r="I329" s="91" t="n">
        <v>266490202</v>
      </c>
      <c r="J329" s="2" t="str">
        <f aca="false">CONCATENATE(BI329," ",CK329," ",BE329," ",BO329," ",R329,S329," x ",DK329,DL329,"/",DN329,DO329)</f>
        <v>GRC Simvastatin ΠΝΓ ΓΕΡΟΛΥΜΑΤΟΣ ΜΕΝΤΙΚΑΛ Α.Ε. film-coated tablet 10 x 20mg/</v>
      </c>
      <c r="K329" s="2" t="str">
        <f aca="false">CONCATENATE(BI329," ",CK329," ",BE329," ",BO329," ",R329,S329," x ",DK329,DL329,"/",DN329,DO329)</f>
        <v>GRC Simvastatin ΠΝΓ ΓΕΡΟΛΥΜΑΤΟΣ ΜΕΝΤΙΚΑΛ Α.Ε. film-coated tablet 10 x 20mg/</v>
      </c>
      <c r="L329" s="2"/>
      <c r="M329" s="2"/>
      <c r="N329" s="2"/>
      <c r="O329" s="2"/>
      <c r="P329" s="0" t="n">
        <v>10</v>
      </c>
      <c r="Q329" s="73"/>
      <c r="R329" s="0" t="n">
        <v>10</v>
      </c>
      <c r="S329" s="73"/>
      <c r="T329" s="92"/>
      <c r="U329" s="92"/>
      <c r="V329" s="92"/>
      <c r="W329" s="92"/>
      <c r="X329" s="2"/>
      <c r="Y329" s="2"/>
      <c r="Z329" s="2"/>
      <c r="AA329" s="2" t="n">
        <v>30</v>
      </c>
      <c r="AB329" s="2"/>
      <c r="AC329" s="0" t="s">
        <v>1979</v>
      </c>
      <c r="AD329" s="2"/>
      <c r="AE329" s="2"/>
      <c r="AF329" s="110" t="n">
        <v>10221000</v>
      </c>
      <c r="AG329" s="0" t="s">
        <v>781</v>
      </c>
      <c r="AH329" s="0" t="s">
        <v>1659</v>
      </c>
      <c r="AI329" s="0" t="s">
        <v>1660</v>
      </c>
      <c r="AJ329" s="34" t="n">
        <v>15054000</v>
      </c>
      <c r="AK329" s="93" t="s">
        <v>183</v>
      </c>
      <c r="AL329" s="2"/>
      <c r="AM329" s="2"/>
      <c r="AN329" s="2"/>
      <c r="AO329" s="2"/>
      <c r="AP329" s="0" t="n">
        <v>10</v>
      </c>
      <c r="AR329" s="73"/>
      <c r="AS329" s="73" t="n">
        <f aca="false">AS328+1</f>
        <v>56565844</v>
      </c>
      <c r="AT329" s="36" t="str">
        <f aca="false">CONCATENATE(BI329," ",CK329," ",BE329," ",BO329," ",DK329,DL329,"/",DN329,DO329)</f>
        <v>GRC Simvastatin ΠΝΓ ΓΕΡΟΛΥΜΑΤΟΣ ΜΕΝΤΙΚΑΛ Α.Ε. film-coated tablet 20mg/</v>
      </c>
      <c r="AU329" s="29"/>
      <c r="AW329" s="2"/>
      <c r="AX329" s="33" t="s">
        <v>1980</v>
      </c>
      <c r="AY329" s="2"/>
      <c r="AZ329" s="0" t="s">
        <v>1143</v>
      </c>
      <c r="BA329" s="4" t="s">
        <v>1144</v>
      </c>
      <c r="BB329" s="110" t="n">
        <v>10221000</v>
      </c>
      <c r="BC329" s="0" t="s">
        <v>781</v>
      </c>
      <c r="BD329" s="94"/>
      <c r="BE329" s="0" t="s">
        <v>1542</v>
      </c>
      <c r="BF329" s="2"/>
      <c r="BG329" s="0" t="s">
        <v>1527</v>
      </c>
      <c r="BH329" s="2"/>
      <c r="BI329" s="95" t="s">
        <v>1384</v>
      </c>
      <c r="BJ329" s="0" t="str">
        <f aca="false">CONCATENATE(CK329," ",BO329," ",DK329,DL329,"/",DN329,DO329)</f>
        <v>Simvastatin film-coated tablet 20mg/</v>
      </c>
      <c r="BK329" s="95"/>
      <c r="BL329" s="0" t="str">
        <f aca="false">CONCATENATE(CK329," ",BO329," ",DK329,DL329,"/",DN329,DO329)</f>
        <v>Simvastatin film-coated tablet 20mg/</v>
      </c>
      <c r="BM329" s="2"/>
      <c r="BN329" s="110" t="n">
        <v>10221000</v>
      </c>
      <c r="BO329" s="0" t="s">
        <v>781</v>
      </c>
      <c r="BP329" s="92"/>
      <c r="BQ329" s="92"/>
      <c r="BR329" s="2"/>
      <c r="BS329" s="0" t="s">
        <v>1659</v>
      </c>
      <c r="BT329" s="2"/>
      <c r="BU329" s="2"/>
      <c r="BV329" s="34" t="n">
        <v>15054000</v>
      </c>
      <c r="BW329" s="93" t="s">
        <v>183</v>
      </c>
      <c r="BX329" s="2"/>
      <c r="BY329" s="2"/>
      <c r="BZ329" s="0" t="n">
        <v>20053000</v>
      </c>
      <c r="CA329" s="100" t="s">
        <v>191</v>
      </c>
      <c r="CB329" s="92"/>
      <c r="CC329" s="92"/>
      <c r="CD329" s="2"/>
      <c r="CE329" s="2"/>
      <c r="CF329" s="2"/>
      <c r="CG329" s="2"/>
      <c r="CH329" s="43" t="n">
        <v>100000091786</v>
      </c>
      <c r="CI329" s="43" t="s">
        <v>192</v>
      </c>
      <c r="CJ329" s="43" t="n">
        <v>100000091786</v>
      </c>
      <c r="CK329" s="0" t="s">
        <v>1144</v>
      </c>
      <c r="CL329" s="73"/>
      <c r="CM329" s="43" t="n">
        <v>100000091786</v>
      </c>
      <c r="CN329" s="73" t="s">
        <v>1148</v>
      </c>
      <c r="CO329" s="92"/>
      <c r="CP329" s="98"/>
      <c r="CQ329" s="0" t="n">
        <v>79902639</v>
      </c>
      <c r="CR329" s="2"/>
      <c r="CS329" s="2"/>
      <c r="CX329" s="2"/>
      <c r="CY329" s="2"/>
      <c r="CZ329" s="92"/>
      <c r="DA329" s="92"/>
      <c r="DB329" s="92"/>
      <c r="DC329" s="92"/>
      <c r="DD329" s="92"/>
      <c r="DE329" s="99" t="s">
        <v>877</v>
      </c>
      <c r="DF329" s="0" t="s">
        <v>202</v>
      </c>
      <c r="DG329" s="11"/>
      <c r="DH329" s="46" t="n">
        <v>1</v>
      </c>
      <c r="DI329" s="93" t="s">
        <v>183</v>
      </c>
      <c r="DJ329" s="34" t="n">
        <v>15054000</v>
      </c>
      <c r="DK329" s="99" t="s">
        <v>877</v>
      </c>
      <c r="DL329" s="5" t="s">
        <v>202</v>
      </c>
      <c r="DS329" s="0" t="s">
        <v>1725</v>
      </c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99"/>
      <c r="EH329" s="2"/>
      <c r="EI329" s="2"/>
      <c r="EJ329" s="2"/>
      <c r="EK329" s="2"/>
      <c r="ER329" s="32" t="str">
        <f aca="false">CONCATENATE(CN329," ",FD329," ",DK329,DL329,"/",DN329,DO329)</f>
        <v>simvastatine oral 20mg/</v>
      </c>
      <c r="FD329" s="33" t="s">
        <v>210</v>
      </c>
      <c r="FE329" s="32" t="str">
        <f aca="false">CONCATENATE(CN329," ",FD329," ",DK329,DL329,"/",DN329,DO329)</f>
        <v>simvastatine oral 20mg/</v>
      </c>
    </row>
    <row r="330" customFormat="false" ht="13.8" hidden="false" customHeight="false" outlineLevel="0" collapsed="false">
      <c r="A330" s="91" t="n">
        <v>5053</v>
      </c>
      <c r="B330" s="0" t="s">
        <v>1981</v>
      </c>
      <c r="C330" s="92"/>
      <c r="D330" s="92"/>
      <c r="E330" s="92"/>
      <c r="F330" s="92"/>
      <c r="G330" s="0" t="n">
        <v>5054</v>
      </c>
      <c r="H330" s="91" t="n">
        <v>266490301</v>
      </c>
      <c r="I330" s="91" t="n">
        <v>266490301</v>
      </c>
      <c r="J330" s="2" t="str">
        <f aca="false">CONCATENATE(BI330," ",CK330," ",BE330," ",BO330," ",R330,S330," x ",DK330,DL330,"/",DN330,DO330)</f>
        <v>GRC Simvastatin ΠΝΓ ΓΕΡΟΛΥΜΑΤΟΣ ΜΕΝΤΙΚΑΛ Α.Ε. film-coated tablet 30 x 20mg/</v>
      </c>
      <c r="K330" s="2" t="str">
        <f aca="false">CONCATENATE(BI330," ",CK330," ",BE330," ",BO330," ",R330,S330," x ",DK330,DL330,"/",DN330,DO330)</f>
        <v>GRC Simvastatin ΠΝΓ ΓΕΡΟΛΥΜΑΤΟΣ ΜΕΝΤΙΚΑΛ Α.Ε. film-coated tablet 30 x 20mg/</v>
      </c>
      <c r="L330" s="2"/>
      <c r="M330" s="2"/>
      <c r="N330" s="2"/>
      <c r="O330" s="2"/>
      <c r="P330" s="0" t="n">
        <v>30</v>
      </c>
      <c r="Q330" s="73"/>
      <c r="R330" s="0" t="n">
        <v>30</v>
      </c>
      <c r="S330" s="73"/>
      <c r="T330" s="92"/>
      <c r="U330" s="92"/>
      <c r="V330" s="92"/>
      <c r="W330" s="92"/>
      <c r="X330" s="2"/>
      <c r="Y330" s="2"/>
      <c r="Z330" s="2"/>
      <c r="AA330" s="2" t="n">
        <v>10</v>
      </c>
      <c r="AB330" s="2"/>
      <c r="AC330" s="0" t="s">
        <v>1975</v>
      </c>
      <c r="AD330" s="2"/>
      <c r="AE330" s="2"/>
      <c r="AF330" s="110" t="n">
        <v>10221000</v>
      </c>
      <c r="AG330" s="0" t="s">
        <v>781</v>
      </c>
      <c r="AH330" s="0" t="s">
        <v>1659</v>
      </c>
      <c r="AI330" s="0" t="s">
        <v>1660</v>
      </c>
      <c r="AJ330" s="34" t="n">
        <v>15054000</v>
      </c>
      <c r="AK330" s="93" t="s">
        <v>183</v>
      </c>
      <c r="AL330" s="2"/>
      <c r="AM330" s="2"/>
      <c r="AN330" s="2"/>
      <c r="AO330" s="2"/>
      <c r="AP330" s="0" t="n">
        <v>30</v>
      </c>
      <c r="AR330" s="73"/>
      <c r="AS330" s="73" t="n">
        <f aca="false">AS329+1</f>
        <v>56565845</v>
      </c>
      <c r="AT330" s="36" t="str">
        <f aca="false">CONCATENATE(BI330," ",CK330," ",BE330," ",BO330," ",DK330,DL330,"/",DN330,DO330)</f>
        <v>GRC Simvastatin ΠΝΓ ΓΕΡΟΛΥΜΑΤΟΣ ΜΕΝΤΙΚΑΛ Α.Ε. film-coated tablet 20mg/</v>
      </c>
      <c r="AU330" s="29"/>
      <c r="AW330" s="2"/>
      <c r="AX330" s="33" t="s">
        <v>1980</v>
      </c>
      <c r="AY330" s="2"/>
      <c r="AZ330" s="0" t="s">
        <v>1143</v>
      </c>
      <c r="BA330" s="4" t="s">
        <v>1144</v>
      </c>
      <c r="BB330" s="110" t="n">
        <v>10221000</v>
      </c>
      <c r="BC330" s="0" t="s">
        <v>781</v>
      </c>
      <c r="BD330" s="94"/>
      <c r="BE330" s="0" t="s">
        <v>1542</v>
      </c>
      <c r="BF330" s="2"/>
      <c r="BG330" s="0" t="s">
        <v>1527</v>
      </c>
      <c r="BH330" s="2"/>
      <c r="BI330" s="95" t="s">
        <v>1384</v>
      </c>
      <c r="BJ330" s="0" t="str">
        <f aca="false">CONCATENATE(CK330," ",BO330," ",DK330,DL330,"/",DN330,DO330)</f>
        <v>Simvastatin film-coated tablet 20mg/</v>
      </c>
      <c r="BK330" s="95"/>
      <c r="BL330" s="0" t="str">
        <f aca="false">CONCATENATE(CK330," ",BO330," ",DK330,DL330,"/",DN330,DO330)</f>
        <v>Simvastatin film-coated tablet 20mg/</v>
      </c>
      <c r="BM330" s="2"/>
      <c r="BN330" s="110" t="n">
        <v>10221000</v>
      </c>
      <c r="BO330" s="0" t="s">
        <v>781</v>
      </c>
      <c r="BP330" s="92"/>
      <c r="BQ330" s="92"/>
      <c r="BR330" s="2"/>
      <c r="BS330" s="0" t="s">
        <v>1659</v>
      </c>
      <c r="BT330" s="2"/>
      <c r="BU330" s="2"/>
      <c r="BV330" s="34" t="n">
        <v>15054000</v>
      </c>
      <c r="BW330" s="93" t="s">
        <v>183</v>
      </c>
      <c r="BX330" s="2"/>
      <c r="BY330" s="2"/>
      <c r="BZ330" s="0" t="n">
        <v>20053000</v>
      </c>
      <c r="CA330" s="100" t="s">
        <v>191</v>
      </c>
      <c r="CB330" s="92"/>
      <c r="CC330" s="92"/>
      <c r="CD330" s="2"/>
      <c r="CE330" s="2"/>
      <c r="CF330" s="2"/>
      <c r="CG330" s="2"/>
      <c r="CH330" s="43" t="n">
        <v>100000091786</v>
      </c>
      <c r="CI330" s="43" t="s">
        <v>192</v>
      </c>
      <c r="CJ330" s="43" t="n">
        <v>100000091786</v>
      </c>
      <c r="CK330" s="0" t="s">
        <v>1144</v>
      </c>
      <c r="CL330" s="73"/>
      <c r="CM330" s="43" t="n">
        <v>100000091786</v>
      </c>
      <c r="CN330" s="73" t="s">
        <v>1148</v>
      </c>
      <c r="CO330" s="92"/>
      <c r="CP330" s="98"/>
      <c r="CQ330" s="0" t="n">
        <v>79902639</v>
      </c>
      <c r="CR330" s="2"/>
      <c r="CS330" s="2"/>
      <c r="CX330" s="2"/>
      <c r="CY330" s="2"/>
      <c r="CZ330" s="92"/>
      <c r="DA330" s="92"/>
      <c r="DB330" s="92"/>
      <c r="DC330" s="92"/>
      <c r="DD330" s="92"/>
      <c r="DE330" s="99" t="s">
        <v>877</v>
      </c>
      <c r="DF330" s="0" t="s">
        <v>202</v>
      </c>
      <c r="DG330" s="11"/>
      <c r="DH330" s="46" t="n">
        <v>1</v>
      </c>
      <c r="DI330" s="93" t="s">
        <v>183</v>
      </c>
      <c r="DJ330" s="34" t="n">
        <v>15054000</v>
      </c>
      <c r="DK330" s="99" t="s">
        <v>877</v>
      </c>
      <c r="DL330" s="5" t="s">
        <v>202</v>
      </c>
      <c r="DS330" s="0" t="s">
        <v>1729</v>
      </c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99"/>
      <c r="EH330" s="2"/>
      <c r="EI330" s="2"/>
      <c r="EJ330" s="2"/>
      <c r="EK330" s="2"/>
      <c r="ER330" s="32" t="str">
        <f aca="false">CONCATENATE(CN330," ",FD330," ",DK330,DL330,"/",DN330,DO330)</f>
        <v>simvastatine oral 20mg/</v>
      </c>
      <c r="FD330" s="33" t="s">
        <v>210</v>
      </c>
      <c r="FE330" s="32" t="str">
        <f aca="false">CONCATENATE(CN330," ",FD330," ",DK330,DL330,"/",DN330,DO330)</f>
        <v>simvastatine oral 20mg/</v>
      </c>
    </row>
    <row r="331" customFormat="false" ht="13.8" hidden="false" customHeight="false" outlineLevel="0" collapsed="false">
      <c r="A331" s="91" t="n">
        <v>5054</v>
      </c>
      <c r="B331" s="0" t="s">
        <v>1982</v>
      </c>
      <c r="C331" s="92"/>
      <c r="D331" s="92"/>
      <c r="E331" s="92"/>
      <c r="F331" s="92"/>
      <c r="G331" s="0" t="n">
        <v>5055</v>
      </c>
      <c r="H331" s="91" t="n">
        <v>266490302</v>
      </c>
      <c r="I331" s="91" t="n">
        <v>266490302</v>
      </c>
      <c r="J331" s="2" t="str">
        <f aca="false">CONCATENATE(BI331," ",CK331," ",BE331," ",BO331," ",R331,S331," x ",DK331,DL331,"/",DN331,DO331)</f>
        <v>GRC Simvastatin ΠΝΓ ΓΕΡΟΛΥΜΑΤΟΣ ΜΕΝΤΙΚΑΛ Α.Ε. film-coated tablet 10 x 40mg/</v>
      </c>
      <c r="K331" s="2" t="str">
        <f aca="false">CONCATENATE(BI331," ",CK331," ",BE331," ",BO331," ",R331,S331," x ",DK331,DL331,"/",DN331,DO331)</f>
        <v>GRC Simvastatin ΠΝΓ ΓΕΡΟΛΥΜΑΤΟΣ ΜΕΝΤΙΚΑΛ Α.Ε. film-coated tablet 10 x 40mg/</v>
      </c>
      <c r="L331" s="2"/>
      <c r="M331" s="2"/>
      <c r="N331" s="2"/>
      <c r="O331" s="2"/>
      <c r="P331" s="0" t="n">
        <v>10</v>
      </c>
      <c r="Q331" s="73"/>
      <c r="R331" s="0" t="n">
        <v>10</v>
      </c>
      <c r="S331" s="73"/>
      <c r="T331" s="92"/>
      <c r="U331" s="92"/>
      <c r="V331" s="92"/>
      <c r="W331" s="92"/>
      <c r="X331" s="2"/>
      <c r="Y331" s="2"/>
      <c r="Z331" s="2"/>
      <c r="AA331" s="2" t="n">
        <v>30</v>
      </c>
      <c r="AB331" s="2"/>
      <c r="AC331" s="0" t="s">
        <v>1979</v>
      </c>
      <c r="AD331" s="2"/>
      <c r="AE331" s="2"/>
      <c r="AF331" s="110" t="n">
        <v>10221000</v>
      </c>
      <c r="AG331" s="0" t="s">
        <v>781</v>
      </c>
      <c r="AH331" s="0" t="s">
        <v>1659</v>
      </c>
      <c r="AI331" s="0" t="s">
        <v>1660</v>
      </c>
      <c r="AJ331" s="34" t="n">
        <v>15054000</v>
      </c>
      <c r="AK331" s="93" t="s">
        <v>183</v>
      </c>
      <c r="AL331" s="2"/>
      <c r="AM331" s="2"/>
      <c r="AN331" s="2"/>
      <c r="AO331" s="2"/>
      <c r="AP331" s="0" t="n">
        <v>10</v>
      </c>
      <c r="AR331" s="73"/>
      <c r="AS331" s="73" t="n">
        <f aca="false">AS330+1</f>
        <v>56565846</v>
      </c>
      <c r="AT331" s="36" t="str">
        <f aca="false">CONCATENATE(BI331," ",CK331," ",BE331," ",BO331," ",DK331,DL331,"/",DN331,DO331)</f>
        <v>GRC Simvastatin ΠΝΓ ΓΕΡΟΛΥΜΑΤΟΣ ΜΕΝΤΙΚΑΛ Α.Ε. film-coated tablet 40mg/</v>
      </c>
      <c r="AU331" s="29"/>
      <c r="AW331" s="2"/>
      <c r="AX331" s="33" t="s">
        <v>1983</v>
      </c>
      <c r="AY331" s="2"/>
      <c r="AZ331" s="0" t="s">
        <v>1143</v>
      </c>
      <c r="BA331" s="4" t="s">
        <v>1144</v>
      </c>
      <c r="BB331" s="110" t="n">
        <v>10221000</v>
      </c>
      <c r="BC331" s="0" t="s">
        <v>781</v>
      </c>
      <c r="BD331" s="94"/>
      <c r="BE331" s="0" t="s">
        <v>1542</v>
      </c>
      <c r="BF331" s="2"/>
      <c r="BG331" s="0" t="s">
        <v>1527</v>
      </c>
      <c r="BH331" s="2"/>
      <c r="BI331" s="95" t="s">
        <v>1384</v>
      </c>
      <c r="BJ331" s="0" t="str">
        <f aca="false">CONCATENATE(CK331," ",BO331," ",DK331,DL331,"/",DN331,DO331)</f>
        <v>Simvastatin film-coated tablet 40mg/</v>
      </c>
      <c r="BK331" s="95"/>
      <c r="BL331" s="0" t="str">
        <f aca="false">CONCATENATE(CK331," ",BO331," ",DK331,DL331,"/",DN331,DO331)</f>
        <v>Simvastatin film-coated tablet 40mg/</v>
      </c>
      <c r="BM331" s="2"/>
      <c r="BN331" s="110" t="n">
        <v>10221000</v>
      </c>
      <c r="BO331" s="0" t="s">
        <v>781</v>
      </c>
      <c r="BP331" s="92"/>
      <c r="BQ331" s="92"/>
      <c r="BR331" s="2"/>
      <c r="BS331" s="0" t="s">
        <v>1659</v>
      </c>
      <c r="BT331" s="2"/>
      <c r="BU331" s="2"/>
      <c r="BV331" s="34" t="n">
        <v>15054000</v>
      </c>
      <c r="BW331" s="93" t="s">
        <v>183</v>
      </c>
      <c r="BX331" s="2"/>
      <c r="BY331" s="2"/>
      <c r="BZ331" s="0" t="n">
        <v>20053000</v>
      </c>
      <c r="CA331" s="100" t="s">
        <v>191</v>
      </c>
      <c r="CB331" s="92"/>
      <c r="CC331" s="92"/>
      <c r="CD331" s="2"/>
      <c r="CE331" s="2"/>
      <c r="CF331" s="2"/>
      <c r="CG331" s="2"/>
      <c r="CH331" s="43" t="n">
        <v>100000091786</v>
      </c>
      <c r="CI331" s="43" t="s">
        <v>192</v>
      </c>
      <c r="CJ331" s="43" t="n">
        <v>100000091786</v>
      </c>
      <c r="CK331" s="0" t="s">
        <v>1144</v>
      </c>
      <c r="CL331" s="73"/>
      <c r="CM331" s="43" t="n">
        <v>100000091786</v>
      </c>
      <c r="CN331" s="73" t="s">
        <v>1148</v>
      </c>
      <c r="CO331" s="92"/>
      <c r="CP331" s="98"/>
      <c r="CQ331" s="0" t="n">
        <v>79902639</v>
      </c>
      <c r="CR331" s="2"/>
      <c r="CS331" s="2"/>
      <c r="CX331" s="2"/>
      <c r="CY331" s="2"/>
      <c r="CZ331" s="92"/>
      <c r="DA331" s="92"/>
      <c r="DB331" s="92"/>
      <c r="DC331" s="92"/>
      <c r="DD331" s="92"/>
      <c r="DE331" s="99" t="s">
        <v>1756</v>
      </c>
      <c r="DF331" s="0" t="s">
        <v>202</v>
      </c>
      <c r="DG331" s="11"/>
      <c r="DH331" s="46" t="n">
        <v>1</v>
      </c>
      <c r="DI331" s="93" t="s">
        <v>183</v>
      </c>
      <c r="DJ331" s="34" t="n">
        <v>15054000</v>
      </c>
      <c r="DK331" s="99" t="s">
        <v>1756</v>
      </c>
      <c r="DL331" s="5" t="s">
        <v>202</v>
      </c>
      <c r="DS331" s="0" t="s">
        <v>1729</v>
      </c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99"/>
      <c r="EH331" s="2"/>
      <c r="EI331" s="2"/>
      <c r="EJ331" s="2"/>
      <c r="EK331" s="2"/>
      <c r="ER331" s="32" t="str">
        <f aca="false">CONCATENATE(CN331," ",FD331," ",DK331,DL331,"/",DN331,DO331)</f>
        <v>simvastatine oral 40mg/</v>
      </c>
      <c r="FD331" s="33" t="s">
        <v>210</v>
      </c>
      <c r="FE331" s="32" t="str">
        <f aca="false">CONCATENATE(CN331," ",FD331," ",DK331,DL331,"/",DN331,DO331)</f>
        <v>simvastatine oral 40mg/</v>
      </c>
    </row>
    <row r="332" customFormat="false" ht="13.8" hidden="false" customHeight="false" outlineLevel="0" collapsed="false">
      <c r="A332" s="91" t="n">
        <v>5055</v>
      </c>
      <c r="B332" s="0" t="s">
        <v>1984</v>
      </c>
      <c r="C332" s="92"/>
      <c r="D332" s="92"/>
      <c r="E332" s="92"/>
      <c r="F332" s="92"/>
      <c r="G332" s="0" t="n">
        <v>5056</v>
      </c>
      <c r="H332" s="91" t="n">
        <v>266490303</v>
      </c>
      <c r="I332" s="91" t="n">
        <v>266490303</v>
      </c>
      <c r="J332" s="2" t="str">
        <f aca="false">CONCATENATE(BI332," ",CK332," ",BE332," ",BO332," ",R332,S332," x ",DK332,DL332,"/",DN332,DO332)</f>
        <v>GRC Simvastatin ΠΝΓ ΓΕΡΟΛΥΜΑΤΟΣ ΜΕΝΤΙΚΑΛ Α.Ε. film-coated tablet 30 x 40mg/</v>
      </c>
      <c r="K332" s="2" t="str">
        <f aca="false">CONCATENATE(BI332," ",CK332," ",BE332," ",BO332," ",R332,S332," x ",DK332,DL332,"/",DN332,DO332)</f>
        <v>GRC Simvastatin ΠΝΓ ΓΕΡΟΛΥΜΑΤΟΣ ΜΕΝΤΙΚΑΛ Α.Ε. film-coated tablet 30 x 40mg/</v>
      </c>
      <c r="L332" s="2"/>
      <c r="M332" s="2"/>
      <c r="N332" s="2"/>
      <c r="O332" s="2"/>
      <c r="P332" s="0" t="n">
        <v>30</v>
      </c>
      <c r="Q332" s="73"/>
      <c r="R332" s="0" t="n">
        <v>30</v>
      </c>
      <c r="S332" s="73"/>
      <c r="T332" s="92"/>
      <c r="U332" s="92"/>
      <c r="V332" s="92"/>
      <c r="W332" s="92"/>
      <c r="X332" s="2"/>
      <c r="Y332" s="2"/>
      <c r="Z332" s="2"/>
      <c r="AA332" s="2" t="n">
        <v>60</v>
      </c>
      <c r="AB332" s="2"/>
      <c r="AC332" s="0" t="s">
        <v>1985</v>
      </c>
      <c r="AD332" s="2"/>
      <c r="AE332" s="2"/>
      <c r="AF332" s="110" t="n">
        <v>10221000</v>
      </c>
      <c r="AG332" s="0" t="s">
        <v>781</v>
      </c>
      <c r="AH332" s="0" t="s">
        <v>1659</v>
      </c>
      <c r="AI332" s="0" t="s">
        <v>1660</v>
      </c>
      <c r="AJ332" s="34" t="n">
        <v>15054000</v>
      </c>
      <c r="AK332" s="93" t="s">
        <v>183</v>
      </c>
      <c r="AL332" s="2"/>
      <c r="AM332" s="2"/>
      <c r="AN332" s="2"/>
      <c r="AO332" s="2"/>
      <c r="AP332" s="0" t="n">
        <v>30</v>
      </c>
      <c r="AR332" s="73"/>
      <c r="AS332" s="73" t="n">
        <f aca="false">AS331+1</f>
        <v>56565847</v>
      </c>
      <c r="AT332" s="36" t="str">
        <f aca="false">CONCATENATE(BI332," ",CK332," ",BE332," ",BO332," ",DK332,DL332,"/",DN332,DO332)</f>
        <v>GRC Simvastatin ΠΝΓ ΓΕΡΟΛΥΜΑΤΟΣ ΜΕΝΤΙΚΑΛ Α.Ε. film-coated tablet 40mg/</v>
      </c>
      <c r="AU332" s="29"/>
      <c r="AW332" s="2"/>
      <c r="AX332" s="33" t="s">
        <v>1983</v>
      </c>
      <c r="AY332" s="2"/>
      <c r="AZ332" s="0" t="s">
        <v>1143</v>
      </c>
      <c r="BA332" s="4" t="s">
        <v>1144</v>
      </c>
      <c r="BB332" s="110" t="n">
        <v>10221000</v>
      </c>
      <c r="BC332" s="0" t="s">
        <v>781</v>
      </c>
      <c r="BD332" s="94"/>
      <c r="BE332" s="0" t="s">
        <v>1542</v>
      </c>
      <c r="BF332" s="2"/>
      <c r="BG332" s="0" t="s">
        <v>1527</v>
      </c>
      <c r="BH332" s="2"/>
      <c r="BI332" s="95" t="s">
        <v>1384</v>
      </c>
      <c r="BJ332" s="0" t="str">
        <f aca="false">CONCATENATE(CK332," ",BO332," ",DK332,DL332,"/",DN332,DO332)</f>
        <v>Simvastatin film-coated tablet 40mg/</v>
      </c>
      <c r="BK332" s="95"/>
      <c r="BL332" s="0" t="str">
        <f aca="false">CONCATENATE(CK332," ",BO332," ",DK332,DL332,"/",DN332,DO332)</f>
        <v>Simvastatin film-coated tablet 40mg/</v>
      </c>
      <c r="BM332" s="2"/>
      <c r="BN332" s="110" t="n">
        <v>10221000</v>
      </c>
      <c r="BO332" s="0" t="s">
        <v>781</v>
      </c>
      <c r="BP332" s="92"/>
      <c r="BQ332" s="92"/>
      <c r="BR332" s="2"/>
      <c r="BS332" s="0" t="s">
        <v>1659</v>
      </c>
      <c r="BT332" s="2"/>
      <c r="BU332" s="2"/>
      <c r="BV332" s="34" t="n">
        <v>15054000</v>
      </c>
      <c r="BW332" s="93" t="s">
        <v>183</v>
      </c>
      <c r="BX332" s="2"/>
      <c r="BY332" s="2"/>
      <c r="BZ332" s="0" t="n">
        <v>20053000</v>
      </c>
      <c r="CA332" s="100" t="s">
        <v>191</v>
      </c>
      <c r="CB332" s="92"/>
      <c r="CC332" s="92"/>
      <c r="CD332" s="2"/>
      <c r="CE332" s="2"/>
      <c r="CF332" s="2"/>
      <c r="CG332" s="2"/>
      <c r="CH332" s="43" t="n">
        <v>100000091786</v>
      </c>
      <c r="CI332" s="43" t="s">
        <v>192</v>
      </c>
      <c r="CJ332" s="43" t="n">
        <v>100000091786</v>
      </c>
      <c r="CK332" s="0" t="s">
        <v>1144</v>
      </c>
      <c r="CL332" s="73"/>
      <c r="CM332" s="43" t="n">
        <v>100000091786</v>
      </c>
      <c r="CN332" s="73" t="s">
        <v>1148</v>
      </c>
      <c r="CO332" s="92"/>
      <c r="CP332" s="98"/>
      <c r="CQ332" s="0" t="n">
        <v>79902639</v>
      </c>
      <c r="CR332" s="2"/>
      <c r="CS332" s="2"/>
      <c r="CX332" s="2"/>
      <c r="CY332" s="2"/>
      <c r="CZ332" s="92"/>
      <c r="DA332" s="92"/>
      <c r="DB332" s="92"/>
      <c r="DC332" s="92"/>
      <c r="DD332" s="92"/>
      <c r="DE332" s="99" t="s">
        <v>1756</v>
      </c>
      <c r="DF332" s="0" t="s">
        <v>202</v>
      </c>
      <c r="DG332" s="11"/>
      <c r="DH332" s="46" t="n">
        <v>1</v>
      </c>
      <c r="DI332" s="93" t="s">
        <v>183</v>
      </c>
      <c r="DJ332" s="34" t="n">
        <v>15054000</v>
      </c>
      <c r="DK332" s="99" t="s">
        <v>1756</v>
      </c>
      <c r="DL332" s="5" t="s">
        <v>202</v>
      </c>
      <c r="DS332" s="0" t="s">
        <v>1729</v>
      </c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99"/>
      <c r="EH332" s="2"/>
      <c r="EI332" s="2"/>
      <c r="EJ332" s="2"/>
      <c r="EK332" s="2"/>
      <c r="ER332" s="32" t="str">
        <f aca="false">CONCATENATE(CN332," ",FD332," ",DK332,DL332,"/",DN332,DO332)</f>
        <v>simvastatine oral 40mg/</v>
      </c>
      <c r="FD332" s="33" t="s">
        <v>210</v>
      </c>
      <c r="FE332" s="32" t="str">
        <f aca="false">CONCATENATE(CN332," ",FD332," ",DK332,DL332,"/",DN332,DO332)</f>
        <v>simvastatine oral 40mg/</v>
      </c>
    </row>
    <row r="333" customFormat="false" ht="13.8" hidden="false" customHeight="false" outlineLevel="0" collapsed="false">
      <c r="A333" s="91" t="n">
        <v>5056</v>
      </c>
      <c r="B333" s="0" t="s">
        <v>1986</v>
      </c>
      <c r="C333" s="92"/>
      <c r="D333" s="92"/>
      <c r="E333" s="92"/>
      <c r="F333" s="92"/>
      <c r="G333" s="0" t="n">
        <v>4391</v>
      </c>
      <c r="H333" s="91" t="n">
        <v>259210103</v>
      </c>
      <c r="I333" s="91" t="n">
        <v>259210103</v>
      </c>
      <c r="J333" s="2" t="str">
        <f aca="false">CONCATENATE(BI333," ",CK333," ",BE333," ",BO333," ",R333,S333," x ",DK333,DL333,"/",DN333,DO333)</f>
        <v>GRC Simvastatin ΠΝΓ ΓΕΡΟΛΥΜΑΤΟΣ ΜΕΝΤΙΚΑΛ Α.Ε. film-coated tablet 60 x 40mg/</v>
      </c>
      <c r="K333" s="2" t="str">
        <f aca="false">CONCATENATE(BI333," ",CK333," ",BE333," ",BO333," ",R333,S333," x ",DK333,DL333,"/",DN333,DO333)</f>
        <v>GRC Simvastatin ΠΝΓ ΓΕΡΟΛΥΜΑΤΟΣ ΜΕΝΤΙΚΑΛ Α.Ε. film-coated tablet 60 x 40mg/</v>
      </c>
      <c r="L333" s="2"/>
      <c r="M333" s="2"/>
      <c r="N333" s="2"/>
      <c r="O333" s="2"/>
      <c r="P333" s="0" t="n">
        <v>60</v>
      </c>
      <c r="Q333" s="73"/>
      <c r="R333" s="0" t="n">
        <v>60</v>
      </c>
      <c r="S333" s="73"/>
      <c r="T333" s="92"/>
      <c r="U333" s="92"/>
      <c r="V333" s="92"/>
      <c r="W333" s="92"/>
      <c r="X333" s="2"/>
      <c r="Y333" s="2"/>
      <c r="Z333" s="2"/>
      <c r="AA333" s="2" t="n">
        <v>30</v>
      </c>
      <c r="AB333" s="2"/>
      <c r="AC333" s="0" t="s">
        <v>1731</v>
      </c>
      <c r="AD333" s="2"/>
      <c r="AE333" s="2"/>
      <c r="AF333" s="110" t="n">
        <v>10221000</v>
      </c>
      <c r="AG333" s="0" t="s">
        <v>781</v>
      </c>
      <c r="AH333" s="0" t="s">
        <v>1659</v>
      </c>
      <c r="AI333" s="0" t="s">
        <v>1660</v>
      </c>
      <c r="AJ333" s="34" t="n">
        <v>15054000</v>
      </c>
      <c r="AK333" s="93" t="s">
        <v>183</v>
      </c>
      <c r="AL333" s="2"/>
      <c r="AM333" s="2"/>
      <c r="AN333" s="2"/>
      <c r="AO333" s="2"/>
      <c r="AP333" s="0" t="n">
        <v>60</v>
      </c>
      <c r="AR333" s="73"/>
      <c r="AS333" s="73" t="n">
        <f aca="false">AS332+1</f>
        <v>56565848</v>
      </c>
      <c r="AT333" s="36" t="str">
        <f aca="false">CONCATENATE(BI333," ",CK333," ",BE333," ",BO333," ",DK333,DL333,"/",DN333,DO333)</f>
        <v>GRC Simvastatin ΠΝΓ ΓΕΡΟΛΥΜΑΤΟΣ ΜΕΝΤΙΚΑΛ Α.Ε. film-coated tablet 40mg/</v>
      </c>
      <c r="AU333" s="29"/>
      <c r="AW333" s="2"/>
      <c r="AX333" s="33" t="s">
        <v>1983</v>
      </c>
      <c r="AY333" s="2"/>
      <c r="AZ333" s="0" t="s">
        <v>1143</v>
      </c>
      <c r="BA333" s="4" t="s">
        <v>1144</v>
      </c>
      <c r="BB333" s="110" t="n">
        <v>10221000</v>
      </c>
      <c r="BC333" s="0" t="s">
        <v>781</v>
      </c>
      <c r="BD333" s="94"/>
      <c r="BE333" s="0" t="s">
        <v>1542</v>
      </c>
      <c r="BF333" s="2"/>
      <c r="BG333" s="0" t="s">
        <v>1987</v>
      </c>
      <c r="BH333" s="2"/>
      <c r="BI333" s="95" t="s">
        <v>1384</v>
      </c>
      <c r="BJ333" s="0" t="str">
        <f aca="false">CONCATENATE(CK333," ",BO333," ",DK333,DL333,"/",DN333,DO333)</f>
        <v>Simvastatin film-coated tablet 40mg/</v>
      </c>
      <c r="BK333" s="95"/>
      <c r="BL333" s="0" t="str">
        <f aca="false">CONCATENATE(CK333," ",BO333," ",DK333,DL333,"/",DN333,DO333)</f>
        <v>Simvastatin film-coated tablet 40mg/</v>
      </c>
      <c r="BM333" s="2"/>
      <c r="BN333" s="110" t="n">
        <v>10221000</v>
      </c>
      <c r="BO333" s="0" t="s">
        <v>781</v>
      </c>
      <c r="BP333" s="92"/>
      <c r="BQ333" s="92"/>
      <c r="BR333" s="2"/>
      <c r="BS333" s="0" t="s">
        <v>1659</v>
      </c>
      <c r="BT333" s="2"/>
      <c r="BU333" s="2"/>
      <c r="BV333" s="34" t="n">
        <v>15054000</v>
      </c>
      <c r="BW333" s="93" t="s">
        <v>183</v>
      </c>
      <c r="BX333" s="2"/>
      <c r="BY333" s="2"/>
      <c r="BZ333" s="0" t="n">
        <v>20053000</v>
      </c>
      <c r="CA333" s="100" t="s">
        <v>191</v>
      </c>
      <c r="CB333" s="92"/>
      <c r="CC333" s="92"/>
      <c r="CD333" s="2"/>
      <c r="CE333" s="2"/>
      <c r="CF333" s="2"/>
      <c r="CG333" s="2"/>
      <c r="CH333" s="43" t="n">
        <v>100000091786</v>
      </c>
      <c r="CI333" s="43" t="s">
        <v>192</v>
      </c>
      <c r="CJ333" s="43" t="n">
        <v>100000091786</v>
      </c>
      <c r="CK333" s="0" t="s">
        <v>1144</v>
      </c>
      <c r="CL333" s="73"/>
      <c r="CM333" s="43" t="n">
        <v>100000091786</v>
      </c>
      <c r="CN333" s="73" t="s">
        <v>1148</v>
      </c>
      <c r="CO333" s="92"/>
      <c r="CP333" s="98"/>
      <c r="CQ333" s="0" t="n">
        <v>79902639</v>
      </c>
      <c r="CR333" s="2"/>
      <c r="CS333" s="2"/>
      <c r="CX333" s="2"/>
      <c r="CY333" s="2"/>
      <c r="CZ333" s="92"/>
      <c r="DA333" s="92"/>
      <c r="DB333" s="92"/>
      <c r="DC333" s="92"/>
      <c r="DD333" s="92"/>
      <c r="DE333" s="99" t="s">
        <v>1756</v>
      </c>
      <c r="DF333" s="0" t="s">
        <v>202</v>
      </c>
      <c r="DG333" s="11"/>
      <c r="DH333" s="46" t="n">
        <v>1</v>
      </c>
      <c r="DI333" s="93" t="s">
        <v>183</v>
      </c>
      <c r="DJ333" s="34" t="n">
        <v>15054000</v>
      </c>
      <c r="DK333" s="99" t="s">
        <v>1756</v>
      </c>
      <c r="DL333" s="5" t="s">
        <v>202</v>
      </c>
      <c r="DS333" s="0" t="s">
        <v>1729</v>
      </c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99"/>
      <c r="EH333" s="2"/>
      <c r="EI333" s="2"/>
      <c r="EJ333" s="2"/>
      <c r="EK333" s="2"/>
      <c r="ER333" s="32" t="str">
        <f aca="false">CONCATENATE(CN333," ",FD333," ",DK333,DL333,"/",DN333,DO333)</f>
        <v>simvastatine oral 40mg/</v>
      </c>
      <c r="FD333" s="33" t="s">
        <v>210</v>
      </c>
      <c r="FE333" s="32" t="str">
        <f aca="false">CONCATENATE(CN333," ",FD333," ",DK333,DL333,"/",DN333,DO333)</f>
        <v>simvastatine oral 40mg/</v>
      </c>
    </row>
    <row r="334" customFormat="false" ht="13.8" hidden="false" customHeight="false" outlineLevel="0" collapsed="false">
      <c r="A334" s="91" t="n">
        <v>4391</v>
      </c>
      <c r="B334" s="0" t="s">
        <v>1988</v>
      </c>
      <c r="C334" s="92"/>
      <c r="D334" s="92"/>
      <c r="E334" s="92"/>
      <c r="F334" s="92"/>
      <c r="G334" s="0" t="n">
        <v>7620</v>
      </c>
      <c r="H334" s="91" t="n">
        <v>254550401</v>
      </c>
      <c r="I334" s="91" t="n">
        <v>254550401</v>
      </c>
      <c r="J334" s="2" t="str">
        <f aca="false">CONCATENATE(BI334," ",CK334," ",BE334," ",BO334," ",R334,S334," x ",DK334,DL334,"/",DN334,DO334)</f>
        <v>GRC Simvastatin CROSS PHARMACEYTICALS P.C. film-coated tablet 30 x 40mg/</v>
      </c>
      <c r="K334" s="2" t="str">
        <f aca="false">CONCATENATE(BI334," ",CK334," ",BE334," ",BO334," ",R334,S334," x ",DK334,DL334,"/",DN334,DO334)</f>
        <v>GRC Simvastatin CROSS PHARMACEYTICALS P.C. film-coated tablet 30 x 40mg/</v>
      </c>
      <c r="L334" s="2"/>
      <c r="M334" s="2"/>
      <c r="N334" s="2"/>
      <c r="O334" s="2"/>
      <c r="P334" s="0" t="n">
        <v>30</v>
      </c>
      <c r="Q334" s="73"/>
      <c r="R334" s="0" t="n">
        <v>30</v>
      </c>
      <c r="S334" s="73"/>
      <c r="T334" s="92"/>
      <c r="U334" s="92"/>
      <c r="V334" s="92"/>
      <c r="W334" s="92"/>
      <c r="X334" s="2"/>
      <c r="Y334" s="2"/>
      <c r="Z334" s="2"/>
      <c r="AA334" s="2" t="n">
        <v>10</v>
      </c>
      <c r="AB334" s="2"/>
      <c r="AC334" s="0" t="s">
        <v>1989</v>
      </c>
      <c r="AD334" s="2"/>
      <c r="AE334" s="2"/>
      <c r="AF334" s="110" t="n">
        <v>10221000</v>
      </c>
      <c r="AG334" s="0" t="s">
        <v>781</v>
      </c>
      <c r="AH334" s="0" t="s">
        <v>1659</v>
      </c>
      <c r="AI334" s="0" t="s">
        <v>1660</v>
      </c>
      <c r="AJ334" s="34" t="n">
        <v>15054000</v>
      </c>
      <c r="AK334" s="93" t="s">
        <v>183</v>
      </c>
      <c r="AL334" s="2"/>
      <c r="AM334" s="2"/>
      <c r="AN334" s="2"/>
      <c r="AO334" s="2"/>
      <c r="AP334" s="0" t="n">
        <v>30</v>
      </c>
      <c r="AR334" s="73"/>
      <c r="AS334" s="73" t="n">
        <f aca="false">AS333+1</f>
        <v>56565849</v>
      </c>
      <c r="AT334" s="36" t="str">
        <f aca="false">CONCATENATE(BI334," ",CK334," ",BE334," ",BO334," ",DK334,DL334,"/",DN334,DO334)</f>
        <v>GRC Simvastatin CROSS PHARMACEYTICALS P.C. film-coated tablet 40mg/</v>
      </c>
      <c r="AU334" s="29"/>
      <c r="AW334" s="2"/>
      <c r="AX334" s="33" t="s">
        <v>1990</v>
      </c>
      <c r="AY334" s="2"/>
      <c r="AZ334" s="0" t="s">
        <v>1143</v>
      </c>
      <c r="BA334" s="4" t="s">
        <v>1144</v>
      </c>
      <c r="BB334" s="110" t="n">
        <v>10221000</v>
      </c>
      <c r="BC334" s="0" t="s">
        <v>781</v>
      </c>
      <c r="BD334" s="94"/>
      <c r="BE334" s="0" t="s">
        <v>1991</v>
      </c>
      <c r="BF334" s="2"/>
      <c r="BG334" s="0" t="s">
        <v>1538</v>
      </c>
      <c r="BH334" s="2"/>
      <c r="BI334" s="95" t="s">
        <v>1384</v>
      </c>
      <c r="BJ334" s="0" t="str">
        <f aca="false">CONCATENATE(CK334," ",BO334," ",DK334,DL334,"/",DN334,DO334)</f>
        <v>Simvastatin film-coated tablet 40mg/</v>
      </c>
      <c r="BK334" s="95"/>
      <c r="BL334" s="0" t="str">
        <f aca="false">CONCATENATE(CK334," ",BO334," ",DK334,DL334,"/",DN334,DO334)</f>
        <v>Simvastatin film-coated tablet 40mg/</v>
      </c>
      <c r="BM334" s="2"/>
      <c r="BN334" s="110" t="n">
        <v>10221000</v>
      </c>
      <c r="BO334" s="0" t="s">
        <v>781</v>
      </c>
      <c r="BP334" s="92"/>
      <c r="BQ334" s="92"/>
      <c r="BR334" s="2"/>
      <c r="BS334" s="0" t="s">
        <v>1659</v>
      </c>
      <c r="BT334" s="2"/>
      <c r="BU334" s="2"/>
      <c r="BV334" s="34" t="n">
        <v>15054000</v>
      </c>
      <c r="BW334" s="93" t="s">
        <v>183</v>
      </c>
      <c r="BX334" s="2"/>
      <c r="BY334" s="2"/>
      <c r="BZ334" s="0" t="n">
        <v>20053000</v>
      </c>
      <c r="CA334" s="100" t="s">
        <v>191</v>
      </c>
      <c r="CB334" s="92"/>
      <c r="CC334" s="92"/>
      <c r="CD334" s="2"/>
      <c r="CE334" s="2"/>
      <c r="CF334" s="2"/>
      <c r="CG334" s="2"/>
      <c r="CH334" s="43" t="n">
        <v>100000091786</v>
      </c>
      <c r="CI334" s="43" t="s">
        <v>192</v>
      </c>
      <c r="CJ334" s="43" t="n">
        <v>100000091786</v>
      </c>
      <c r="CK334" s="0" t="s">
        <v>1144</v>
      </c>
      <c r="CL334" s="73"/>
      <c r="CM334" s="43" t="n">
        <v>100000091786</v>
      </c>
      <c r="CN334" s="73" t="s">
        <v>1148</v>
      </c>
      <c r="CO334" s="92"/>
      <c r="CP334" s="98"/>
      <c r="CQ334" s="0" t="n">
        <v>79902639</v>
      </c>
      <c r="CR334" s="2"/>
      <c r="CS334" s="2"/>
      <c r="CX334" s="2"/>
      <c r="CY334" s="2"/>
      <c r="CZ334" s="92"/>
      <c r="DA334" s="92"/>
      <c r="DB334" s="92"/>
      <c r="DC334" s="92"/>
      <c r="DD334" s="92"/>
      <c r="DE334" s="99" t="s">
        <v>1756</v>
      </c>
      <c r="DF334" s="0" t="s">
        <v>202</v>
      </c>
      <c r="DG334" s="11"/>
      <c r="DH334" s="46" t="n">
        <v>1</v>
      </c>
      <c r="DI334" s="93" t="s">
        <v>183</v>
      </c>
      <c r="DJ334" s="34" t="n">
        <v>15054000</v>
      </c>
      <c r="DK334" s="99" t="s">
        <v>1756</v>
      </c>
      <c r="DL334" s="5" t="s">
        <v>202</v>
      </c>
      <c r="DS334" s="0" t="s">
        <v>1729</v>
      </c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99"/>
      <c r="EH334" s="2"/>
      <c r="EI334" s="2"/>
      <c r="EJ334" s="2"/>
      <c r="EK334" s="2"/>
      <c r="ER334" s="32" t="str">
        <f aca="false">CONCATENATE(CN334," ",FD334," ",DK334,DL334,"/",DN334,DO334)</f>
        <v>simvastatine oral 40mg/</v>
      </c>
      <c r="FD334" s="33" t="s">
        <v>210</v>
      </c>
      <c r="FE334" s="32" t="str">
        <f aca="false">CONCATENATE(CN334," ",FD334," ",DK334,DL334,"/",DN334,DO334)</f>
        <v>simvastatine oral 40mg/</v>
      </c>
    </row>
    <row r="335" customFormat="false" ht="13.8" hidden="false" customHeight="false" outlineLevel="0" collapsed="false">
      <c r="A335" s="91" t="n">
        <v>7620</v>
      </c>
      <c r="B335" s="0" t="s">
        <v>1992</v>
      </c>
      <c r="C335" s="92"/>
      <c r="D335" s="92"/>
      <c r="E335" s="92"/>
      <c r="F335" s="92"/>
      <c r="G335" s="0" t="n">
        <v>7621</v>
      </c>
      <c r="H335" s="91" t="n">
        <v>254550301</v>
      </c>
      <c r="I335" s="91" t="n">
        <v>254550301</v>
      </c>
      <c r="J335" s="2" t="str">
        <f aca="false">CONCATENATE(BI335," ",CK335," ",BE335," ",BO335," ",R335,S335," x ",DK335,DL335,"/",DN335,DO335)</f>
        <v>GRC Simvastatin HELP ΑΒΕΕ film-coated tablet 10 x 40mg/</v>
      </c>
      <c r="K335" s="2" t="str">
        <f aca="false">CONCATENATE(BI335," ",CK335," ",BE335," ",BO335," ",R335,S335," x ",DK335,DL335,"/",DN335,DO335)</f>
        <v>GRC Simvastatin HELP ΑΒΕΕ film-coated tablet 10 x 40mg/</v>
      </c>
      <c r="L335" s="2"/>
      <c r="M335" s="2"/>
      <c r="N335" s="2"/>
      <c r="O335" s="2"/>
      <c r="P335" s="0" t="n">
        <v>10</v>
      </c>
      <c r="Q335" s="73"/>
      <c r="R335" s="0" t="n">
        <v>10</v>
      </c>
      <c r="S335" s="73"/>
      <c r="T335" s="92"/>
      <c r="U335" s="92"/>
      <c r="V335" s="92"/>
      <c r="W335" s="92"/>
      <c r="X335" s="2"/>
      <c r="Y335" s="2"/>
      <c r="Z335" s="2"/>
      <c r="AA335" s="2" t="n">
        <v>10</v>
      </c>
      <c r="AB335" s="2"/>
      <c r="AC335" s="0" t="s">
        <v>1833</v>
      </c>
      <c r="AD335" s="2"/>
      <c r="AE335" s="2"/>
      <c r="AF335" s="110" t="n">
        <v>10221000</v>
      </c>
      <c r="AG335" s="0" t="s">
        <v>781</v>
      </c>
      <c r="AH335" s="0" t="s">
        <v>1659</v>
      </c>
      <c r="AI335" s="0" t="s">
        <v>1660</v>
      </c>
      <c r="AJ335" s="34" t="n">
        <v>15054000</v>
      </c>
      <c r="AK335" s="93" t="s">
        <v>183</v>
      </c>
      <c r="AL335" s="2"/>
      <c r="AM335" s="2"/>
      <c r="AN335" s="2"/>
      <c r="AO335" s="2"/>
      <c r="AP335" s="0" t="n">
        <v>10</v>
      </c>
      <c r="AR335" s="73"/>
      <c r="AS335" s="73" t="n">
        <f aca="false">AS334+1</f>
        <v>56565850</v>
      </c>
      <c r="AT335" s="36" t="str">
        <f aca="false">CONCATENATE(BI335," ",CK335," ",BE335," ",BO335," ",DK335,DL335,"/",DN335,DO335)</f>
        <v>GRC Simvastatin HELP ΑΒΕΕ film-coated tablet 40mg/</v>
      </c>
      <c r="AU335" s="29"/>
      <c r="AW335" s="2"/>
      <c r="AX335" s="33" t="s">
        <v>1924</v>
      </c>
      <c r="AY335" s="2"/>
      <c r="AZ335" s="0" t="s">
        <v>1143</v>
      </c>
      <c r="BA335" s="4" t="s">
        <v>1144</v>
      </c>
      <c r="BB335" s="110" t="n">
        <v>10221000</v>
      </c>
      <c r="BC335" s="0" t="s">
        <v>781</v>
      </c>
      <c r="BD335" s="94"/>
      <c r="BE335" s="0" t="s">
        <v>1538</v>
      </c>
      <c r="BF335" s="2"/>
      <c r="BG335" s="0" t="s">
        <v>1538</v>
      </c>
      <c r="BH335" s="2"/>
      <c r="BI335" s="95" t="s">
        <v>1384</v>
      </c>
      <c r="BJ335" s="0" t="str">
        <f aca="false">CONCATENATE(CK335," ",BO335," ",DK335,DL335,"/",DN335,DO335)</f>
        <v>Simvastatin film-coated tablet 40mg/</v>
      </c>
      <c r="BK335" s="95"/>
      <c r="BL335" s="0" t="str">
        <f aca="false">CONCATENATE(CK335," ",BO335," ",DK335,DL335,"/",DN335,DO335)</f>
        <v>Simvastatin film-coated tablet 40mg/</v>
      </c>
      <c r="BM335" s="2"/>
      <c r="BN335" s="110" t="n">
        <v>10221000</v>
      </c>
      <c r="BO335" s="0" t="s">
        <v>781</v>
      </c>
      <c r="BP335" s="92"/>
      <c r="BQ335" s="92"/>
      <c r="BR335" s="2"/>
      <c r="BS335" s="0" t="s">
        <v>1659</v>
      </c>
      <c r="BT335" s="2"/>
      <c r="BU335" s="2"/>
      <c r="BV335" s="34" t="n">
        <v>15054000</v>
      </c>
      <c r="BW335" s="93" t="s">
        <v>183</v>
      </c>
      <c r="BX335" s="2"/>
      <c r="BY335" s="2"/>
      <c r="BZ335" s="0" t="n">
        <v>20053000</v>
      </c>
      <c r="CA335" s="100" t="s">
        <v>191</v>
      </c>
      <c r="CB335" s="92"/>
      <c r="CC335" s="92"/>
      <c r="CD335" s="2"/>
      <c r="CE335" s="2"/>
      <c r="CF335" s="2"/>
      <c r="CG335" s="2"/>
      <c r="CH335" s="43" t="n">
        <v>100000091786</v>
      </c>
      <c r="CI335" s="43" t="s">
        <v>192</v>
      </c>
      <c r="CJ335" s="43" t="n">
        <v>100000091786</v>
      </c>
      <c r="CK335" s="0" t="s">
        <v>1144</v>
      </c>
      <c r="CL335" s="73"/>
      <c r="CM335" s="43" t="n">
        <v>100000091786</v>
      </c>
      <c r="CN335" s="73" t="s">
        <v>1148</v>
      </c>
      <c r="CO335" s="92"/>
      <c r="CP335" s="98"/>
      <c r="CQ335" s="0" t="n">
        <v>79902639</v>
      </c>
      <c r="CR335" s="2"/>
      <c r="CS335" s="2"/>
      <c r="CX335" s="2"/>
      <c r="CY335" s="2"/>
      <c r="CZ335" s="92"/>
      <c r="DA335" s="92"/>
      <c r="DB335" s="92"/>
      <c r="DC335" s="92"/>
      <c r="DD335" s="92"/>
      <c r="DE335" s="99" t="s">
        <v>1756</v>
      </c>
      <c r="DF335" s="0" t="s">
        <v>202</v>
      </c>
      <c r="DG335" s="11"/>
      <c r="DH335" s="46" t="n">
        <v>1</v>
      </c>
      <c r="DI335" s="93" t="s">
        <v>183</v>
      </c>
      <c r="DJ335" s="34" t="n">
        <v>15054000</v>
      </c>
      <c r="DK335" s="99" t="s">
        <v>1756</v>
      </c>
      <c r="DL335" s="5" t="s">
        <v>202</v>
      </c>
      <c r="DS335" s="0" t="s">
        <v>1725</v>
      </c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99"/>
      <c r="EH335" s="2"/>
      <c r="EI335" s="2"/>
      <c r="EJ335" s="2"/>
      <c r="EK335" s="2"/>
      <c r="ER335" s="32" t="str">
        <f aca="false">CONCATENATE(CN335," ",FD335," ",DK335,DL335,"/",DN335,DO335)</f>
        <v>simvastatine oral 40mg/</v>
      </c>
      <c r="FD335" s="33" t="s">
        <v>210</v>
      </c>
      <c r="FE335" s="32" t="str">
        <f aca="false">CONCATENATE(CN335," ",FD335," ",DK335,DL335,"/",DN335,DO335)</f>
        <v>simvastatine oral 40mg/</v>
      </c>
    </row>
    <row r="336" customFormat="false" ht="13.8" hidden="false" customHeight="false" outlineLevel="0" collapsed="false">
      <c r="A336" s="91" t="n">
        <v>7621</v>
      </c>
      <c r="B336" s="0" t="s">
        <v>1993</v>
      </c>
      <c r="C336" s="92"/>
      <c r="D336" s="92"/>
      <c r="E336" s="92"/>
      <c r="F336" s="92"/>
      <c r="G336" s="0" t="n">
        <v>5783</v>
      </c>
      <c r="H336" s="91" t="n">
        <v>274700203</v>
      </c>
      <c r="I336" s="91" t="n">
        <v>274700203</v>
      </c>
      <c r="J336" s="2" t="str">
        <f aca="false">CONCATENATE(BI336," ",CK336," ",BE336," ",BO336," ",R336,S336," x ",DK336,DL336,"/",DN336,DO336)</f>
        <v>GRC Simvastatin HELP ΑΒΕΕ film-coated tablet 10 x 20mg/</v>
      </c>
      <c r="K336" s="2" t="str">
        <f aca="false">CONCATENATE(BI336," ",CK336," ",BE336," ",BO336," ",R336,S336," x ",DK336,DL336,"/",DN336,DO336)</f>
        <v>GRC Simvastatin HELP ΑΒΕΕ film-coated tablet 10 x 20mg/</v>
      </c>
      <c r="L336" s="2"/>
      <c r="M336" s="2"/>
      <c r="N336" s="2"/>
      <c r="O336" s="2"/>
      <c r="P336" s="0" t="n">
        <v>10</v>
      </c>
      <c r="Q336" s="73"/>
      <c r="R336" s="0" t="n">
        <v>10</v>
      </c>
      <c r="S336" s="73"/>
      <c r="T336" s="92"/>
      <c r="U336" s="92"/>
      <c r="V336" s="92"/>
      <c r="W336" s="92"/>
      <c r="X336" s="2"/>
      <c r="Y336" s="2"/>
      <c r="Z336" s="2"/>
      <c r="AA336" s="2" t="n">
        <v>30</v>
      </c>
      <c r="AB336" s="2"/>
      <c r="AC336" s="0" t="s">
        <v>1378</v>
      </c>
      <c r="AD336" s="2"/>
      <c r="AE336" s="2"/>
      <c r="AF336" s="110" t="n">
        <v>10221000</v>
      </c>
      <c r="AG336" s="0" t="s">
        <v>781</v>
      </c>
      <c r="AH336" s="0" t="s">
        <v>1659</v>
      </c>
      <c r="AI336" s="0" t="s">
        <v>1660</v>
      </c>
      <c r="AJ336" s="34" t="n">
        <v>15054000</v>
      </c>
      <c r="AK336" s="93" t="s">
        <v>183</v>
      </c>
      <c r="AL336" s="2"/>
      <c r="AM336" s="2"/>
      <c r="AN336" s="2"/>
      <c r="AO336" s="2"/>
      <c r="AP336" s="0" t="n">
        <v>10</v>
      </c>
      <c r="AR336" s="73"/>
      <c r="AS336" s="73" t="n">
        <f aca="false">AS335+1</f>
        <v>56565851</v>
      </c>
      <c r="AT336" s="36" t="str">
        <f aca="false">CONCATENATE(BI336," ",CK336," ",BE336," ",BO336," ",DK336,DL336,"/",DN336,DO336)</f>
        <v>GRC Simvastatin HELP ΑΒΕΕ film-coated tablet 20mg/</v>
      </c>
      <c r="AU336" s="29"/>
      <c r="AW336" s="2"/>
      <c r="AX336" s="33" t="s">
        <v>1920</v>
      </c>
      <c r="AY336" s="2"/>
      <c r="AZ336" s="0" t="s">
        <v>1143</v>
      </c>
      <c r="BA336" s="4" t="s">
        <v>1144</v>
      </c>
      <c r="BB336" s="110" t="n">
        <v>10221000</v>
      </c>
      <c r="BC336" s="0" t="s">
        <v>781</v>
      </c>
      <c r="BD336" s="94"/>
      <c r="BE336" s="0" t="s">
        <v>1538</v>
      </c>
      <c r="BF336" s="2"/>
      <c r="BG336" s="0" t="s">
        <v>1576</v>
      </c>
      <c r="BH336" s="2"/>
      <c r="BI336" s="95" t="s">
        <v>1384</v>
      </c>
      <c r="BJ336" s="0" t="str">
        <f aca="false">CONCATENATE(CK336," ",BO336," ",DK336,DL336,"/",DN336,DO336)</f>
        <v>Simvastatin film-coated tablet 20mg/</v>
      </c>
      <c r="BK336" s="95"/>
      <c r="BL336" s="0" t="str">
        <f aca="false">CONCATENATE(CK336," ",BO336," ",DK336,DL336,"/",DN336,DO336)</f>
        <v>Simvastatin film-coated tablet 20mg/</v>
      </c>
      <c r="BM336" s="2"/>
      <c r="BN336" s="110" t="n">
        <v>10221000</v>
      </c>
      <c r="BO336" s="0" t="s">
        <v>781</v>
      </c>
      <c r="BP336" s="92"/>
      <c r="BQ336" s="92"/>
      <c r="BR336" s="2"/>
      <c r="BS336" s="0" t="s">
        <v>1659</v>
      </c>
      <c r="BT336" s="2"/>
      <c r="BU336" s="2"/>
      <c r="BV336" s="34" t="n">
        <v>15054000</v>
      </c>
      <c r="BW336" s="93" t="s">
        <v>183</v>
      </c>
      <c r="BX336" s="2"/>
      <c r="BY336" s="2"/>
      <c r="BZ336" s="0" t="n">
        <v>20053000</v>
      </c>
      <c r="CA336" s="100" t="s">
        <v>191</v>
      </c>
      <c r="CB336" s="92"/>
      <c r="CC336" s="92"/>
      <c r="CD336" s="2"/>
      <c r="CE336" s="2"/>
      <c r="CF336" s="2"/>
      <c r="CG336" s="2"/>
      <c r="CH336" s="43" t="n">
        <v>100000091786</v>
      </c>
      <c r="CI336" s="43" t="s">
        <v>192</v>
      </c>
      <c r="CJ336" s="43" t="n">
        <v>100000091786</v>
      </c>
      <c r="CK336" s="0" t="s">
        <v>1144</v>
      </c>
      <c r="CL336" s="73"/>
      <c r="CM336" s="43" t="n">
        <v>100000091786</v>
      </c>
      <c r="CN336" s="73" t="s">
        <v>1148</v>
      </c>
      <c r="CO336" s="92"/>
      <c r="CP336" s="98"/>
      <c r="CQ336" s="0" t="n">
        <v>79902639</v>
      </c>
      <c r="CR336" s="2"/>
      <c r="CS336" s="2"/>
      <c r="CX336" s="2"/>
      <c r="CY336" s="2"/>
      <c r="CZ336" s="92"/>
      <c r="DA336" s="92"/>
      <c r="DB336" s="92"/>
      <c r="DC336" s="92"/>
      <c r="DD336" s="92"/>
      <c r="DE336" s="99" t="s">
        <v>877</v>
      </c>
      <c r="DF336" s="0" t="s">
        <v>202</v>
      </c>
      <c r="DG336" s="11"/>
      <c r="DH336" s="46" t="n">
        <v>1</v>
      </c>
      <c r="DI336" s="93" t="s">
        <v>183</v>
      </c>
      <c r="DJ336" s="34" t="n">
        <v>15054000</v>
      </c>
      <c r="DK336" s="99" t="s">
        <v>877</v>
      </c>
      <c r="DL336" s="5" t="s">
        <v>202</v>
      </c>
      <c r="DS336" s="0" t="s">
        <v>1725</v>
      </c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99"/>
      <c r="EH336" s="2"/>
      <c r="EI336" s="2"/>
      <c r="EJ336" s="2"/>
      <c r="EK336" s="2"/>
      <c r="ER336" s="32" t="str">
        <f aca="false">CONCATENATE(CN336," ",FD336," ",DK336,DL336,"/",DN336,DO336)</f>
        <v>simvastatine oral 20mg/</v>
      </c>
      <c r="FD336" s="33" t="s">
        <v>210</v>
      </c>
      <c r="FE336" s="32" t="str">
        <f aca="false">CONCATENATE(CN336," ",FD336," ",DK336,DL336,"/",DN336,DO336)</f>
        <v>simvastatine oral 20mg/</v>
      </c>
    </row>
    <row r="337" customFormat="false" ht="13.8" hidden="false" customHeight="false" outlineLevel="0" collapsed="false">
      <c r="A337" s="91" t="n">
        <v>5783</v>
      </c>
      <c r="B337" s="0" t="s">
        <v>1994</v>
      </c>
      <c r="C337" s="92"/>
      <c r="D337" s="92"/>
      <c r="E337" s="92"/>
      <c r="F337" s="92"/>
      <c r="G337" s="0" t="n">
        <v>5784</v>
      </c>
      <c r="H337" s="91" t="n">
        <v>274700303</v>
      </c>
      <c r="I337" s="91" t="n">
        <v>274700303</v>
      </c>
      <c r="J337" s="2" t="str">
        <f aca="false">CONCATENATE(BI337," ",CK337," ",BE337," ",BO337," ",R337,S337," x ",DK337,DL337,"/",DN337,DO337)</f>
        <v>GRC Simvastatin MEDARTE ΦΑΡΜΑΚΕΥΤΙΚΗ ΑΒΕΕ film-coated tablet 30 x 20mg/</v>
      </c>
      <c r="K337" s="2" t="str">
        <f aca="false">CONCATENATE(BI337," ",CK337," ",BE337," ",BO337," ",R337,S337," x ",DK337,DL337,"/",DN337,DO337)</f>
        <v>GRC Simvastatin MEDARTE ΦΑΡΜΑΚΕΥΤΙΚΗ ΑΒΕΕ film-coated tablet 30 x 20mg/</v>
      </c>
      <c r="L337" s="2"/>
      <c r="M337" s="2"/>
      <c r="N337" s="2"/>
      <c r="O337" s="2"/>
      <c r="P337" s="0" t="n">
        <v>30</v>
      </c>
      <c r="Q337" s="73"/>
      <c r="R337" s="0" t="n">
        <v>30</v>
      </c>
      <c r="S337" s="73"/>
      <c r="T337" s="92"/>
      <c r="U337" s="92"/>
      <c r="V337" s="92"/>
      <c r="W337" s="92"/>
      <c r="X337" s="2"/>
      <c r="Y337" s="2"/>
      <c r="Z337" s="2"/>
      <c r="AA337" s="2" t="n">
        <v>30</v>
      </c>
      <c r="AB337" s="2"/>
      <c r="AC337" s="0" t="s">
        <v>1378</v>
      </c>
      <c r="AD337" s="2"/>
      <c r="AE337" s="2"/>
      <c r="AF337" s="110" t="n">
        <v>10221000</v>
      </c>
      <c r="AG337" s="0" t="s">
        <v>781</v>
      </c>
      <c r="AH337" s="0" t="s">
        <v>1659</v>
      </c>
      <c r="AI337" s="0" t="s">
        <v>1660</v>
      </c>
      <c r="AJ337" s="34" t="n">
        <v>15054000</v>
      </c>
      <c r="AK337" s="93" t="s">
        <v>183</v>
      </c>
      <c r="AL337" s="2"/>
      <c r="AM337" s="2"/>
      <c r="AN337" s="2"/>
      <c r="AO337" s="2"/>
      <c r="AP337" s="0" t="n">
        <v>30</v>
      </c>
      <c r="AR337" s="73"/>
      <c r="AS337" s="73" t="n">
        <f aca="false">AS336+1</f>
        <v>56565852</v>
      </c>
      <c r="AT337" s="36" t="str">
        <f aca="false">CONCATENATE(BI337," ",CK337," ",BE337," ",BO337," ",DK337,DL337,"/",DN337,DO337)</f>
        <v>GRC Simvastatin MEDARTE ΦΑΡΜΑΚΕΥΤΙΚΗ ΑΒΕΕ film-coated tablet 20mg/</v>
      </c>
      <c r="AU337" s="29"/>
      <c r="AW337" s="2"/>
      <c r="AX337" s="33" t="s">
        <v>1995</v>
      </c>
      <c r="AY337" s="2"/>
      <c r="AZ337" s="0" t="s">
        <v>1143</v>
      </c>
      <c r="BA337" s="4" t="s">
        <v>1144</v>
      </c>
      <c r="BB337" s="110" t="n">
        <v>10221000</v>
      </c>
      <c r="BC337" s="0" t="s">
        <v>781</v>
      </c>
      <c r="BD337" s="94"/>
      <c r="BE337" s="0" t="s">
        <v>1576</v>
      </c>
      <c r="BF337" s="2"/>
      <c r="BG337" s="0" t="s">
        <v>1576</v>
      </c>
      <c r="BH337" s="2"/>
      <c r="BI337" s="95" t="s">
        <v>1384</v>
      </c>
      <c r="BJ337" s="0" t="str">
        <f aca="false">CONCATENATE(CK337," ",BO337," ",DK337,DL337,"/",DN337,DO337)</f>
        <v>Simvastatin film-coated tablet 20mg/</v>
      </c>
      <c r="BK337" s="95"/>
      <c r="BL337" s="0" t="str">
        <f aca="false">CONCATENATE(CK337," ",BO337," ",DK337,DL337,"/",DN337,DO337)</f>
        <v>Simvastatin film-coated tablet 20mg/</v>
      </c>
      <c r="BM337" s="2"/>
      <c r="BN337" s="110" t="n">
        <v>10221000</v>
      </c>
      <c r="BO337" s="0" t="s">
        <v>781</v>
      </c>
      <c r="BP337" s="92"/>
      <c r="BQ337" s="92"/>
      <c r="BR337" s="2"/>
      <c r="BS337" s="0" t="s">
        <v>1659</v>
      </c>
      <c r="BT337" s="2"/>
      <c r="BU337" s="2"/>
      <c r="BV337" s="34" t="n">
        <v>15054000</v>
      </c>
      <c r="BW337" s="93" t="s">
        <v>183</v>
      </c>
      <c r="BX337" s="2"/>
      <c r="BY337" s="2"/>
      <c r="BZ337" s="0" t="n">
        <v>20053000</v>
      </c>
      <c r="CA337" s="100" t="s">
        <v>191</v>
      </c>
      <c r="CB337" s="92"/>
      <c r="CC337" s="92"/>
      <c r="CD337" s="2"/>
      <c r="CE337" s="2"/>
      <c r="CF337" s="2"/>
      <c r="CG337" s="2"/>
      <c r="CH337" s="43" t="n">
        <v>100000091786</v>
      </c>
      <c r="CI337" s="43" t="s">
        <v>192</v>
      </c>
      <c r="CJ337" s="43" t="n">
        <v>100000091786</v>
      </c>
      <c r="CK337" s="0" t="s">
        <v>1144</v>
      </c>
      <c r="CL337" s="73"/>
      <c r="CM337" s="43" t="n">
        <v>100000091786</v>
      </c>
      <c r="CN337" s="73" t="s">
        <v>1148</v>
      </c>
      <c r="CO337" s="92"/>
      <c r="CP337" s="98"/>
      <c r="CQ337" s="0" t="n">
        <v>79902639</v>
      </c>
      <c r="CR337" s="2"/>
      <c r="CS337" s="2"/>
      <c r="CX337" s="2"/>
      <c r="CY337" s="2"/>
      <c r="CZ337" s="92"/>
      <c r="DA337" s="92"/>
      <c r="DB337" s="92"/>
      <c r="DC337" s="92"/>
      <c r="DD337" s="92"/>
      <c r="DE337" s="99" t="s">
        <v>877</v>
      </c>
      <c r="DF337" s="0" t="s">
        <v>202</v>
      </c>
      <c r="DG337" s="11"/>
      <c r="DH337" s="46" t="n">
        <v>1</v>
      </c>
      <c r="DI337" s="93" t="s">
        <v>183</v>
      </c>
      <c r="DJ337" s="34" t="n">
        <v>15054000</v>
      </c>
      <c r="DK337" s="99" t="s">
        <v>877</v>
      </c>
      <c r="DL337" s="5" t="s">
        <v>202</v>
      </c>
      <c r="DS337" s="0" t="s">
        <v>1729</v>
      </c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99"/>
      <c r="EH337" s="2"/>
      <c r="EI337" s="2"/>
      <c r="EJ337" s="2"/>
      <c r="EK337" s="2"/>
      <c r="ER337" s="32" t="str">
        <f aca="false">CONCATENATE(CN337," ",FD337," ",DK337,DL337,"/",DN337,DO337)</f>
        <v>simvastatine oral 20mg/</v>
      </c>
      <c r="FD337" s="33" t="s">
        <v>210</v>
      </c>
      <c r="FE337" s="32" t="str">
        <f aca="false">CONCATENATE(CN337," ",FD337," ",DK337,DL337,"/",DN337,DO337)</f>
        <v>simvastatine oral 20mg/</v>
      </c>
    </row>
    <row r="338" customFormat="false" ht="13.8" hidden="false" customHeight="false" outlineLevel="0" collapsed="false">
      <c r="A338" s="91" t="n">
        <v>5784</v>
      </c>
      <c r="B338" s="0" t="s">
        <v>1996</v>
      </c>
      <c r="C338" s="92"/>
      <c r="D338" s="92"/>
      <c r="E338" s="92"/>
      <c r="F338" s="92"/>
      <c r="G338" s="0" t="n">
        <v>3405</v>
      </c>
      <c r="H338" s="91" t="n">
        <v>244750203</v>
      </c>
      <c r="I338" s="91" t="n">
        <v>244750203</v>
      </c>
      <c r="J338" s="2" t="str">
        <f aca="false">CONCATENATE(BI338," ",CK338," ",BE338," ",BO338," ",R338,S338," x ",DK338,DL338,"/",DN338,DO338)</f>
        <v>GRC Simvastatin MEDARTE ΦΑΡΜΑΚΕΥΤΙΚΗ ΑΒΕΕ film-coated tablet 30 x 40mg/</v>
      </c>
      <c r="K338" s="2" t="str">
        <f aca="false">CONCATENATE(BI338," ",CK338," ",BE338," ",BO338," ",R338,S338," x ",DK338,DL338,"/",DN338,DO338)</f>
        <v>GRC Simvastatin MEDARTE ΦΑΡΜΑΚΕΥΤΙΚΗ ΑΒΕΕ film-coated tablet 30 x 40mg/</v>
      </c>
      <c r="L338" s="2"/>
      <c r="M338" s="2"/>
      <c r="N338" s="2"/>
      <c r="O338" s="2"/>
      <c r="P338" s="0" t="n">
        <v>30</v>
      </c>
      <c r="Q338" s="73"/>
      <c r="R338" s="0" t="n">
        <v>30</v>
      </c>
      <c r="S338" s="73"/>
      <c r="T338" s="92"/>
      <c r="U338" s="92"/>
      <c r="V338" s="92"/>
      <c r="W338" s="92"/>
      <c r="X338" s="2"/>
      <c r="Y338" s="2"/>
      <c r="Z338" s="2"/>
      <c r="AA338" s="2" t="n">
        <v>30</v>
      </c>
      <c r="AB338" s="2"/>
      <c r="AC338" s="0" t="s">
        <v>1731</v>
      </c>
      <c r="AD338" s="2"/>
      <c r="AE338" s="2"/>
      <c r="AF338" s="110" t="n">
        <v>10221000</v>
      </c>
      <c r="AG338" s="0" t="s">
        <v>781</v>
      </c>
      <c r="AH338" s="0" t="s">
        <v>1659</v>
      </c>
      <c r="AI338" s="0" t="s">
        <v>1660</v>
      </c>
      <c r="AJ338" s="34" t="n">
        <v>15054000</v>
      </c>
      <c r="AK338" s="93" t="s">
        <v>183</v>
      </c>
      <c r="AL338" s="2"/>
      <c r="AM338" s="2"/>
      <c r="AN338" s="2"/>
      <c r="AO338" s="2"/>
      <c r="AP338" s="0" t="n">
        <v>30</v>
      </c>
      <c r="AR338" s="73"/>
      <c r="AS338" s="73" t="n">
        <f aca="false">AS337+1</f>
        <v>56565853</v>
      </c>
      <c r="AT338" s="36" t="str">
        <f aca="false">CONCATENATE(BI338," ",CK338," ",BE338," ",BO338," ",DK338,DL338,"/",DN338,DO338)</f>
        <v>GRC Simvastatin MEDARTE ΦΑΡΜΑΚΕΥΤΙΚΗ ΑΒΕΕ film-coated tablet 40mg/</v>
      </c>
      <c r="AU338" s="29"/>
      <c r="AW338" s="2"/>
      <c r="AX338" s="33" t="s">
        <v>1997</v>
      </c>
      <c r="AY338" s="2"/>
      <c r="AZ338" s="0" t="s">
        <v>1143</v>
      </c>
      <c r="BA338" s="4" t="s">
        <v>1144</v>
      </c>
      <c r="BB338" s="110" t="n">
        <v>10221000</v>
      </c>
      <c r="BC338" s="0" t="s">
        <v>781</v>
      </c>
      <c r="BD338" s="94"/>
      <c r="BE338" s="0" t="s">
        <v>1576</v>
      </c>
      <c r="BF338" s="2"/>
      <c r="BG338" s="0" t="s">
        <v>1464</v>
      </c>
      <c r="BH338" s="2"/>
      <c r="BI338" s="95" t="s">
        <v>1384</v>
      </c>
      <c r="BJ338" s="0" t="str">
        <f aca="false">CONCATENATE(CK338," ",BO338," ",DK338,DL338,"/",DN338,DO338)</f>
        <v>Simvastatin film-coated tablet 40mg/</v>
      </c>
      <c r="BK338" s="95"/>
      <c r="BL338" s="0" t="str">
        <f aca="false">CONCATENATE(CK338," ",BO338," ",DK338,DL338,"/",DN338,DO338)</f>
        <v>Simvastatin film-coated tablet 40mg/</v>
      </c>
      <c r="BM338" s="2"/>
      <c r="BN338" s="110" t="n">
        <v>10221000</v>
      </c>
      <c r="BO338" s="0" t="s">
        <v>781</v>
      </c>
      <c r="BP338" s="92"/>
      <c r="BQ338" s="92"/>
      <c r="BR338" s="2"/>
      <c r="BS338" s="0" t="s">
        <v>1659</v>
      </c>
      <c r="BT338" s="2"/>
      <c r="BU338" s="2"/>
      <c r="BV338" s="34" t="n">
        <v>15054000</v>
      </c>
      <c r="BW338" s="93" t="s">
        <v>183</v>
      </c>
      <c r="BX338" s="2"/>
      <c r="BY338" s="2"/>
      <c r="BZ338" s="0" t="n">
        <v>20053000</v>
      </c>
      <c r="CA338" s="100" t="s">
        <v>191</v>
      </c>
      <c r="CB338" s="92"/>
      <c r="CC338" s="92"/>
      <c r="CD338" s="2"/>
      <c r="CE338" s="2"/>
      <c r="CF338" s="2"/>
      <c r="CG338" s="2"/>
      <c r="CH338" s="43" t="n">
        <v>100000091786</v>
      </c>
      <c r="CI338" s="43" t="s">
        <v>192</v>
      </c>
      <c r="CJ338" s="43" t="n">
        <v>100000091786</v>
      </c>
      <c r="CK338" s="0" t="s">
        <v>1144</v>
      </c>
      <c r="CL338" s="73"/>
      <c r="CM338" s="43" t="n">
        <v>100000091786</v>
      </c>
      <c r="CN338" s="73" t="s">
        <v>1148</v>
      </c>
      <c r="CO338" s="92"/>
      <c r="CP338" s="98"/>
      <c r="CQ338" s="0" t="n">
        <v>79902639</v>
      </c>
      <c r="CR338" s="2"/>
      <c r="CS338" s="2"/>
      <c r="CX338" s="2"/>
      <c r="CY338" s="2"/>
      <c r="CZ338" s="92"/>
      <c r="DA338" s="92"/>
      <c r="DB338" s="92"/>
      <c r="DC338" s="92"/>
      <c r="DD338" s="92"/>
      <c r="DE338" s="99" t="s">
        <v>1756</v>
      </c>
      <c r="DF338" s="0" t="s">
        <v>202</v>
      </c>
      <c r="DG338" s="11"/>
      <c r="DH338" s="46" t="n">
        <v>1</v>
      </c>
      <c r="DI338" s="93" t="s">
        <v>183</v>
      </c>
      <c r="DJ338" s="34" t="n">
        <v>15054000</v>
      </c>
      <c r="DK338" s="99" t="s">
        <v>1756</v>
      </c>
      <c r="DL338" s="5" t="s">
        <v>202</v>
      </c>
      <c r="DS338" s="0" t="s">
        <v>1725</v>
      </c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99"/>
      <c r="EH338" s="2"/>
      <c r="EI338" s="2"/>
      <c r="EJ338" s="2"/>
      <c r="EK338" s="2"/>
      <c r="ER338" s="32" t="str">
        <f aca="false">CONCATENATE(CN338," ",FD338," ",DK338,DL338,"/",DN338,DO338)</f>
        <v>simvastatine oral 40mg/</v>
      </c>
      <c r="FD338" s="33" t="s">
        <v>210</v>
      </c>
      <c r="FE338" s="32" t="str">
        <f aca="false">CONCATENATE(CN338," ",FD338," ",DK338,DL338,"/",DN338,DO338)</f>
        <v>simvastatine oral 40mg/</v>
      </c>
    </row>
    <row r="339" customFormat="false" ht="13.8" hidden="false" customHeight="false" outlineLevel="0" collapsed="false">
      <c r="A339" s="91" t="n">
        <v>3405</v>
      </c>
      <c r="B339" s="0" t="s">
        <v>1998</v>
      </c>
      <c r="C339" s="92"/>
      <c r="D339" s="92"/>
      <c r="E339" s="92"/>
      <c r="F339" s="92"/>
      <c r="G339" s="0" t="n">
        <v>3406</v>
      </c>
      <c r="H339" s="91" t="n">
        <v>244750303</v>
      </c>
      <c r="I339" s="91" t="n">
        <v>244750303</v>
      </c>
      <c r="J339" s="2" t="str">
        <f aca="false">CONCATENATE(BI339," ",CK339," ",BE339," ",BO339," ",R339,S339," x ",DK339,DL339,"/",DN339,DO339)</f>
        <v>GRC Simvastatin NATURALIA A.E. film-coated tablet 30 x 20mg/</v>
      </c>
      <c r="K339" s="2" t="str">
        <f aca="false">CONCATENATE(BI339," ",CK339," ",BE339," ",BO339," ",R339,S339," x ",DK339,DL339,"/",DN339,DO339)</f>
        <v>GRC Simvastatin NATURALIA A.E. film-coated tablet 30 x 20mg/</v>
      </c>
      <c r="L339" s="2"/>
      <c r="M339" s="2"/>
      <c r="N339" s="2"/>
      <c r="O339" s="2"/>
      <c r="P339" s="0" t="n">
        <v>30</v>
      </c>
      <c r="Q339" s="73"/>
      <c r="R339" s="0" t="n">
        <v>30</v>
      </c>
      <c r="S339" s="73"/>
      <c r="T339" s="92"/>
      <c r="U339" s="92"/>
      <c r="V339" s="92"/>
      <c r="W339" s="92"/>
      <c r="X339" s="2"/>
      <c r="Y339" s="2"/>
      <c r="Z339" s="2"/>
      <c r="AA339" s="2" t="n">
        <v>30</v>
      </c>
      <c r="AB339" s="2"/>
      <c r="AC339" s="0" t="s">
        <v>1735</v>
      </c>
      <c r="AD339" s="2"/>
      <c r="AE339" s="2"/>
      <c r="AF339" s="110" t="n">
        <v>10221000</v>
      </c>
      <c r="AG339" s="0" t="s">
        <v>781</v>
      </c>
      <c r="AH339" s="0" t="s">
        <v>1659</v>
      </c>
      <c r="AI339" s="0" t="s">
        <v>1660</v>
      </c>
      <c r="AJ339" s="34" t="n">
        <v>15054000</v>
      </c>
      <c r="AK339" s="93" t="s">
        <v>183</v>
      </c>
      <c r="AL339" s="2"/>
      <c r="AM339" s="2"/>
      <c r="AN339" s="2"/>
      <c r="AO339" s="2"/>
      <c r="AP339" s="0" t="n">
        <v>30</v>
      </c>
      <c r="AR339" s="73"/>
      <c r="AS339" s="73" t="n">
        <f aca="false">AS338+1</f>
        <v>56565854</v>
      </c>
      <c r="AT339" s="36" t="str">
        <f aca="false">CONCATENATE(BI339," ",CK339," ",BE339," ",BO339," ",DK339,DL339,"/",DN339,DO339)</f>
        <v>GRC Simvastatin NATURALIA A.E. film-coated tablet 20mg/</v>
      </c>
      <c r="AU339" s="29"/>
      <c r="AW339" s="2"/>
      <c r="AX339" s="33" t="s">
        <v>1999</v>
      </c>
      <c r="AY339" s="2"/>
      <c r="AZ339" s="0" t="s">
        <v>1143</v>
      </c>
      <c r="BA339" s="4" t="s">
        <v>1144</v>
      </c>
      <c r="BB339" s="110" t="n">
        <v>10221000</v>
      </c>
      <c r="BC339" s="0" t="s">
        <v>781</v>
      </c>
      <c r="BD339" s="94"/>
      <c r="BE339" s="0" t="s">
        <v>1470</v>
      </c>
      <c r="BF339" s="2"/>
      <c r="BG339" s="0" t="s">
        <v>1464</v>
      </c>
      <c r="BH339" s="2"/>
      <c r="BI339" s="95" t="s">
        <v>1384</v>
      </c>
      <c r="BJ339" s="0" t="str">
        <f aca="false">CONCATENATE(CK339," ",BO339," ",DK339,DL339,"/",DN339,DO339)</f>
        <v>Simvastatin film-coated tablet 20mg/</v>
      </c>
      <c r="BK339" s="95"/>
      <c r="BL339" s="0" t="str">
        <f aca="false">CONCATENATE(CK339," ",BO339," ",DK339,DL339,"/",DN339,DO339)</f>
        <v>Simvastatin film-coated tablet 20mg/</v>
      </c>
      <c r="BM339" s="2"/>
      <c r="BN339" s="110" t="n">
        <v>10221000</v>
      </c>
      <c r="BO339" s="0" t="s">
        <v>781</v>
      </c>
      <c r="BP339" s="92"/>
      <c r="BQ339" s="92"/>
      <c r="BR339" s="2"/>
      <c r="BS339" s="0" t="s">
        <v>1659</v>
      </c>
      <c r="BT339" s="2"/>
      <c r="BU339" s="2"/>
      <c r="BV339" s="34" t="n">
        <v>15054000</v>
      </c>
      <c r="BW339" s="93" t="s">
        <v>183</v>
      </c>
      <c r="BX339" s="2"/>
      <c r="BY339" s="2"/>
      <c r="BZ339" s="0" t="n">
        <v>20053000</v>
      </c>
      <c r="CA339" s="100" t="s">
        <v>191</v>
      </c>
      <c r="CB339" s="92"/>
      <c r="CC339" s="92"/>
      <c r="CD339" s="2"/>
      <c r="CE339" s="2"/>
      <c r="CF339" s="2"/>
      <c r="CG339" s="2"/>
      <c r="CH339" s="43" t="n">
        <v>100000091786</v>
      </c>
      <c r="CI339" s="43" t="s">
        <v>192</v>
      </c>
      <c r="CJ339" s="43" t="n">
        <v>100000091786</v>
      </c>
      <c r="CK339" s="0" t="s">
        <v>1144</v>
      </c>
      <c r="CL339" s="73"/>
      <c r="CM339" s="43" t="n">
        <v>100000091786</v>
      </c>
      <c r="CN339" s="73" t="s">
        <v>1148</v>
      </c>
      <c r="CO339" s="92"/>
      <c r="CP339" s="98"/>
      <c r="CQ339" s="0" t="n">
        <v>79902639</v>
      </c>
      <c r="CR339" s="2"/>
      <c r="CS339" s="2"/>
      <c r="CX339" s="2"/>
      <c r="CY339" s="2"/>
      <c r="CZ339" s="92"/>
      <c r="DA339" s="92"/>
      <c r="DB339" s="92"/>
      <c r="DC339" s="92"/>
      <c r="DD339" s="92"/>
      <c r="DE339" s="99" t="s">
        <v>877</v>
      </c>
      <c r="DF339" s="0" t="s">
        <v>202</v>
      </c>
      <c r="DG339" s="11"/>
      <c r="DH339" s="46" t="n">
        <v>1</v>
      </c>
      <c r="DI339" s="93" t="s">
        <v>183</v>
      </c>
      <c r="DJ339" s="34" t="n">
        <v>15054000</v>
      </c>
      <c r="DK339" s="99" t="s">
        <v>877</v>
      </c>
      <c r="DL339" s="5" t="s">
        <v>202</v>
      </c>
      <c r="DS339" s="0" t="s">
        <v>1729</v>
      </c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99"/>
      <c r="EH339" s="2"/>
      <c r="EI339" s="2"/>
      <c r="EJ339" s="2"/>
      <c r="EK339" s="2"/>
      <c r="ER339" s="32" t="str">
        <f aca="false">CONCATENATE(CN339," ",FD339," ",DK339,DL339,"/",DN339,DO339)</f>
        <v>simvastatine oral 20mg/</v>
      </c>
      <c r="FD339" s="33" t="s">
        <v>210</v>
      </c>
      <c r="FE339" s="32" t="str">
        <f aca="false">CONCATENATE(CN339," ",FD339," ",DK339,DL339,"/",DN339,DO339)</f>
        <v>simvastatine oral 20mg/</v>
      </c>
    </row>
    <row r="340" customFormat="false" ht="13.8" hidden="false" customHeight="false" outlineLevel="0" collapsed="false">
      <c r="A340" s="91" t="n">
        <v>3406</v>
      </c>
      <c r="B340" s="0" t="s">
        <v>2000</v>
      </c>
      <c r="C340" s="92"/>
      <c r="D340" s="92"/>
      <c r="E340" s="92"/>
      <c r="F340" s="92"/>
      <c r="G340" s="0" t="n">
        <v>3408</v>
      </c>
      <c r="H340" s="91" t="n">
        <v>244840202</v>
      </c>
      <c r="I340" s="91" t="n">
        <v>244840202</v>
      </c>
      <c r="J340" s="2" t="str">
        <f aca="false">CONCATENATE(BI340," ",CK340," ",BE340," ",BO340," ",R340,S340," x ",DK340,DL340,"/",DN340,DO340)</f>
        <v>GRC Simvastatin NATURALIA A.E. film-coated tablet 30 x 40mg/</v>
      </c>
      <c r="K340" s="2" t="str">
        <f aca="false">CONCATENATE(BI340," ",CK340," ",BE340," ",BO340," ",R340,S340," x ",DK340,DL340,"/",DN340,DO340)</f>
        <v>GRC Simvastatin NATURALIA A.E. film-coated tablet 30 x 40mg/</v>
      </c>
      <c r="L340" s="2"/>
      <c r="M340" s="2"/>
      <c r="N340" s="2"/>
      <c r="O340" s="2"/>
      <c r="P340" s="0" t="n">
        <v>30</v>
      </c>
      <c r="Q340" s="73"/>
      <c r="R340" s="0" t="n">
        <v>30</v>
      </c>
      <c r="S340" s="73"/>
      <c r="T340" s="92"/>
      <c r="U340" s="92"/>
      <c r="V340" s="92"/>
      <c r="W340" s="92"/>
      <c r="X340" s="2"/>
      <c r="Y340" s="2"/>
      <c r="Z340" s="2"/>
      <c r="AA340" s="2" t="n">
        <v>30</v>
      </c>
      <c r="AB340" s="2"/>
      <c r="AC340" s="0" t="s">
        <v>1618</v>
      </c>
      <c r="AD340" s="2"/>
      <c r="AE340" s="2"/>
      <c r="AF340" s="110" t="n">
        <v>10221000</v>
      </c>
      <c r="AG340" s="0" t="s">
        <v>781</v>
      </c>
      <c r="AH340" s="0" t="s">
        <v>1659</v>
      </c>
      <c r="AI340" s="0" t="s">
        <v>1660</v>
      </c>
      <c r="AJ340" s="34" t="n">
        <v>15054000</v>
      </c>
      <c r="AK340" s="93" t="s">
        <v>183</v>
      </c>
      <c r="AL340" s="2"/>
      <c r="AM340" s="2"/>
      <c r="AN340" s="2"/>
      <c r="AO340" s="2"/>
      <c r="AP340" s="0" t="n">
        <v>30</v>
      </c>
      <c r="AR340" s="73"/>
      <c r="AS340" s="73" t="n">
        <f aca="false">AS339+1</f>
        <v>56565855</v>
      </c>
      <c r="AT340" s="36" t="str">
        <f aca="false">CONCATENATE(BI340," ",CK340," ",BE340," ",BO340," ",DK340,DL340,"/",DN340,DO340)</f>
        <v>GRC Simvastatin NATURALIA A.E. film-coated tablet 40mg/</v>
      </c>
      <c r="AU340" s="29"/>
      <c r="AW340" s="2"/>
      <c r="AX340" s="33" t="s">
        <v>2001</v>
      </c>
      <c r="AY340" s="2"/>
      <c r="AZ340" s="0" t="s">
        <v>1143</v>
      </c>
      <c r="BA340" s="4" t="s">
        <v>1144</v>
      </c>
      <c r="BB340" s="110" t="n">
        <v>10221000</v>
      </c>
      <c r="BC340" s="0" t="s">
        <v>781</v>
      </c>
      <c r="BD340" s="94"/>
      <c r="BE340" s="0" t="s">
        <v>1470</v>
      </c>
      <c r="BF340" s="2"/>
      <c r="BG340" s="0" t="s">
        <v>1583</v>
      </c>
      <c r="BH340" s="2"/>
      <c r="BI340" s="95" t="s">
        <v>1384</v>
      </c>
      <c r="BJ340" s="0" t="str">
        <f aca="false">CONCATENATE(CK340," ",BO340," ",DK340,DL340,"/",DN340,DO340)</f>
        <v>Simvastatin film-coated tablet 40mg/</v>
      </c>
      <c r="BK340" s="95"/>
      <c r="BL340" s="0" t="str">
        <f aca="false">CONCATENATE(CK340," ",BO340," ",DK340,DL340,"/",DN340,DO340)</f>
        <v>Simvastatin film-coated tablet 40mg/</v>
      </c>
      <c r="BM340" s="2"/>
      <c r="BN340" s="110" t="n">
        <v>10221000</v>
      </c>
      <c r="BO340" s="0" t="s">
        <v>781</v>
      </c>
      <c r="BP340" s="92"/>
      <c r="BQ340" s="92"/>
      <c r="BR340" s="2"/>
      <c r="BS340" s="0" t="s">
        <v>1659</v>
      </c>
      <c r="BT340" s="2"/>
      <c r="BU340" s="2"/>
      <c r="BV340" s="34" t="n">
        <v>15054000</v>
      </c>
      <c r="BW340" s="93" t="s">
        <v>183</v>
      </c>
      <c r="BX340" s="2"/>
      <c r="BY340" s="2"/>
      <c r="BZ340" s="0" t="n">
        <v>20053000</v>
      </c>
      <c r="CA340" s="100" t="s">
        <v>191</v>
      </c>
      <c r="CB340" s="92"/>
      <c r="CC340" s="92"/>
      <c r="CD340" s="2"/>
      <c r="CE340" s="2"/>
      <c r="CF340" s="2"/>
      <c r="CG340" s="2"/>
      <c r="CH340" s="43" t="n">
        <v>100000091786</v>
      </c>
      <c r="CI340" s="43" t="s">
        <v>192</v>
      </c>
      <c r="CJ340" s="43" t="n">
        <v>100000091786</v>
      </c>
      <c r="CK340" s="0" t="s">
        <v>1144</v>
      </c>
      <c r="CL340" s="73"/>
      <c r="CM340" s="43" t="n">
        <v>100000091786</v>
      </c>
      <c r="CN340" s="73" t="s">
        <v>1148</v>
      </c>
      <c r="CO340" s="92"/>
      <c r="CP340" s="98"/>
      <c r="CQ340" s="0" t="n">
        <v>79902639</v>
      </c>
      <c r="CR340" s="2"/>
      <c r="CS340" s="2"/>
      <c r="CX340" s="2"/>
      <c r="CY340" s="2"/>
      <c r="CZ340" s="92"/>
      <c r="DA340" s="92"/>
      <c r="DB340" s="92"/>
      <c r="DC340" s="92"/>
      <c r="DD340" s="92"/>
      <c r="DE340" s="99" t="s">
        <v>1756</v>
      </c>
      <c r="DF340" s="0" t="s">
        <v>202</v>
      </c>
      <c r="DG340" s="11"/>
      <c r="DH340" s="46" t="n">
        <v>1</v>
      </c>
      <c r="DI340" s="93" t="s">
        <v>183</v>
      </c>
      <c r="DJ340" s="34" t="n">
        <v>15054000</v>
      </c>
      <c r="DK340" s="99" t="s">
        <v>1756</v>
      </c>
      <c r="DL340" s="5" t="s">
        <v>202</v>
      </c>
      <c r="DS340" s="0" t="s">
        <v>1725</v>
      </c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99"/>
      <c r="EH340" s="2"/>
      <c r="EI340" s="2"/>
      <c r="EJ340" s="2"/>
      <c r="EK340" s="2"/>
      <c r="ER340" s="32" t="str">
        <f aca="false">CONCATENATE(CN340," ",FD340," ",DK340,DL340,"/",DN340,DO340)</f>
        <v>simvastatine oral 40mg/</v>
      </c>
      <c r="FD340" s="33" t="s">
        <v>210</v>
      </c>
      <c r="FE340" s="32" t="str">
        <f aca="false">CONCATENATE(CN340," ",FD340," ",DK340,DL340,"/",DN340,DO340)</f>
        <v>simvastatine oral 40mg/</v>
      </c>
    </row>
    <row r="341" customFormat="false" ht="13.8" hidden="false" customHeight="false" outlineLevel="0" collapsed="false">
      <c r="A341" s="91" t="n">
        <v>3408</v>
      </c>
      <c r="B341" s="0" t="s">
        <v>2002</v>
      </c>
      <c r="C341" s="92"/>
      <c r="D341" s="92"/>
      <c r="E341" s="92"/>
      <c r="F341" s="92"/>
      <c r="G341" s="0" t="n">
        <v>3409</v>
      </c>
      <c r="H341" s="91" t="n">
        <v>244840303</v>
      </c>
      <c r="I341" s="91" t="n">
        <v>244840303</v>
      </c>
      <c r="J341" s="2" t="str">
        <f aca="false">CONCATENATE(BI341," ",CK341," ",BE341," ",BO341," ",R341,S341," x ",DK341,DL341,"/",DN341,DO341)</f>
        <v>GRC Simvastatin FARMEDIA AE film-coated tablet 30 x 20mg/</v>
      </c>
      <c r="K341" s="2" t="str">
        <f aca="false">CONCATENATE(BI341," ",CK341," ",BE341," ",BO341," ",R341,S341," x ",DK341,DL341,"/",DN341,DO341)</f>
        <v>GRC Simvastatin FARMEDIA AE film-coated tablet 30 x 20mg/</v>
      </c>
      <c r="L341" s="2"/>
      <c r="M341" s="2"/>
      <c r="N341" s="2"/>
      <c r="O341" s="2"/>
      <c r="P341" s="0" t="n">
        <v>30</v>
      </c>
      <c r="Q341" s="73"/>
      <c r="R341" s="0" t="n">
        <v>30</v>
      </c>
      <c r="S341" s="73"/>
      <c r="T341" s="92"/>
      <c r="U341" s="92"/>
      <c r="V341" s="92"/>
      <c r="W341" s="92"/>
      <c r="X341" s="2"/>
      <c r="Y341" s="2"/>
      <c r="Z341" s="2"/>
      <c r="AA341" s="2" t="n">
        <v>30</v>
      </c>
      <c r="AB341" s="2"/>
      <c r="AC341" s="0" t="s">
        <v>2003</v>
      </c>
      <c r="AD341" s="2"/>
      <c r="AE341" s="2"/>
      <c r="AF341" s="110" t="n">
        <v>10221000</v>
      </c>
      <c r="AG341" s="0" t="s">
        <v>781</v>
      </c>
      <c r="AH341" s="0" t="s">
        <v>1659</v>
      </c>
      <c r="AI341" s="0" t="s">
        <v>1660</v>
      </c>
      <c r="AJ341" s="34" t="n">
        <v>15054000</v>
      </c>
      <c r="AK341" s="93" t="s">
        <v>183</v>
      </c>
      <c r="AL341" s="2"/>
      <c r="AM341" s="2"/>
      <c r="AN341" s="2"/>
      <c r="AO341" s="2"/>
      <c r="AP341" s="0" t="n">
        <v>30</v>
      </c>
      <c r="AR341" s="73"/>
      <c r="AS341" s="73" t="n">
        <f aca="false">AS340+1</f>
        <v>56565856</v>
      </c>
      <c r="AT341" s="36" t="str">
        <f aca="false">CONCATENATE(BI341," ",CK341," ",BE341," ",BO341," ",DK341,DL341,"/",DN341,DO341)</f>
        <v>GRC Simvastatin FARMEDIA AE film-coated tablet 20mg/</v>
      </c>
      <c r="AU341" s="29"/>
      <c r="AW341" s="2"/>
      <c r="AX341" s="33" t="s">
        <v>2004</v>
      </c>
      <c r="AY341" s="2"/>
      <c r="AZ341" s="0" t="s">
        <v>1143</v>
      </c>
      <c r="BA341" s="4" t="s">
        <v>1144</v>
      </c>
      <c r="BB341" s="110" t="n">
        <v>10221000</v>
      </c>
      <c r="BC341" s="0" t="s">
        <v>781</v>
      </c>
      <c r="BD341" s="94"/>
      <c r="BE341" s="0" t="s">
        <v>1583</v>
      </c>
      <c r="BF341" s="2"/>
      <c r="BG341" s="0" t="s">
        <v>2005</v>
      </c>
      <c r="BH341" s="2"/>
      <c r="BI341" s="95" t="s">
        <v>1384</v>
      </c>
      <c r="BJ341" s="0" t="str">
        <f aca="false">CONCATENATE(CK341," ",BO341," ",DK341,DL341,"/",DN341,DO341)</f>
        <v>Simvastatin film-coated tablet 20mg/</v>
      </c>
      <c r="BK341" s="95"/>
      <c r="BL341" s="0" t="str">
        <f aca="false">CONCATENATE(CK341," ",BO341," ",DK341,DL341,"/",DN341,DO341)</f>
        <v>Simvastatin film-coated tablet 20mg/</v>
      </c>
      <c r="BM341" s="2"/>
      <c r="BN341" s="110" t="n">
        <v>10221000</v>
      </c>
      <c r="BO341" s="0" t="s">
        <v>781</v>
      </c>
      <c r="BP341" s="92"/>
      <c r="BQ341" s="92"/>
      <c r="BR341" s="2"/>
      <c r="BS341" s="0" t="s">
        <v>1659</v>
      </c>
      <c r="BT341" s="2"/>
      <c r="BU341" s="2"/>
      <c r="BV341" s="34" t="n">
        <v>15054000</v>
      </c>
      <c r="BW341" s="93" t="s">
        <v>183</v>
      </c>
      <c r="BX341" s="2"/>
      <c r="BY341" s="2"/>
      <c r="BZ341" s="0" t="n">
        <v>20053000</v>
      </c>
      <c r="CA341" s="100" t="s">
        <v>191</v>
      </c>
      <c r="CB341" s="92"/>
      <c r="CC341" s="92"/>
      <c r="CD341" s="2"/>
      <c r="CE341" s="2"/>
      <c r="CF341" s="2"/>
      <c r="CG341" s="2"/>
      <c r="CH341" s="43" t="n">
        <v>100000091786</v>
      </c>
      <c r="CI341" s="43" t="s">
        <v>192</v>
      </c>
      <c r="CJ341" s="43" t="n">
        <v>100000091786</v>
      </c>
      <c r="CK341" s="0" t="s">
        <v>1144</v>
      </c>
      <c r="CL341" s="73"/>
      <c r="CM341" s="43" t="n">
        <v>100000091786</v>
      </c>
      <c r="CN341" s="73" t="s">
        <v>1148</v>
      </c>
      <c r="CO341" s="92"/>
      <c r="CP341" s="98"/>
      <c r="CQ341" s="0" t="n">
        <v>79902639</v>
      </c>
      <c r="CR341" s="2"/>
      <c r="CS341" s="2"/>
      <c r="CX341" s="2"/>
      <c r="CY341" s="2"/>
      <c r="CZ341" s="92"/>
      <c r="DA341" s="92"/>
      <c r="DB341" s="92"/>
      <c r="DC341" s="92"/>
      <c r="DD341" s="92"/>
      <c r="DE341" s="99" t="s">
        <v>877</v>
      </c>
      <c r="DF341" s="0" t="s">
        <v>202</v>
      </c>
      <c r="DG341" s="11"/>
      <c r="DH341" s="46" t="n">
        <v>1</v>
      </c>
      <c r="DI341" s="93" t="s">
        <v>183</v>
      </c>
      <c r="DJ341" s="34" t="n">
        <v>15054000</v>
      </c>
      <c r="DK341" s="99" t="s">
        <v>877</v>
      </c>
      <c r="DL341" s="5" t="s">
        <v>202</v>
      </c>
      <c r="DS341" s="0" t="s">
        <v>1729</v>
      </c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99"/>
      <c r="EH341" s="2"/>
      <c r="EI341" s="2"/>
      <c r="EJ341" s="2"/>
      <c r="EK341" s="2"/>
      <c r="ER341" s="32" t="str">
        <f aca="false">CONCATENATE(CN341," ",FD341," ",DK341,DL341,"/",DN341,DO341)</f>
        <v>simvastatine oral 20mg/</v>
      </c>
      <c r="FD341" s="33" t="s">
        <v>210</v>
      </c>
      <c r="FE341" s="32" t="str">
        <f aca="false">CONCATENATE(CN341," ",FD341," ",DK341,DL341,"/",DN341,DO341)</f>
        <v>simvastatine oral 20mg/</v>
      </c>
    </row>
    <row r="342" customFormat="false" ht="13.8" hidden="false" customHeight="false" outlineLevel="0" collapsed="false">
      <c r="A342" s="91" t="n">
        <v>3409</v>
      </c>
      <c r="B342" s="0" t="s">
        <v>2006</v>
      </c>
      <c r="C342" s="92"/>
      <c r="D342" s="92"/>
      <c r="E342" s="92"/>
      <c r="F342" s="92"/>
      <c r="G342" s="0" t="n">
        <v>4273</v>
      </c>
      <c r="H342" s="91" t="n">
        <v>257950202</v>
      </c>
      <c r="I342" s="91" t="n">
        <v>257950202</v>
      </c>
      <c r="J342" s="2" t="str">
        <f aca="false">CONCATENATE(BI342," ",CK342," ",BE342," ",BO342," ",R342,S342," x ",DK342,DL342,"/",DN342,DO342)</f>
        <v>GRC Simvastatin VENIFAR LTD, CYPRUS film-coated tablet 30 x 40mg/</v>
      </c>
      <c r="K342" s="2" t="str">
        <f aca="false">CONCATENATE(BI342," ",CK342," ",BE342," ",BO342," ",R342,S342," x ",DK342,DL342,"/",DN342,DO342)</f>
        <v>GRC Simvastatin VENIFAR LTD, CYPRUS film-coated tablet 30 x 40mg/</v>
      </c>
      <c r="L342" s="2"/>
      <c r="M342" s="2"/>
      <c r="N342" s="2"/>
      <c r="O342" s="2"/>
      <c r="P342" s="0" t="n">
        <v>30</v>
      </c>
      <c r="Q342" s="73"/>
      <c r="R342" s="0" t="n">
        <v>30</v>
      </c>
      <c r="S342" s="73"/>
      <c r="T342" s="92"/>
      <c r="U342" s="92"/>
      <c r="V342" s="92"/>
      <c r="W342" s="92"/>
      <c r="X342" s="2"/>
      <c r="Y342" s="2"/>
      <c r="Z342" s="2"/>
      <c r="AA342" s="2" t="n">
        <v>30</v>
      </c>
      <c r="AB342" s="2"/>
      <c r="AC342" s="0" t="s">
        <v>1731</v>
      </c>
      <c r="AD342" s="2"/>
      <c r="AE342" s="2"/>
      <c r="AF342" s="110" t="n">
        <v>10221000</v>
      </c>
      <c r="AG342" s="0" t="s">
        <v>781</v>
      </c>
      <c r="AH342" s="0" t="s">
        <v>1659</v>
      </c>
      <c r="AI342" s="0" t="s">
        <v>1660</v>
      </c>
      <c r="AJ342" s="34" t="n">
        <v>15054000</v>
      </c>
      <c r="AK342" s="93" t="s">
        <v>183</v>
      </c>
      <c r="AL342" s="2"/>
      <c r="AM342" s="2"/>
      <c r="AN342" s="2"/>
      <c r="AO342" s="2"/>
      <c r="AP342" s="0" t="n">
        <v>30</v>
      </c>
      <c r="AR342" s="73"/>
      <c r="AS342" s="73" t="n">
        <f aca="false">AS341+1</f>
        <v>56565857</v>
      </c>
      <c r="AT342" s="36" t="str">
        <f aca="false">CONCATENATE(BI342," ",CK342," ",BE342," ",BO342," ",DK342,DL342,"/",DN342,DO342)</f>
        <v>GRC Simvastatin VENIFAR LTD, CYPRUS film-coated tablet 40mg/</v>
      </c>
      <c r="AU342" s="29"/>
      <c r="AW342" s="2"/>
      <c r="AX342" s="33" t="s">
        <v>2007</v>
      </c>
      <c r="AY342" s="2"/>
      <c r="AZ342" s="0" t="s">
        <v>1143</v>
      </c>
      <c r="BA342" s="4" t="s">
        <v>1144</v>
      </c>
      <c r="BB342" s="110" t="n">
        <v>10221000</v>
      </c>
      <c r="BC342" s="0" t="s">
        <v>781</v>
      </c>
      <c r="BD342" s="94"/>
      <c r="BE342" s="0" t="s">
        <v>2005</v>
      </c>
      <c r="BF342" s="2"/>
      <c r="BG342" s="0" t="s">
        <v>1764</v>
      </c>
      <c r="BH342" s="2"/>
      <c r="BI342" s="95" t="s">
        <v>1384</v>
      </c>
      <c r="BJ342" s="0" t="str">
        <f aca="false">CONCATENATE(CK342," ",BO342," ",DK342,DL342,"/",DN342,DO342)</f>
        <v>Simvastatin film-coated tablet 40mg/</v>
      </c>
      <c r="BK342" s="95"/>
      <c r="BL342" s="0" t="str">
        <f aca="false">CONCATENATE(CK342," ",BO342," ",DK342,DL342,"/",DN342,DO342)</f>
        <v>Simvastatin film-coated tablet 40mg/</v>
      </c>
      <c r="BM342" s="2"/>
      <c r="BN342" s="110" t="n">
        <v>10221000</v>
      </c>
      <c r="BO342" s="0" t="s">
        <v>781</v>
      </c>
      <c r="BP342" s="92"/>
      <c r="BQ342" s="92"/>
      <c r="BR342" s="2"/>
      <c r="BS342" s="0" t="s">
        <v>1659</v>
      </c>
      <c r="BT342" s="2"/>
      <c r="BU342" s="2"/>
      <c r="BV342" s="34" t="n">
        <v>15054000</v>
      </c>
      <c r="BW342" s="93" t="s">
        <v>183</v>
      </c>
      <c r="BX342" s="2"/>
      <c r="BY342" s="2"/>
      <c r="BZ342" s="0" t="n">
        <v>20053000</v>
      </c>
      <c r="CA342" s="100" t="s">
        <v>191</v>
      </c>
      <c r="CB342" s="92"/>
      <c r="CC342" s="92"/>
      <c r="CD342" s="2"/>
      <c r="CE342" s="2"/>
      <c r="CF342" s="2"/>
      <c r="CG342" s="2"/>
      <c r="CH342" s="43" t="n">
        <v>100000091786</v>
      </c>
      <c r="CI342" s="43" t="s">
        <v>192</v>
      </c>
      <c r="CJ342" s="43" t="n">
        <v>100000091786</v>
      </c>
      <c r="CK342" s="0" t="s">
        <v>1144</v>
      </c>
      <c r="CL342" s="73"/>
      <c r="CM342" s="43" t="n">
        <v>100000091786</v>
      </c>
      <c r="CN342" s="73" t="s">
        <v>1148</v>
      </c>
      <c r="CO342" s="92"/>
      <c r="CP342" s="98"/>
      <c r="CQ342" s="0" t="n">
        <v>79902639</v>
      </c>
      <c r="CR342" s="2"/>
      <c r="CS342" s="2"/>
      <c r="CX342" s="2"/>
      <c r="CY342" s="2"/>
      <c r="CZ342" s="92"/>
      <c r="DA342" s="92"/>
      <c r="DB342" s="92"/>
      <c r="DC342" s="92"/>
      <c r="DD342" s="92"/>
      <c r="DE342" s="99" t="s">
        <v>1756</v>
      </c>
      <c r="DF342" s="0" t="s">
        <v>202</v>
      </c>
      <c r="DG342" s="11"/>
      <c r="DH342" s="46" t="n">
        <v>1</v>
      </c>
      <c r="DI342" s="93" t="s">
        <v>183</v>
      </c>
      <c r="DJ342" s="34" t="n">
        <v>15054000</v>
      </c>
      <c r="DK342" s="99" t="s">
        <v>1756</v>
      </c>
      <c r="DL342" s="5" t="s">
        <v>202</v>
      </c>
      <c r="DS342" s="0" t="s">
        <v>1729</v>
      </c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99"/>
      <c r="EH342" s="2"/>
      <c r="EI342" s="2"/>
      <c r="EJ342" s="2"/>
      <c r="EK342" s="2"/>
      <c r="ER342" s="32" t="str">
        <f aca="false">CONCATENATE(CN342," ",FD342," ",DK342,DL342,"/",DN342,DO342)</f>
        <v>simvastatine oral 40mg/</v>
      </c>
      <c r="FD342" s="33" t="s">
        <v>210</v>
      </c>
      <c r="FE342" s="32" t="str">
        <f aca="false">CONCATENATE(CN342," ",FD342," ",DK342,DL342,"/",DN342,DO342)</f>
        <v>simvastatine oral 40mg/</v>
      </c>
    </row>
    <row r="343" customFormat="false" ht="26.75" hidden="false" customHeight="false" outlineLevel="0" collapsed="false">
      <c r="A343" s="91" t="n">
        <v>4273</v>
      </c>
      <c r="B343" s="0" t="s">
        <v>2008</v>
      </c>
      <c r="C343" s="92"/>
      <c r="D343" s="92"/>
      <c r="E343" s="92"/>
      <c r="F343" s="92"/>
      <c r="G343" s="0" t="n">
        <v>4274</v>
      </c>
      <c r="H343" s="91" t="n">
        <v>257980103</v>
      </c>
      <c r="I343" s="91" t="n">
        <v>257980103</v>
      </c>
      <c r="J343" s="2" t="str">
        <f aca="false">CONCATENATE(BI343," ",CK343," ",BE343," ",BO343," ",R343,S343," x ",DK343,DL343,"/",DN343,DO343)</f>
        <v>GRC Simvastatin VIVAX PHARMACEUTICALS LTD, GREECE film-coated tablet 30 x 40mg/</v>
      </c>
      <c r="K343" s="2" t="str">
        <f aca="false">CONCATENATE(BI343," ",CK343," ",BE343," ",BO343," ",R343,S343," x ",DK343,DL343,"/",DN343,DO343)</f>
        <v>GRC Simvastatin VIVAX PHARMACEUTICALS LTD, GREECE film-coated tablet 30 x 40mg/</v>
      </c>
      <c r="L343" s="2"/>
      <c r="M343" s="2"/>
      <c r="N343" s="2"/>
      <c r="O343" s="2"/>
      <c r="P343" s="0" t="n">
        <v>30</v>
      </c>
      <c r="Q343" s="73"/>
      <c r="R343" s="0" t="n">
        <v>30</v>
      </c>
      <c r="S343" s="73"/>
      <c r="T343" s="92"/>
      <c r="U343" s="92"/>
      <c r="V343" s="92"/>
      <c r="W343" s="92"/>
      <c r="X343" s="2"/>
      <c r="Y343" s="2"/>
      <c r="Z343" s="2"/>
      <c r="AA343" s="2" t="n">
        <v>30</v>
      </c>
      <c r="AB343" s="2"/>
      <c r="AC343" s="0" t="s">
        <v>1378</v>
      </c>
      <c r="AD343" s="2"/>
      <c r="AE343" s="2"/>
      <c r="AF343" s="110" t="n">
        <v>10221000</v>
      </c>
      <c r="AG343" s="0" t="s">
        <v>781</v>
      </c>
      <c r="AH343" s="0" t="s">
        <v>1659</v>
      </c>
      <c r="AI343" s="0" t="s">
        <v>1660</v>
      </c>
      <c r="AJ343" s="34" t="n">
        <v>15054000</v>
      </c>
      <c r="AK343" s="93" t="s">
        <v>183</v>
      </c>
      <c r="AL343" s="2"/>
      <c r="AM343" s="2"/>
      <c r="AN343" s="2"/>
      <c r="AO343" s="2"/>
      <c r="AP343" s="0" t="n">
        <v>30</v>
      </c>
      <c r="AR343" s="73"/>
      <c r="AS343" s="73" t="n">
        <f aca="false">AS342+1</f>
        <v>56565858</v>
      </c>
      <c r="AT343" s="36" t="str">
        <f aca="false">CONCATENATE(BI343," ",CK343," ",BE343," ",BO343," ",DK343,DL343,"/",DN343,DO343)</f>
        <v>GRC Simvastatin VIVAX PHARMACEUTICALS LTD, GREECE film-coated tablet 40mg/</v>
      </c>
      <c r="AU343" s="29"/>
      <c r="AW343" s="2"/>
      <c r="AX343" s="33" t="s">
        <v>2009</v>
      </c>
      <c r="AY343" s="2"/>
      <c r="AZ343" s="0" t="s">
        <v>1143</v>
      </c>
      <c r="BA343" s="4" t="s">
        <v>1144</v>
      </c>
      <c r="BB343" s="110" t="n">
        <v>10221000</v>
      </c>
      <c r="BC343" s="0" t="s">
        <v>781</v>
      </c>
      <c r="BD343" s="94"/>
      <c r="BE343" s="0" t="s">
        <v>1764</v>
      </c>
      <c r="BF343" s="2"/>
      <c r="BG343" s="0" t="s">
        <v>2010</v>
      </c>
      <c r="BH343" s="2"/>
      <c r="BI343" s="95" t="s">
        <v>1384</v>
      </c>
      <c r="BJ343" s="0" t="str">
        <f aca="false">CONCATENATE(CK343," ",BO343," ",DK343,DL343,"/",DN343,DO343)</f>
        <v>Simvastatin film-coated tablet 40mg/</v>
      </c>
      <c r="BK343" s="95"/>
      <c r="BL343" s="0" t="str">
        <f aca="false">CONCATENATE(CK343," ",BO343," ",DK343,DL343,"/",DN343,DO343)</f>
        <v>Simvastatin film-coated tablet 40mg/</v>
      </c>
      <c r="BM343" s="2"/>
      <c r="BN343" s="110" t="n">
        <v>10221000</v>
      </c>
      <c r="BO343" s="0" t="s">
        <v>781</v>
      </c>
      <c r="BP343" s="92"/>
      <c r="BQ343" s="92"/>
      <c r="BR343" s="2"/>
      <c r="BS343" s="0" t="s">
        <v>1659</v>
      </c>
      <c r="BT343" s="2"/>
      <c r="BU343" s="2"/>
      <c r="BV343" s="34" t="n">
        <v>15054000</v>
      </c>
      <c r="BW343" s="93" t="s">
        <v>183</v>
      </c>
      <c r="BX343" s="2"/>
      <c r="BY343" s="2"/>
      <c r="BZ343" s="0" t="n">
        <v>20053000</v>
      </c>
      <c r="CA343" s="100" t="s">
        <v>191</v>
      </c>
      <c r="CB343" s="92"/>
      <c r="CC343" s="92"/>
      <c r="CD343" s="2"/>
      <c r="CE343" s="2"/>
      <c r="CF343" s="2"/>
      <c r="CG343" s="2"/>
      <c r="CH343" s="43" t="n">
        <v>100000091786</v>
      </c>
      <c r="CI343" s="43" t="s">
        <v>192</v>
      </c>
      <c r="CJ343" s="43" t="n">
        <v>100000091786</v>
      </c>
      <c r="CK343" s="0" t="s">
        <v>1144</v>
      </c>
      <c r="CL343" s="73"/>
      <c r="CM343" s="43" t="n">
        <v>100000091786</v>
      </c>
      <c r="CN343" s="73" t="s">
        <v>1148</v>
      </c>
      <c r="CO343" s="92"/>
      <c r="CP343" s="98"/>
      <c r="CQ343" s="0" t="n">
        <v>79902639</v>
      </c>
      <c r="CR343" s="2"/>
      <c r="CS343" s="2"/>
      <c r="CX343" s="2"/>
      <c r="CY343" s="2"/>
      <c r="CZ343" s="92"/>
      <c r="DA343" s="92"/>
      <c r="DB343" s="92"/>
      <c r="DC343" s="92"/>
      <c r="DD343" s="92"/>
      <c r="DE343" s="99" t="s">
        <v>1756</v>
      </c>
      <c r="DF343" s="0" t="s">
        <v>202</v>
      </c>
      <c r="DG343" s="11"/>
      <c r="DH343" s="46" t="n">
        <v>1</v>
      </c>
      <c r="DI343" s="93" t="s">
        <v>183</v>
      </c>
      <c r="DJ343" s="34" t="n">
        <v>15054000</v>
      </c>
      <c r="DK343" s="99" t="s">
        <v>1756</v>
      </c>
      <c r="DL343" s="5" t="s">
        <v>202</v>
      </c>
      <c r="DS343" s="0" t="s">
        <v>1729</v>
      </c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99"/>
      <c r="EH343" s="2"/>
      <c r="EI343" s="2"/>
      <c r="EJ343" s="2"/>
      <c r="EK343" s="2"/>
      <c r="ER343" s="32" t="str">
        <f aca="false">CONCATENATE(CN343," ",FD343," ",DK343,DL343,"/",DN343,DO343)</f>
        <v>simvastatine oral 40mg/</v>
      </c>
      <c r="FD343" s="33" t="s">
        <v>210</v>
      </c>
      <c r="FE343" s="32" t="str">
        <f aca="false">CONCATENATE(CN343," ",FD343," ",DK343,DL343,"/",DN343,DO343)</f>
        <v>simvastatine oral 40mg/</v>
      </c>
    </row>
    <row r="344" customFormat="false" ht="13.8" hidden="false" customHeight="false" outlineLevel="0" collapsed="false">
      <c r="A344" s="91" t="n">
        <v>4274</v>
      </c>
      <c r="B344" s="0" t="s">
        <v>2011</v>
      </c>
      <c r="C344" s="92"/>
      <c r="D344" s="92"/>
      <c r="E344" s="92"/>
      <c r="F344" s="92"/>
      <c r="G344" s="0" t="n">
        <v>4282</v>
      </c>
      <c r="H344" s="91" t="n">
        <v>258120103</v>
      </c>
      <c r="I344" s="91" t="n">
        <v>258120103</v>
      </c>
      <c r="J344" s="2" t="str">
        <f aca="false">CONCATENATE(BI344," ",CK344," ",BE344," ",BO344," ",R344,S344," x ",DK344,DL344,"/",DN344,DO344)</f>
        <v>GRC Simvastatin PHAREL ΜΟΝΟΠΡΟΣΩΠΗ ΙΚΕ film-coated tablet 30 x 40mg/</v>
      </c>
      <c r="K344" s="2" t="str">
        <f aca="false">CONCATENATE(BI344," ",CK344," ",BE344," ",BO344," ",R344,S344," x ",DK344,DL344,"/",DN344,DO344)</f>
        <v>GRC Simvastatin PHAREL ΜΟΝΟΠΡΟΣΩΠΗ ΙΚΕ film-coated tablet 30 x 40mg/</v>
      </c>
      <c r="L344" s="2"/>
      <c r="M344" s="2"/>
      <c r="N344" s="2"/>
      <c r="O344" s="2"/>
      <c r="P344" s="0" t="n">
        <v>30</v>
      </c>
      <c r="Q344" s="73"/>
      <c r="R344" s="0" t="n">
        <v>30</v>
      </c>
      <c r="S344" s="73"/>
      <c r="T344" s="92"/>
      <c r="U344" s="92"/>
      <c r="V344" s="92"/>
      <c r="W344" s="92"/>
      <c r="X344" s="2"/>
      <c r="Y344" s="2"/>
      <c r="Z344" s="2"/>
      <c r="AA344" s="2" t="n">
        <v>30</v>
      </c>
      <c r="AB344" s="2"/>
      <c r="AC344" s="0" t="s">
        <v>1378</v>
      </c>
      <c r="AD344" s="2"/>
      <c r="AE344" s="2"/>
      <c r="AF344" s="110" t="n">
        <v>10221000</v>
      </c>
      <c r="AG344" s="0" t="s">
        <v>781</v>
      </c>
      <c r="AH344" s="0" t="s">
        <v>1659</v>
      </c>
      <c r="AI344" s="0" t="s">
        <v>1660</v>
      </c>
      <c r="AJ344" s="34" t="n">
        <v>15054000</v>
      </c>
      <c r="AK344" s="93" t="s">
        <v>183</v>
      </c>
      <c r="AL344" s="2"/>
      <c r="AM344" s="2"/>
      <c r="AN344" s="2"/>
      <c r="AO344" s="2"/>
      <c r="AP344" s="0" t="n">
        <v>30</v>
      </c>
      <c r="AR344" s="73"/>
      <c r="AS344" s="73" t="n">
        <f aca="false">AS343+1</f>
        <v>56565859</v>
      </c>
      <c r="AT344" s="36" t="str">
        <f aca="false">CONCATENATE(BI344," ",CK344," ",BE344," ",BO344," ",DK344,DL344,"/",DN344,DO344)</f>
        <v>GRC Simvastatin PHAREL ΜΟΝΟΠΡΟΣΩΠΗ ΙΚΕ film-coated tablet 40mg/</v>
      </c>
      <c r="AU344" s="29"/>
      <c r="AW344" s="2"/>
      <c r="AX344" s="33" t="s">
        <v>2012</v>
      </c>
      <c r="AY344" s="2"/>
      <c r="AZ344" s="0" t="s">
        <v>1143</v>
      </c>
      <c r="BA344" s="4" t="s">
        <v>1144</v>
      </c>
      <c r="BB344" s="110" t="n">
        <v>10221000</v>
      </c>
      <c r="BC344" s="0" t="s">
        <v>781</v>
      </c>
      <c r="BD344" s="94"/>
      <c r="BE344" s="0" t="s">
        <v>2013</v>
      </c>
      <c r="BF344" s="2"/>
      <c r="BG344" s="0" t="s">
        <v>1547</v>
      </c>
      <c r="BH344" s="2"/>
      <c r="BI344" s="95" t="s">
        <v>1384</v>
      </c>
      <c r="BJ344" s="0" t="str">
        <f aca="false">CONCATENATE(CK344," ",BO344," ",DK344,DL344,"/",DN344,DO344)</f>
        <v>Simvastatin film-coated tablet 40mg/</v>
      </c>
      <c r="BK344" s="95"/>
      <c r="BL344" s="0" t="str">
        <f aca="false">CONCATENATE(CK344," ",BO344," ",DK344,DL344,"/",DN344,DO344)</f>
        <v>Simvastatin film-coated tablet 40mg/</v>
      </c>
      <c r="BM344" s="2"/>
      <c r="BN344" s="110" t="n">
        <v>10221000</v>
      </c>
      <c r="BO344" s="0" t="s">
        <v>781</v>
      </c>
      <c r="BP344" s="92"/>
      <c r="BQ344" s="92"/>
      <c r="BR344" s="2"/>
      <c r="BS344" s="0" t="s">
        <v>1659</v>
      </c>
      <c r="BT344" s="2"/>
      <c r="BU344" s="2"/>
      <c r="BV344" s="34" t="n">
        <v>15054000</v>
      </c>
      <c r="BW344" s="93" t="s">
        <v>183</v>
      </c>
      <c r="BX344" s="2"/>
      <c r="BY344" s="2"/>
      <c r="BZ344" s="0" t="n">
        <v>20053000</v>
      </c>
      <c r="CA344" s="100" t="s">
        <v>191</v>
      </c>
      <c r="CB344" s="92"/>
      <c r="CC344" s="92"/>
      <c r="CD344" s="2"/>
      <c r="CE344" s="2"/>
      <c r="CF344" s="2"/>
      <c r="CG344" s="2"/>
      <c r="CH344" s="43" t="n">
        <v>100000091786</v>
      </c>
      <c r="CI344" s="43" t="s">
        <v>192</v>
      </c>
      <c r="CJ344" s="43" t="n">
        <v>100000091786</v>
      </c>
      <c r="CK344" s="0" t="s">
        <v>1144</v>
      </c>
      <c r="CL344" s="73"/>
      <c r="CM344" s="43" t="n">
        <v>100000091786</v>
      </c>
      <c r="CN344" s="73" t="s">
        <v>1148</v>
      </c>
      <c r="CO344" s="92"/>
      <c r="CP344" s="98"/>
      <c r="CQ344" s="0" t="n">
        <v>79902639</v>
      </c>
      <c r="CR344" s="2"/>
      <c r="CS344" s="2"/>
      <c r="CX344" s="2"/>
      <c r="CY344" s="2"/>
      <c r="CZ344" s="92"/>
      <c r="DA344" s="92"/>
      <c r="DB344" s="92"/>
      <c r="DC344" s="92"/>
      <c r="DD344" s="92"/>
      <c r="DE344" s="99" t="s">
        <v>1756</v>
      </c>
      <c r="DF344" s="0" t="s">
        <v>202</v>
      </c>
      <c r="DG344" s="11"/>
      <c r="DH344" s="46" t="n">
        <v>1</v>
      </c>
      <c r="DI344" s="93" t="s">
        <v>183</v>
      </c>
      <c r="DJ344" s="34" t="n">
        <v>15054000</v>
      </c>
      <c r="DK344" s="99" t="s">
        <v>1756</v>
      </c>
      <c r="DL344" s="5" t="s">
        <v>202</v>
      </c>
      <c r="DS344" s="0" t="s">
        <v>1725</v>
      </c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99"/>
      <c r="EH344" s="2"/>
      <c r="EI344" s="2"/>
      <c r="EJ344" s="2"/>
      <c r="EK344" s="2"/>
      <c r="ER344" s="32" t="str">
        <f aca="false">CONCATENATE(CN344," ",FD344," ",DK344,DL344,"/",DN344,DO344)</f>
        <v>simvastatine oral 40mg/</v>
      </c>
      <c r="FD344" s="33" t="s">
        <v>210</v>
      </c>
      <c r="FE344" s="32" t="str">
        <f aca="false">CONCATENATE(CN344," ",FD344," ",DK344,DL344,"/",DN344,DO344)</f>
        <v>simvastatine oral 40mg/</v>
      </c>
    </row>
    <row r="345" customFormat="false" ht="13.8" hidden="false" customHeight="false" outlineLevel="0" collapsed="false">
      <c r="A345" s="91" t="n">
        <v>4282</v>
      </c>
      <c r="B345" s="0" t="s">
        <v>2014</v>
      </c>
      <c r="C345" s="92"/>
      <c r="D345" s="92"/>
      <c r="E345" s="92"/>
      <c r="F345" s="92"/>
      <c r="G345" s="0" t="n">
        <v>4283</v>
      </c>
      <c r="H345" s="91" t="n">
        <v>258120203</v>
      </c>
      <c r="I345" s="91" t="n">
        <v>258120203</v>
      </c>
      <c r="J345" s="2" t="str">
        <f aca="false">CONCATENATE(BI345," ",CK345," ",BE345," ",BO345," ",R345,S345," x ",DK345,DL345,"/",DN345,DO345)</f>
        <v>GRC Simvastatin ΝΟΡΜΑ ΕΛΛΑΣ Α.Ε. film-coated tablet 30 x 20mg/</v>
      </c>
      <c r="K345" s="2" t="str">
        <f aca="false">CONCATENATE(BI345," ",CK345," ",BE345," ",BO345," ",R345,S345," x ",DK345,DL345,"/",DN345,DO345)</f>
        <v>GRC Simvastatin ΝΟΡΜΑ ΕΛΛΑΣ Α.Ε. film-coated tablet 30 x 20mg/</v>
      </c>
      <c r="L345" s="2"/>
      <c r="M345" s="2"/>
      <c r="N345" s="2"/>
      <c r="O345" s="2"/>
      <c r="P345" s="0" t="n">
        <v>30</v>
      </c>
      <c r="Q345" s="73"/>
      <c r="R345" s="0" t="n">
        <v>30</v>
      </c>
      <c r="S345" s="73"/>
      <c r="T345" s="92"/>
      <c r="U345" s="92"/>
      <c r="V345" s="92"/>
      <c r="W345" s="92"/>
      <c r="X345" s="2"/>
      <c r="Y345" s="2"/>
      <c r="Z345" s="2"/>
      <c r="AA345" s="2" t="n">
        <v>30</v>
      </c>
      <c r="AB345" s="2"/>
      <c r="AC345" s="0" t="s">
        <v>1378</v>
      </c>
      <c r="AD345" s="2"/>
      <c r="AE345" s="2"/>
      <c r="AF345" s="110" t="n">
        <v>10221000</v>
      </c>
      <c r="AG345" s="0" t="s">
        <v>781</v>
      </c>
      <c r="AH345" s="0" t="s">
        <v>1659</v>
      </c>
      <c r="AI345" s="0" t="s">
        <v>1660</v>
      </c>
      <c r="AJ345" s="34" t="n">
        <v>15054000</v>
      </c>
      <c r="AK345" s="93" t="s">
        <v>183</v>
      </c>
      <c r="AL345" s="2"/>
      <c r="AM345" s="2"/>
      <c r="AN345" s="2"/>
      <c r="AO345" s="2"/>
      <c r="AP345" s="0" t="n">
        <v>30</v>
      </c>
      <c r="AR345" s="73"/>
      <c r="AS345" s="73" t="n">
        <f aca="false">AS344+1</f>
        <v>56565860</v>
      </c>
      <c r="AT345" s="36" t="str">
        <f aca="false">CONCATENATE(BI345," ",CK345," ",BE345," ",BO345," ",DK345,DL345,"/",DN345,DO345)</f>
        <v>GRC Simvastatin ΝΟΡΜΑ ΕΛΛΑΣ Α.Ε. film-coated tablet 20mg/</v>
      </c>
      <c r="AU345" s="29"/>
      <c r="AW345" s="2"/>
      <c r="AX345" s="33" t="s">
        <v>2015</v>
      </c>
      <c r="AY345" s="2"/>
      <c r="AZ345" s="0" t="s">
        <v>1143</v>
      </c>
      <c r="BA345" s="4" t="s">
        <v>1144</v>
      </c>
      <c r="BB345" s="110" t="n">
        <v>10221000</v>
      </c>
      <c r="BC345" s="0" t="s">
        <v>781</v>
      </c>
      <c r="BD345" s="94"/>
      <c r="BE345" s="0" t="s">
        <v>1547</v>
      </c>
      <c r="BF345" s="2"/>
      <c r="BG345" s="0" t="s">
        <v>1547</v>
      </c>
      <c r="BH345" s="2"/>
      <c r="BI345" s="95" t="s">
        <v>1384</v>
      </c>
      <c r="BJ345" s="0" t="str">
        <f aca="false">CONCATENATE(CK345," ",BO345," ",DK345,DL345,"/",DN345,DO345)</f>
        <v>Simvastatin film-coated tablet 20mg/</v>
      </c>
      <c r="BK345" s="95"/>
      <c r="BL345" s="0" t="str">
        <f aca="false">CONCATENATE(CK345," ",BO345," ",DK345,DL345,"/",DN345,DO345)</f>
        <v>Simvastatin film-coated tablet 20mg/</v>
      </c>
      <c r="BM345" s="2"/>
      <c r="BN345" s="110" t="n">
        <v>10221000</v>
      </c>
      <c r="BO345" s="0" t="s">
        <v>781</v>
      </c>
      <c r="BP345" s="92"/>
      <c r="BQ345" s="92"/>
      <c r="BR345" s="2"/>
      <c r="BS345" s="0" t="s">
        <v>1659</v>
      </c>
      <c r="BT345" s="2"/>
      <c r="BU345" s="2"/>
      <c r="BV345" s="34" t="n">
        <v>15054000</v>
      </c>
      <c r="BW345" s="93" t="s">
        <v>183</v>
      </c>
      <c r="BX345" s="2"/>
      <c r="BY345" s="2"/>
      <c r="BZ345" s="0" t="n">
        <v>20053000</v>
      </c>
      <c r="CA345" s="100" t="s">
        <v>191</v>
      </c>
      <c r="CB345" s="92"/>
      <c r="CC345" s="92"/>
      <c r="CD345" s="2"/>
      <c r="CE345" s="2"/>
      <c r="CF345" s="2"/>
      <c r="CG345" s="2"/>
      <c r="CH345" s="43" t="n">
        <v>100000091786</v>
      </c>
      <c r="CI345" s="43" t="s">
        <v>192</v>
      </c>
      <c r="CJ345" s="43" t="n">
        <v>100000091786</v>
      </c>
      <c r="CK345" s="0" t="s">
        <v>1144</v>
      </c>
      <c r="CL345" s="73"/>
      <c r="CM345" s="43" t="n">
        <v>100000091786</v>
      </c>
      <c r="CN345" s="73" t="s">
        <v>1148</v>
      </c>
      <c r="CO345" s="92"/>
      <c r="CP345" s="98"/>
      <c r="CQ345" s="0" t="n">
        <v>79902639</v>
      </c>
      <c r="CR345" s="2"/>
      <c r="CS345" s="2"/>
      <c r="CX345" s="2"/>
      <c r="CY345" s="2"/>
      <c r="CZ345" s="92"/>
      <c r="DA345" s="92"/>
      <c r="DB345" s="92"/>
      <c r="DC345" s="92"/>
      <c r="DD345" s="92"/>
      <c r="DE345" s="99" t="s">
        <v>877</v>
      </c>
      <c r="DF345" s="0" t="s">
        <v>202</v>
      </c>
      <c r="DG345" s="11"/>
      <c r="DH345" s="46" t="n">
        <v>1</v>
      </c>
      <c r="DI345" s="93" t="s">
        <v>183</v>
      </c>
      <c r="DJ345" s="34" t="n">
        <v>15054000</v>
      </c>
      <c r="DK345" s="99" t="s">
        <v>877</v>
      </c>
      <c r="DL345" s="5" t="s">
        <v>202</v>
      </c>
      <c r="DS345" s="0" t="s">
        <v>1729</v>
      </c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99"/>
      <c r="EH345" s="2"/>
      <c r="EI345" s="2"/>
      <c r="EJ345" s="2"/>
      <c r="EK345" s="2"/>
      <c r="ER345" s="32" t="str">
        <f aca="false">CONCATENATE(CN345," ",FD345," ",DK345,DL345,"/",DN345,DO345)</f>
        <v>simvastatine oral 20mg/</v>
      </c>
      <c r="FD345" s="33" t="s">
        <v>210</v>
      </c>
      <c r="FE345" s="32" t="str">
        <f aca="false">CONCATENATE(CN345," ",FD345," ",DK345,DL345,"/",DN345,DO345)</f>
        <v>simvastatine oral 20mg/</v>
      </c>
    </row>
    <row r="346" customFormat="false" ht="13.8" hidden="false" customHeight="false" outlineLevel="0" collapsed="false">
      <c r="A346" s="91" t="n">
        <v>4283</v>
      </c>
      <c r="B346" s="0" t="s">
        <v>2016</v>
      </c>
      <c r="C346" s="92"/>
      <c r="D346" s="92"/>
      <c r="E346" s="92"/>
      <c r="F346" s="92"/>
      <c r="G346" s="0" t="n">
        <v>4194</v>
      </c>
      <c r="H346" s="91" t="n">
        <v>256710103</v>
      </c>
      <c r="I346" s="91" t="n">
        <v>256710103</v>
      </c>
      <c r="J346" s="2" t="str">
        <f aca="false">CONCATENATE(BI346," ",CK346," ",BE346," ",BO346," ",R346,S346," x ",DK346,DL346,"/",DN346,DO346)</f>
        <v>GRC Simvastatin ΝΟΡΜΑ ΕΛΛΑΣ Α.Ε. film-coated tablet 30 x 40mg/</v>
      </c>
      <c r="K346" s="2" t="str">
        <f aca="false">CONCATENATE(BI346," ",CK346," ",BE346," ",BO346," ",R346,S346," x ",DK346,DL346,"/",DN346,DO346)</f>
        <v>GRC Simvastatin ΝΟΡΜΑ ΕΛΛΑΣ Α.Ε. film-coated tablet 30 x 40mg/</v>
      </c>
      <c r="L346" s="2"/>
      <c r="M346" s="2"/>
      <c r="N346" s="2"/>
      <c r="O346" s="2"/>
      <c r="P346" s="0" t="n">
        <v>30</v>
      </c>
      <c r="Q346" s="73"/>
      <c r="R346" s="0" t="n">
        <v>30</v>
      </c>
      <c r="S346" s="73"/>
      <c r="T346" s="92"/>
      <c r="U346" s="92"/>
      <c r="V346" s="92"/>
      <c r="W346" s="92"/>
      <c r="X346" s="2"/>
      <c r="Y346" s="2"/>
      <c r="Z346" s="2"/>
      <c r="AA346" s="2" t="n">
        <v>30</v>
      </c>
      <c r="AB346" s="2"/>
      <c r="AC346" s="0" t="s">
        <v>1618</v>
      </c>
      <c r="AD346" s="2"/>
      <c r="AE346" s="2"/>
      <c r="AF346" s="110" t="n">
        <v>10221000</v>
      </c>
      <c r="AG346" s="0" t="s">
        <v>781</v>
      </c>
      <c r="AH346" s="0" t="s">
        <v>1659</v>
      </c>
      <c r="AI346" s="0" t="s">
        <v>1660</v>
      </c>
      <c r="AJ346" s="34" t="n">
        <v>15054000</v>
      </c>
      <c r="AK346" s="93" t="s">
        <v>183</v>
      </c>
      <c r="AL346" s="2"/>
      <c r="AM346" s="2"/>
      <c r="AN346" s="2"/>
      <c r="AO346" s="2"/>
      <c r="AP346" s="0" t="n">
        <v>30</v>
      </c>
      <c r="AR346" s="73"/>
      <c r="AS346" s="73" t="n">
        <f aca="false">AS345+1</f>
        <v>56565861</v>
      </c>
      <c r="AT346" s="36" t="str">
        <f aca="false">CONCATENATE(BI346," ",CK346," ",BE346," ",BO346," ",DK346,DL346,"/",DN346,DO346)</f>
        <v>GRC Simvastatin ΝΟΡΜΑ ΕΛΛΑΣ Α.Ε. film-coated tablet 40mg/</v>
      </c>
      <c r="AU346" s="29"/>
      <c r="AW346" s="2"/>
      <c r="AX346" s="33" t="s">
        <v>2017</v>
      </c>
      <c r="AY346" s="2"/>
      <c r="AZ346" s="0" t="s">
        <v>1143</v>
      </c>
      <c r="BA346" s="4" t="s">
        <v>1144</v>
      </c>
      <c r="BB346" s="110" t="n">
        <v>10221000</v>
      </c>
      <c r="BC346" s="0" t="s">
        <v>781</v>
      </c>
      <c r="BD346" s="94"/>
      <c r="BE346" s="0" t="s">
        <v>1547</v>
      </c>
      <c r="BF346" s="2"/>
      <c r="BG346" s="0" t="s">
        <v>2018</v>
      </c>
      <c r="BH346" s="2"/>
      <c r="BI346" s="95" t="s">
        <v>1384</v>
      </c>
      <c r="BJ346" s="0" t="str">
        <f aca="false">CONCATENATE(CK346," ",BO346," ",DK346,DL346,"/",DN346,DO346)</f>
        <v>Simvastatin film-coated tablet 40mg/</v>
      </c>
      <c r="BK346" s="95"/>
      <c r="BL346" s="0" t="str">
        <f aca="false">CONCATENATE(CK346," ",BO346," ",DK346,DL346,"/",DN346,DO346)</f>
        <v>Simvastatin film-coated tablet 40mg/</v>
      </c>
      <c r="BM346" s="2"/>
      <c r="BN346" s="110" t="n">
        <v>10221000</v>
      </c>
      <c r="BO346" s="0" t="s">
        <v>781</v>
      </c>
      <c r="BP346" s="92"/>
      <c r="BQ346" s="92"/>
      <c r="BR346" s="2"/>
      <c r="BS346" s="0" t="s">
        <v>1659</v>
      </c>
      <c r="BT346" s="2"/>
      <c r="BU346" s="2"/>
      <c r="BV346" s="34" t="n">
        <v>15054000</v>
      </c>
      <c r="BW346" s="93" t="s">
        <v>183</v>
      </c>
      <c r="BX346" s="2"/>
      <c r="BY346" s="2"/>
      <c r="BZ346" s="0" t="n">
        <v>20053000</v>
      </c>
      <c r="CA346" s="100" t="s">
        <v>191</v>
      </c>
      <c r="CB346" s="92"/>
      <c r="CC346" s="92"/>
      <c r="CD346" s="2"/>
      <c r="CE346" s="2"/>
      <c r="CF346" s="2"/>
      <c r="CG346" s="2"/>
      <c r="CH346" s="43" t="n">
        <v>100000091786</v>
      </c>
      <c r="CI346" s="43" t="s">
        <v>192</v>
      </c>
      <c r="CJ346" s="43" t="n">
        <v>100000091786</v>
      </c>
      <c r="CK346" s="0" t="s">
        <v>1144</v>
      </c>
      <c r="CL346" s="73"/>
      <c r="CM346" s="43" t="n">
        <v>100000091786</v>
      </c>
      <c r="CN346" s="73" t="s">
        <v>1148</v>
      </c>
      <c r="CO346" s="92"/>
      <c r="CP346" s="98"/>
      <c r="CQ346" s="0" t="n">
        <v>79902639</v>
      </c>
      <c r="CR346" s="2"/>
      <c r="CS346" s="2"/>
      <c r="CX346" s="2"/>
      <c r="CY346" s="2"/>
      <c r="CZ346" s="92"/>
      <c r="DA346" s="92"/>
      <c r="DB346" s="92"/>
      <c r="DC346" s="92"/>
      <c r="DD346" s="92"/>
      <c r="DE346" s="99" t="s">
        <v>1756</v>
      </c>
      <c r="DF346" s="0" t="s">
        <v>202</v>
      </c>
      <c r="DG346" s="11"/>
      <c r="DH346" s="46" t="n">
        <v>1</v>
      </c>
      <c r="DI346" s="93" t="s">
        <v>183</v>
      </c>
      <c r="DJ346" s="34" t="n">
        <v>15054000</v>
      </c>
      <c r="DK346" s="99" t="s">
        <v>1756</v>
      </c>
      <c r="DL346" s="5" t="s">
        <v>202</v>
      </c>
      <c r="DS346" s="0" t="s">
        <v>1725</v>
      </c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99"/>
      <c r="EH346" s="2"/>
      <c r="EI346" s="2"/>
      <c r="EJ346" s="2"/>
      <c r="EK346" s="2"/>
      <c r="ER346" s="32" t="str">
        <f aca="false">CONCATENATE(CN346," ",FD346," ",DK346,DL346,"/",DN346,DO346)</f>
        <v>simvastatine oral 40mg/</v>
      </c>
      <c r="FD346" s="33" t="s">
        <v>210</v>
      </c>
      <c r="FE346" s="32" t="str">
        <f aca="false">CONCATENATE(CN346," ",FD346," ",DK346,DL346,"/",DN346,DO346)</f>
        <v>simvastatine oral 40mg/</v>
      </c>
    </row>
    <row r="347" customFormat="false" ht="26.75" hidden="false" customHeight="false" outlineLevel="0" collapsed="false">
      <c r="A347" s="91" t="n">
        <v>4194</v>
      </c>
      <c r="B347" s="0" t="s">
        <v>2019</v>
      </c>
      <c r="C347" s="92"/>
      <c r="D347" s="92"/>
      <c r="E347" s="92"/>
      <c r="F347" s="92"/>
      <c r="G347" s="0" t="n">
        <v>4195</v>
      </c>
      <c r="H347" s="91" t="n">
        <v>256710203</v>
      </c>
      <c r="I347" s="91" t="n">
        <v>256710203</v>
      </c>
      <c r="J347" s="2" t="str">
        <f aca="false">CONCATENATE(BI347," ",CK347," ",BE347," ",BO347," ",R347,S347," x ",DK347,DL347,"/",DN347,DO347)</f>
        <v>GRC Simvastatin DOCTUM ΦΑΡΜΑΚΕΥΤΙΚΗ Κ, ΓΙΟΚΑΡΗΣ &amp; ΣΙΑ Α.Ε. film-coated tablet 30 x 20mg/</v>
      </c>
      <c r="K347" s="2" t="str">
        <f aca="false">CONCATENATE(BI347," ",CK347," ",BE347," ",BO347," ",R347,S347," x ",DK347,DL347,"/",DN347,DO347)</f>
        <v>GRC Simvastatin DOCTUM ΦΑΡΜΑΚΕΥΤΙΚΗ Κ, ΓΙΟΚΑΡΗΣ &amp; ΣΙΑ Α.Ε. film-coated tablet 30 x 20mg/</v>
      </c>
      <c r="L347" s="2"/>
      <c r="M347" s="2"/>
      <c r="N347" s="2"/>
      <c r="O347" s="2"/>
      <c r="P347" s="0" t="n">
        <v>30</v>
      </c>
      <c r="Q347" s="73"/>
      <c r="R347" s="0" t="n">
        <v>30</v>
      </c>
      <c r="S347" s="73"/>
      <c r="T347" s="92"/>
      <c r="U347" s="92"/>
      <c r="V347" s="92"/>
      <c r="W347" s="92"/>
      <c r="X347" s="2"/>
      <c r="Y347" s="2"/>
      <c r="Z347" s="2"/>
      <c r="AA347" s="2" t="n">
        <v>30</v>
      </c>
      <c r="AB347" s="2"/>
      <c r="AC347" s="0" t="s">
        <v>2020</v>
      </c>
      <c r="AD347" s="2"/>
      <c r="AE347" s="2"/>
      <c r="AF347" s="110" t="n">
        <v>10221000</v>
      </c>
      <c r="AG347" s="0" t="s">
        <v>781</v>
      </c>
      <c r="AH347" s="0" t="s">
        <v>1659</v>
      </c>
      <c r="AI347" s="0" t="s">
        <v>1660</v>
      </c>
      <c r="AJ347" s="34" t="n">
        <v>15054000</v>
      </c>
      <c r="AK347" s="93" t="s">
        <v>183</v>
      </c>
      <c r="AL347" s="2"/>
      <c r="AM347" s="2"/>
      <c r="AN347" s="2"/>
      <c r="AO347" s="2"/>
      <c r="AP347" s="0" t="n">
        <v>30</v>
      </c>
      <c r="AR347" s="73"/>
      <c r="AS347" s="73" t="n">
        <f aca="false">AS346+1</f>
        <v>56565862</v>
      </c>
      <c r="AT347" s="36" t="str">
        <f aca="false">CONCATENATE(BI347," ",CK347," ",BE347," ",BO347," ",DK347,DL347,"/",DN347,DO347)</f>
        <v>GRC Simvastatin DOCTUM ΦΑΡΜΑΚΕΥΤΙΚΗ Κ, ΓΙΟΚΑΡΗΣ &amp; ΣΙΑ Α.Ε. film-coated tablet 20mg/</v>
      </c>
      <c r="AU347" s="29"/>
      <c r="AW347" s="2"/>
      <c r="AX347" s="33" t="s">
        <v>2021</v>
      </c>
      <c r="AY347" s="2"/>
      <c r="AZ347" s="0" t="s">
        <v>1143</v>
      </c>
      <c r="BA347" s="4" t="s">
        <v>1144</v>
      </c>
      <c r="BB347" s="110" t="n">
        <v>10221000</v>
      </c>
      <c r="BC347" s="0" t="s">
        <v>781</v>
      </c>
      <c r="BD347" s="94"/>
      <c r="BE347" s="0" t="s">
        <v>2022</v>
      </c>
      <c r="BF347" s="2"/>
      <c r="BG347" s="0" t="s">
        <v>2018</v>
      </c>
      <c r="BH347" s="2"/>
      <c r="BI347" s="95" t="s">
        <v>1384</v>
      </c>
      <c r="BJ347" s="0" t="str">
        <f aca="false">CONCATENATE(CK347," ",BO347," ",DK347,DL347,"/",DN347,DO347)</f>
        <v>Simvastatin film-coated tablet 20mg/</v>
      </c>
      <c r="BK347" s="95"/>
      <c r="BL347" s="0" t="str">
        <f aca="false">CONCATENATE(CK347," ",BO347," ",DK347,DL347,"/",DN347,DO347)</f>
        <v>Simvastatin film-coated tablet 20mg/</v>
      </c>
      <c r="BM347" s="2"/>
      <c r="BN347" s="110" t="n">
        <v>10221000</v>
      </c>
      <c r="BO347" s="0" t="s">
        <v>781</v>
      </c>
      <c r="BP347" s="92"/>
      <c r="BQ347" s="92"/>
      <c r="BR347" s="2"/>
      <c r="BS347" s="0" t="s">
        <v>1659</v>
      </c>
      <c r="BT347" s="2"/>
      <c r="BU347" s="2"/>
      <c r="BV347" s="34" t="n">
        <v>15054000</v>
      </c>
      <c r="BW347" s="93" t="s">
        <v>183</v>
      </c>
      <c r="BX347" s="2"/>
      <c r="BY347" s="2"/>
      <c r="BZ347" s="0" t="n">
        <v>20053000</v>
      </c>
      <c r="CA347" s="100" t="s">
        <v>191</v>
      </c>
      <c r="CB347" s="92"/>
      <c r="CC347" s="92"/>
      <c r="CD347" s="2"/>
      <c r="CE347" s="2"/>
      <c r="CF347" s="2"/>
      <c r="CG347" s="2"/>
      <c r="CH347" s="43" t="n">
        <v>100000091786</v>
      </c>
      <c r="CI347" s="43" t="s">
        <v>192</v>
      </c>
      <c r="CJ347" s="43" t="n">
        <v>100000091786</v>
      </c>
      <c r="CK347" s="0" t="s">
        <v>1144</v>
      </c>
      <c r="CL347" s="73"/>
      <c r="CM347" s="43" t="n">
        <v>100000091786</v>
      </c>
      <c r="CN347" s="73" t="s">
        <v>1148</v>
      </c>
      <c r="CO347" s="92"/>
      <c r="CP347" s="98"/>
      <c r="CQ347" s="0" t="n">
        <v>79902639</v>
      </c>
      <c r="CR347" s="2"/>
      <c r="CS347" s="2"/>
      <c r="CX347" s="2"/>
      <c r="CY347" s="2"/>
      <c r="CZ347" s="92"/>
      <c r="DA347" s="92"/>
      <c r="DB347" s="92"/>
      <c r="DC347" s="92"/>
      <c r="DD347" s="92"/>
      <c r="DE347" s="99" t="s">
        <v>877</v>
      </c>
      <c r="DF347" s="0" t="s">
        <v>202</v>
      </c>
      <c r="DG347" s="11"/>
      <c r="DH347" s="46" t="n">
        <v>1</v>
      </c>
      <c r="DI347" s="93" t="s">
        <v>183</v>
      </c>
      <c r="DJ347" s="34" t="n">
        <v>15054000</v>
      </c>
      <c r="DK347" s="99" t="s">
        <v>877</v>
      </c>
      <c r="DL347" s="5" t="s">
        <v>202</v>
      </c>
      <c r="DS347" s="0" t="s">
        <v>1729</v>
      </c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99"/>
      <c r="EH347" s="2"/>
      <c r="EI347" s="2"/>
      <c r="EJ347" s="2"/>
      <c r="EK347" s="2"/>
      <c r="ER347" s="32" t="str">
        <f aca="false">CONCATENATE(CN347," ",FD347," ",DK347,DL347,"/",DN347,DO347)</f>
        <v>simvastatine oral 20mg/</v>
      </c>
      <c r="FD347" s="33" t="s">
        <v>210</v>
      </c>
      <c r="FE347" s="32" t="str">
        <f aca="false">CONCATENATE(CN347," ",FD347," ",DK347,DL347,"/",DN347,DO347)</f>
        <v>simvastatine oral 20mg/</v>
      </c>
    </row>
    <row r="348" customFormat="false" ht="26.75" hidden="false" customHeight="false" outlineLevel="0" collapsed="false">
      <c r="A348" s="91" t="n">
        <v>4195</v>
      </c>
      <c r="B348" s="0" t="s">
        <v>2023</v>
      </c>
      <c r="C348" s="92"/>
      <c r="D348" s="92"/>
      <c r="E348" s="92"/>
      <c r="F348" s="92"/>
      <c r="G348" s="0" t="n">
        <v>8351</v>
      </c>
      <c r="H348" s="91" t="n">
        <v>256100204</v>
      </c>
      <c r="I348" s="91" t="n">
        <v>256100204</v>
      </c>
      <c r="J348" s="2" t="str">
        <f aca="false">CONCATENATE(BI348," ",CK348," ",BE348," ",BO348," ",R348,S348," x ",DK348,DL348,"/",DN348,DO348)</f>
        <v>GRC Simvastatin DOCTUM ΦΑΡΜΑΚΕΥΤΙΚΗ Κ, ΓΙΟΚΑΡΗΣ &amp; ΣΙΑ Α.Ε. film-coated tablet 30 x 40mg/</v>
      </c>
      <c r="K348" s="2" t="str">
        <f aca="false">CONCATENATE(BI348," ",CK348," ",BE348," ",BO348," ",R348,S348," x ",DK348,DL348,"/",DN348,DO348)</f>
        <v>GRC Simvastatin DOCTUM ΦΑΡΜΑΚΕΥΤΙΚΗ Κ, ΓΙΟΚΑΡΗΣ &amp; ΣΙΑ Α.Ε. film-coated tablet 30 x 40mg/</v>
      </c>
      <c r="L348" s="2"/>
      <c r="M348" s="2"/>
      <c r="N348" s="2"/>
      <c r="O348" s="2"/>
      <c r="P348" s="0" t="n">
        <v>30</v>
      </c>
      <c r="Q348" s="73"/>
      <c r="R348" s="0" t="n">
        <v>30</v>
      </c>
      <c r="S348" s="73"/>
      <c r="T348" s="92"/>
      <c r="U348" s="92"/>
      <c r="V348" s="92"/>
      <c r="W348" s="92"/>
      <c r="X348" s="2"/>
      <c r="Y348" s="2"/>
      <c r="Z348" s="2"/>
      <c r="AA348" s="2" t="n">
        <v>60</v>
      </c>
      <c r="AB348" s="2"/>
      <c r="AC348" s="0" t="s">
        <v>2024</v>
      </c>
      <c r="AD348" s="2"/>
      <c r="AE348" s="2"/>
      <c r="AF348" s="110" t="n">
        <v>10221000</v>
      </c>
      <c r="AG348" s="0" t="s">
        <v>781</v>
      </c>
      <c r="AH348" s="0" t="s">
        <v>1659</v>
      </c>
      <c r="AI348" s="0" t="s">
        <v>1660</v>
      </c>
      <c r="AJ348" s="34" t="n">
        <v>15054000</v>
      </c>
      <c r="AK348" s="93" t="s">
        <v>183</v>
      </c>
      <c r="AL348" s="2"/>
      <c r="AM348" s="2"/>
      <c r="AN348" s="2"/>
      <c r="AO348" s="2"/>
      <c r="AP348" s="0" t="n">
        <v>30</v>
      </c>
      <c r="AR348" s="73"/>
      <c r="AS348" s="73" t="n">
        <f aca="false">AS347+1</f>
        <v>56565863</v>
      </c>
      <c r="AT348" s="36" t="str">
        <f aca="false">CONCATENATE(BI348," ",CK348," ",BE348," ",BO348," ",DK348,DL348,"/",DN348,DO348)</f>
        <v>GRC Simvastatin DOCTUM ΦΑΡΜΑΚΕΥΤΙΚΗ Κ, ΓΙΟΚΑΡΗΣ &amp; ΣΙΑ Α.Ε. film-coated tablet 40mg/</v>
      </c>
      <c r="AU348" s="29"/>
      <c r="AW348" s="2"/>
      <c r="AX348" s="33" t="s">
        <v>2025</v>
      </c>
      <c r="AY348" s="2"/>
      <c r="AZ348" s="0" t="s">
        <v>1143</v>
      </c>
      <c r="BA348" s="4" t="s">
        <v>1144</v>
      </c>
      <c r="BB348" s="110" t="n">
        <v>10221000</v>
      </c>
      <c r="BC348" s="0" t="s">
        <v>781</v>
      </c>
      <c r="BD348" s="94"/>
      <c r="BE348" s="0" t="s">
        <v>2022</v>
      </c>
      <c r="BF348" s="2"/>
      <c r="BG348" s="0" t="s">
        <v>1570</v>
      </c>
      <c r="BH348" s="2"/>
      <c r="BI348" s="95" t="s">
        <v>1384</v>
      </c>
      <c r="BJ348" s="0" t="str">
        <f aca="false">CONCATENATE(CK348," ",BO348," ",DK348,DL348,"/",DN348,DO348)</f>
        <v>Simvastatin film-coated tablet 40mg/</v>
      </c>
      <c r="BK348" s="95"/>
      <c r="BL348" s="0" t="str">
        <f aca="false">CONCATENATE(CK348," ",BO348," ",DK348,DL348,"/",DN348,DO348)</f>
        <v>Simvastatin film-coated tablet 40mg/</v>
      </c>
      <c r="BM348" s="2"/>
      <c r="BN348" s="110" t="n">
        <v>10221000</v>
      </c>
      <c r="BO348" s="0" t="s">
        <v>781</v>
      </c>
      <c r="BP348" s="92"/>
      <c r="BQ348" s="92"/>
      <c r="BR348" s="2"/>
      <c r="BS348" s="0" t="s">
        <v>1659</v>
      </c>
      <c r="BT348" s="2"/>
      <c r="BU348" s="2"/>
      <c r="BV348" s="34" t="n">
        <v>15054000</v>
      </c>
      <c r="BW348" s="93" t="s">
        <v>183</v>
      </c>
      <c r="BX348" s="2"/>
      <c r="BY348" s="2"/>
      <c r="BZ348" s="0" t="n">
        <v>20053000</v>
      </c>
      <c r="CA348" s="100" t="s">
        <v>191</v>
      </c>
      <c r="CB348" s="92"/>
      <c r="CC348" s="92"/>
      <c r="CD348" s="2"/>
      <c r="CE348" s="2"/>
      <c r="CF348" s="2"/>
      <c r="CG348" s="2"/>
      <c r="CH348" s="43" t="n">
        <v>100000091786</v>
      </c>
      <c r="CI348" s="43" t="s">
        <v>192</v>
      </c>
      <c r="CJ348" s="43" t="n">
        <v>100000091786</v>
      </c>
      <c r="CK348" s="0" t="s">
        <v>1144</v>
      </c>
      <c r="CL348" s="73"/>
      <c r="CM348" s="43" t="n">
        <v>100000091786</v>
      </c>
      <c r="CN348" s="73" t="s">
        <v>1148</v>
      </c>
      <c r="CO348" s="92"/>
      <c r="CP348" s="98"/>
      <c r="CQ348" s="0" t="n">
        <v>79902639</v>
      </c>
      <c r="CR348" s="2"/>
      <c r="CS348" s="2"/>
      <c r="CX348" s="2"/>
      <c r="CY348" s="2"/>
      <c r="CZ348" s="92"/>
      <c r="DA348" s="92"/>
      <c r="DB348" s="92"/>
      <c r="DC348" s="92"/>
      <c r="DD348" s="92"/>
      <c r="DE348" s="99" t="s">
        <v>1756</v>
      </c>
      <c r="DF348" s="0" t="s">
        <v>202</v>
      </c>
      <c r="DG348" s="11"/>
      <c r="DH348" s="46" t="n">
        <v>1</v>
      </c>
      <c r="DI348" s="93" t="s">
        <v>183</v>
      </c>
      <c r="DJ348" s="34" t="n">
        <v>15054000</v>
      </c>
      <c r="DK348" s="99" t="s">
        <v>1756</v>
      </c>
      <c r="DL348" s="5" t="s">
        <v>202</v>
      </c>
      <c r="DS348" s="0" t="s">
        <v>1725</v>
      </c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99"/>
      <c r="EH348" s="2"/>
      <c r="EI348" s="2"/>
      <c r="EJ348" s="2"/>
      <c r="EK348" s="2"/>
      <c r="ER348" s="32" t="str">
        <f aca="false">CONCATENATE(CN348," ",FD348," ",DK348,DL348,"/",DN348,DO348)</f>
        <v>simvastatine oral 40mg/</v>
      </c>
      <c r="FD348" s="33" t="s">
        <v>210</v>
      </c>
      <c r="FE348" s="32" t="str">
        <f aca="false">CONCATENATE(CN348," ",FD348," ",DK348,DL348,"/",DN348,DO348)</f>
        <v>simvastatine oral 40mg/</v>
      </c>
    </row>
    <row r="349" customFormat="false" ht="13.8" hidden="false" customHeight="false" outlineLevel="0" collapsed="false">
      <c r="A349" s="91" t="n">
        <v>8351</v>
      </c>
      <c r="B349" s="0" t="s">
        <v>2026</v>
      </c>
      <c r="C349" s="92"/>
      <c r="D349" s="92"/>
      <c r="E349" s="92"/>
      <c r="F349" s="92"/>
      <c r="G349" s="0" t="n">
        <v>4602</v>
      </c>
      <c r="H349" s="91" t="n">
        <v>261700102</v>
      </c>
      <c r="I349" s="91" t="n">
        <v>261700102</v>
      </c>
      <c r="J349" s="2" t="str">
        <f aca="false">CONCATENATE(BI349," ",CK349," ",BE349," ",BO349," ",R349,S349," x ",DK349,DL349,"/",DN349,DO349)</f>
        <v>GRC Simvastatin MEDOCHEMIE HELLAS AE film-coated tablet 60 x 20mg/</v>
      </c>
      <c r="K349" s="2" t="str">
        <f aca="false">CONCATENATE(BI349," ",CK349," ",BE349," ",BO349," ",R349,S349," x ",DK349,DL349,"/",DN349,DO349)</f>
        <v>GRC Simvastatin MEDOCHEMIE HELLAS AE film-coated tablet 60 x 20mg/</v>
      </c>
      <c r="L349" s="2"/>
      <c r="M349" s="2"/>
      <c r="N349" s="2"/>
      <c r="O349" s="2"/>
      <c r="P349" s="0" t="n">
        <v>60</v>
      </c>
      <c r="Q349" s="73"/>
      <c r="R349" s="0" t="n">
        <v>60</v>
      </c>
      <c r="S349" s="73"/>
      <c r="T349" s="92"/>
      <c r="U349" s="92"/>
      <c r="V349" s="92"/>
      <c r="W349" s="92"/>
      <c r="X349" s="2"/>
      <c r="Y349" s="2"/>
      <c r="Z349" s="2"/>
      <c r="AA349" s="2" t="n">
        <v>30</v>
      </c>
      <c r="AB349" s="2"/>
      <c r="AC349" s="0" t="s">
        <v>2020</v>
      </c>
      <c r="AD349" s="2"/>
      <c r="AE349" s="2"/>
      <c r="AF349" s="110" t="n">
        <v>10221000</v>
      </c>
      <c r="AG349" s="0" t="s">
        <v>781</v>
      </c>
      <c r="AH349" s="0" t="s">
        <v>1659</v>
      </c>
      <c r="AI349" s="0" t="s">
        <v>1660</v>
      </c>
      <c r="AJ349" s="34" t="n">
        <v>15054000</v>
      </c>
      <c r="AK349" s="93" t="s">
        <v>183</v>
      </c>
      <c r="AL349" s="2"/>
      <c r="AM349" s="2"/>
      <c r="AN349" s="2"/>
      <c r="AO349" s="2"/>
      <c r="AP349" s="0" t="n">
        <v>60</v>
      </c>
      <c r="AR349" s="73"/>
      <c r="AS349" s="73" t="n">
        <f aca="false">AS348+1</f>
        <v>56565864</v>
      </c>
      <c r="AT349" s="36" t="str">
        <f aca="false">CONCATENATE(BI349," ",CK349," ",BE349," ",BO349," ",DK349,DL349,"/",DN349,DO349)</f>
        <v>GRC Simvastatin MEDOCHEMIE HELLAS AE film-coated tablet 20mg/</v>
      </c>
      <c r="AU349" s="29"/>
      <c r="AW349" s="2"/>
      <c r="AX349" s="33" t="s">
        <v>1899</v>
      </c>
      <c r="AY349" s="2"/>
      <c r="AZ349" s="0" t="s">
        <v>1143</v>
      </c>
      <c r="BA349" s="4" t="s">
        <v>1144</v>
      </c>
      <c r="BB349" s="110" t="n">
        <v>10221000</v>
      </c>
      <c r="BC349" s="0" t="s">
        <v>781</v>
      </c>
      <c r="BD349" s="94"/>
      <c r="BE349" s="0" t="s">
        <v>1587</v>
      </c>
      <c r="BF349" s="2"/>
      <c r="BG349" s="0" t="s">
        <v>2027</v>
      </c>
      <c r="BH349" s="2"/>
      <c r="BI349" s="95" t="s">
        <v>1384</v>
      </c>
      <c r="BJ349" s="0" t="str">
        <f aca="false">CONCATENATE(CK349," ",BO349," ",DK349,DL349,"/",DN349,DO349)</f>
        <v>Simvastatin film-coated tablet 20mg/</v>
      </c>
      <c r="BK349" s="95"/>
      <c r="BL349" s="0" t="str">
        <f aca="false">CONCATENATE(CK349," ",BO349," ",DK349,DL349,"/",DN349,DO349)</f>
        <v>Simvastatin film-coated tablet 20mg/</v>
      </c>
      <c r="BM349" s="2"/>
      <c r="BN349" s="110" t="n">
        <v>10221000</v>
      </c>
      <c r="BO349" s="0" t="s">
        <v>781</v>
      </c>
      <c r="BP349" s="92"/>
      <c r="BQ349" s="92"/>
      <c r="BR349" s="2"/>
      <c r="BS349" s="0" t="s">
        <v>1659</v>
      </c>
      <c r="BT349" s="2"/>
      <c r="BU349" s="2"/>
      <c r="BV349" s="34" t="n">
        <v>15054000</v>
      </c>
      <c r="BW349" s="93" t="s">
        <v>183</v>
      </c>
      <c r="BX349" s="2"/>
      <c r="BY349" s="2"/>
      <c r="BZ349" s="0" t="n">
        <v>20053000</v>
      </c>
      <c r="CA349" s="100" t="s">
        <v>191</v>
      </c>
      <c r="CB349" s="92"/>
      <c r="CC349" s="92"/>
      <c r="CD349" s="2"/>
      <c r="CE349" s="2"/>
      <c r="CF349" s="2"/>
      <c r="CG349" s="2"/>
      <c r="CH349" s="43" t="n">
        <v>100000091786</v>
      </c>
      <c r="CI349" s="43" t="s">
        <v>192</v>
      </c>
      <c r="CJ349" s="43" t="n">
        <v>100000091786</v>
      </c>
      <c r="CK349" s="0" t="s">
        <v>1144</v>
      </c>
      <c r="CL349" s="73"/>
      <c r="CM349" s="43" t="n">
        <v>100000091786</v>
      </c>
      <c r="CN349" s="73" t="s">
        <v>1148</v>
      </c>
      <c r="CO349" s="92"/>
      <c r="CP349" s="98"/>
      <c r="CQ349" s="0" t="n">
        <v>79902639</v>
      </c>
      <c r="CR349" s="2"/>
      <c r="CS349" s="2"/>
      <c r="CX349" s="2"/>
      <c r="CY349" s="2"/>
      <c r="CZ349" s="92"/>
      <c r="DA349" s="92"/>
      <c r="DB349" s="92"/>
      <c r="DC349" s="92"/>
      <c r="DD349" s="92"/>
      <c r="DE349" s="99" t="s">
        <v>877</v>
      </c>
      <c r="DF349" s="0" t="s">
        <v>202</v>
      </c>
      <c r="DG349" s="11"/>
      <c r="DH349" s="46" t="n">
        <v>1</v>
      </c>
      <c r="DI349" s="93" t="s">
        <v>183</v>
      </c>
      <c r="DJ349" s="34" t="n">
        <v>15054000</v>
      </c>
      <c r="DK349" s="99" t="s">
        <v>877</v>
      </c>
      <c r="DL349" s="5" t="s">
        <v>202</v>
      </c>
      <c r="DS349" s="0" t="s">
        <v>1725</v>
      </c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99"/>
      <c r="EH349" s="2"/>
      <c r="EI349" s="2"/>
      <c r="EJ349" s="2"/>
      <c r="EK349" s="2"/>
      <c r="ER349" s="32" t="str">
        <f aca="false">CONCATENATE(CN349," ",FD349," ",DK349,DL349,"/",DN349,DO349)</f>
        <v>simvastatine oral 20mg/</v>
      </c>
      <c r="FD349" s="33" t="s">
        <v>210</v>
      </c>
      <c r="FE349" s="32" t="str">
        <f aca="false">CONCATENATE(CN349," ",FD349," ",DK349,DL349,"/",DN349,DO349)</f>
        <v>simvastatine oral 20mg/</v>
      </c>
    </row>
    <row r="350" customFormat="false" ht="26.75" hidden="false" customHeight="false" outlineLevel="0" collapsed="false">
      <c r="A350" s="91" t="n">
        <v>4602</v>
      </c>
      <c r="B350" s="0" t="s">
        <v>2028</v>
      </c>
      <c r="C350" s="92"/>
      <c r="D350" s="92"/>
      <c r="E350" s="92"/>
      <c r="F350" s="92"/>
      <c r="G350" s="0" t="n">
        <v>4603</v>
      </c>
      <c r="H350" s="91" t="n">
        <v>261700202</v>
      </c>
      <c r="I350" s="91" t="n">
        <v>261700202</v>
      </c>
      <c r="J350" s="2" t="str">
        <f aca="false">CONCATENATE(BI350," ",CK350," ",BE350," ",BO350," ",R350,S350," x ",DK350,DL350,"/",DN350,DO350)</f>
        <v>GRC Simvastatin ΦΑΡΑΝ ΑΒΕΕ ΠΑΡΑΓΩΓΗΣ ΚΑΙ ΕΜΠΟΡΙΑΣ ΦΑΡΜΑΚΩΝ film-coated tablet 30 x 20mg/</v>
      </c>
      <c r="K350" s="2" t="str">
        <f aca="false">CONCATENATE(BI350," ",CK350," ",BE350," ",BO350," ",R350,S350," x ",DK350,DL350,"/",DN350,DO350)</f>
        <v>GRC Simvastatin ΦΑΡΑΝ ΑΒΕΕ ΠΑΡΑΓΩΓΗΣ ΚΑΙ ΕΜΠΟΡΙΑΣ ΦΑΡΜΑΚΩΝ film-coated tablet 30 x 20mg/</v>
      </c>
      <c r="L350" s="2"/>
      <c r="M350" s="2"/>
      <c r="N350" s="2"/>
      <c r="O350" s="2"/>
      <c r="P350" s="0" t="n">
        <v>30</v>
      </c>
      <c r="Q350" s="73"/>
      <c r="R350" s="0" t="n">
        <v>30</v>
      </c>
      <c r="S350" s="73"/>
      <c r="T350" s="92"/>
      <c r="U350" s="92"/>
      <c r="V350" s="92"/>
      <c r="W350" s="92"/>
      <c r="X350" s="2"/>
      <c r="Y350" s="2"/>
      <c r="Z350" s="2"/>
      <c r="AA350" s="2" t="n">
        <v>30</v>
      </c>
      <c r="AB350" s="2"/>
      <c r="AC350" s="0" t="s">
        <v>1665</v>
      </c>
      <c r="AD350" s="2"/>
      <c r="AE350" s="2"/>
      <c r="AF350" s="110" t="n">
        <v>10221000</v>
      </c>
      <c r="AG350" s="0" t="s">
        <v>781</v>
      </c>
      <c r="AH350" s="0" t="s">
        <v>1659</v>
      </c>
      <c r="AI350" s="0" t="s">
        <v>1660</v>
      </c>
      <c r="AJ350" s="34" t="n">
        <v>15054000</v>
      </c>
      <c r="AK350" s="93" t="s">
        <v>183</v>
      </c>
      <c r="AL350" s="2"/>
      <c r="AM350" s="2"/>
      <c r="AN350" s="2"/>
      <c r="AO350" s="2"/>
      <c r="AP350" s="0" t="n">
        <v>30</v>
      </c>
      <c r="AR350" s="73"/>
      <c r="AS350" s="73" t="n">
        <f aca="false">AS349+1</f>
        <v>56565865</v>
      </c>
      <c r="AT350" s="36" t="str">
        <f aca="false">CONCATENATE(BI350," ",CK350," ",BE350," ",BO350," ",DK350,DL350,"/",DN350,DO350)</f>
        <v>GRC Simvastatin ΦΑΡΑΝ ΑΒΕΕ ΠΑΡΑΓΩΓΗΣ ΚΑΙ ΕΜΠΟΡΙΑΣ ΦΑΡΜΑΚΩΝ film-coated tablet 20mg/</v>
      </c>
      <c r="AU350" s="29"/>
      <c r="AW350" s="2"/>
      <c r="AX350" s="33" t="s">
        <v>2029</v>
      </c>
      <c r="AY350" s="2"/>
      <c r="AZ350" s="0" t="s">
        <v>1143</v>
      </c>
      <c r="BA350" s="4" t="s">
        <v>1144</v>
      </c>
      <c r="BB350" s="110" t="n">
        <v>10221000</v>
      </c>
      <c r="BC350" s="0" t="s">
        <v>781</v>
      </c>
      <c r="BD350" s="94"/>
      <c r="BE350" s="0" t="s">
        <v>2027</v>
      </c>
      <c r="BF350" s="2"/>
      <c r="BG350" s="0" t="s">
        <v>2030</v>
      </c>
      <c r="BH350" s="2"/>
      <c r="BI350" s="95" t="s">
        <v>1384</v>
      </c>
      <c r="BJ350" s="0" t="str">
        <f aca="false">CONCATENATE(CK350," ",BO350," ",DK350,DL350,"/",DN350,DO350)</f>
        <v>Simvastatin film-coated tablet 20mg/</v>
      </c>
      <c r="BK350" s="95"/>
      <c r="BL350" s="0" t="str">
        <f aca="false">CONCATENATE(CK350," ",BO350," ",DK350,DL350,"/",DN350,DO350)</f>
        <v>Simvastatin film-coated tablet 20mg/</v>
      </c>
      <c r="BM350" s="2"/>
      <c r="BN350" s="110" t="n">
        <v>10221000</v>
      </c>
      <c r="BO350" s="0" t="s">
        <v>781</v>
      </c>
      <c r="BP350" s="92"/>
      <c r="BQ350" s="92"/>
      <c r="BR350" s="2"/>
      <c r="BS350" s="0" t="s">
        <v>1659</v>
      </c>
      <c r="BT350" s="2"/>
      <c r="BU350" s="2"/>
      <c r="BV350" s="34" t="n">
        <v>15054000</v>
      </c>
      <c r="BW350" s="93" t="s">
        <v>183</v>
      </c>
      <c r="BX350" s="2"/>
      <c r="BY350" s="2"/>
      <c r="BZ350" s="0" t="n">
        <v>20053000</v>
      </c>
      <c r="CA350" s="100" t="s">
        <v>191</v>
      </c>
      <c r="CB350" s="92"/>
      <c r="CC350" s="92"/>
      <c r="CD350" s="2"/>
      <c r="CE350" s="2"/>
      <c r="CF350" s="2"/>
      <c r="CG350" s="2"/>
      <c r="CH350" s="43" t="n">
        <v>100000091786</v>
      </c>
      <c r="CI350" s="43" t="s">
        <v>192</v>
      </c>
      <c r="CJ350" s="43" t="n">
        <v>100000091786</v>
      </c>
      <c r="CK350" s="0" t="s">
        <v>1144</v>
      </c>
      <c r="CL350" s="73"/>
      <c r="CM350" s="43" t="n">
        <v>100000091786</v>
      </c>
      <c r="CN350" s="73" t="s">
        <v>1148</v>
      </c>
      <c r="CO350" s="92"/>
      <c r="CP350" s="98"/>
      <c r="CQ350" s="0" t="n">
        <v>79902639</v>
      </c>
      <c r="CR350" s="2"/>
      <c r="CS350" s="2"/>
      <c r="CX350" s="2"/>
      <c r="CY350" s="2"/>
      <c r="CZ350" s="92"/>
      <c r="DA350" s="92"/>
      <c r="DB350" s="92"/>
      <c r="DC350" s="92"/>
      <c r="DD350" s="92"/>
      <c r="DE350" s="99" t="s">
        <v>877</v>
      </c>
      <c r="DF350" s="0" t="s">
        <v>202</v>
      </c>
      <c r="DG350" s="11"/>
      <c r="DH350" s="46" t="n">
        <v>1</v>
      </c>
      <c r="DI350" s="93" t="s">
        <v>183</v>
      </c>
      <c r="DJ350" s="34" t="n">
        <v>15054000</v>
      </c>
      <c r="DK350" s="99" t="s">
        <v>877</v>
      </c>
      <c r="DL350" s="5" t="s">
        <v>202</v>
      </c>
      <c r="DS350" s="0" t="s">
        <v>1729</v>
      </c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99"/>
      <c r="EH350" s="2"/>
      <c r="EI350" s="2"/>
      <c r="EJ350" s="2"/>
      <c r="EK350" s="2"/>
      <c r="ER350" s="32" t="str">
        <f aca="false">CONCATENATE(CN350," ",FD350," ",DK350,DL350,"/",DN350,DO350)</f>
        <v>simvastatine oral 20mg/</v>
      </c>
      <c r="FD350" s="33" t="s">
        <v>210</v>
      </c>
      <c r="FE350" s="32" t="str">
        <f aca="false">CONCATENATE(CN350," ",FD350," ",DK350,DL350,"/",DN350,DO350)</f>
        <v>simvastatine oral 20mg/</v>
      </c>
    </row>
    <row r="351" customFormat="false" ht="13.8" hidden="false" customHeight="false" outlineLevel="0" collapsed="false">
      <c r="A351" s="91" t="n">
        <v>4603</v>
      </c>
      <c r="B351" s="0" t="s">
        <v>2031</v>
      </c>
      <c r="C351" s="92"/>
      <c r="D351" s="92"/>
      <c r="E351" s="92"/>
      <c r="F351" s="92"/>
      <c r="G351" s="0" t="n">
        <v>5196</v>
      </c>
      <c r="H351" s="91" t="n">
        <v>268100102</v>
      </c>
      <c r="I351" s="91" t="n">
        <v>268100102</v>
      </c>
      <c r="J351" s="2" t="str">
        <f aca="false">CONCATENATE(BI351," ",CK351," ",BE351," ",BO351," ",R351,S351," x ",DK351,DL351,"/",DN351,DO351)</f>
        <v>GRC Simvastatin ANGELINI PHARMA HELLAS ABEE film-coated tablet 30 x 40mg/</v>
      </c>
      <c r="K351" s="2" t="str">
        <f aca="false">CONCATENATE(BI351," ",CK351," ",BE351," ",BO351," ",R351,S351," x ",DK351,DL351,"/",DN351,DO351)</f>
        <v>GRC Simvastatin ANGELINI PHARMA HELLAS ABEE film-coated tablet 30 x 40mg/</v>
      </c>
      <c r="L351" s="2"/>
      <c r="M351" s="2"/>
      <c r="N351" s="2"/>
      <c r="O351" s="2"/>
      <c r="P351" s="0" t="n">
        <v>30</v>
      </c>
      <c r="Q351" s="73"/>
      <c r="R351" s="0" t="n">
        <v>30</v>
      </c>
      <c r="S351" s="73"/>
      <c r="T351" s="92"/>
      <c r="U351" s="92"/>
      <c r="V351" s="92"/>
      <c r="W351" s="92"/>
      <c r="X351" s="2"/>
      <c r="Y351" s="2"/>
      <c r="Z351" s="2"/>
      <c r="AA351" s="2" t="n">
        <v>30</v>
      </c>
      <c r="AB351" s="2"/>
      <c r="AC351" s="0" t="s">
        <v>1378</v>
      </c>
      <c r="AD351" s="2"/>
      <c r="AE351" s="2"/>
      <c r="AF351" s="110" t="n">
        <v>10221000</v>
      </c>
      <c r="AG351" s="0" t="s">
        <v>781</v>
      </c>
      <c r="AH351" s="0" t="s">
        <v>1659</v>
      </c>
      <c r="AI351" s="0" t="s">
        <v>1660</v>
      </c>
      <c r="AJ351" s="34" t="n">
        <v>15054000</v>
      </c>
      <c r="AK351" s="93" t="s">
        <v>183</v>
      </c>
      <c r="AL351" s="2"/>
      <c r="AM351" s="2"/>
      <c r="AN351" s="2"/>
      <c r="AO351" s="2"/>
      <c r="AP351" s="0" t="n">
        <v>30</v>
      </c>
      <c r="AR351" s="73"/>
      <c r="AS351" s="73" t="n">
        <f aca="false">AS350+1</f>
        <v>56565866</v>
      </c>
      <c r="AT351" s="36" t="str">
        <f aca="false">CONCATENATE(BI351," ",CK351," ",BE351," ",BO351," ",DK351,DL351,"/",DN351,DO351)</f>
        <v>GRC Simvastatin ANGELINI PHARMA HELLAS ABEE film-coated tablet 40mg/</v>
      </c>
      <c r="AU351" s="29"/>
      <c r="AW351" s="2"/>
      <c r="AX351" s="33" t="s">
        <v>2032</v>
      </c>
      <c r="AY351" s="2"/>
      <c r="AZ351" s="0" t="s">
        <v>1143</v>
      </c>
      <c r="BA351" s="4" t="s">
        <v>1144</v>
      </c>
      <c r="BB351" s="110" t="n">
        <v>10221000</v>
      </c>
      <c r="BC351" s="0" t="s">
        <v>781</v>
      </c>
      <c r="BD351" s="94"/>
      <c r="BE351" s="0" t="s">
        <v>2033</v>
      </c>
      <c r="BF351" s="2"/>
      <c r="BG351" s="0" t="s">
        <v>2034</v>
      </c>
      <c r="BH351" s="2"/>
      <c r="BI351" s="95" t="s">
        <v>1384</v>
      </c>
      <c r="BJ351" s="0" t="str">
        <f aca="false">CONCATENATE(CK351," ",BO351," ",DK351,DL351,"/",DN351,DO351)</f>
        <v>Simvastatin film-coated tablet 40mg/</v>
      </c>
      <c r="BK351" s="95"/>
      <c r="BL351" s="0" t="str">
        <f aca="false">CONCATENATE(CK351," ",BO351," ",DK351,DL351,"/",DN351,DO351)</f>
        <v>Simvastatin film-coated tablet 40mg/</v>
      </c>
      <c r="BM351" s="2"/>
      <c r="BN351" s="110" t="n">
        <v>10221000</v>
      </c>
      <c r="BO351" s="0" t="s">
        <v>781</v>
      </c>
      <c r="BP351" s="92"/>
      <c r="BQ351" s="92"/>
      <c r="BR351" s="2"/>
      <c r="BS351" s="0" t="s">
        <v>1659</v>
      </c>
      <c r="BT351" s="2"/>
      <c r="BU351" s="2"/>
      <c r="BV351" s="34" t="n">
        <v>15054000</v>
      </c>
      <c r="BW351" s="93" t="s">
        <v>183</v>
      </c>
      <c r="BX351" s="2"/>
      <c r="BY351" s="2"/>
      <c r="BZ351" s="0" t="n">
        <v>20053000</v>
      </c>
      <c r="CA351" s="100" t="s">
        <v>191</v>
      </c>
      <c r="CB351" s="92"/>
      <c r="CC351" s="92"/>
      <c r="CD351" s="2"/>
      <c r="CE351" s="2"/>
      <c r="CF351" s="2"/>
      <c r="CG351" s="2"/>
      <c r="CH351" s="43" t="n">
        <v>100000091786</v>
      </c>
      <c r="CI351" s="43" t="s">
        <v>192</v>
      </c>
      <c r="CJ351" s="43" t="n">
        <v>100000091786</v>
      </c>
      <c r="CK351" s="0" t="s">
        <v>1144</v>
      </c>
      <c r="CL351" s="73"/>
      <c r="CM351" s="43" t="n">
        <v>100000091786</v>
      </c>
      <c r="CN351" s="73" t="s">
        <v>1148</v>
      </c>
      <c r="CO351" s="92"/>
      <c r="CP351" s="98"/>
      <c r="CQ351" s="0" t="n">
        <v>79902639</v>
      </c>
      <c r="CR351" s="2"/>
      <c r="CS351" s="2"/>
      <c r="CX351" s="2"/>
      <c r="CY351" s="2"/>
      <c r="CZ351" s="92"/>
      <c r="DA351" s="92"/>
      <c r="DB351" s="92"/>
      <c r="DC351" s="92"/>
      <c r="DD351" s="92"/>
      <c r="DE351" s="99" t="s">
        <v>1756</v>
      </c>
      <c r="DF351" s="0" t="s">
        <v>202</v>
      </c>
      <c r="DG351" s="11"/>
      <c r="DH351" s="46" t="n">
        <v>1</v>
      </c>
      <c r="DI351" s="93" t="s">
        <v>183</v>
      </c>
      <c r="DJ351" s="34" t="n">
        <v>15054000</v>
      </c>
      <c r="DK351" s="99" t="s">
        <v>1756</v>
      </c>
      <c r="DL351" s="5" t="s">
        <v>202</v>
      </c>
      <c r="DS351" s="0" t="s">
        <v>1729</v>
      </c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99"/>
      <c r="EH351" s="2"/>
      <c r="EI351" s="2"/>
      <c r="EJ351" s="2"/>
      <c r="EK351" s="2"/>
      <c r="ER351" s="32" t="str">
        <f aca="false">CONCATENATE(CN351," ",FD351," ",DK351,DL351,"/",DN351,DO351)</f>
        <v>simvastatine oral 40mg/</v>
      </c>
      <c r="FD351" s="33" t="s">
        <v>210</v>
      </c>
      <c r="FE351" s="32" t="str">
        <f aca="false">CONCATENATE(CN351," ",FD351," ",DK351,DL351,"/",DN351,DO351)</f>
        <v>simvastatine oral 40mg/</v>
      </c>
    </row>
    <row r="352" customFormat="false" ht="13.8" hidden="false" customHeight="false" outlineLevel="0" collapsed="false">
      <c r="A352" s="91" t="n">
        <v>5196</v>
      </c>
      <c r="B352" s="0" t="s">
        <v>2035</v>
      </c>
      <c r="C352" s="92"/>
      <c r="D352" s="92"/>
      <c r="E352" s="92"/>
      <c r="F352" s="92"/>
      <c r="G352" s="0" t="n">
        <v>4825</v>
      </c>
      <c r="H352" s="91" t="n">
        <v>264230204</v>
      </c>
      <c r="I352" s="91" t="n">
        <v>264230204</v>
      </c>
      <c r="J352" s="2" t="str">
        <f aca="false">CONCATENATE(BI352," ",CK352," ",BE352," ",BO352," ",R352,S352," x ",DK352,DL352,"/",DN352,DO352)</f>
        <v>GRC Simvastatin LIBYTEC A.E. film-coated tablet 30 x 40mg/</v>
      </c>
      <c r="K352" s="2" t="str">
        <f aca="false">CONCATENATE(BI352," ",CK352," ",BE352," ",BO352," ",R352,S352," x ",DK352,DL352,"/",DN352,DO352)</f>
        <v>GRC Simvastatin LIBYTEC A.E. film-coated tablet 30 x 40mg/</v>
      </c>
      <c r="L352" s="2"/>
      <c r="M352" s="2"/>
      <c r="N352" s="2"/>
      <c r="O352" s="2"/>
      <c r="P352" s="0" t="n">
        <v>30</v>
      </c>
      <c r="Q352" s="73"/>
      <c r="R352" s="0" t="n">
        <v>30</v>
      </c>
      <c r="S352" s="73"/>
      <c r="T352" s="92"/>
      <c r="U352" s="92"/>
      <c r="V352" s="92"/>
      <c r="W352" s="92"/>
      <c r="X352" s="2"/>
      <c r="Y352" s="2"/>
      <c r="Z352" s="2"/>
      <c r="AA352" s="2" t="n">
        <v>60</v>
      </c>
      <c r="AB352" s="2"/>
      <c r="AC352" s="0" t="s">
        <v>1865</v>
      </c>
      <c r="AD352" s="2"/>
      <c r="AE352" s="2"/>
      <c r="AF352" s="110" t="n">
        <v>10221000</v>
      </c>
      <c r="AG352" s="0" t="s">
        <v>781</v>
      </c>
      <c r="AH352" s="0" t="s">
        <v>1659</v>
      </c>
      <c r="AI352" s="0" t="s">
        <v>1660</v>
      </c>
      <c r="AJ352" s="34" t="n">
        <v>15054000</v>
      </c>
      <c r="AK352" s="93" t="s">
        <v>183</v>
      </c>
      <c r="AL352" s="2"/>
      <c r="AM352" s="2"/>
      <c r="AN352" s="2"/>
      <c r="AO352" s="2"/>
      <c r="AP352" s="0" t="n">
        <v>30</v>
      </c>
      <c r="AR352" s="73"/>
      <c r="AS352" s="73" t="n">
        <f aca="false">AS351+1</f>
        <v>56565867</v>
      </c>
      <c r="AT352" s="36" t="str">
        <f aca="false">CONCATENATE(BI352," ",CK352," ",BE352," ",BO352," ",DK352,DL352,"/",DN352,DO352)</f>
        <v>GRC Simvastatin LIBYTEC A.E. film-coated tablet 40mg/</v>
      </c>
      <c r="AU352" s="29"/>
      <c r="AW352" s="2"/>
      <c r="AX352" s="33" t="s">
        <v>2036</v>
      </c>
      <c r="AY352" s="2"/>
      <c r="AZ352" s="0" t="s">
        <v>1143</v>
      </c>
      <c r="BA352" s="4" t="s">
        <v>1144</v>
      </c>
      <c r="BB352" s="110" t="n">
        <v>10221000</v>
      </c>
      <c r="BC352" s="0" t="s">
        <v>781</v>
      </c>
      <c r="BD352" s="94"/>
      <c r="BE352" s="0" t="s">
        <v>2037</v>
      </c>
      <c r="BF352" s="2"/>
      <c r="BG352" s="0" t="s">
        <v>1579</v>
      </c>
      <c r="BH352" s="2"/>
      <c r="BI352" s="95" t="s">
        <v>1384</v>
      </c>
      <c r="BJ352" s="0" t="str">
        <f aca="false">CONCATENATE(CK352," ",BO352," ",DK352,DL352,"/",DN352,DO352)</f>
        <v>Simvastatin film-coated tablet 40mg/</v>
      </c>
      <c r="BK352" s="95"/>
      <c r="BL352" s="0" t="str">
        <f aca="false">CONCATENATE(CK352," ",BO352," ",DK352,DL352,"/",DN352,DO352)</f>
        <v>Simvastatin film-coated tablet 40mg/</v>
      </c>
      <c r="BM352" s="2"/>
      <c r="BN352" s="110" t="n">
        <v>10221000</v>
      </c>
      <c r="BO352" s="0" t="s">
        <v>781</v>
      </c>
      <c r="BP352" s="92"/>
      <c r="BQ352" s="92"/>
      <c r="BR352" s="2"/>
      <c r="BS352" s="0" t="s">
        <v>1659</v>
      </c>
      <c r="BT352" s="2"/>
      <c r="BU352" s="2"/>
      <c r="BV352" s="34" t="n">
        <v>15054000</v>
      </c>
      <c r="BW352" s="93" t="s">
        <v>183</v>
      </c>
      <c r="BX352" s="2"/>
      <c r="BY352" s="2"/>
      <c r="BZ352" s="0" t="n">
        <v>20053000</v>
      </c>
      <c r="CA352" s="100" t="s">
        <v>191</v>
      </c>
      <c r="CB352" s="92"/>
      <c r="CC352" s="92"/>
      <c r="CD352" s="2"/>
      <c r="CE352" s="2"/>
      <c r="CF352" s="2"/>
      <c r="CG352" s="2"/>
      <c r="CH352" s="43" t="n">
        <v>100000091786</v>
      </c>
      <c r="CI352" s="43" t="s">
        <v>192</v>
      </c>
      <c r="CJ352" s="43" t="n">
        <v>100000091786</v>
      </c>
      <c r="CK352" s="0" t="s">
        <v>1144</v>
      </c>
      <c r="CL352" s="73"/>
      <c r="CM352" s="43" t="n">
        <v>100000091786</v>
      </c>
      <c r="CN352" s="73" t="s">
        <v>1148</v>
      </c>
      <c r="CO352" s="92"/>
      <c r="CP352" s="98"/>
      <c r="CQ352" s="0" t="n">
        <v>79902639</v>
      </c>
      <c r="CR352" s="2"/>
      <c r="CS352" s="2"/>
      <c r="CX352" s="2"/>
      <c r="CY352" s="2"/>
      <c r="CZ352" s="92"/>
      <c r="DA352" s="92"/>
      <c r="DB352" s="92"/>
      <c r="DC352" s="92"/>
      <c r="DD352" s="92"/>
      <c r="DE352" s="99" t="s">
        <v>1756</v>
      </c>
      <c r="DF352" s="0" t="s">
        <v>202</v>
      </c>
      <c r="DG352" s="11"/>
      <c r="DH352" s="46" t="n">
        <v>1</v>
      </c>
      <c r="DI352" s="93" t="s">
        <v>183</v>
      </c>
      <c r="DJ352" s="34" t="n">
        <v>15054000</v>
      </c>
      <c r="DK352" s="99" t="s">
        <v>1756</v>
      </c>
      <c r="DL352" s="5" t="s">
        <v>202</v>
      </c>
      <c r="DS352" s="0" t="s">
        <v>1729</v>
      </c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99"/>
      <c r="EH352" s="2"/>
      <c r="EI352" s="2"/>
      <c r="EJ352" s="2"/>
      <c r="EK352" s="2"/>
      <c r="ER352" s="32" t="str">
        <f aca="false">CONCATENATE(CN352," ",FD352," ",DK352,DL352,"/",DN352,DO352)</f>
        <v>simvastatine oral 40mg/</v>
      </c>
      <c r="FD352" s="33" t="s">
        <v>210</v>
      </c>
      <c r="FE352" s="32" t="str">
        <f aca="false">CONCATENATE(CN352," ",FD352," ",DK352,DL352,"/",DN352,DO352)</f>
        <v>simvastatine oral 40mg/</v>
      </c>
    </row>
    <row r="353" customFormat="false" ht="13.8" hidden="false" customHeight="false" outlineLevel="0" collapsed="false">
      <c r="A353" s="91" t="n">
        <v>4825</v>
      </c>
      <c r="B353" s="0" t="s">
        <v>2038</v>
      </c>
      <c r="C353" s="92"/>
      <c r="D353" s="92"/>
      <c r="E353" s="92"/>
      <c r="F353" s="92"/>
      <c r="G353" s="0" t="n">
        <v>1556</v>
      </c>
      <c r="H353" s="91" t="n">
        <v>197410201</v>
      </c>
      <c r="I353" s="91" t="n">
        <v>197410201</v>
      </c>
      <c r="J353" s="2" t="str">
        <f aca="false">CONCATENATE(BI353," ",CK353," ",BE353," ",BO353," ",R353,S353," x ",DK353,DL353,"/",DN353,DO353)</f>
        <v>GRC Simvastatin ΦΑΡΜΑΤΕΝ ΕΛΛΑΣ ΑΕΒΕ film-coated tablet 60 x 40mg/</v>
      </c>
      <c r="K353" s="2" t="str">
        <f aca="false">CONCATENATE(BI353," ",CK353," ",BE353," ",BO353," ",R353,S353," x ",DK353,DL353,"/",DN353,DO353)</f>
        <v>GRC Simvastatin ΦΑΡΜΑΤΕΝ ΕΛΛΑΣ ΑΕΒΕ film-coated tablet 60 x 40mg/</v>
      </c>
      <c r="L353" s="2"/>
      <c r="M353" s="2"/>
      <c r="N353" s="2"/>
      <c r="O353" s="2"/>
      <c r="P353" s="0" t="n">
        <v>60</v>
      </c>
      <c r="Q353" s="73"/>
      <c r="R353" s="0" t="n">
        <v>60</v>
      </c>
      <c r="S353" s="73"/>
      <c r="T353" s="92"/>
      <c r="U353" s="92"/>
      <c r="V353" s="92"/>
      <c r="W353" s="92"/>
      <c r="X353" s="2"/>
      <c r="Y353" s="2"/>
      <c r="Z353" s="2"/>
      <c r="AA353" s="2" t="n">
        <v>10</v>
      </c>
      <c r="AB353" s="2"/>
      <c r="AC353" s="0" t="s">
        <v>2039</v>
      </c>
      <c r="AD353" s="2"/>
      <c r="AE353" s="2"/>
      <c r="AF353" s="110" t="n">
        <v>10221000</v>
      </c>
      <c r="AG353" s="0" t="s">
        <v>781</v>
      </c>
      <c r="AH353" s="0" t="s">
        <v>1659</v>
      </c>
      <c r="AI353" s="0" t="s">
        <v>1660</v>
      </c>
      <c r="AJ353" s="34" t="n">
        <v>15054000</v>
      </c>
      <c r="AK353" s="93" t="s">
        <v>183</v>
      </c>
      <c r="AL353" s="2"/>
      <c r="AM353" s="2"/>
      <c r="AN353" s="2"/>
      <c r="AO353" s="2"/>
      <c r="AP353" s="0" t="n">
        <v>60</v>
      </c>
      <c r="AR353" s="73"/>
      <c r="AS353" s="73" t="n">
        <f aca="false">AS352+1</f>
        <v>56565868</v>
      </c>
      <c r="AT353" s="36" t="str">
        <f aca="false">CONCATENATE(BI353," ",CK353," ",BE353," ",BO353," ",DK353,DL353,"/",DN353,DO353)</f>
        <v>GRC Simvastatin ΦΑΡΜΑΤΕΝ ΕΛΛΑΣ ΑΕΒΕ film-coated tablet 40mg/</v>
      </c>
      <c r="AU353" s="29"/>
      <c r="AW353" s="2"/>
      <c r="AX353" s="33" t="s">
        <v>1815</v>
      </c>
      <c r="AY353" s="2"/>
      <c r="AZ353" s="0" t="s">
        <v>1143</v>
      </c>
      <c r="BA353" s="4" t="s">
        <v>1144</v>
      </c>
      <c r="BB353" s="110" t="n">
        <v>10221000</v>
      </c>
      <c r="BC353" s="0" t="s">
        <v>781</v>
      </c>
      <c r="BD353" s="94"/>
      <c r="BE353" s="0" t="s">
        <v>1579</v>
      </c>
      <c r="BF353" s="2"/>
      <c r="BG353" s="0" t="s">
        <v>1611</v>
      </c>
      <c r="BH353" s="2"/>
      <c r="BI353" s="95" t="s">
        <v>1384</v>
      </c>
      <c r="BJ353" s="0" t="str">
        <f aca="false">CONCATENATE(CK353," ",BO353," ",DK353,DL353,"/",DN353,DO353)</f>
        <v>Simvastatin film-coated tablet 40mg/</v>
      </c>
      <c r="BK353" s="95"/>
      <c r="BL353" s="0" t="str">
        <f aca="false">CONCATENATE(CK353," ",BO353," ",DK353,DL353,"/",DN353,DO353)</f>
        <v>Simvastatin film-coated tablet 40mg/</v>
      </c>
      <c r="BM353" s="2"/>
      <c r="BN353" s="110" t="n">
        <v>10221000</v>
      </c>
      <c r="BO353" s="0" t="s">
        <v>781</v>
      </c>
      <c r="BP353" s="92"/>
      <c r="BQ353" s="92"/>
      <c r="BR353" s="2"/>
      <c r="BS353" s="0" t="s">
        <v>1659</v>
      </c>
      <c r="BT353" s="2"/>
      <c r="BU353" s="2"/>
      <c r="BV353" s="34" t="n">
        <v>15054000</v>
      </c>
      <c r="BW353" s="93" t="s">
        <v>183</v>
      </c>
      <c r="BX353" s="2"/>
      <c r="BY353" s="2"/>
      <c r="BZ353" s="0" t="n">
        <v>20053000</v>
      </c>
      <c r="CA353" s="100" t="s">
        <v>191</v>
      </c>
      <c r="CB353" s="92"/>
      <c r="CC353" s="92"/>
      <c r="CD353" s="2"/>
      <c r="CE353" s="2"/>
      <c r="CF353" s="2"/>
      <c r="CG353" s="2"/>
      <c r="CH353" s="43" t="n">
        <v>100000091786</v>
      </c>
      <c r="CI353" s="43" t="s">
        <v>192</v>
      </c>
      <c r="CJ353" s="43" t="n">
        <v>100000091786</v>
      </c>
      <c r="CK353" s="0" t="s">
        <v>1144</v>
      </c>
      <c r="CL353" s="73"/>
      <c r="CM353" s="43" t="n">
        <v>100000091786</v>
      </c>
      <c r="CN353" s="73" t="s">
        <v>1148</v>
      </c>
      <c r="CO353" s="92"/>
      <c r="CP353" s="98"/>
      <c r="CQ353" s="0" t="n">
        <v>79902639</v>
      </c>
      <c r="CR353" s="2"/>
      <c r="CS353" s="2"/>
      <c r="CX353" s="2"/>
      <c r="CY353" s="2"/>
      <c r="CZ353" s="92"/>
      <c r="DA353" s="92"/>
      <c r="DB353" s="92"/>
      <c r="DC353" s="92"/>
      <c r="DD353" s="92"/>
      <c r="DE353" s="99" t="s">
        <v>1756</v>
      </c>
      <c r="DF353" s="0" t="s">
        <v>202</v>
      </c>
      <c r="DG353" s="11"/>
      <c r="DH353" s="46" t="n">
        <v>1</v>
      </c>
      <c r="DI353" s="93" t="s">
        <v>183</v>
      </c>
      <c r="DJ353" s="34" t="n">
        <v>15054000</v>
      </c>
      <c r="DK353" s="99" t="s">
        <v>1756</v>
      </c>
      <c r="DL353" s="5" t="s">
        <v>202</v>
      </c>
      <c r="DS353" s="0" t="s">
        <v>1725</v>
      </c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99"/>
      <c r="EH353" s="2"/>
      <c r="EI353" s="2"/>
      <c r="EJ353" s="2"/>
      <c r="EK353" s="2"/>
      <c r="ER353" s="32" t="str">
        <f aca="false">CONCATENATE(CN353," ",FD353," ",DK353,DL353,"/",DN353,DO353)</f>
        <v>simvastatine oral 40mg/</v>
      </c>
      <c r="FD353" s="33" t="s">
        <v>210</v>
      </c>
      <c r="FE353" s="32" t="str">
        <f aca="false">CONCATENATE(CN353," ",FD353," ",DK353,DL353,"/",DN353,DO353)</f>
        <v>simvastatine oral 40mg/</v>
      </c>
    </row>
    <row r="354" customFormat="false" ht="13.8" hidden="false" customHeight="false" outlineLevel="0" collapsed="false">
      <c r="A354" s="91" t="n">
        <v>1556</v>
      </c>
      <c r="B354" s="0" t="s">
        <v>2040</v>
      </c>
      <c r="C354" s="92"/>
      <c r="D354" s="92"/>
      <c r="E354" s="92"/>
      <c r="F354" s="92"/>
      <c r="G354" s="0" t="n">
        <v>1557</v>
      </c>
      <c r="H354" s="91" t="n">
        <v>197410301</v>
      </c>
      <c r="I354" s="91" t="n">
        <v>197410301</v>
      </c>
      <c r="J354" s="2" t="str">
        <f aca="false">CONCATENATE(BI354," ",CK354," ",BE354," ",BO354," ",R354,S354," x ",DK354,DL354,"/",DN354,DO354)</f>
        <v>GRC Simvastatin ΒΙΑΝΕΞ Α.Ε. film-coated tablet 10 x 20mg/</v>
      </c>
      <c r="K354" s="2" t="str">
        <f aca="false">CONCATENATE(BI354," ",CK354," ",BE354," ",BO354," ",R354,S354," x ",DK354,DL354,"/",DN354,DO354)</f>
        <v>GRC Simvastatin ΒΙΑΝΕΞ Α.Ε. film-coated tablet 10 x 20mg/</v>
      </c>
      <c r="L354" s="2"/>
      <c r="M354" s="2"/>
      <c r="N354" s="2"/>
      <c r="O354" s="2"/>
      <c r="P354" s="0" t="n">
        <v>10</v>
      </c>
      <c r="Q354" s="73"/>
      <c r="R354" s="0" t="n">
        <v>10</v>
      </c>
      <c r="S354" s="73"/>
      <c r="T354" s="92"/>
      <c r="U354" s="92"/>
      <c r="V354" s="92"/>
      <c r="W354" s="92"/>
      <c r="X354" s="2"/>
      <c r="Y354" s="2"/>
      <c r="Z354" s="2"/>
      <c r="AA354" s="2" t="n">
        <v>10</v>
      </c>
      <c r="AB354" s="2"/>
      <c r="AC354" s="0" t="s">
        <v>2041</v>
      </c>
      <c r="AD354" s="2"/>
      <c r="AE354" s="2"/>
      <c r="AF354" s="110" t="n">
        <v>10221000</v>
      </c>
      <c r="AG354" s="0" t="s">
        <v>781</v>
      </c>
      <c r="AH354" s="0" t="s">
        <v>1659</v>
      </c>
      <c r="AI354" s="0" t="s">
        <v>1660</v>
      </c>
      <c r="AJ354" s="34" t="n">
        <v>15054000</v>
      </c>
      <c r="AK354" s="93" t="s">
        <v>183</v>
      </c>
      <c r="AL354" s="2"/>
      <c r="AM354" s="2"/>
      <c r="AN354" s="2"/>
      <c r="AO354" s="2"/>
      <c r="AP354" s="0" t="n">
        <v>10</v>
      </c>
      <c r="AR354" s="73"/>
      <c r="AS354" s="73" t="n">
        <f aca="false">AS353+1</f>
        <v>56565869</v>
      </c>
      <c r="AT354" s="36" t="str">
        <f aca="false">CONCATENATE(BI354," ",CK354," ",BE354," ",BO354," ",DK354,DL354,"/",DN354,DO354)</f>
        <v>GRC Simvastatin ΒΙΑΝΕΞ Α.Ε. film-coated tablet 20mg/</v>
      </c>
      <c r="AU354" s="29"/>
      <c r="AW354" s="2"/>
      <c r="AX354" s="33" t="s">
        <v>2042</v>
      </c>
      <c r="AY354" s="2"/>
      <c r="AZ354" s="0" t="s">
        <v>1143</v>
      </c>
      <c r="BA354" s="4" t="s">
        <v>1144</v>
      </c>
      <c r="BB354" s="110" t="n">
        <v>10221000</v>
      </c>
      <c r="BC354" s="0" t="s">
        <v>781</v>
      </c>
      <c r="BD354" s="94"/>
      <c r="BE354" s="0" t="s">
        <v>1632</v>
      </c>
      <c r="BF354" s="2"/>
      <c r="BG354" s="0" t="s">
        <v>1611</v>
      </c>
      <c r="BH354" s="2"/>
      <c r="BI354" s="95" t="s">
        <v>1384</v>
      </c>
      <c r="BJ354" s="0" t="str">
        <f aca="false">CONCATENATE(CK354," ",BO354," ",DK354,DL354,"/",DN354,DO354)</f>
        <v>Simvastatin film-coated tablet 20mg/</v>
      </c>
      <c r="BK354" s="95"/>
      <c r="BL354" s="0" t="str">
        <f aca="false">CONCATENATE(CK354," ",BO354," ",DK354,DL354,"/",DN354,DO354)</f>
        <v>Simvastatin film-coated tablet 20mg/</v>
      </c>
      <c r="BM354" s="2"/>
      <c r="BN354" s="110" t="n">
        <v>10221000</v>
      </c>
      <c r="BO354" s="0" t="s">
        <v>781</v>
      </c>
      <c r="BP354" s="92"/>
      <c r="BQ354" s="92"/>
      <c r="BR354" s="2"/>
      <c r="BS354" s="0" t="s">
        <v>1659</v>
      </c>
      <c r="BT354" s="2"/>
      <c r="BU354" s="2"/>
      <c r="BV354" s="34" t="n">
        <v>15054000</v>
      </c>
      <c r="BW354" s="93" t="s">
        <v>183</v>
      </c>
      <c r="BX354" s="2"/>
      <c r="BY354" s="2"/>
      <c r="BZ354" s="0" t="n">
        <v>20053000</v>
      </c>
      <c r="CA354" s="100" t="s">
        <v>191</v>
      </c>
      <c r="CB354" s="92"/>
      <c r="CC354" s="92"/>
      <c r="CD354" s="2"/>
      <c r="CE354" s="2"/>
      <c r="CF354" s="2"/>
      <c r="CG354" s="2"/>
      <c r="CH354" s="43" t="n">
        <v>100000091786</v>
      </c>
      <c r="CI354" s="43" t="s">
        <v>192</v>
      </c>
      <c r="CJ354" s="43" t="n">
        <v>100000091786</v>
      </c>
      <c r="CK354" s="0" t="s">
        <v>1144</v>
      </c>
      <c r="CL354" s="73"/>
      <c r="CM354" s="43" t="n">
        <v>100000091786</v>
      </c>
      <c r="CN354" s="73" t="s">
        <v>1148</v>
      </c>
      <c r="CO354" s="92"/>
      <c r="CP354" s="98"/>
      <c r="CQ354" s="0" t="n">
        <v>79902639</v>
      </c>
      <c r="CR354" s="2"/>
      <c r="CS354" s="2"/>
      <c r="CX354" s="2"/>
      <c r="CY354" s="2"/>
      <c r="CZ354" s="92"/>
      <c r="DA354" s="92"/>
      <c r="DB354" s="92"/>
      <c r="DC354" s="92"/>
      <c r="DD354" s="92"/>
      <c r="DE354" s="99" t="s">
        <v>877</v>
      </c>
      <c r="DF354" s="0" t="s">
        <v>202</v>
      </c>
      <c r="DG354" s="11"/>
      <c r="DH354" s="46" t="n">
        <v>1</v>
      </c>
      <c r="DI354" s="93" t="s">
        <v>183</v>
      </c>
      <c r="DJ354" s="34" t="n">
        <v>15054000</v>
      </c>
      <c r="DK354" s="99" t="s">
        <v>877</v>
      </c>
      <c r="DL354" s="5" t="s">
        <v>202</v>
      </c>
      <c r="DS354" s="0" t="s">
        <v>1729</v>
      </c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99"/>
      <c r="EH354" s="2"/>
      <c r="EI354" s="2"/>
      <c r="EJ354" s="2"/>
      <c r="EK354" s="2"/>
      <c r="ER354" s="32" t="str">
        <f aca="false">CONCATENATE(CN354," ",FD354," ",DK354,DL354,"/",DN354,DO354)</f>
        <v>simvastatine oral 20mg/</v>
      </c>
      <c r="FD354" s="33" t="s">
        <v>210</v>
      </c>
      <c r="FE354" s="32" t="str">
        <f aca="false">CONCATENATE(CN354," ",FD354," ",DK354,DL354,"/",DN354,DO354)</f>
        <v>simvastatine oral 20mg/</v>
      </c>
    </row>
    <row r="355" customFormat="false" ht="13.8" hidden="false" customHeight="false" outlineLevel="0" collapsed="false">
      <c r="A355" s="91" t="n">
        <v>1557</v>
      </c>
      <c r="B355" s="0" t="s">
        <v>2043</v>
      </c>
      <c r="C355" s="92"/>
      <c r="D355" s="92"/>
      <c r="E355" s="92"/>
      <c r="F355" s="92"/>
      <c r="G355" s="0" t="n">
        <v>4677</v>
      </c>
      <c r="H355" s="91" t="n">
        <v>262600103</v>
      </c>
      <c r="I355" s="91" t="n">
        <v>262600103</v>
      </c>
      <c r="J355" s="2" t="str">
        <f aca="false">CONCATENATE(BI355," ",CK355," ",BE355," ",BO355," ",R355,S355," x ",DK355,DL355,"/",DN355,DO355)</f>
        <v>GRC Simvastatin ΒΙΑΝΕΞ Α.Ε. film-coated tablet 10 x 40mg/</v>
      </c>
      <c r="K355" s="2" t="str">
        <f aca="false">CONCATENATE(BI355," ",CK355," ",BE355," ",BO355," ",R355,S355," x ",DK355,DL355,"/",DN355,DO355)</f>
        <v>GRC Simvastatin ΒΙΑΝΕΞ Α.Ε. film-coated tablet 10 x 40mg/</v>
      </c>
      <c r="L355" s="2"/>
      <c r="M355" s="2"/>
      <c r="N355" s="2"/>
      <c r="O355" s="2"/>
      <c r="P355" s="0" t="n">
        <v>10</v>
      </c>
      <c r="Q355" s="73"/>
      <c r="R355" s="0" t="n">
        <v>10</v>
      </c>
      <c r="S355" s="73"/>
      <c r="T355" s="92"/>
      <c r="U355" s="92"/>
      <c r="V355" s="92"/>
      <c r="W355" s="92"/>
      <c r="X355" s="2"/>
      <c r="Y355" s="2"/>
      <c r="Z355" s="2"/>
      <c r="AA355" s="2" t="n">
        <v>30</v>
      </c>
      <c r="AB355" s="2"/>
      <c r="AC355" s="0" t="s">
        <v>1378</v>
      </c>
      <c r="AD355" s="2"/>
      <c r="AE355" s="2"/>
      <c r="AF355" s="110" t="n">
        <v>10221000</v>
      </c>
      <c r="AG355" s="0" t="s">
        <v>781</v>
      </c>
      <c r="AH355" s="0" t="s">
        <v>1659</v>
      </c>
      <c r="AI355" s="0" t="s">
        <v>1660</v>
      </c>
      <c r="AJ355" s="34" t="n">
        <v>15054000</v>
      </c>
      <c r="AK355" s="93" t="s">
        <v>183</v>
      </c>
      <c r="AL355" s="2"/>
      <c r="AM355" s="2"/>
      <c r="AN355" s="2"/>
      <c r="AO355" s="2"/>
      <c r="AP355" s="0" t="n">
        <v>10</v>
      </c>
      <c r="AR355" s="73"/>
      <c r="AS355" s="73" t="n">
        <f aca="false">AS354+1</f>
        <v>56565870</v>
      </c>
      <c r="AT355" s="36" t="str">
        <f aca="false">CONCATENATE(BI355," ",CK355," ",BE355," ",BO355," ",DK355,DL355,"/",DN355,DO355)</f>
        <v>GRC Simvastatin ΒΙΑΝΕΞ Α.Ε. film-coated tablet 40mg/</v>
      </c>
      <c r="AU355" s="29"/>
      <c r="AW355" s="2"/>
      <c r="AX355" s="33" t="s">
        <v>2044</v>
      </c>
      <c r="AY355" s="2"/>
      <c r="AZ355" s="0" t="s">
        <v>1143</v>
      </c>
      <c r="BA355" s="4" t="s">
        <v>1144</v>
      </c>
      <c r="BB355" s="110" t="n">
        <v>10221000</v>
      </c>
      <c r="BC355" s="0" t="s">
        <v>781</v>
      </c>
      <c r="BD355" s="94"/>
      <c r="BE355" s="0" t="s">
        <v>1632</v>
      </c>
      <c r="BF355" s="2"/>
      <c r="BG355" s="0" t="s">
        <v>2045</v>
      </c>
      <c r="BH355" s="2"/>
      <c r="BI355" s="95" t="s">
        <v>1384</v>
      </c>
      <c r="BJ355" s="0" t="str">
        <f aca="false">CONCATENATE(CK355," ",BO355," ",DK355,DL355,"/",DN355,DO355)</f>
        <v>Simvastatin film-coated tablet 40mg/</v>
      </c>
      <c r="BK355" s="95"/>
      <c r="BL355" s="0" t="str">
        <f aca="false">CONCATENATE(CK355," ",BO355," ",DK355,DL355,"/",DN355,DO355)</f>
        <v>Simvastatin film-coated tablet 40mg/</v>
      </c>
      <c r="BM355" s="2"/>
      <c r="BN355" s="110" t="n">
        <v>10221000</v>
      </c>
      <c r="BO355" s="0" t="s">
        <v>781</v>
      </c>
      <c r="BP355" s="92"/>
      <c r="BQ355" s="92"/>
      <c r="BR355" s="2"/>
      <c r="BS355" s="0" t="s">
        <v>1659</v>
      </c>
      <c r="BT355" s="2"/>
      <c r="BU355" s="2"/>
      <c r="BV355" s="34" t="n">
        <v>15054000</v>
      </c>
      <c r="BW355" s="93" t="s">
        <v>183</v>
      </c>
      <c r="BX355" s="2"/>
      <c r="BY355" s="2"/>
      <c r="BZ355" s="0" t="n">
        <v>20053000</v>
      </c>
      <c r="CA355" s="100" t="s">
        <v>191</v>
      </c>
      <c r="CB355" s="92"/>
      <c r="CC355" s="92"/>
      <c r="CD355" s="2"/>
      <c r="CE355" s="2"/>
      <c r="CF355" s="2"/>
      <c r="CG355" s="2"/>
      <c r="CH355" s="43" t="n">
        <v>100000091786</v>
      </c>
      <c r="CI355" s="43" t="s">
        <v>192</v>
      </c>
      <c r="CJ355" s="43" t="n">
        <v>100000091786</v>
      </c>
      <c r="CK355" s="0" t="s">
        <v>1144</v>
      </c>
      <c r="CL355" s="73"/>
      <c r="CM355" s="43" t="n">
        <v>100000091786</v>
      </c>
      <c r="CN355" s="73" t="s">
        <v>1148</v>
      </c>
      <c r="CO355" s="92"/>
      <c r="CP355" s="98"/>
      <c r="CQ355" s="0" t="n">
        <v>79902639</v>
      </c>
      <c r="CR355" s="2"/>
      <c r="CS355" s="2"/>
      <c r="CX355" s="2"/>
      <c r="CY355" s="2"/>
      <c r="CZ355" s="92"/>
      <c r="DA355" s="92"/>
      <c r="DB355" s="92"/>
      <c r="DC355" s="92"/>
      <c r="DD355" s="92"/>
      <c r="DE355" s="99" t="s">
        <v>1756</v>
      </c>
      <c r="DF355" s="0" t="s">
        <v>202</v>
      </c>
      <c r="DG355" s="11"/>
      <c r="DH355" s="46" t="n">
        <v>1</v>
      </c>
      <c r="DI355" s="93" t="s">
        <v>183</v>
      </c>
      <c r="DJ355" s="34" t="n">
        <v>15054000</v>
      </c>
      <c r="DK355" s="99" t="s">
        <v>1756</v>
      </c>
      <c r="DL355" s="5" t="s">
        <v>202</v>
      </c>
      <c r="DS355" s="0" t="s">
        <v>1729</v>
      </c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99"/>
      <c r="EH355" s="2"/>
      <c r="EI355" s="2"/>
      <c r="EJ355" s="2"/>
      <c r="EK355" s="2"/>
      <c r="ER355" s="32" t="str">
        <f aca="false">CONCATENATE(CN355," ",FD355," ",DK355,DL355,"/",DN355,DO355)</f>
        <v>simvastatine oral 40mg/</v>
      </c>
      <c r="FD355" s="33" t="s">
        <v>210</v>
      </c>
      <c r="FE355" s="32" t="str">
        <f aca="false">CONCATENATE(CN355," ",FD355," ",DK355,DL355,"/",DN355,DO355)</f>
        <v>simvastatine oral 40mg/</v>
      </c>
    </row>
    <row r="356" customFormat="false" ht="13.8" hidden="false" customHeight="false" outlineLevel="0" collapsed="false">
      <c r="A356" s="91" t="n">
        <v>4677</v>
      </c>
      <c r="B356" s="0" t="s">
        <v>2046</v>
      </c>
      <c r="C356" s="92"/>
      <c r="D356" s="92"/>
      <c r="E356" s="92"/>
      <c r="F356" s="92"/>
      <c r="G356" s="0" t="n">
        <v>4109</v>
      </c>
      <c r="H356" s="91" t="n">
        <v>255240102</v>
      </c>
      <c r="I356" s="91" t="n">
        <v>255240102</v>
      </c>
      <c r="J356" s="2" t="str">
        <f aca="false">CONCATENATE(BI356," ",CK356," ",BE356," ",BO356," ",R356,S356," x ",DK356,DL356,"/",DN356,DO356)</f>
        <v>GRC Simvastatin ΦΕΡΑΚΟΝ Ι.Κ.Ε. film-coated tablet 30 x 40mg/</v>
      </c>
      <c r="K356" s="2" t="str">
        <f aca="false">CONCATENATE(BI356," ",CK356," ",BE356," ",BO356," ",R356,S356," x ",DK356,DL356,"/",DN356,DO356)</f>
        <v>GRC Simvastatin ΦΕΡΑΚΟΝ Ι.Κ.Ε. film-coated tablet 30 x 40mg/</v>
      </c>
      <c r="L356" s="2"/>
      <c r="M356" s="2"/>
      <c r="N356" s="2"/>
      <c r="O356" s="2"/>
      <c r="P356" s="0" t="n">
        <v>30</v>
      </c>
      <c r="Q356" s="73"/>
      <c r="R356" s="0" t="n">
        <v>30</v>
      </c>
      <c r="S356" s="73"/>
      <c r="T356" s="92"/>
      <c r="U356" s="92"/>
      <c r="V356" s="92"/>
      <c r="W356" s="92"/>
      <c r="X356" s="2"/>
      <c r="Y356" s="2"/>
      <c r="Z356" s="2"/>
      <c r="AA356" s="2" t="n">
        <v>30</v>
      </c>
      <c r="AB356" s="2"/>
      <c r="AC356" s="0" t="s">
        <v>1650</v>
      </c>
      <c r="AD356" s="2"/>
      <c r="AE356" s="2"/>
      <c r="AF356" s="110" t="n">
        <v>10221000</v>
      </c>
      <c r="AG356" s="0" t="s">
        <v>781</v>
      </c>
      <c r="AH356" s="0" t="s">
        <v>1659</v>
      </c>
      <c r="AI356" s="0" t="s">
        <v>1660</v>
      </c>
      <c r="AJ356" s="34" t="n">
        <v>15054000</v>
      </c>
      <c r="AK356" s="93" t="s">
        <v>183</v>
      </c>
      <c r="AL356" s="2"/>
      <c r="AM356" s="2"/>
      <c r="AN356" s="2"/>
      <c r="AO356" s="2"/>
      <c r="AP356" s="0" t="n">
        <v>30</v>
      </c>
      <c r="AR356" s="73"/>
      <c r="AS356" s="73" t="n">
        <f aca="false">AS355+1</f>
        <v>56565871</v>
      </c>
      <c r="AT356" s="36" t="str">
        <f aca="false">CONCATENATE(BI356," ",CK356," ",BE356," ",BO356," ",DK356,DL356,"/",DN356,DO356)</f>
        <v>GRC Simvastatin ΦΕΡΑΚΟΝ Ι.Κ.Ε. film-coated tablet 40mg/</v>
      </c>
      <c r="AU356" s="29"/>
      <c r="AW356" s="2"/>
      <c r="AX356" s="33" t="s">
        <v>2047</v>
      </c>
      <c r="AY356" s="2"/>
      <c r="AZ356" s="0" t="s">
        <v>1143</v>
      </c>
      <c r="BA356" s="4" t="s">
        <v>1144</v>
      </c>
      <c r="BB356" s="110" t="n">
        <v>10221000</v>
      </c>
      <c r="BC356" s="0" t="s">
        <v>781</v>
      </c>
      <c r="BD356" s="94"/>
      <c r="BE356" s="0" t="s">
        <v>2048</v>
      </c>
      <c r="BF356" s="2"/>
      <c r="BG356" s="0" t="s">
        <v>2049</v>
      </c>
      <c r="BH356" s="2"/>
      <c r="BI356" s="95" t="s">
        <v>1384</v>
      </c>
      <c r="BJ356" s="0" t="str">
        <f aca="false">CONCATENATE(CK356," ",BO356," ",DK356,DL356,"/",DN356,DO356)</f>
        <v>Simvastatin film-coated tablet 40mg/</v>
      </c>
      <c r="BK356" s="95"/>
      <c r="BL356" s="0" t="str">
        <f aca="false">CONCATENATE(CK356," ",BO356," ",DK356,DL356,"/",DN356,DO356)</f>
        <v>Simvastatin film-coated tablet 40mg/</v>
      </c>
      <c r="BM356" s="2"/>
      <c r="BN356" s="110" t="n">
        <v>10221000</v>
      </c>
      <c r="BO356" s="0" t="s">
        <v>781</v>
      </c>
      <c r="BP356" s="92"/>
      <c r="BQ356" s="92"/>
      <c r="BR356" s="2"/>
      <c r="BS356" s="0" t="s">
        <v>1659</v>
      </c>
      <c r="BT356" s="2"/>
      <c r="BU356" s="2"/>
      <c r="BV356" s="34" t="n">
        <v>15054000</v>
      </c>
      <c r="BW356" s="93" t="s">
        <v>183</v>
      </c>
      <c r="BX356" s="2"/>
      <c r="BY356" s="2"/>
      <c r="BZ356" s="0" t="n">
        <v>20053000</v>
      </c>
      <c r="CA356" s="100" t="s">
        <v>191</v>
      </c>
      <c r="CB356" s="92"/>
      <c r="CC356" s="92"/>
      <c r="CD356" s="2"/>
      <c r="CE356" s="2"/>
      <c r="CF356" s="2"/>
      <c r="CG356" s="2"/>
      <c r="CH356" s="43" t="n">
        <v>100000091786</v>
      </c>
      <c r="CI356" s="43" t="s">
        <v>192</v>
      </c>
      <c r="CJ356" s="43" t="n">
        <v>100000091786</v>
      </c>
      <c r="CK356" s="0" t="s">
        <v>1144</v>
      </c>
      <c r="CL356" s="73"/>
      <c r="CM356" s="43" t="n">
        <v>100000091786</v>
      </c>
      <c r="CN356" s="73" t="s">
        <v>1148</v>
      </c>
      <c r="CO356" s="92"/>
      <c r="CP356" s="98"/>
      <c r="CQ356" s="0" t="n">
        <v>79902639</v>
      </c>
      <c r="CR356" s="2"/>
      <c r="CS356" s="2"/>
      <c r="CX356" s="2"/>
      <c r="CY356" s="2"/>
      <c r="CZ356" s="92"/>
      <c r="DA356" s="92"/>
      <c r="DB356" s="92"/>
      <c r="DC356" s="92"/>
      <c r="DD356" s="92"/>
      <c r="DE356" s="99" t="s">
        <v>1756</v>
      </c>
      <c r="DF356" s="0" t="s">
        <v>202</v>
      </c>
      <c r="DG356" s="11"/>
      <c r="DH356" s="46" t="n">
        <v>1</v>
      </c>
      <c r="DI356" s="93" t="s">
        <v>183</v>
      </c>
      <c r="DJ356" s="34" t="n">
        <v>15054000</v>
      </c>
      <c r="DK356" s="99" t="s">
        <v>1756</v>
      </c>
      <c r="DL356" s="5" t="s">
        <v>202</v>
      </c>
      <c r="DS356" s="0" t="s">
        <v>1725</v>
      </c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99"/>
      <c r="EH356" s="2"/>
      <c r="EI356" s="2"/>
      <c r="EJ356" s="2"/>
      <c r="EK356" s="2"/>
      <c r="ER356" s="32" t="str">
        <f aca="false">CONCATENATE(CN356," ",FD356," ",DK356,DL356,"/",DN356,DO356)</f>
        <v>simvastatine oral 40mg/</v>
      </c>
      <c r="FD356" s="33" t="s">
        <v>210</v>
      </c>
      <c r="FE356" s="32" t="str">
        <f aca="false">CONCATENATE(CN356," ",FD356," ",DK356,DL356,"/",DN356,DO356)</f>
        <v>simvastatine oral 40mg/</v>
      </c>
    </row>
    <row r="357" customFormat="false" ht="13.8" hidden="false" customHeight="false" outlineLevel="0" collapsed="false">
      <c r="A357" s="91" t="n">
        <v>4109</v>
      </c>
      <c r="B357" s="0" t="s">
        <v>2050</v>
      </c>
      <c r="C357" s="92"/>
      <c r="D357" s="92"/>
      <c r="E357" s="92"/>
      <c r="F357" s="92"/>
      <c r="G357" s="0" t="n">
        <v>4110</v>
      </c>
      <c r="H357" s="91" t="n">
        <v>255240203</v>
      </c>
      <c r="I357" s="91" t="n">
        <v>255240203</v>
      </c>
      <c r="J357" s="2" t="str">
        <f aca="false">CONCATENATE(BI357," ",CK357," ",BE357," ",BO357," ",R357,S357," x ",DK357,DL357,"/",DN357,DO357)</f>
        <v>GRC Simvastatin DOC PHARMA AE film-coated tablet 30 x 20mg/</v>
      </c>
      <c r="K357" s="2" t="str">
        <f aca="false">CONCATENATE(BI357," ",CK357," ",BE357," ",BO357," ",R357,S357," x ",DK357,DL357,"/",DN357,DO357)</f>
        <v>GRC Simvastatin DOC PHARMA AE film-coated tablet 30 x 20mg/</v>
      </c>
      <c r="L357" s="2"/>
      <c r="M357" s="2"/>
      <c r="N357" s="2"/>
      <c r="O357" s="2"/>
      <c r="P357" s="0" t="n">
        <v>30</v>
      </c>
      <c r="Q357" s="73"/>
      <c r="R357" s="0" t="n">
        <v>30</v>
      </c>
      <c r="S357" s="73"/>
      <c r="T357" s="92"/>
      <c r="U357" s="92"/>
      <c r="V357" s="92"/>
      <c r="W357" s="92"/>
      <c r="X357" s="0" t="s">
        <v>180</v>
      </c>
      <c r="Y357" s="2"/>
      <c r="Z357" s="2"/>
      <c r="AA357" s="2" t="n">
        <v>30</v>
      </c>
      <c r="AB357" s="2"/>
      <c r="AC357" s="0" t="s">
        <v>2051</v>
      </c>
      <c r="AD357" s="2"/>
      <c r="AE357" s="2"/>
      <c r="AF357" s="110" t="n">
        <v>10221000</v>
      </c>
      <c r="AG357" s="0" t="s">
        <v>781</v>
      </c>
      <c r="AH357" s="0" t="s">
        <v>1659</v>
      </c>
      <c r="AI357" s="0" t="s">
        <v>1660</v>
      </c>
      <c r="AJ357" s="34" t="n">
        <v>15054000</v>
      </c>
      <c r="AK357" s="93" t="s">
        <v>183</v>
      </c>
      <c r="AL357" s="2"/>
      <c r="AM357" s="2"/>
      <c r="AN357" s="2"/>
      <c r="AO357" s="2"/>
      <c r="AP357" s="0" t="n">
        <v>30</v>
      </c>
      <c r="AR357" s="73"/>
      <c r="AS357" s="73" t="n">
        <f aca="false">AS356+1</f>
        <v>56565872</v>
      </c>
      <c r="AT357" s="36" t="str">
        <f aca="false">CONCATENATE(BI357," ",CK357," ",BE357," ",BO357," ",DK357,DL357,"/",DN357,DO357)</f>
        <v>GRC Simvastatin DOC PHARMA AE film-coated tablet 20mg/</v>
      </c>
      <c r="AU357" s="29"/>
      <c r="AW357" s="2"/>
      <c r="AX357" s="33" t="s">
        <v>2052</v>
      </c>
      <c r="AY357" s="2"/>
      <c r="AZ357" s="0" t="s">
        <v>1143</v>
      </c>
      <c r="BA357" s="4" t="s">
        <v>1144</v>
      </c>
      <c r="BB357" s="110" t="n">
        <v>10221000</v>
      </c>
      <c r="BC357" s="0" t="s">
        <v>781</v>
      </c>
      <c r="BD357" s="94"/>
      <c r="BE357" s="0" t="s">
        <v>2053</v>
      </c>
      <c r="BF357" s="2"/>
      <c r="BG357" s="0" t="s">
        <v>2049</v>
      </c>
      <c r="BH357" s="2"/>
      <c r="BI357" s="95" t="s">
        <v>1384</v>
      </c>
      <c r="BJ357" s="0" t="str">
        <f aca="false">CONCATENATE(CK357," ",BO357," ",DK357,DL357,"/",DN357,DO357)</f>
        <v>Simvastatin film-coated tablet 20mg/</v>
      </c>
      <c r="BK357" s="95"/>
      <c r="BL357" s="0" t="str">
        <f aca="false">CONCATENATE(CK357," ",BO357," ",DK357,DL357,"/",DN357,DO357)</f>
        <v>Simvastatin film-coated tablet 20mg/</v>
      </c>
      <c r="BM357" s="2"/>
      <c r="BN357" s="110" t="n">
        <v>10221000</v>
      </c>
      <c r="BO357" s="0" t="s">
        <v>781</v>
      </c>
      <c r="BP357" s="92"/>
      <c r="BQ357" s="92"/>
      <c r="BR357" s="2"/>
      <c r="BS357" s="0" t="s">
        <v>1659</v>
      </c>
      <c r="BT357" s="2"/>
      <c r="BU357" s="2"/>
      <c r="BV357" s="34" t="n">
        <v>15054000</v>
      </c>
      <c r="BW357" s="93" t="s">
        <v>183</v>
      </c>
      <c r="BX357" s="2"/>
      <c r="BY357" s="2"/>
      <c r="BZ357" s="0" t="n">
        <v>20053000</v>
      </c>
      <c r="CA357" s="100" t="s">
        <v>191</v>
      </c>
      <c r="CB357" s="92"/>
      <c r="CC357" s="92"/>
      <c r="CD357" s="2"/>
      <c r="CE357" s="2"/>
      <c r="CF357" s="2"/>
      <c r="CG357" s="2"/>
      <c r="CH357" s="43" t="n">
        <v>100000091786</v>
      </c>
      <c r="CI357" s="43" t="s">
        <v>192</v>
      </c>
      <c r="CJ357" s="43" t="n">
        <v>100000091786</v>
      </c>
      <c r="CK357" s="0" t="s">
        <v>1144</v>
      </c>
      <c r="CL357" s="73"/>
      <c r="CM357" s="43" t="n">
        <v>100000091786</v>
      </c>
      <c r="CN357" s="73" t="s">
        <v>1148</v>
      </c>
      <c r="CO357" s="92"/>
      <c r="CP357" s="98"/>
      <c r="CQ357" s="0" t="n">
        <v>79902639</v>
      </c>
      <c r="CR357" s="2"/>
      <c r="CS357" s="2"/>
      <c r="CX357" s="2"/>
      <c r="CY357" s="2"/>
      <c r="CZ357" s="92"/>
      <c r="DA357" s="92"/>
      <c r="DB357" s="92"/>
      <c r="DC357" s="92"/>
      <c r="DD357" s="92"/>
      <c r="DE357" s="99" t="s">
        <v>877</v>
      </c>
      <c r="DF357" s="0" t="s">
        <v>202</v>
      </c>
      <c r="DG357" s="11"/>
      <c r="DH357" s="46" t="n">
        <v>1</v>
      </c>
      <c r="DI357" s="93" t="s">
        <v>183</v>
      </c>
      <c r="DJ357" s="34" t="n">
        <v>15054000</v>
      </c>
      <c r="DK357" s="99" t="s">
        <v>877</v>
      </c>
      <c r="DL357" s="5" t="s">
        <v>202</v>
      </c>
      <c r="DS357" s="0" t="s">
        <v>1729</v>
      </c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99"/>
      <c r="EH357" s="2"/>
      <c r="EI357" s="2"/>
      <c r="EJ357" s="2"/>
      <c r="EK357" s="2"/>
      <c r="ER357" s="32" t="str">
        <f aca="false">CONCATENATE(CN357," ",FD357," ",DK357,DL357,"/",DN357,DO357)</f>
        <v>simvastatine oral 20mg/</v>
      </c>
      <c r="FD357" s="33" t="s">
        <v>210</v>
      </c>
      <c r="FE357" s="32" t="str">
        <f aca="false">CONCATENATE(CN357," ",FD357," ",DK357,DL357,"/",DN357,DO357)</f>
        <v>simvastatine oral 20mg/</v>
      </c>
    </row>
    <row r="358" customFormat="false" ht="13.8" hidden="false" customHeight="false" outlineLevel="0" collapsed="false">
      <c r="A358" s="91" t="n">
        <v>4110</v>
      </c>
      <c r="B358" s="0" t="s">
        <v>2054</v>
      </c>
      <c r="C358" s="92"/>
      <c r="D358" s="92"/>
      <c r="E358" s="92"/>
      <c r="F358" s="92"/>
      <c r="G358" s="0" t="n">
        <v>4644</v>
      </c>
      <c r="H358" s="91" t="n">
        <v>262290103</v>
      </c>
      <c r="I358" s="91" t="n">
        <v>262290103</v>
      </c>
      <c r="J358" s="2" t="str">
        <f aca="false">CONCATENATE(BI358," ",CK358," ",BE358," ",BO358," ",R358,S358," x ",DK358,DL358,"/",DN358,DO358)</f>
        <v>GRC Simvastatin DOC PHARMA AE film-coated tablet 30 x 40mg/</v>
      </c>
      <c r="K358" s="2" t="str">
        <f aca="false">CONCATENATE(BI358," ",CK358," ",BE358," ",BO358," ",R358,S358," x ",DK358,DL358,"/",DN358,DO358)</f>
        <v>GRC Simvastatin DOC PHARMA AE film-coated tablet 30 x 40mg/</v>
      </c>
      <c r="L358" s="2"/>
      <c r="M358" s="2"/>
      <c r="N358" s="2"/>
      <c r="O358" s="2"/>
      <c r="P358" s="0" t="n">
        <v>30</v>
      </c>
      <c r="Q358" s="73"/>
      <c r="R358" s="0" t="n">
        <v>30</v>
      </c>
      <c r="S358" s="73"/>
      <c r="T358" s="92"/>
      <c r="U358" s="92"/>
      <c r="V358" s="92"/>
      <c r="W358" s="92"/>
      <c r="X358" s="0" t="s">
        <v>1087</v>
      </c>
      <c r="Y358" s="2"/>
      <c r="Z358" s="2"/>
      <c r="AA358" s="2" t="n">
        <v>30</v>
      </c>
      <c r="AB358" s="2"/>
      <c r="AC358" s="0" t="s">
        <v>1378</v>
      </c>
      <c r="AD358" s="2"/>
      <c r="AE358" s="2"/>
      <c r="AF358" s="110" t="n">
        <v>10221000</v>
      </c>
      <c r="AG358" s="0" t="s">
        <v>781</v>
      </c>
      <c r="AH358" s="0" t="s">
        <v>1659</v>
      </c>
      <c r="AI358" s="0" t="s">
        <v>1660</v>
      </c>
      <c r="AJ358" s="34" t="n">
        <v>15054000</v>
      </c>
      <c r="AK358" s="93" t="s">
        <v>183</v>
      </c>
      <c r="AL358" s="2"/>
      <c r="AM358" s="2"/>
      <c r="AN358" s="2"/>
      <c r="AO358" s="2"/>
      <c r="AP358" s="0" t="n">
        <v>30</v>
      </c>
      <c r="AR358" s="73"/>
      <c r="AS358" s="73" t="n">
        <f aca="false">AS357+1</f>
        <v>56565873</v>
      </c>
      <c r="AT358" s="36" t="str">
        <f aca="false">CONCATENATE(BI358," ",CK358," ",BE358," ",BO358," ",DK358,DL358,"/",DN358,DO358)</f>
        <v>GRC Simvastatin DOC PHARMA AE film-coated tablet 40mg/</v>
      </c>
      <c r="AU358" s="29"/>
      <c r="AW358" s="2"/>
      <c r="AX358" s="33" t="s">
        <v>2055</v>
      </c>
      <c r="AY358" s="2"/>
      <c r="AZ358" s="0" t="s">
        <v>1143</v>
      </c>
      <c r="BA358" s="4" t="s">
        <v>1144</v>
      </c>
      <c r="BB358" s="110" t="n">
        <v>10221000</v>
      </c>
      <c r="BC358" s="0" t="s">
        <v>781</v>
      </c>
      <c r="BD358" s="94"/>
      <c r="BE358" s="0" t="s">
        <v>2053</v>
      </c>
      <c r="BF358" s="2"/>
      <c r="BG358" s="0" t="s">
        <v>2056</v>
      </c>
      <c r="BH358" s="2"/>
      <c r="BI358" s="95" t="s">
        <v>1384</v>
      </c>
      <c r="BJ358" s="0" t="str">
        <f aca="false">CONCATENATE(CK358," ",BO358," ",DK358,DL358,"/",DN358,DO358)</f>
        <v>Simvastatin film-coated tablet 40mg/</v>
      </c>
      <c r="BK358" s="95"/>
      <c r="BL358" s="0" t="str">
        <f aca="false">CONCATENATE(CK358," ",BO358," ",DK358,DL358,"/",DN358,DO358)</f>
        <v>Simvastatin film-coated tablet 40mg/</v>
      </c>
      <c r="BM358" s="2"/>
      <c r="BN358" s="110" t="n">
        <v>10221000</v>
      </c>
      <c r="BO358" s="0" t="s">
        <v>781</v>
      </c>
      <c r="BP358" s="92"/>
      <c r="BQ358" s="92"/>
      <c r="BR358" s="2"/>
      <c r="BS358" s="0" t="s">
        <v>1659</v>
      </c>
      <c r="BT358" s="2"/>
      <c r="BU358" s="2"/>
      <c r="BV358" s="34" t="n">
        <v>15054000</v>
      </c>
      <c r="BW358" s="93" t="s">
        <v>183</v>
      </c>
      <c r="BX358" s="2"/>
      <c r="BY358" s="2"/>
      <c r="BZ358" s="0" t="n">
        <v>20053000</v>
      </c>
      <c r="CA358" s="100" t="s">
        <v>191</v>
      </c>
      <c r="CB358" s="92"/>
      <c r="CC358" s="92"/>
      <c r="CD358" s="2"/>
      <c r="CE358" s="2"/>
      <c r="CF358" s="2"/>
      <c r="CG358" s="2"/>
      <c r="CH358" s="43" t="n">
        <v>100000091786</v>
      </c>
      <c r="CI358" s="43" t="s">
        <v>192</v>
      </c>
      <c r="CJ358" s="43" t="n">
        <v>100000091786</v>
      </c>
      <c r="CK358" s="0" t="s">
        <v>1144</v>
      </c>
      <c r="CL358" s="73"/>
      <c r="CM358" s="43" t="n">
        <v>100000091786</v>
      </c>
      <c r="CN358" s="73" t="s">
        <v>1148</v>
      </c>
      <c r="CO358" s="92"/>
      <c r="CP358" s="98"/>
      <c r="CQ358" s="0" t="n">
        <v>79902639</v>
      </c>
      <c r="CR358" s="2"/>
      <c r="CS358" s="2"/>
      <c r="CX358" s="2"/>
      <c r="CY358" s="2"/>
      <c r="CZ358" s="92"/>
      <c r="DA358" s="92"/>
      <c r="DB358" s="92"/>
      <c r="DC358" s="92"/>
      <c r="DD358" s="92"/>
      <c r="DE358" s="99" t="s">
        <v>1756</v>
      </c>
      <c r="DF358" s="0" t="s">
        <v>202</v>
      </c>
      <c r="DG358" s="11"/>
      <c r="DH358" s="46" t="n">
        <v>1</v>
      </c>
      <c r="DI358" s="93" t="s">
        <v>183</v>
      </c>
      <c r="DJ358" s="34" t="n">
        <v>15054000</v>
      </c>
      <c r="DK358" s="99" t="s">
        <v>1756</v>
      </c>
      <c r="DL358" s="5" t="s">
        <v>202</v>
      </c>
      <c r="DS358" s="0" t="s">
        <v>1729</v>
      </c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99"/>
      <c r="EH358" s="2"/>
      <c r="EI358" s="2"/>
      <c r="EJ358" s="2"/>
      <c r="EK358" s="2"/>
      <c r="ER358" s="32" t="str">
        <f aca="false">CONCATENATE(CN358," ",FD358," ",DK358,DL358,"/",DN358,DO358)</f>
        <v>simvastatine oral 40mg/</v>
      </c>
      <c r="FD358" s="33" t="s">
        <v>210</v>
      </c>
      <c r="FE358" s="32" t="str">
        <f aca="false">CONCATENATE(CN358," ",FD358," ",DK358,DL358,"/",DN358,DO358)</f>
        <v>simvastatine oral 40mg/</v>
      </c>
    </row>
    <row r="359" customFormat="false" ht="13.8" hidden="false" customHeight="false" outlineLevel="0" collapsed="false">
      <c r="A359" s="91" t="n">
        <v>4644</v>
      </c>
      <c r="B359" s="0" t="s">
        <v>2057</v>
      </c>
      <c r="C359" s="92"/>
      <c r="D359" s="92"/>
      <c r="E359" s="92"/>
      <c r="F359" s="92"/>
      <c r="G359" s="0" t="n">
        <v>4645</v>
      </c>
      <c r="H359" s="91" t="n">
        <v>262300102</v>
      </c>
      <c r="I359" s="91" t="n">
        <v>262300102</v>
      </c>
      <c r="J359" s="2" t="str">
        <f aca="false">CONCATENATE(BI359," ",CK359," ",BE359," ",BO359," ",R359,S359," x ",DK359,DL359,"/",DN359,DO359)</f>
        <v>GRC Simvastatin BIORESPOND Ε.Π.Ε. film-coated tablet 30 x 40mg/</v>
      </c>
      <c r="K359" s="2" t="str">
        <f aca="false">CONCATENATE(BI359," ",CK359," ",BE359," ",BO359," ",R359,S359," x ",DK359,DL359,"/",DN359,DO359)</f>
        <v>GRC Simvastatin BIORESPOND Ε.Π.Ε. film-coated tablet 30 x 40mg/</v>
      </c>
      <c r="L359" s="2"/>
      <c r="M359" s="2"/>
      <c r="N359" s="2"/>
      <c r="O359" s="2"/>
      <c r="P359" s="0" t="n">
        <v>30</v>
      </c>
      <c r="Q359" s="73"/>
      <c r="R359" s="0" t="n">
        <v>30</v>
      </c>
      <c r="S359" s="73"/>
      <c r="T359" s="92"/>
      <c r="U359" s="92"/>
      <c r="V359" s="92"/>
      <c r="W359" s="92"/>
      <c r="X359" s="0" t="s">
        <v>2058</v>
      </c>
      <c r="Y359" s="2"/>
      <c r="Z359" s="2"/>
      <c r="AA359" s="2" t="n">
        <v>20</v>
      </c>
      <c r="AB359" s="2"/>
      <c r="AC359" s="0" t="s">
        <v>1700</v>
      </c>
      <c r="AD359" s="2"/>
      <c r="AE359" s="2"/>
      <c r="AF359" s="110" t="n">
        <v>10221000</v>
      </c>
      <c r="AG359" s="0" t="s">
        <v>781</v>
      </c>
      <c r="AH359" s="0" t="s">
        <v>1659</v>
      </c>
      <c r="AI359" s="0" t="s">
        <v>1660</v>
      </c>
      <c r="AJ359" s="34" t="n">
        <v>15054000</v>
      </c>
      <c r="AK359" s="93" t="s">
        <v>183</v>
      </c>
      <c r="AL359" s="2"/>
      <c r="AM359" s="2"/>
      <c r="AN359" s="2"/>
      <c r="AO359" s="2"/>
      <c r="AP359" s="0" t="n">
        <v>30</v>
      </c>
      <c r="AR359" s="73"/>
      <c r="AS359" s="73" t="n">
        <f aca="false">AS358+1</f>
        <v>56565874</v>
      </c>
      <c r="AT359" s="36" t="str">
        <f aca="false">CONCATENATE(BI359," ",CK359," ",BE359," ",BO359," ",DK359,DL359,"/",DN359,DO359)</f>
        <v>GRC Simvastatin BIORESPOND Ε.Π.Ε. film-coated tablet 40mg/</v>
      </c>
      <c r="AU359" s="29"/>
      <c r="AW359" s="2"/>
      <c r="AX359" s="33" t="s">
        <v>2059</v>
      </c>
      <c r="AY359" s="2"/>
      <c r="AZ359" s="0" t="s">
        <v>1143</v>
      </c>
      <c r="BA359" s="4" t="s">
        <v>1144</v>
      </c>
      <c r="BB359" s="110" t="n">
        <v>10221000</v>
      </c>
      <c r="BC359" s="0" t="s">
        <v>781</v>
      </c>
      <c r="BD359" s="94"/>
      <c r="BE359" s="0" t="s">
        <v>2060</v>
      </c>
      <c r="BF359" s="2"/>
      <c r="BG359" s="0" t="s">
        <v>2061</v>
      </c>
      <c r="BH359" s="2"/>
      <c r="BI359" s="95" t="s">
        <v>1384</v>
      </c>
      <c r="BJ359" s="0" t="str">
        <f aca="false">CONCATENATE(CK359," ",BO359," ",DK359,DL359,"/",DN359,DO359)</f>
        <v>Simvastatin film-coated tablet 40mg/</v>
      </c>
      <c r="BK359" s="95"/>
      <c r="BL359" s="0" t="str">
        <f aca="false">CONCATENATE(CK359," ",BO359," ",DK359,DL359,"/",DN359,DO359)</f>
        <v>Simvastatin film-coated tablet 40mg/</v>
      </c>
      <c r="BM359" s="2"/>
      <c r="BN359" s="110" t="n">
        <v>10221000</v>
      </c>
      <c r="BO359" s="0" t="s">
        <v>781</v>
      </c>
      <c r="BP359" s="92"/>
      <c r="BQ359" s="92"/>
      <c r="BR359" s="2"/>
      <c r="BS359" s="0" t="s">
        <v>1659</v>
      </c>
      <c r="BT359" s="2"/>
      <c r="BU359" s="2"/>
      <c r="BV359" s="34" t="n">
        <v>15054000</v>
      </c>
      <c r="BW359" s="93" t="s">
        <v>183</v>
      </c>
      <c r="BX359" s="2"/>
      <c r="BY359" s="2"/>
      <c r="BZ359" s="0" t="n">
        <v>20053000</v>
      </c>
      <c r="CA359" s="100" t="s">
        <v>191</v>
      </c>
      <c r="CB359" s="92"/>
      <c r="CC359" s="92"/>
      <c r="CD359" s="2"/>
      <c r="CE359" s="2"/>
      <c r="CF359" s="2"/>
      <c r="CG359" s="2"/>
      <c r="CH359" s="43" t="n">
        <v>100000091786</v>
      </c>
      <c r="CI359" s="43" t="s">
        <v>192</v>
      </c>
      <c r="CJ359" s="43" t="n">
        <v>100000091786</v>
      </c>
      <c r="CK359" s="0" t="s">
        <v>1144</v>
      </c>
      <c r="CL359" s="73"/>
      <c r="CM359" s="43" t="n">
        <v>100000091786</v>
      </c>
      <c r="CN359" s="73" t="s">
        <v>1148</v>
      </c>
      <c r="CO359" s="92"/>
      <c r="CP359" s="98"/>
      <c r="CQ359" s="0" t="n">
        <v>79902639</v>
      </c>
      <c r="CR359" s="2"/>
      <c r="CS359" s="2"/>
      <c r="CX359" s="2"/>
      <c r="CY359" s="2"/>
      <c r="CZ359" s="92"/>
      <c r="DA359" s="92"/>
      <c r="DB359" s="92"/>
      <c r="DC359" s="92"/>
      <c r="DD359" s="92"/>
      <c r="DE359" s="99" t="s">
        <v>1756</v>
      </c>
      <c r="DF359" s="0" t="s">
        <v>202</v>
      </c>
      <c r="DG359" s="11"/>
      <c r="DH359" s="46" t="n">
        <v>1</v>
      </c>
      <c r="DI359" s="93" t="s">
        <v>183</v>
      </c>
      <c r="DJ359" s="34" t="n">
        <v>15054000</v>
      </c>
      <c r="DK359" s="99" t="s">
        <v>1756</v>
      </c>
      <c r="DL359" s="5" t="s">
        <v>202</v>
      </c>
      <c r="DS359" s="0" t="s">
        <v>1729</v>
      </c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99"/>
      <c r="EH359" s="2"/>
      <c r="EI359" s="2"/>
      <c r="EJ359" s="2"/>
      <c r="EK359" s="2"/>
      <c r="ER359" s="32" t="str">
        <f aca="false">CONCATENATE(CN359," ",FD359," ",DK359,DL359,"/",DN359,DO359)</f>
        <v>simvastatine oral 40mg/</v>
      </c>
      <c r="FD359" s="33" t="s">
        <v>210</v>
      </c>
      <c r="FE359" s="32" t="str">
        <f aca="false">CONCATENATE(CN359," ",FD359," ",DK359,DL359,"/",DN359,DO359)</f>
        <v>simvastatine oral 40mg/</v>
      </c>
    </row>
    <row r="360" customFormat="false" ht="13.8" hidden="false" customHeight="false" outlineLevel="0" collapsed="false">
      <c r="A360" s="91" t="n">
        <v>4645</v>
      </c>
      <c r="B360" s="0" t="s">
        <v>2062</v>
      </c>
      <c r="C360" s="92"/>
      <c r="D360" s="92"/>
      <c r="E360" s="92"/>
      <c r="F360" s="92"/>
      <c r="G360" s="0" t="n">
        <v>4687</v>
      </c>
      <c r="H360" s="91" t="n">
        <v>262710102</v>
      </c>
      <c r="I360" s="91" t="n">
        <v>262710102</v>
      </c>
      <c r="J360" s="2" t="str">
        <f aca="false">CONCATENATE(BI360," ",CK360," ",BE360," ",BO360," ",R360,S360," x ",DK360,DL360,"/",DN360,DO360)</f>
        <v>GRC Simvastatin HEREMCO Μ.Ε.Π.Ε. film-coated tablet 20 x 40mg/</v>
      </c>
      <c r="K360" s="2" t="str">
        <f aca="false">CONCATENATE(BI360," ",CK360," ",BE360," ",BO360," ",R360,S360," x ",DK360,DL360,"/",DN360,DO360)</f>
        <v>GRC Simvastatin HEREMCO Μ.Ε.Π.Ε. film-coated tablet 20 x 40mg/</v>
      </c>
      <c r="L360" s="2"/>
      <c r="M360" s="2"/>
      <c r="N360" s="2"/>
      <c r="O360" s="2"/>
      <c r="P360" s="0" t="n">
        <v>20</v>
      </c>
      <c r="Q360" s="73"/>
      <c r="R360" s="0" t="n">
        <v>20</v>
      </c>
      <c r="S360" s="73"/>
      <c r="T360" s="92"/>
      <c r="U360" s="92"/>
      <c r="V360" s="92"/>
      <c r="W360" s="92"/>
      <c r="X360" s="0" t="s">
        <v>877</v>
      </c>
      <c r="Y360" s="2"/>
      <c r="Z360" s="2"/>
      <c r="AA360" s="2" t="n">
        <v>30</v>
      </c>
      <c r="AB360" s="2"/>
      <c r="AC360" s="0" t="s">
        <v>1378</v>
      </c>
      <c r="AD360" s="2"/>
      <c r="AE360" s="2"/>
      <c r="AF360" s="110" t="n">
        <v>10221000</v>
      </c>
      <c r="AG360" s="0" t="s">
        <v>781</v>
      </c>
      <c r="AH360" s="0" t="s">
        <v>1659</v>
      </c>
      <c r="AI360" s="0" t="s">
        <v>1660</v>
      </c>
      <c r="AJ360" s="34" t="n">
        <v>15054000</v>
      </c>
      <c r="AK360" s="93" t="s">
        <v>183</v>
      </c>
      <c r="AL360" s="2"/>
      <c r="AM360" s="2"/>
      <c r="AN360" s="2"/>
      <c r="AO360" s="2"/>
      <c r="AP360" s="0" t="n">
        <v>20</v>
      </c>
      <c r="AR360" s="73"/>
      <c r="AS360" s="73" t="n">
        <f aca="false">AS359+1</f>
        <v>56565875</v>
      </c>
      <c r="AT360" s="36" t="str">
        <f aca="false">CONCATENATE(BI360," ",CK360," ",BE360," ",BO360," ",DK360,DL360,"/",DN360,DO360)</f>
        <v>GRC Simvastatin HEREMCO Μ.Ε.Π.Ε. film-coated tablet 40mg/</v>
      </c>
      <c r="AU360" s="29"/>
      <c r="AW360" s="2"/>
      <c r="AX360" s="33" t="s">
        <v>2063</v>
      </c>
      <c r="AY360" s="2"/>
      <c r="AZ360" s="0" t="s">
        <v>1143</v>
      </c>
      <c r="BA360" s="4" t="s">
        <v>1144</v>
      </c>
      <c r="BB360" s="110" t="n">
        <v>10221000</v>
      </c>
      <c r="BC360" s="0" t="s">
        <v>781</v>
      </c>
      <c r="BD360" s="94"/>
      <c r="BE360" s="0" t="s">
        <v>1914</v>
      </c>
      <c r="BF360" s="2"/>
      <c r="BG360" s="0" t="s">
        <v>2064</v>
      </c>
      <c r="BH360" s="2"/>
      <c r="BI360" s="95" t="s">
        <v>1384</v>
      </c>
      <c r="BJ360" s="0" t="str">
        <f aca="false">CONCATENATE(CK360," ",BO360," ",DK360,DL360,"/",DN360,DO360)</f>
        <v>Simvastatin film-coated tablet 40mg/</v>
      </c>
      <c r="BK360" s="95"/>
      <c r="BL360" s="0" t="str">
        <f aca="false">CONCATENATE(CK360," ",BO360," ",DK360,DL360,"/",DN360,DO360)</f>
        <v>Simvastatin film-coated tablet 40mg/</v>
      </c>
      <c r="BM360" s="2"/>
      <c r="BN360" s="110" t="n">
        <v>10221000</v>
      </c>
      <c r="BO360" s="0" t="s">
        <v>781</v>
      </c>
      <c r="BP360" s="92"/>
      <c r="BQ360" s="92"/>
      <c r="BR360" s="2"/>
      <c r="BS360" s="0" t="s">
        <v>1659</v>
      </c>
      <c r="BT360" s="2"/>
      <c r="BU360" s="2"/>
      <c r="BV360" s="34" t="n">
        <v>15054000</v>
      </c>
      <c r="BW360" s="93" t="s">
        <v>183</v>
      </c>
      <c r="BX360" s="2"/>
      <c r="BY360" s="2"/>
      <c r="BZ360" s="0" t="n">
        <v>20053000</v>
      </c>
      <c r="CA360" s="100" t="s">
        <v>191</v>
      </c>
      <c r="CB360" s="92"/>
      <c r="CC360" s="92"/>
      <c r="CD360" s="2"/>
      <c r="CE360" s="2"/>
      <c r="CF360" s="2"/>
      <c r="CG360" s="2"/>
      <c r="CH360" s="43" t="n">
        <v>100000091786</v>
      </c>
      <c r="CI360" s="43" t="s">
        <v>192</v>
      </c>
      <c r="CJ360" s="43" t="n">
        <v>100000091786</v>
      </c>
      <c r="CK360" s="0" t="s">
        <v>1144</v>
      </c>
      <c r="CL360" s="73"/>
      <c r="CM360" s="43" t="n">
        <v>100000091786</v>
      </c>
      <c r="CN360" s="73" t="s">
        <v>1148</v>
      </c>
      <c r="CO360" s="92"/>
      <c r="CP360" s="98"/>
      <c r="CQ360" s="0" t="n">
        <v>79902639</v>
      </c>
      <c r="CR360" s="2"/>
      <c r="CS360" s="2"/>
      <c r="CX360" s="2"/>
      <c r="CY360" s="2"/>
      <c r="CZ360" s="92"/>
      <c r="DA360" s="92"/>
      <c r="DB360" s="92"/>
      <c r="DC360" s="92"/>
      <c r="DD360" s="92"/>
      <c r="DE360" s="99" t="s">
        <v>1756</v>
      </c>
      <c r="DF360" s="0" t="s">
        <v>202</v>
      </c>
      <c r="DG360" s="11"/>
      <c r="DH360" s="46" t="n">
        <v>1</v>
      </c>
      <c r="DI360" s="93" t="s">
        <v>183</v>
      </c>
      <c r="DJ360" s="34" t="n">
        <v>15054000</v>
      </c>
      <c r="DK360" s="99" t="s">
        <v>1756</v>
      </c>
      <c r="DL360" s="5" t="s">
        <v>202</v>
      </c>
      <c r="DS360" s="0" t="s">
        <v>1725</v>
      </c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99"/>
      <c r="EH360" s="2"/>
      <c r="EI360" s="2"/>
      <c r="EJ360" s="2"/>
      <c r="EK360" s="2"/>
      <c r="ER360" s="32" t="str">
        <f aca="false">CONCATENATE(CN360," ",FD360," ",DK360,DL360,"/",DN360,DO360)</f>
        <v>simvastatine oral 40mg/</v>
      </c>
      <c r="FD360" s="33" t="s">
        <v>210</v>
      </c>
      <c r="FE360" s="32" t="str">
        <f aca="false">CONCATENATE(CN360," ",FD360," ",DK360,DL360,"/",DN360,DO360)</f>
        <v>simvastatine oral 40mg/</v>
      </c>
    </row>
    <row r="361" customFormat="false" ht="13.8" hidden="false" customHeight="false" outlineLevel="0" collapsed="false">
      <c r="A361" s="91" t="n">
        <v>4687</v>
      </c>
      <c r="B361" s="0" t="s">
        <v>2065</v>
      </c>
      <c r="C361" s="92"/>
      <c r="D361" s="92"/>
      <c r="E361" s="92"/>
      <c r="F361" s="92"/>
      <c r="G361" s="0" t="n">
        <v>4688</v>
      </c>
      <c r="H361" s="91" t="n">
        <v>262710202</v>
      </c>
      <c r="I361" s="91" t="n">
        <v>262710202</v>
      </c>
      <c r="J361" s="2" t="str">
        <f aca="false">CONCATENATE(BI361," ",CK361," ",BE361," ",BO361," ",R361,S361," x ",DK361,DL361,"/",DN361,DO361)</f>
        <v>GRC Simvastatin PLA PHARMACEUTICALS A.E. film-coated tablet 30 x 20mg/</v>
      </c>
      <c r="K361" s="2" t="str">
        <f aca="false">CONCATENATE(BI361," ",CK361," ",BE361," ",BO361," ",R361,S361," x ",DK361,DL361,"/",DN361,DO361)</f>
        <v>GRC Simvastatin PLA PHARMACEUTICALS A.E. film-coated tablet 30 x 20mg/</v>
      </c>
      <c r="L361" s="2"/>
      <c r="M361" s="2"/>
      <c r="N361" s="2"/>
      <c r="O361" s="2"/>
      <c r="P361" s="0" t="n">
        <v>30</v>
      </c>
      <c r="Q361" s="73"/>
      <c r="R361" s="0" t="n">
        <v>30</v>
      </c>
      <c r="S361" s="73"/>
      <c r="T361" s="92"/>
      <c r="U361" s="92"/>
      <c r="V361" s="92"/>
      <c r="W361" s="92"/>
      <c r="X361" s="0" t="s">
        <v>322</v>
      </c>
      <c r="Y361" s="2"/>
      <c r="Z361" s="2"/>
      <c r="AA361" s="2" t="n">
        <v>30</v>
      </c>
      <c r="AB361" s="2"/>
      <c r="AC361" s="0" t="s">
        <v>1378</v>
      </c>
      <c r="AD361" s="2"/>
      <c r="AE361" s="2"/>
      <c r="AF361" s="110" t="n">
        <v>10221000</v>
      </c>
      <c r="AG361" s="0" t="s">
        <v>781</v>
      </c>
      <c r="AH361" s="0" t="s">
        <v>1659</v>
      </c>
      <c r="AI361" s="0" t="s">
        <v>1660</v>
      </c>
      <c r="AJ361" s="34" t="n">
        <v>15054000</v>
      </c>
      <c r="AK361" s="93" t="s">
        <v>183</v>
      </c>
      <c r="AL361" s="2"/>
      <c r="AM361" s="2"/>
      <c r="AN361" s="2"/>
      <c r="AO361" s="2"/>
      <c r="AP361" s="0" t="n">
        <v>30</v>
      </c>
      <c r="AR361" s="73"/>
      <c r="AS361" s="73" t="n">
        <f aca="false">AS360+1</f>
        <v>56565876</v>
      </c>
      <c r="AT361" s="36" t="str">
        <f aca="false">CONCATENATE(BI361," ",CK361," ",BE361," ",BO361," ",DK361,DL361,"/",DN361,DO361)</f>
        <v>GRC Simvastatin PLA PHARMACEUTICALS A.E. film-coated tablet 20mg/</v>
      </c>
      <c r="AU361" s="29"/>
      <c r="AW361" s="2"/>
      <c r="AX361" s="33" t="s">
        <v>2066</v>
      </c>
      <c r="AY361" s="2"/>
      <c r="AZ361" s="0" t="s">
        <v>1143</v>
      </c>
      <c r="BA361" s="4" t="s">
        <v>1144</v>
      </c>
      <c r="BB361" s="110" t="n">
        <v>10221000</v>
      </c>
      <c r="BC361" s="0" t="s">
        <v>781</v>
      </c>
      <c r="BD361" s="94"/>
      <c r="BE361" s="0" t="s">
        <v>2067</v>
      </c>
      <c r="BF361" s="2"/>
      <c r="BG361" s="0" t="s">
        <v>2064</v>
      </c>
      <c r="BH361" s="2"/>
      <c r="BI361" s="95" t="s">
        <v>1384</v>
      </c>
      <c r="BJ361" s="0" t="str">
        <f aca="false">CONCATENATE(CK361," ",BO361," ",DK361,DL361,"/",DN361,DO361)</f>
        <v>Simvastatin film-coated tablet 20mg/</v>
      </c>
      <c r="BK361" s="95"/>
      <c r="BL361" s="0" t="str">
        <f aca="false">CONCATENATE(CK361," ",BO361," ",DK361,DL361,"/",DN361,DO361)</f>
        <v>Simvastatin film-coated tablet 20mg/</v>
      </c>
      <c r="BM361" s="2"/>
      <c r="BN361" s="110" t="n">
        <v>10221000</v>
      </c>
      <c r="BO361" s="0" t="s">
        <v>781</v>
      </c>
      <c r="BP361" s="92"/>
      <c r="BQ361" s="92"/>
      <c r="BR361" s="2"/>
      <c r="BS361" s="0" t="s">
        <v>1659</v>
      </c>
      <c r="BT361" s="2"/>
      <c r="BU361" s="2"/>
      <c r="BV361" s="34" t="n">
        <v>15054000</v>
      </c>
      <c r="BW361" s="93" t="s">
        <v>183</v>
      </c>
      <c r="BX361" s="2"/>
      <c r="BY361" s="2"/>
      <c r="BZ361" s="0" t="n">
        <v>20053000</v>
      </c>
      <c r="CA361" s="100" t="s">
        <v>191</v>
      </c>
      <c r="CB361" s="92"/>
      <c r="CC361" s="92"/>
      <c r="CD361" s="2"/>
      <c r="CE361" s="2"/>
      <c r="CF361" s="2"/>
      <c r="CG361" s="2"/>
      <c r="CH361" s="43" t="n">
        <v>100000091786</v>
      </c>
      <c r="CI361" s="43" t="s">
        <v>192</v>
      </c>
      <c r="CJ361" s="43" t="n">
        <v>100000091786</v>
      </c>
      <c r="CK361" s="0" t="s">
        <v>1144</v>
      </c>
      <c r="CL361" s="73"/>
      <c r="CM361" s="43" t="n">
        <v>100000091786</v>
      </c>
      <c r="CN361" s="73" t="s">
        <v>1148</v>
      </c>
      <c r="CO361" s="92"/>
      <c r="CP361" s="98"/>
      <c r="CQ361" s="0" t="n">
        <v>79902639</v>
      </c>
      <c r="CR361" s="2"/>
      <c r="CS361" s="2"/>
      <c r="CX361" s="2"/>
      <c r="CY361" s="2"/>
      <c r="CZ361" s="92"/>
      <c r="DA361" s="92"/>
      <c r="DB361" s="92"/>
      <c r="DC361" s="92"/>
      <c r="DD361" s="92"/>
      <c r="DE361" s="99" t="s">
        <v>877</v>
      </c>
      <c r="DF361" s="0" t="s">
        <v>202</v>
      </c>
      <c r="DG361" s="11"/>
      <c r="DH361" s="46" t="n">
        <v>1</v>
      </c>
      <c r="DI361" s="93" t="s">
        <v>183</v>
      </c>
      <c r="DJ361" s="34" t="n">
        <v>15054000</v>
      </c>
      <c r="DK361" s="99" t="s">
        <v>877</v>
      </c>
      <c r="DL361" s="5" t="s">
        <v>202</v>
      </c>
      <c r="DS361" s="0" t="s">
        <v>1729</v>
      </c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99"/>
      <c r="EH361" s="2"/>
      <c r="EI361" s="2"/>
      <c r="EJ361" s="2"/>
      <c r="EK361" s="2"/>
      <c r="ER361" s="32" t="str">
        <f aca="false">CONCATENATE(CN361," ",FD361," ",DK361,DL361,"/",DN361,DO361)</f>
        <v>simvastatine oral 20mg/</v>
      </c>
      <c r="FD361" s="33" t="s">
        <v>210</v>
      </c>
      <c r="FE361" s="32" t="str">
        <f aca="false">CONCATENATE(CN361," ",FD361," ",DK361,DL361,"/",DN361,DO361)</f>
        <v>simvastatine oral 20mg/</v>
      </c>
    </row>
    <row r="362" customFormat="false" ht="13.8" hidden="false" customHeight="false" outlineLevel="0" collapsed="false">
      <c r="A362" s="91" t="n">
        <v>4688</v>
      </c>
      <c r="B362" s="0" t="s">
        <v>2068</v>
      </c>
      <c r="C362" s="92"/>
      <c r="D362" s="92"/>
      <c r="E362" s="92"/>
      <c r="F362" s="92"/>
      <c r="G362" s="0" t="n">
        <v>5216</v>
      </c>
      <c r="H362" s="91" t="n">
        <v>268360204</v>
      </c>
      <c r="I362" s="91" t="n">
        <v>268360204</v>
      </c>
      <c r="J362" s="2" t="str">
        <f aca="false">CONCATENATE(BI362," ",CK362," ",BE362," ",BO362," ",R362,S362," x ",DK362,DL362,"/",DN362,DO362)</f>
        <v>GRC Simvastatin PLA PHARMACEUTICALS A.E. film-coated tablet 30 x 40mg/</v>
      </c>
      <c r="K362" s="2" t="str">
        <f aca="false">CONCATENATE(BI362," ",CK362," ",BE362," ",BO362," ",R362,S362," x ",DK362,DL362,"/",DN362,DO362)</f>
        <v>GRC Simvastatin PLA PHARMACEUTICALS A.E. film-coated tablet 30 x 40mg/</v>
      </c>
      <c r="L362" s="2"/>
      <c r="M362" s="2"/>
      <c r="N362" s="2"/>
      <c r="O362" s="2"/>
      <c r="P362" s="0" t="n">
        <v>30</v>
      </c>
      <c r="Q362" s="73"/>
      <c r="R362" s="0" t="n">
        <v>30</v>
      </c>
      <c r="S362" s="73"/>
      <c r="T362" s="92"/>
      <c r="U362" s="92"/>
      <c r="V362" s="92"/>
      <c r="W362" s="92"/>
      <c r="X362" s="0" t="s">
        <v>223</v>
      </c>
      <c r="Y362" s="2"/>
      <c r="Z362" s="2"/>
      <c r="AA362" s="2" t="n">
        <v>30</v>
      </c>
      <c r="AB362" s="2"/>
      <c r="AC362" s="0" t="s">
        <v>2069</v>
      </c>
      <c r="AD362" s="2"/>
      <c r="AE362" s="2"/>
      <c r="AF362" s="110" t="n">
        <v>10221000</v>
      </c>
      <c r="AG362" s="0" t="s">
        <v>781</v>
      </c>
      <c r="AH362" s="0" t="s">
        <v>1659</v>
      </c>
      <c r="AI362" s="0" t="s">
        <v>1660</v>
      </c>
      <c r="AJ362" s="34" t="n">
        <v>15054000</v>
      </c>
      <c r="AK362" s="93" t="s">
        <v>183</v>
      </c>
      <c r="AL362" s="2"/>
      <c r="AM362" s="2"/>
      <c r="AN362" s="2"/>
      <c r="AO362" s="2"/>
      <c r="AP362" s="0" t="n">
        <v>30</v>
      </c>
      <c r="AR362" s="73"/>
      <c r="AS362" s="73" t="n">
        <f aca="false">AS361+1</f>
        <v>56565877</v>
      </c>
      <c r="AT362" s="36" t="str">
        <f aca="false">CONCATENATE(BI362," ",CK362," ",BE362," ",BO362," ",DK362,DL362,"/",DN362,DO362)</f>
        <v>GRC Simvastatin PLA PHARMACEUTICALS A.E. film-coated tablet 40mg/</v>
      </c>
      <c r="AU362" s="29"/>
      <c r="AW362" s="2"/>
      <c r="AX362" s="33" t="s">
        <v>2070</v>
      </c>
      <c r="AY362" s="2"/>
      <c r="AZ362" s="0" t="s">
        <v>1143</v>
      </c>
      <c r="BA362" s="4" t="s">
        <v>1144</v>
      </c>
      <c r="BB362" s="110" t="n">
        <v>10221000</v>
      </c>
      <c r="BC362" s="0" t="s">
        <v>781</v>
      </c>
      <c r="BD362" s="94"/>
      <c r="BE362" s="0" t="s">
        <v>2067</v>
      </c>
      <c r="BF362" s="2"/>
      <c r="BG362" s="0" t="s">
        <v>2071</v>
      </c>
      <c r="BH362" s="2"/>
      <c r="BI362" s="95" t="s">
        <v>1384</v>
      </c>
      <c r="BJ362" s="0" t="str">
        <f aca="false">CONCATENATE(CK362," ",BO362," ",DK362,DL362,"/",DN362,DO362)</f>
        <v>Simvastatin film-coated tablet 40mg/</v>
      </c>
      <c r="BK362" s="95"/>
      <c r="BL362" s="0" t="str">
        <f aca="false">CONCATENATE(CK362," ",BO362," ",DK362,DL362,"/",DN362,DO362)</f>
        <v>Simvastatin film-coated tablet 40mg/</v>
      </c>
      <c r="BM362" s="2"/>
      <c r="BN362" s="110" t="n">
        <v>10221000</v>
      </c>
      <c r="BO362" s="0" t="s">
        <v>781</v>
      </c>
      <c r="BP362" s="92"/>
      <c r="BQ362" s="92"/>
      <c r="BR362" s="2"/>
      <c r="BS362" s="0" t="s">
        <v>1659</v>
      </c>
      <c r="BT362" s="2"/>
      <c r="BU362" s="2"/>
      <c r="BV362" s="34" t="n">
        <v>15054000</v>
      </c>
      <c r="BW362" s="93" t="s">
        <v>183</v>
      </c>
      <c r="BX362" s="2"/>
      <c r="BY362" s="2"/>
      <c r="BZ362" s="0" t="n">
        <v>20053000</v>
      </c>
      <c r="CA362" s="100" t="s">
        <v>191</v>
      </c>
      <c r="CB362" s="92"/>
      <c r="CC362" s="92"/>
      <c r="CD362" s="2"/>
      <c r="CE362" s="2"/>
      <c r="CF362" s="2"/>
      <c r="CG362" s="2"/>
      <c r="CH362" s="43" t="n">
        <v>100000091786</v>
      </c>
      <c r="CI362" s="43" t="s">
        <v>192</v>
      </c>
      <c r="CJ362" s="43" t="n">
        <v>100000091786</v>
      </c>
      <c r="CK362" s="0" t="s">
        <v>1144</v>
      </c>
      <c r="CL362" s="73"/>
      <c r="CM362" s="43" t="n">
        <v>100000091786</v>
      </c>
      <c r="CN362" s="73" t="s">
        <v>1148</v>
      </c>
      <c r="CO362" s="92"/>
      <c r="CP362" s="98"/>
      <c r="CQ362" s="0" t="n">
        <v>79902639</v>
      </c>
      <c r="CR362" s="2"/>
      <c r="CS362" s="2"/>
      <c r="CX362" s="2"/>
      <c r="CY362" s="2"/>
      <c r="CZ362" s="92"/>
      <c r="DA362" s="92"/>
      <c r="DB362" s="92"/>
      <c r="DC362" s="92"/>
      <c r="DD362" s="92"/>
      <c r="DE362" s="99" t="s">
        <v>1756</v>
      </c>
      <c r="DF362" s="0" t="s">
        <v>202</v>
      </c>
      <c r="DG362" s="11"/>
      <c r="DH362" s="46" t="n">
        <v>1</v>
      </c>
      <c r="DI362" s="93" t="s">
        <v>183</v>
      </c>
      <c r="DJ362" s="34" t="n">
        <v>15054000</v>
      </c>
      <c r="DK362" s="99" t="s">
        <v>1756</v>
      </c>
      <c r="DL362" s="5" t="s">
        <v>202</v>
      </c>
      <c r="DS362" s="0" t="s">
        <v>1725</v>
      </c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99"/>
      <c r="EH362" s="2"/>
      <c r="EI362" s="2"/>
      <c r="EJ362" s="2"/>
      <c r="EK362" s="2"/>
      <c r="ER362" s="32" t="str">
        <f aca="false">CONCATENATE(CN362," ",FD362," ",DK362,DL362,"/",DN362,DO362)</f>
        <v>simvastatine oral 40mg/</v>
      </c>
      <c r="FD362" s="33" t="s">
        <v>210</v>
      </c>
      <c r="FE362" s="32" t="str">
        <f aca="false">CONCATENATE(CN362," ",FD362," ",DK362,DL362,"/",DN362,DO362)</f>
        <v>simvastatine oral 40mg/</v>
      </c>
    </row>
    <row r="363" customFormat="false" ht="26.75" hidden="false" customHeight="false" outlineLevel="0" collapsed="false">
      <c r="A363" s="91" t="n">
        <v>5216</v>
      </c>
      <c r="B363" s="0" t="s">
        <v>2072</v>
      </c>
      <c r="C363" s="92"/>
      <c r="D363" s="92"/>
      <c r="E363" s="92"/>
      <c r="F363" s="92"/>
      <c r="G363" s="0" t="n">
        <v>5217</v>
      </c>
      <c r="H363" s="91" t="n">
        <v>268360304</v>
      </c>
      <c r="I363" s="91" t="n">
        <v>268360304</v>
      </c>
      <c r="J363" s="2" t="str">
        <f aca="false">CONCATENATE(BI363," ",CK363," ",BE363," ",BO363," ",R363,S363," x ",DK363,DL363,"/",DN363,DO363)</f>
        <v>GRC Simvastatin Α, ΧΑΤΖΗΑΝΤΩΝΟΓΛΟΥ-VELTIPHARM ΕΠΕ film-coated tablet 30 x 20mg/</v>
      </c>
      <c r="K363" s="2" t="str">
        <f aca="false">CONCATENATE(BI363," ",CK363," ",BE363," ",BO363," ",R363,S363," x ",DK363,DL363,"/",DN363,DO363)</f>
        <v>GRC Simvastatin Α, ΧΑΤΖΗΑΝΤΩΝΟΓΛΟΥ-VELTIPHARM ΕΠΕ film-coated tablet 30 x 20mg/</v>
      </c>
      <c r="L363" s="2"/>
      <c r="M363" s="2"/>
      <c r="N363" s="2"/>
      <c r="O363" s="2"/>
      <c r="P363" s="0" t="n">
        <v>30</v>
      </c>
      <c r="Q363" s="73"/>
      <c r="R363" s="0" t="n">
        <v>30</v>
      </c>
      <c r="S363" s="73"/>
      <c r="T363" s="92"/>
      <c r="U363" s="92"/>
      <c r="V363" s="92"/>
      <c r="W363" s="92"/>
      <c r="X363" s="0" t="s">
        <v>477</v>
      </c>
      <c r="Y363" s="2"/>
      <c r="Z363" s="2"/>
      <c r="AA363" s="2" t="n">
        <v>30</v>
      </c>
      <c r="AB363" s="2"/>
      <c r="AC363" s="0" t="s">
        <v>2073</v>
      </c>
      <c r="AD363" s="2"/>
      <c r="AE363" s="2"/>
      <c r="AF363" s="110" t="n">
        <v>10221000</v>
      </c>
      <c r="AG363" s="0" t="s">
        <v>781</v>
      </c>
      <c r="AH363" s="0" t="s">
        <v>1659</v>
      </c>
      <c r="AI363" s="0" t="s">
        <v>1660</v>
      </c>
      <c r="AJ363" s="34" t="n">
        <v>15054000</v>
      </c>
      <c r="AK363" s="93" t="s">
        <v>183</v>
      </c>
      <c r="AL363" s="2"/>
      <c r="AM363" s="2"/>
      <c r="AN363" s="2"/>
      <c r="AO363" s="2"/>
      <c r="AP363" s="0" t="n">
        <v>30</v>
      </c>
      <c r="AR363" s="73"/>
      <c r="AS363" s="73" t="n">
        <f aca="false">AS362+1</f>
        <v>56565878</v>
      </c>
      <c r="AT363" s="36" t="str">
        <f aca="false">CONCATENATE(BI363," ",CK363," ",BE363," ",BO363," ",DK363,DL363,"/",DN363,DO363)</f>
        <v>GRC Simvastatin Α, ΧΑΤΖΗΑΝΤΩΝΟΓΛΟΥ-VELTIPHARM ΕΠΕ film-coated tablet 20mg/</v>
      </c>
      <c r="AU363" s="29"/>
      <c r="AW363" s="2"/>
      <c r="AX363" s="33" t="s">
        <v>2074</v>
      </c>
      <c r="AY363" s="2"/>
      <c r="AZ363" s="0" t="s">
        <v>1143</v>
      </c>
      <c r="BA363" s="4" t="s">
        <v>1144</v>
      </c>
      <c r="BB363" s="110" t="n">
        <v>10221000</v>
      </c>
      <c r="BC363" s="0" t="s">
        <v>781</v>
      </c>
      <c r="BD363" s="94"/>
      <c r="BE363" s="0" t="s">
        <v>2075</v>
      </c>
      <c r="BF363" s="2"/>
      <c r="BG363" s="0" t="s">
        <v>2076</v>
      </c>
      <c r="BH363" s="2"/>
      <c r="BI363" s="95" t="s">
        <v>1384</v>
      </c>
      <c r="BJ363" s="0" t="str">
        <f aca="false">CONCATENATE(CK363," ",BO363," ",DK363,DL363,"/",DN363,DO363)</f>
        <v>Simvastatin film-coated tablet 20mg/</v>
      </c>
      <c r="BK363" s="95"/>
      <c r="BL363" s="0" t="str">
        <f aca="false">CONCATENATE(CK363," ",BO363," ",DK363,DL363,"/",DN363,DO363)</f>
        <v>Simvastatin film-coated tablet 20mg/</v>
      </c>
      <c r="BM363" s="2"/>
      <c r="BN363" s="110" t="n">
        <v>10221000</v>
      </c>
      <c r="BO363" s="0" t="s">
        <v>781</v>
      </c>
      <c r="BP363" s="92"/>
      <c r="BQ363" s="92"/>
      <c r="BR363" s="2"/>
      <c r="BS363" s="0" t="s">
        <v>1659</v>
      </c>
      <c r="BT363" s="2"/>
      <c r="BU363" s="2"/>
      <c r="BV363" s="34" t="n">
        <v>15054000</v>
      </c>
      <c r="BW363" s="93" t="s">
        <v>183</v>
      </c>
      <c r="BX363" s="2"/>
      <c r="BY363" s="2"/>
      <c r="BZ363" s="0" t="n">
        <v>20053000</v>
      </c>
      <c r="CA363" s="100" t="s">
        <v>191</v>
      </c>
      <c r="CB363" s="92"/>
      <c r="CC363" s="92"/>
      <c r="CD363" s="2"/>
      <c r="CE363" s="2"/>
      <c r="CF363" s="2"/>
      <c r="CG363" s="2"/>
      <c r="CH363" s="43" t="n">
        <v>100000091786</v>
      </c>
      <c r="CI363" s="43" t="s">
        <v>192</v>
      </c>
      <c r="CJ363" s="43" t="n">
        <v>100000091786</v>
      </c>
      <c r="CK363" s="0" t="s">
        <v>1144</v>
      </c>
      <c r="CL363" s="73"/>
      <c r="CM363" s="43" t="n">
        <v>100000091786</v>
      </c>
      <c r="CN363" s="73" t="s">
        <v>1148</v>
      </c>
      <c r="CO363" s="92"/>
      <c r="CP363" s="98"/>
      <c r="CQ363" s="0" t="n">
        <v>79902639</v>
      </c>
      <c r="CR363" s="2"/>
      <c r="CS363" s="2"/>
      <c r="CX363" s="2"/>
      <c r="CY363" s="2"/>
      <c r="CZ363" s="92"/>
      <c r="DA363" s="92"/>
      <c r="DB363" s="92"/>
      <c r="DC363" s="92"/>
      <c r="DD363" s="92"/>
      <c r="DE363" s="99" t="s">
        <v>877</v>
      </c>
      <c r="DF363" s="0" t="s">
        <v>202</v>
      </c>
      <c r="DG363" s="11"/>
      <c r="DH363" s="46" t="n">
        <v>1</v>
      </c>
      <c r="DI363" s="93" t="s">
        <v>183</v>
      </c>
      <c r="DJ363" s="34" t="n">
        <v>15054000</v>
      </c>
      <c r="DK363" s="99" t="s">
        <v>877</v>
      </c>
      <c r="DL363" s="5" t="s">
        <v>202</v>
      </c>
      <c r="DS363" s="0" t="s">
        <v>1729</v>
      </c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99"/>
      <c r="EH363" s="2"/>
      <c r="EI363" s="2"/>
      <c r="EJ363" s="2"/>
      <c r="EK363" s="2"/>
      <c r="ER363" s="32" t="str">
        <f aca="false">CONCATENATE(CN363," ",FD363," ",DK363,DL363,"/",DN363,DO363)</f>
        <v>simvastatine oral 20mg/</v>
      </c>
      <c r="FD363" s="33" t="s">
        <v>210</v>
      </c>
      <c r="FE363" s="32" t="str">
        <f aca="false">CONCATENATE(CN363," ",FD363," ",DK363,DL363,"/",DN363,DO363)</f>
        <v>simvastatine oral 20mg/</v>
      </c>
    </row>
    <row r="364" customFormat="false" ht="13.8" hidden="false" customHeight="false" outlineLevel="0" collapsed="false">
      <c r="A364" s="91" t="n">
        <v>5217</v>
      </c>
      <c r="B364" s="0" t="s">
        <v>2077</v>
      </c>
      <c r="C364" s="92"/>
      <c r="D364" s="92"/>
      <c r="E364" s="92"/>
      <c r="F364" s="92"/>
      <c r="G364" s="0" t="n">
        <v>3453</v>
      </c>
      <c r="H364" s="91" t="n">
        <v>245420202</v>
      </c>
      <c r="I364" s="91" t="n">
        <v>245420202</v>
      </c>
      <c r="J364" s="2" t="str">
        <f aca="false">CONCATENATE(BI364," ",CK364," ",BE364," ",BO364," ",R364,S364," x ",DK364,DL364,"/",DN364,DO364)</f>
        <v>GRC Simvastatin PHARMAZAC AE film-coated tablet 30 x 40mg/</v>
      </c>
      <c r="K364" s="2" t="str">
        <f aca="false">CONCATENATE(BI364," ",CK364," ",BE364," ",BO364," ",R364,S364," x ",DK364,DL364,"/",DN364,DO364)</f>
        <v>GRC Simvastatin PHARMAZAC AE film-coated tablet 30 x 40mg/</v>
      </c>
      <c r="L364" s="2"/>
      <c r="M364" s="2"/>
      <c r="N364" s="2"/>
      <c r="O364" s="2"/>
      <c r="P364" s="0" t="n">
        <v>30</v>
      </c>
      <c r="Q364" s="73"/>
      <c r="R364" s="0" t="n">
        <v>30</v>
      </c>
      <c r="S364" s="73"/>
      <c r="T364" s="92"/>
      <c r="U364" s="92"/>
      <c r="V364" s="92"/>
      <c r="W364" s="92"/>
      <c r="X364" s="0" t="s">
        <v>358</v>
      </c>
      <c r="Y364" s="2"/>
      <c r="Z364" s="2"/>
      <c r="AA364" s="2" t="n">
        <v>30</v>
      </c>
      <c r="AB364" s="2"/>
      <c r="AC364" s="0" t="s">
        <v>1618</v>
      </c>
      <c r="AD364" s="2"/>
      <c r="AE364" s="2"/>
      <c r="AF364" s="110" t="n">
        <v>10221000</v>
      </c>
      <c r="AG364" s="0" t="s">
        <v>781</v>
      </c>
      <c r="AH364" s="0" t="s">
        <v>1659</v>
      </c>
      <c r="AI364" s="0" t="s">
        <v>1660</v>
      </c>
      <c r="AJ364" s="34" t="n">
        <v>15054000</v>
      </c>
      <c r="AK364" s="93" t="s">
        <v>183</v>
      </c>
      <c r="AL364" s="2"/>
      <c r="AM364" s="2"/>
      <c r="AN364" s="2"/>
      <c r="AO364" s="2"/>
      <c r="AP364" s="0" t="n">
        <v>30</v>
      </c>
      <c r="AR364" s="73"/>
      <c r="AS364" s="73" t="n">
        <f aca="false">AS363+1</f>
        <v>56565879</v>
      </c>
      <c r="AT364" s="36" t="str">
        <f aca="false">CONCATENATE(BI364," ",CK364," ",BE364," ",BO364," ",DK364,DL364,"/",DN364,DO364)</f>
        <v>GRC Simvastatin PHARMAZAC AE film-coated tablet 40mg/</v>
      </c>
      <c r="AU364" s="29"/>
      <c r="AW364" s="2"/>
      <c r="AX364" s="33" t="s">
        <v>2078</v>
      </c>
      <c r="AY364" s="2"/>
      <c r="AZ364" s="0" t="s">
        <v>1143</v>
      </c>
      <c r="BA364" s="4" t="s">
        <v>1144</v>
      </c>
      <c r="BB364" s="110" t="n">
        <v>10221000</v>
      </c>
      <c r="BC364" s="0" t="s">
        <v>781</v>
      </c>
      <c r="BD364" s="94"/>
      <c r="BE364" s="0" t="s">
        <v>2079</v>
      </c>
      <c r="BF364" s="2"/>
      <c r="BG364" s="0" t="s">
        <v>2076</v>
      </c>
      <c r="BH364" s="2"/>
      <c r="BI364" s="95" t="s">
        <v>1384</v>
      </c>
      <c r="BJ364" s="0" t="str">
        <f aca="false">CONCATENATE(CK364," ",BO364," ",DK364,DL364,"/",DN364,DO364)</f>
        <v>Simvastatin film-coated tablet 40mg/</v>
      </c>
      <c r="BK364" s="95"/>
      <c r="BL364" s="0" t="str">
        <f aca="false">CONCATENATE(CK364," ",BO364," ",DK364,DL364,"/",DN364,DO364)</f>
        <v>Simvastatin film-coated tablet 40mg/</v>
      </c>
      <c r="BM364" s="2"/>
      <c r="BN364" s="110" t="n">
        <v>10221000</v>
      </c>
      <c r="BO364" s="0" t="s">
        <v>781</v>
      </c>
      <c r="BP364" s="92"/>
      <c r="BQ364" s="92"/>
      <c r="BR364" s="2"/>
      <c r="BS364" s="0" t="s">
        <v>1659</v>
      </c>
      <c r="BT364" s="2"/>
      <c r="BU364" s="2"/>
      <c r="BV364" s="34" t="n">
        <v>15054000</v>
      </c>
      <c r="BW364" s="93" t="s">
        <v>183</v>
      </c>
      <c r="BX364" s="2"/>
      <c r="BY364" s="2"/>
      <c r="BZ364" s="0" t="n">
        <v>20053000</v>
      </c>
      <c r="CA364" s="100" t="s">
        <v>191</v>
      </c>
      <c r="CB364" s="92"/>
      <c r="CC364" s="92"/>
      <c r="CD364" s="2"/>
      <c r="CE364" s="2"/>
      <c r="CF364" s="2"/>
      <c r="CG364" s="2"/>
      <c r="CH364" s="43" t="n">
        <v>100000091786</v>
      </c>
      <c r="CI364" s="43" t="s">
        <v>192</v>
      </c>
      <c r="CJ364" s="43" t="n">
        <v>100000091786</v>
      </c>
      <c r="CK364" s="0" t="s">
        <v>1144</v>
      </c>
      <c r="CL364" s="73"/>
      <c r="CM364" s="43" t="n">
        <v>100000091786</v>
      </c>
      <c r="CN364" s="73" t="s">
        <v>1148</v>
      </c>
      <c r="CO364" s="92"/>
      <c r="CP364" s="98"/>
      <c r="CQ364" s="0" t="n">
        <v>79902639</v>
      </c>
      <c r="CR364" s="2"/>
      <c r="CS364" s="2"/>
      <c r="CX364" s="2"/>
      <c r="CY364" s="2"/>
      <c r="CZ364" s="92"/>
      <c r="DA364" s="92"/>
      <c r="DB364" s="92"/>
      <c r="DC364" s="92"/>
      <c r="DD364" s="92"/>
      <c r="DE364" s="99" t="s">
        <v>1756</v>
      </c>
      <c r="DF364" s="0" t="s">
        <v>202</v>
      </c>
      <c r="DG364" s="11"/>
      <c r="DH364" s="46" t="n">
        <v>1</v>
      </c>
      <c r="DI364" s="93" t="s">
        <v>183</v>
      </c>
      <c r="DJ364" s="34" t="n">
        <v>15054000</v>
      </c>
      <c r="DK364" s="99" t="s">
        <v>1756</v>
      </c>
      <c r="DL364" s="5" t="s">
        <v>202</v>
      </c>
      <c r="DS364" s="0" t="s">
        <v>1725</v>
      </c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99"/>
      <c r="EH364" s="2"/>
      <c r="EI364" s="2"/>
      <c r="EJ364" s="2"/>
      <c r="EK364" s="2"/>
      <c r="ER364" s="32" t="str">
        <f aca="false">CONCATENATE(CN364," ",FD364," ",DK364,DL364,"/",DN364,DO364)</f>
        <v>simvastatine oral 40mg/</v>
      </c>
      <c r="FD364" s="33" t="s">
        <v>210</v>
      </c>
      <c r="FE364" s="32" t="str">
        <f aca="false">CONCATENATE(CN364," ",FD364," ",DK364,DL364,"/",DN364,DO364)</f>
        <v>simvastatine oral 40mg/</v>
      </c>
    </row>
    <row r="365" customFormat="false" ht="13.8" hidden="false" customHeight="false" outlineLevel="0" collapsed="false">
      <c r="A365" s="91" t="n">
        <v>3453</v>
      </c>
      <c r="B365" s="0" t="s">
        <v>2080</v>
      </c>
      <c r="C365" s="92"/>
      <c r="D365" s="92"/>
      <c r="E365" s="92"/>
      <c r="F365" s="92"/>
      <c r="G365" s="0" t="n">
        <v>3454</v>
      </c>
      <c r="H365" s="91" t="n">
        <v>245420302</v>
      </c>
      <c r="I365" s="91" t="n">
        <v>245420302</v>
      </c>
      <c r="J365" s="2" t="str">
        <f aca="false">CONCATENATE(BI365," ",CK365," ",BE365," ",BO365," ",R365,S365," x ",DK365,DL365,"/",DN365,DO365)</f>
        <v>GRC Simvastatin PHARMAZAC AE film-coated tablet 30 x 20mg/</v>
      </c>
      <c r="K365" s="2" t="str">
        <f aca="false">CONCATENATE(BI365," ",CK365," ",BE365," ",BO365," ",R365,S365," x ",DK365,DL365,"/",DN365,DO365)</f>
        <v>GRC Simvastatin PHARMAZAC AE film-coated tablet 30 x 20mg/</v>
      </c>
      <c r="L365" s="2"/>
      <c r="M365" s="2"/>
      <c r="N365" s="2"/>
      <c r="O365" s="2"/>
      <c r="P365" s="0" t="n">
        <v>30</v>
      </c>
      <c r="Q365" s="73"/>
      <c r="R365" s="0" t="n">
        <v>30</v>
      </c>
      <c r="S365" s="73"/>
      <c r="T365" s="92"/>
      <c r="U365" s="92"/>
      <c r="V365" s="92"/>
      <c r="W365" s="92"/>
      <c r="X365" s="0" t="s">
        <v>2081</v>
      </c>
      <c r="Y365" s="2"/>
      <c r="Z365" s="2"/>
      <c r="AA365" s="2" t="n">
        <v>30</v>
      </c>
      <c r="AB365" s="2"/>
      <c r="AC365" s="0" t="s">
        <v>1618</v>
      </c>
      <c r="AD365" s="2"/>
      <c r="AE365" s="2"/>
      <c r="AF365" s="110" t="n">
        <v>10221000</v>
      </c>
      <c r="AG365" s="0" t="s">
        <v>781</v>
      </c>
      <c r="AH365" s="0" t="s">
        <v>1659</v>
      </c>
      <c r="AI365" s="0" t="s">
        <v>1660</v>
      </c>
      <c r="AJ365" s="34" t="n">
        <v>15054000</v>
      </c>
      <c r="AK365" s="93" t="s">
        <v>183</v>
      </c>
      <c r="AL365" s="2"/>
      <c r="AM365" s="2"/>
      <c r="AN365" s="2"/>
      <c r="AO365" s="2"/>
      <c r="AP365" s="0" t="n">
        <v>30</v>
      </c>
      <c r="AR365" s="73"/>
      <c r="AS365" s="73" t="n">
        <f aca="false">AS364+1</f>
        <v>56565880</v>
      </c>
      <c r="AT365" s="36" t="str">
        <f aca="false">CONCATENATE(BI365," ",CK365," ",BE365," ",BO365," ",DK365,DL365,"/",DN365,DO365)</f>
        <v>GRC Simvastatin PHARMAZAC AE film-coated tablet 20mg/</v>
      </c>
      <c r="AU365" s="29"/>
      <c r="AW365" s="2"/>
      <c r="AX365" s="33" t="s">
        <v>2082</v>
      </c>
      <c r="AY365" s="2"/>
      <c r="AZ365" s="0" t="s">
        <v>1143</v>
      </c>
      <c r="BA365" s="4" t="s">
        <v>1144</v>
      </c>
      <c r="BB365" s="110" t="n">
        <v>10221000</v>
      </c>
      <c r="BC365" s="0" t="s">
        <v>781</v>
      </c>
      <c r="BD365" s="94"/>
      <c r="BE365" s="0" t="s">
        <v>2079</v>
      </c>
      <c r="BF365" s="2"/>
      <c r="BG365" s="0" t="s">
        <v>2076</v>
      </c>
      <c r="BH365" s="2"/>
      <c r="BI365" s="95" t="s">
        <v>1384</v>
      </c>
      <c r="BJ365" s="0" t="str">
        <f aca="false">CONCATENATE(CK365," ",BO365," ",DK365,DL365,"/",DN365,DO365)</f>
        <v>Simvastatin film-coated tablet 20mg/</v>
      </c>
      <c r="BK365" s="95"/>
      <c r="BL365" s="0" t="str">
        <f aca="false">CONCATENATE(CK365," ",BO365," ",DK365,DL365,"/",DN365,DO365)</f>
        <v>Simvastatin film-coated tablet 20mg/</v>
      </c>
      <c r="BM365" s="2"/>
      <c r="BN365" s="110" t="n">
        <v>10221000</v>
      </c>
      <c r="BO365" s="0" t="s">
        <v>781</v>
      </c>
      <c r="BP365" s="92"/>
      <c r="BQ365" s="92"/>
      <c r="BR365" s="2"/>
      <c r="BS365" s="0" t="s">
        <v>1659</v>
      </c>
      <c r="BT365" s="2"/>
      <c r="BU365" s="2"/>
      <c r="BV365" s="34" t="n">
        <v>15054000</v>
      </c>
      <c r="BW365" s="93" t="s">
        <v>183</v>
      </c>
      <c r="BX365" s="2"/>
      <c r="BY365" s="2"/>
      <c r="BZ365" s="0" t="n">
        <v>20053000</v>
      </c>
      <c r="CA365" s="100" t="s">
        <v>191</v>
      </c>
      <c r="CB365" s="92"/>
      <c r="CC365" s="92"/>
      <c r="CD365" s="2"/>
      <c r="CE365" s="2"/>
      <c r="CF365" s="2"/>
      <c r="CG365" s="2"/>
      <c r="CH365" s="43" t="n">
        <v>100000091786</v>
      </c>
      <c r="CI365" s="43" t="s">
        <v>192</v>
      </c>
      <c r="CJ365" s="43" t="n">
        <v>100000091786</v>
      </c>
      <c r="CK365" s="0" t="s">
        <v>1144</v>
      </c>
      <c r="CL365" s="73"/>
      <c r="CM365" s="43" t="n">
        <v>100000091786</v>
      </c>
      <c r="CN365" s="73" t="s">
        <v>1148</v>
      </c>
      <c r="CO365" s="92"/>
      <c r="CP365" s="98"/>
      <c r="CQ365" s="0" t="n">
        <v>79902639</v>
      </c>
      <c r="CR365" s="2"/>
      <c r="CS365" s="2"/>
      <c r="CX365" s="2"/>
      <c r="CY365" s="2"/>
      <c r="CZ365" s="92"/>
      <c r="DA365" s="92"/>
      <c r="DB365" s="92"/>
      <c r="DC365" s="92"/>
      <c r="DD365" s="92"/>
      <c r="DE365" s="99" t="s">
        <v>877</v>
      </c>
      <c r="DF365" s="0" t="s">
        <v>202</v>
      </c>
      <c r="DG365" s="11"/>
      <c r="DH365" s="46" t="n">
        <v>1</v>
      </c>
      <c r="DI365" s="93" t="s">
        <v>183</v>
      </c>
      <c r="DJ365" s="34" t="n">
        <v>15054000</v>
      </c>
      <c r="DK365" s="99" t="s">
        <v>877</v>
      </c>
      <c r="DL365" s="5" t="s">
        <v>202</v>
      </c>
      <c r="DS365" s="0" t="s">
        <v>1729</v>
      </c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99"/>
      <c r="EH365" s="2"/>
      <c r="EI365" s="2"/>
      <c r="EJ365" s="2"/>
      <c r="EK365" s="2"/>
      <c r="ER365" s="32" t="str">
        <f aca="false">CONCATENATE(CN365," ",FD365," ",DK365,DL365,"/",DN365,DO365)</f>
        <v>simvastatine oral 20mg/</v>
      </c>
      <c r="FD365" s="33" t="s">
        <v>210</v>
      </c>
      <c r="FE365" s="32" t="str">
        <f aca="false">CONCATENATE(CN365," ",FD365," ",DK365,DL365,"/",DN365,DO365)</f>
        <v>simvastatine oral 20mg/</v>
      </c>
    </row>
    <row r="366" customFormat="false" ht="13.8" hidden="false" customHeight="false" outlineLevel="0" collapsed="false">
      <c r="A366" s="91" t="n">
        <v>3454</v>
      </c>
      <c r="B366" s="0" t="s">
        <v>2083</v>
      </c>
      <c r="C366" s="92"/>
      <c r="D366" s="92"/>
      <c r="E366" s="92"/>
      <c r="F366" s="92"/>
      <c r="G366" s="0" t="n">
        <v>1555</v>
      </c>
      <c r="H366" s="91" t="n">
        <v>197410101</v>
      </c>
      <c r="I366" s="91" t="n">
        <v>197410101</v>
      </c>
      <c r="J366" s="2" t="str">
        <f aca="false">CONCATENATE(BI366," ",CK366," ",BE366," ",BO366," ",R366,S366," x ",DK366,DL366,"/",DN366,DO366)</f>
        <v>GRC Simvastatin PHARMAZAC AE film-coated tablet 30 x 40mg/</v>
      </c>
      <c r="K366" s="2" t="str">
        <f aca="false">CONCATENATE(BI366," ",CK366," ",BE366," ",BO366," ",R366,S366," x ",DK366,DL366,"/",DN366,DO366)</f>
        <v>GRC Simvastatin PHARMAZAC AE film-coated tablet 30 x 40mg/</v>
      </c>
      <c r="L366" s="2"/>
      <c r="M366" s="2"/>
      <c r="N366" s="2"/>
      <c r="O366" s="2"/>
      <c r="P366" s="0" t="n">
        <v>30</v>
      </c>
      <c r="Q366" s="73"/>
      <c r="R366" s="0" t="n">
        <v>30</v>
      </c>
      <c r="S366" s="73"/>
      <c r="T366" s="92"/>
      <c r="U366" s="92"/>
      <c r="V366" s="92"/>
      <c r="W366" s="92"/>
      <c r="X366" s="0" t="s">
        <v>335</v>
      </c>
      <c r="Y366" s="2"/>
      <c r="Z366" s="2"/>
      <c r="AA366" s="2" t="n">
        <v>10</v>
      </c>
      <c r="AB366" s="2"/>
      <c r="AC366" s="0" t="s">
        <v>2084</v>
      </c>
      <c r="AD366" s="2"/>
      <c r="AE366" s="2"/>
      <c r="AF366" s="110" t="n">
        <v>10221000</v>
      </c>
      <c r="AG366" s="0" t="s">
        <v>781</v>
      </c>
      <c r="AH366" s="0" t="s">
        <v>1659</v>
      </c>
      <c r="AI366" s="0" t="s">
        <v>1660</v>
      </c>
      <c r="AJ366" s="34" t="n">
        <v>15054000</v>
      </c>
      <c r="AK366" s="93" t="s">
        <v>183</v>
      </c>
      <c r="AL366" s="2"/>
      <c r="AM366" s="2"/>
      <c r="AN366" s="2"/>
      <c r="AO366" s="2"/>
      <c r="AP366" s="0" t="n">
        <v>30</v>
      </c>
      <c r="AR366" s="73"/>
      <c r="AS366" s="73" t="n">
        <f aca="false">AS365+1</f>
        <v>56565881</v>
      </c>
      <c r="AT366" s="36" t="str">
        <f aca="false">CONCATENATE(BI366," ",CK366," ",BE366," ",BO366," ",DK366,DL366,"/",DN366,DO366)</f>
        <v>GRC Simvastatin PHARMAZAC AE film-coated tablet 40mg/</v>
      </c>
      <c r="AU366" s="29"/>
      <c r="AW366" s="2"/>
      <c r="AX366" s="33" t="s">
        <v>2085</v>
      </c>
      <c r="AY366" s="2"/>
      <c r="AZ366" s="0" t="s">
        <v>1143</v>
      </c>
      <c r="BA366" s="4" t="s">
        <v>1144</v>
      </c>
      <c r="BB366" s="110" t="n">
        <v>10221000</v>
      </c>
      <c r="BC366" s="0" t="s">
        <v>781</v>
      </c>
      <c r="BD366" s="94"/>
      <c r="BE366" s="0" t="s">
        <v>2079</v>
      </c>
      <c r="BF366" s="2"/>
      <c r="BG366" s="0" t="s">
        <v>1611</v>
      </c>
      <c r="BH366" s="2"/>
      <c r="BI366" s="95" t="s">
        <v>1384</v>
      </c>
      <c r="BJ366" s="0" t="str">
        <f aca="false">CONCATENATE(CK366," ",BO366," ",DK366,DL366,"/",DN366,DO366)</f>
        <v>Simvastatin film-coated tablet 40mg/</v>
      </c>
      <c r="BK366" s="95"/>
      <c r="BL366" s="0" t="str">
        <f aca="false">CONCATENATE(CK366," ",BO366," ",DK366,DL366,"/",DN366,DO366)</f>
        <v>Simvastatin film-coated tablet 40mg/</v>
      </c>
      <c r="BM366" s="2"/>
      <c r="BN366" s="110" t="n">
        <v>10221000</v>
      </c>
      <c r="BO366" s="0" t="s">
        <v>781</v>
      </c>
      <c r="BP366" s="92"/>
      <c r="BQ366" s="92"/>
      <c r="BR366" s="2"/>
      <c r="BS366" s="0" t="s">
        <v>1659</v>
      </c>
      <c r="BT366" s="2"/>
      <c r="BU366" s="2"/>
      <c r="BV366" s="34" t="n">
        <v>15054000</v>
      </c>
      <c r="BW366" s="93" t="s">
        <v>183</v>
      </c>
      <c r="BX366" s="2"/>
      <c r="BY366" s="2"/>
      <c r="BZ366" s="0" t="n">
        <v>20053000</v>
      </c>
      <c r="CA366" s="100" t="s">
        <v>191</v>
      </c>
      <c r="CB366" s="92"/>
      <c r="CC366" s="92"/>
      <c r="CD366" s="2"/>
      <c r="CE366" s="2"/>
      <c r="CF366" s="2"/>
      <c r="CG366" s="2"/>
      <c r="CH366" s="43" t="n">
        <v>100000091786</v>
      </c>
      <c r="CI366" s="43" t="s">
        <v>192</v>
      </c>
      <c r="CJ366" s="43" t="n">
        <v>100000091786</v>
      </c>
      <c r="CK366" s="0" t="s">
        <v>1144</v>
      </c>
      <c r="CL366" s="73"/>
      <c r="CM366" s="43" t="n">
        <v>100000091786</v>
      </c>
      <c r="CN366" s="73" t="s">
        <v>1148</v>
      </c>
      <c r="CO366" s="92"/>
      <c r="CP366" s="98"/>
      <c r="CQ366" s="0" t="n">
        <v>79902639</v>
      </c>
      <c r="CR366" s="2"/>
      <c r="CS366" s="2"/>
      <c r="CX366" s="2"/>
      <c r="CY366" s="2"/>
      <c r="CZ366" s="92"/>
      <c r="DA366" s="92"/>
      <c r="DB366" s="92"/>
      <c r="DC366" s="92"/>
      <c r="DD366" s="92"/>
      <c r="DE366" s="99" t="s">
        <v>1756</v>
      </c>
      <c r="DF366" s="0" t="s">
        <v>202</v>
      </c>
      <c r="DG366" s="11"/>
      <c r="DH366" s="46" t="n">
        <v>1</v>
      </c>
      <c r="DI366" s="93" t="s">
        <v>183</v>
      </c>
      <c r="DJ366" s="34" t="n">
        <v>15054000</v>
      </c>
      <c r="DK366" s="99" t="s">
        <v>1756</v>
      </c>
      <c r="DL366" s="5" t="s">
        <v>202</v>
      </c>
      <c r="DS366" s="0" t="s">
        <v>1441</v>
      </c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99"/>
      <c r="EH366" s="2"/>
      <c r="EI366" s="2"/>
      <c r="EJ366" s="2"/>
      <c r="EK366" s="2"/>
      <c r="ER366" s="32" t="str">
        <f aca="false">CONCATENATE(CN366," ",FD366," ",DK366,DL366,"/",DN366,DO366)</f>
        <v>simvastatine oral 40mg/</v>
      </c>
      <c r="FD366" s="33" t="s">
        <v>210</v>
      </c>
      <c r="FE366" s="32" t="str">
        <f aca="false">CONCATENATE(CN366," ",FD366," ",DK366,DL366,"/",DN366,DO366)</f>
        <v>simvastatine oral 40mg/</v>
      </c>
    </row>
    <row r="367" customFormat="false" ht="13.8" hidden="false" customHeight="false" outlineLevel="0" collapsed="false">
      <c r="A367" s="91" t="n">
        <v>1555</v>
      </c>
      <c r="B367" s="0" t="s">
        <v>2086</v>
      </c>
      <c r="C367" s="92"/>
      <c r="D367" s="92"/>
      <c r="E367" s="92"/>
      <c r="F367" s="92"/>
      <c r="G367" s="0" t="n">
        <v>4673</v>
      </c>
      <c r="H367" s="91" t="n">
        <v>262570117</v>
      </c>
      <c r="I367" s="91" t="n">
        <v>262570117</v>
      </c>
      <c r="J367" s="2" t="str">
        <f aca="false">CONCATENATE(BI367," ",CK367," ",BE367," ",BO367," ",R367,S367," x ",DK367,DL367,"/",DN367,DO367)</f>
        <v>GRC Simvastatin ΒΙΑΝΕΞ Α.Ε. film-coated tablet 10 x 10mg/</v>
      </c>
      <c r="K367" s="2" t="str">
        <f aca="false">CONCATENATE(BI367," ",CK367," ",BE367," ",BO367," ",R367,S367," x ",DK367,DL367,"/",DN367,DO367)</f>
        <v>GRC Simvastatin ΒΙΑΝΕΞ Α.Ε. film-coated tablet 10 x 10mg/</v>
      </c>
      <c r="L367" s="2"/>
      <c r="M367" s="2"/>
      <c r="N367" s="2"/>
      <c r="O367" s="2"/>
      <c r="P367" s="0" t="n">
        <v>10</v>
      </c>
      <c r="Q367" s="73"/>
      <c r="R367" s="0" t="n">
        <v>10</v>
      </c>
      <c r="S367" s="73"/>
      <c r="T367" s="92"/>
      <c r="U367" s="92"/>
      <c r="V367" s="92"/>
      <c r="W367" s="92"/>
      <c r="X367" s="0" t="s">
        <v>1212</v>
      </c>
      <c r="Y367" s="2"/>
      <c r="Z367" s="2"/>
      <c r="AA367" s="2" t="n">
        <v>30</v>
      </c>
      <c r="AB367" s="2"/>
      <c r="AC367" s="0" t="s">
        <v>2073</v>
      </c>
      <c r="AD367" s="2"/>
      <c r="AE367" s="2"/>
      <c r="AF367" s="110" t="n">
        <v>10221000</v>
      </c>
      <c r="AG367" s="0" t="s">
        <v>781</v>
      </c>
      <c r="AH367" s="0" t="s">
        <v>1659</v>
      </c>
      <c r="AI367" s="0" t="s">
        <v>1660</v>
      </c>
      <c r="AJ367" s="34" t="n">
        <v>15054000</v>
      </c>
      <c r="AK367" s="93" t="s">
        <v>183</v>
      </c>
      <c r="AL367" s="2"/>
      <c r="AM367" s="2"/>
      <c r="AN367" s="2"/>
      <c r="AO367" s="2"/>
      <c r="AP367" s="0" t="n">
        <v>10</v>
      </c>
      <c r="AR367" s="73"/>
      <c r="AS367" s="73" t="n">
        <f aca="false">AS366+1</f>
        <v>56565882</v>
      </c>
      <c r="AT367" s="36" t="str">
        <f aca="false">CONCATENATE(BI367," ",CK367," ",BE367," ",BO367," ",DK367,DL367,"/",DN367,DO367)</f>
        <v>GRC Simvastatin ΒΙΑΝΕΞ Α.Ε. film-coated tablet 10mg/</v>
      </c>
      <c r="AU367" s="29"/>
      <c r="AW367" s="2"/>
      <c r="AX367" s="33" t="s">
        <v>2087</v>
      </c>
      <c r="AY367" s="2"/>
      <c r="AZ367" s="0" t="s">
        <v>1143</v>
      </c>
      <c r="BA367" s="4" t="s">
        <v>1144</v>
      </c>
      <c r="BB367" s="110" t="n">
        <v>10221000</v>
      </c>
      <c r="BC367" s="0" t="s">
        <v>781</v>
      </c>
      <c r="BD367" s="94"/>
      <c r="BE367" s="0" t="s">
        <v>1632</v>
      </c>
      <c r="BF367" s="2"/>
      <c r="BG367" s="0" t="s">
        <v>1489</v>
      </c>
      <c r="BH367" s="2"/>
      <c r="BI367" s="95" t="s">
        <v>1384</v>
      </c>
      <c r="BJ367" s="0" t="str">
        <f aca="false">CONCATENATE(CK367," ",BO367," ",DK367,DL367,"/",DN367,DO367)</f>
        <v>Simvastatin film-coated tablet 10mg/</v>
      </c>
      <c r="BK367" s="95"/>
      <c r="BL367" s="0" t="str">
        <f aca="false">CONCATENATE(CK367," ",BO367," ",DK367,DL367,"/",DN367,DO367)</f>
        <v>Simvastatin film-coated tablet 10mg/</v>
      </c>
      <c r="BM367" s="2"/>
      <c r="BN367" s="110" t="n">
        <v>10221000</v>
      </c>
      <c r="BO367" s="0" t="s">
        <v>781</v>
      </c>
      <c r="BP367" s="92"/>
      <c r="BQ367" s="92"/>
      <c r="BR367" s="2"/>
      <c r="BS367" s="0" t="s">
        <v>1659</v>
      </c>
      <c r="BT367" s="2"/>
      <c r="BU367" s="2"/>
      <c r="BV367" s="34" t="n">
        <v>15054000</v>
      </c>
      <c r="BW367" s="93" t="s">
        <v>183</v>
      </c>
      <c r="BX367" s="2"/>
      <c r="BY367" s="2"/>
      <c r="BZ367" s="0" t="n">
        <v>20053000</v>
      </c>
      <c r="CA367" s="100" t="s">
        <v>191</v>
      </c>
      <c r="CB367" s="92"/>
      <c r="CC367" s="92"/>
      <c r="CD367" s="2"/>
      <c r="CE367" s="2"/>
      <c r="CF367" s="2"/>
      <c r="CG367" s="2"/>
      <c r="CH367" s="43" t="n">
        <v>100000091786</v>
      </c>
      <c r="CI367" s="43" t="s">
        <v>192</v>
      </c>
      <c r="CJ367" s="43" t="n">
        <v>100000091786</v>
      </c>
      <c r="CK367" s="0" t="s">
        <v>1144</v>
      </c>
      <c r="CL367" s="73"/>
      <c r="CM367" s="43" t="n">
        <v>100000091786</v>
      </c>
      <c r="CN367" s="73" t="s">
        <v>1148</v>
      </c>
      <c r="CO367" s="92"/>
      <c r="CP367" s="98"/>
      <c r="CQ367" s="0" t="n">
        <v>79902639</v>
      </c>
      <c r="CR367" s="2"/>
      <c r="CS367" s="2"/>
      <c r="CX367" s="2"/>
      <c r="CY367" s="2"/>
      <c r="CZ367" s="92"/>
      <c r="DA367" s="92"/>
      <c r="DB367" s="92"/>
      <c r="DC367" s="92"/>
      <c r="DD367" s="92"/>
      <c r="DE367" s="99" t="s">
        <v>1087</v>
      </c>
      <c r="DF367" s="0" t="s">
        <v>202</v>
      </c>
      <c r="DG367" s="11"/>
      <c r="DH367" s="46" t="n">
        <v>1</v>
      </c>
      <c r="DI367" s="93" t="s">
        <v>183</v>
      </c>
      <c r="DJ367" s="34" t="n">
        <v>15054000</v>
      </c>
      <c r="DK367" s="99" t="s">
        <v>1087</v>
      </c>
      <c r="DL367" s="5" t="s">
        <v>202</v>
      </c>
      <c r="DS367" s="0" t="s">
        <v>1441</v>
      </c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99"/>
      <c r="EH367" s="2"/>
      <c r="EI367" s="2"/>
      <c r="EJ367" s="2"/>
      <c r="EK367" s="2"/>
      <c r="ER367" s="32" t="str">
        <f aca="false">CONCATENATE(CN367," ",FD367," ",DK367,DL367,"/",DN367,DO367)</f>
        <v>simvastatine oral 10mg/</v>
      </c>
      <c r="FD367" s="33" t="s">
        <v>210</v>
      </c>
      <c r="FE367" s="32" t="str">
        <f aca="false">CONCATENATE(CN367," ",FD367," ",DK367,DL367,"/",DN367,DO367)</f>
        <v>simvastatine oral 10mg/</v>
      </c>
    </row>
    <row r="368" customFormat="false" ht="13.8" hidden="false" customHeight="false" outlineLevel="0" collapsed="false">
      <c r="A368" s="91" t="n">
        <v>4673</v>
      </c>
      <c r="B368" s="0" t="s">
        <v>2088</v>
      </c>
      <c r="C368" s="92"/>
      <c r="D368" s="92"/>
      <c r="E368" s="92"/>
      <c r="F368" s="92"/>
      <c r="G368" s="0" t="n">
        <v>4674</v>
      </c>
      <c r="H368" s="91" t="n">
        <v>262570217</v>
      </c>
      <c r="I368" s="91" t="n">
        <v>262570217</v>
      </c>
      <c r="J368" s="2" t="str">
        <f aca="false">CONCATENATE(BI368," ",CK368," ",BE368," ",BO368," ",R368,S368," x ",DK368,DL368,"/",DN368,DO368)</f>
        <v>GRC Simvastatin GENERICS PHARMA HELLAS ΕΠΕ film-coated tablet 30 x 10mg/</v>
      </c>
      <c r="K368" s="2" t="str">
        <f aca="false">CONCATENATE(BI368," ",CK368," ",BE368," ",BO368," ",R368,S368," x ",DK368,DL368,"/",DN368,DO368)</f>
        <v>GRC Simvastatin GENERICS PHARMA HELLAS ΕΠΕ film-coated tablet 30 x 10mg/</v>
      </c>
      <c r="L368" s="2"/>
      <c r="M368" s="2"/>
      <c r="N368" s="2"/>
      <c r="O368" s="2"/>
      <c r="P368" s="0" t="n">
        <v>30</v>
      </c>
      <c r="Q368" s="73"/>
      <c r="R368" s="0" t="n">
        <v>30</v>
      </c>
      <c r="S368" s="73"/>
      <c r="T368" s="92"/>
      <c r="U368" s="92"/>
      <c r="V368" s="92"/>
      <c r="W368" s="92"/>
      <c r="X368" s="0" t="s">
        <v>1728</v>
      </c>
      <c r="Y368" s="2"/>
      <c r="Z368" s="2"/>
      <c r="AA368" s="2" t="n">
        <v>30</v>
      </c>
      <c r="AB368" s="2"/>
      <c r="AC368" s="0" t="s">
        <v>2089</v>
      </c>
      <c r="AD368" s="2"/>
      <c r="AE368" s="2"/>
      <c r="AF368" s="110" t="n">
        <v>10221000</v>
      </c>
      <c r="AG368" s="0" t="s">
        <v>781</v>
      </c>
      <c r="AH368" s="0" t="s">
        <v>1659</v>
      </c>
      <c r="AI368" s="0" t="s">
        <v>1660</v>
      </c>
      <c r="AJ368" s="34" t="n">
        <v>15054000</v>
      </c>
      <c r="AK368" s="93" t="s">
        <v>183</v>
      </c>
      <c r="AL368" s="2"/>
      <c r="AM368" s="2"/>
      <c r="AN368" s="2"/>
      <c r="AO368" s="2"/>
      <c r="AP368" s="0" t="n">
        <v>30</v>
      </c>
      <c r="AR368" s="73"/>
      <c r="AS368" s="73" t="n">
        <f aca="false">AS367+1</f>
        <v>56565883</v>
      </c>
      <c r="AT368" s="36" t="str">
        <f aca="false">CONCATENATE(BI368," ",CK368," ",BE368," ",BO368," ",DK368,DL368,"/",DN368,DO368)</f>
        <v>GRC Simvastatin GENERICS PHARMA HELLAS ΕΠΕ film-coated tablet 10mg/</v>
      </c>
      <c r="AU368" s="29"/>
      <c r="AW368" s="2"/>
      <c r="AX368" s="33" t="s">
        <v>2090</v>
      </c>
      <c r="AY368" s="2"/>
      <c r="AZ368" s="0" t="s">
        <v>1143</v>
      </c>
      <c r="BA368" s="4" t="s">
        <v>1144</v>
      </c>
      <c r="BB368" s="110" t="n">
        <v>10221000</v>
      </c>
      <c r="BC368" s="0" t="s">
        <v>781</v>
      </c>
      <c r="BD368" s="94"/>
      <c r="BE368" s="0" t="s">
        <v>1489</v>
      </c>
      <c r="BF368" s="2"/>
      <c r="BG368" s="0" t="s">
        <v>1489</v>
      </c>
      <c r="BH368" s="2"/>
      <c r="BI368" s="95" t="s">
        <v>1384</v>
      </c>
      <c r="BJ368" s="0" t="str">
        <f aca="false">CONCATENATE(CK368," ",BO368," ",DK368,DL368,"/",DN368,DO368)</f>
        <v>Simvastatin film-coated tablet 10mg/</v>
      </c>
      <c r="BK368" s="95"/>
      <c r="BL368" s="0" t="str">
        <f aca="false">CONCATENATE(CK368," ",BO368," ",DK368,DL368,"/",DN368,DO368)</f>
        <v>Simvastatin film-coated tablet 10mg/</v>
      </c>
      <c r="BM368" s="2"/>
      <c r="BN368" s="110" t="n">
        <v>10221000</v>
      </c>
      <c r="BO368" s="0" t="s">
        <v>781</v>
      </c>
      <c r="BP368" s="92"/>
      <c r="BQ368" s="92"/>
      <c r="BR368" s="2"/>
      <c r="BS368" s="0" t="s">
        <v>1659</v>
      </c>
      <c r="BT368" s="2"/>
      <c r="BU368" s="2"/>
      <c r="BV368" s="34" t="n">
        <v>15054000</v>
      </c>
      <c r="BW368" s="93" t="s">
        <v>183</v>
      </c>
      <c r="BX368" s="2"/>
      <c r="BY368" s="2"/>
      <c r="BZ368" s="0" t="n">
        <v>20053000</v>
      </c>
      <c r="CA368" s="100" t="s">
        <v>191</v>
      </c>
      <c r="CB368" s="92"/>
      <c r="CC368" s="92"/>
      <c r="CD368" s="2"/>
      <c r="CE368" s="2"/>
      <c r="CF368" s="2"/>
      <c r="CG368" s="2"/>
      <c r="CH368" s="43" t="n">
        <v>100000091786</v>
      </c>
      <c r="CI368" s="43" t="s">
        <v>192</v>
      </c>
      <c r="CJ368" s="43" t="n">
        <v>100000091786</v>
      </c>
      <c r="CK368" s="0" t="s">
        <v>1144</v>
      </c>
      <c r="CL368" s="73"/>
      <c r="CM368" s="43" t="n">
        <v>100000091786</v>
      </c>
      <c r="CN368" s="73" t="s">
        <v>1148</v>
      </c>
      <c r="CO368" s="92"/>
      <c r="CP368" s="98"/>
      <c r="CQ368" s="0" t="n">
        <v>79902639</v>
      </c>
      <c r="CR368" s="2"/>
      <c r="CS368" s="2"/>
      <c r="CX368" s="2"/>
      <c r="CY368" s="2"/>
      <c r="CZ368" s="92"/>
      <c r="DA368" s="92"/>
      <c r="DB368" s="92"/>
      <c r="DC368" s="92"/>
      <c r="DD368" s="92"/>
      <c r="DE368" s="99" t="s">
        <v>1087</v>
      </c>
      <c r="DF368" s="0" t="s">
        <v>202</v>
      </c>
      <c r="DG368" s="11"/>
      <c r="DH368" s="46" t="n">
        <v>1</v>
      </c>
      <c r="DI368" s="93" t="s">
        <v>183</v>
      </c>
      <c r="DJ368" s="34" t="n">
        <v>15054000</v>
      </c>
      <c r="DK368" s="99" t="s">
        <v>1087</v>
      </c>
      <c r="DL368" s="5" t="s">
        <v>202</v>
      </c>
      <c r="DS368" s="0" t="s">
        <v>1725</v>
      </c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99"/>
      <c r="EH368" s="2"/>
      <c r="EI368" s="2"/>
      <c r="EJ368" s="2"/>
      <c r="EK368" s="2"/>
      <c r="ER368" s="32" t="str">
        <f aca="false">CONCATENATE(CN368," ",FD368," ",DK368,DL368,"/",DN368,DO368)</f>
        <v>simvastatine oral 10mg/</v>
      </c>
      <c r="FD368" s="33" t="s">
        <v>210</v>
      </c>
      <c r="FE368" s="32" t="str">
        <f aca="false">CONCATENATE(CN368," ",FD368," ",DK368,DL368,"/",DN368,DO368)</f>
        <v>simvastatine oral 10mg/</v>
      </c>
    </row>
    <row r="369" customFormat="false" ht="13.8" hidden="false" customHeight="false" outlineLevel="0" collapsed="false">
      <c r="A369" s="91" t="n">
        <v>4674</v>
      </c>
      <c r="B369" s="0" t="s">
        <v>2091</v>
      </c>
      <c r="C369" s="92"/>
      <c r="D369" s="92"/>
      <c r="E369" s="92"/>
      <c r="F369" s="92"/>
      <c r="G369" s="0" t="n">
        <v>4675</v>
      </c>
      <c r="H369" s="91" t="n">
        <v>262570317</v>
      </c>
      <c r="I369" s="91" t="n">
        <v>262570317</v>
      </c>
      <c r="J369" s="2" t="str">
        <f aca="false">CONCATENATE(BI369," ",CK369," ",BE369," ",BO369," ",R369,S369," x ",DK369,DL369,"/",DN369,DO369)</f>
        <v>GRC Simvastatin GENERICS PHARMA HELLAS ΕΠΕ film-coated tablet 30 x 20mg/</v>
      </c>
      <c r="K369" s="2" t="str">
        <f aca="false">CONCATENATE(BI369," ",CK369," ",BE369," ",BO369," ",R369,S369," x ",DK369,DL369,"/",DN369,DO369)</f>
        <v>GRC Simvastatin GENERICS PHARMA HELLAS ΕΠΕ film-coated tablet 30 x 20mg/</v>
      </c>
      <c r="L369" s="2"/>
      <c r="M369" s="2"/>
      <c r="N369" s="2"/>
      <c r="O369" s="2"/>
      <c r="P369" s="0" t="n">
        <v>30</v>
      </c>
      <c r="Q369" s="73"/>
      <c r="R369" s="0" t="n">
        <v>30</v>
      </c>
      <c r="S369" s="73"/>
      <c r="T369" s="92"/>
      <c r="U369" s="92"/>
      <c r="V369" s="92"/>
      <c r="W369" s="92"/>
      <c r="X369" s="0" t="s">
        <v>2092</v>
      </c>
      <c r="Y369" s="2"/>
      <c r="Z369" s="2"/>
      <c r="AA369" s="2" t="n">
        <v>30</v>
      </c>
      <c r="AB369" s="2"/>
      <c r="AC369" s="0" t="s">
        <v>2093</v>
      </c>
      <c r="AD369" s="2"/>
      <c r="AE369" s="2"/>
      <c r="AF369" s="110" t="n">
        <v>10221000</v>
      </c>
      <c r="AG369" s="0" t="s">
        <v>781</v>
      </c>
      <c r="AH369" s="0" t="s">
        <v>1659</v>
      </c>
      <c r="AI369" s="0" t="s">
        <v>1660</v>
      </c>
      <c r="AJ369" s="34" t="n">
        <v>15054000</v>
      </c>
      <c r="AK369" s="93" t="s">
        <v>183</v>
      </c>
      <c r="AL369" s="2"/>
      <c r="AM369" s="2"/>
      <c r="AN369" s="2"/>
      <c r="AO369" s="2"/>
      <c r="AP369" s="0" t="n">
        <v>30</v>
      </c>
      <c r="AR369" s="73"/>
      <c r="AS369" s="73" t="n">
        <f aca="false">AS368+1</f>
        <v>56565884</v>
      </c>
      <c r="AT369" s="36" t="str">
        <f aca="false">CONCATENATE(BI369," ",CK369," ",BE369," ",BO369," ",DK369,DL369,"/",DN369,DO369)</f>
        <v>GRC Simvastatin GENERICS PHARMA HELLAS ΕΠΕ film-coated tablet 20mg/</v>
      </c>
      <c r="AU369" s="29"/>
      <c r="AW369" s="2"/>
      <c r="AX369" s="33" t="s">
        <v>2094</v>
      </c>
      <c r="AY369" s="2"/>
      <c r="AZ369" s="0" t="s">
        <v>1143</v>
      </c>
      <c r="BA369" s="4" t="s">
        <v>1144</v>
      </c>
      <c r="BB369" s="110" t="n">
        <v>10221000</v>
      </c>
      <c r="BC369" s="0" t="s">
        <v>781</v>
      </c>
      <c r="BD369" s="94"/>
      <c r="BE369" s="0" t="s">
        <v>1489</v>
      </c>
      <c r="BF369" s="2"/>
      <c r="BG369" s="0" t="s">
        <v>1489</v>
      </c>
      <c r="BH369" s="2"/>
      <c r="BI369" s="95" t="s">
        <v>1384</v>
      </c>
      <c r="BJ369" s="0" t="str">
        <f aca="false">CONCATENATE(CK369," ",BO369," ",DK369,DL369,"/",DN369,DO369)</f>
        <v>Simvastatin film-coated tablet 20mg/</v>
      </c>
      <c r="BK369" s="95"/>
      <c r="BL369" s="0" t="str">
        <f aca="false">CONCATENATE(CK369," ",BO369," ",DK369,DL369,"/",DN369,DO369)</f>
        <v>Simvastatin film-coated tablet 20mg/</v>
      </c>
      <c r="BM369" s="2"/>
      <c r="BN369" s="110" t="n">
        <v>10221000</v>
      </c>
      <c r="BO369" s="0" t="s">
        <v>781</v>
      </c>
      <c r="BP369" s="92"/>
      <c r="BQ369" s="92"/>
      <c r="BR369" s="2"/>
      <c r="BS369" s="0" t="s">
        <v>1659</v>
      </c>
      <c r="BT369" s="2"/>
      <c r="BU369" s="2"/>
      <c r="BV369" s="34" t="n">
        <v>15054000</v>
      </c>
      <c r="BW369" s="93" t="s">
        <v>183</v>
      </c>
      <c r="BX369" s="2"/>
      <c r="BY369" s="2"/>
      <c r="BZ369" s="0" t="n">
        <v>20053000</v>
      </c>
      <c r="CA369" s="100" t="s">
        <v>191</v>
      </c>
      <c r="CB369" s="92"/>
      <c r="CC369" s="92"/>
      <c r="CD369" s="2"/>
      <c r="CE369" s="2"/>
      <c r="CF369" s="2"/>
      <c r="CG369" s="2"/>
      <c r="CH369" s="43" t="n">
        <v>100000091786</v>
      </c>
      <c r="CI369" s="43" t="s">
        <v>192</v>
      </c>
      <c r="CJ369" s="43" t="n">
        <v>100000091786</v>
      </c>
      <c r="CK369" s="0" t="s">
        <v>1144</v>
      </c>
      <c r="CL369" s="73"/>
      <c r="CM369" s="43" t="n">
        <v>100000091786</v>
      </c>
      <c r="CN369" s="73" t="s">
        <v>1148</v>
      </c>
      <c r="CO369" s="92"/>
      <c r="CP369" s="98"/>
      <c r="CQ369" s="0" t="n">
        <v>79902639</v>
      </c>
      <c r="CR369" s="2"/>
      <c r="CS369" s="2"/>
      <c r="CX369" s="2"/>
      <c r="CY369" s="2"/>
      <c r="CZ369" s="92"/>
      <c r="DA369" s="92"/>
      <c r="DB369" s="92"/>
      <c r="DC369" s="92"/>
      <c r="DD369" s="92"/>
      <c r="DE369" s="99" t="s">
        <v>877</v>
      </c>
      <c r="DF369" s="0" t="s">
        <v>202</v>
      </c>
      <c r="DG369" s="11"/>
      <c r="DH369" s="46" t="n">
        <v>1</v>
      </c>
      <c r="DI369" s="93" t="s">
        <v>183</v>
      </c>
      <c r="DJ369" s="34" t="n">
        <v>15054000</v>
      </c>
      <c r="DK369" s="99" t="s">
        <v>877</v>
      </c>
      <c r="DL369" s="5" t="s">
        <v>202</v>
      </c>
      <c r="DS369" s="0" t="s">
        <v>1729</v>
      </c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99"/>
      <c r="EH369" s="2"/>
      <c r="EI369" s="2"/>
      <c r="EJ369" s="2"/>
      <c r="EK369" s="2"/>
      <c r="ER369" s="32" t="str">
        <f aca="false">CONCATENATE(CN369," ",FD369," ",DK369,DL369,"/",DN369,DO369)</f>
        <v>simvastatine oral 20mg/</v>
      </c>
      <c r="FD369" s="33" t="s">
        <v>210</v>
      </c>
      <c r="FE369" s="32" t="str">
        <f aca="false">CONCATENATE(CN369," ",FD369," ",DK369,DL369,"/",DN369,DO369)</f>
        <v>simvastatine oral 20mg/</v>
      </c>
    </row>
    <row r="370" customFormat="false" ht="13.8" hidden="false" customHeight="false" outlineLevel="0" collapsed="false">
      <c r="A370" s="91" t="n">
        <v>4675</v>
      </c>
      <c r="B370" s="0" t="s">
        <v>2095</v>
      </c>
      <c r="C370" s="92"/>
      <c r="D370" s="92"/>
      <c r="E370" s="92"/>
      <c r="F370" s="92"/>
      <c r="G370" s="0" t="n">
        <v>4147</v>
      </c>
      <c r="H370" s="91" t="n">
        <v>255790102</v>
      </c>
      <c r="I370" s="91" t="n">
        <v>255790102</v>
      </c>
      <c r="J370" s="2" t="str">
        <f aca="false">CONCATENATE(BI370," ",CK370," ",BE370," ",BO370," ",R370,S370," x ",DK370,DL370,"/",DN370,DO370)</f>
        <v>GRC Simvastatin GENERICS PHARMA HELLAS ΕΠΕ film-coated tablet 30 x 40mg/</v>
      </c>
      <c r="K370" s="2" t="str">
        <f aca="false">CONCATENATE(BI370," ",CK370," ",BE370," ",BO370," ",R370,S370," x ",DK370,DL370,"/",DN370,DO370)</f>
        <v>GRC Simvastatin GENERICS PHARMA HELLAS ΕΠΕ film-coated tablet 30 x 40mg/</v>
      </c>
      <c r="L370" s="2"/>
      <c r="M370" s="2"/>
      <c r="N370" s="2"/>
      <c r="O370" s="2"/>
      <c r="P370" s="0" t="n">
        <v>30</v>
      </c>
      <c r="Q370" s="73"/>
      <c r="R370" s="0" t="n">
        <v>30</v>
      </c>
      <c r="S370" s="73"/>
      <c r="T370" s="92"/>
      <c r="U370" s="92"/>
      <c r="V370" s="92"/>
      <c r="W370" s="92"/>
      <c r="X370" s="0" t="s">
        <v>180</v>
      </c>
      <c r="Y370" s="2"/>
      <c r="Z370" s="2"/>
      <c r="AA370" s="2" t="n">
        <v>30</v>
      </c>
      <c r="AB370" s="2"/>
      <c r="AC370" s="0" t="s">
        <v>1650</v>
      </c>
      <c r="AD370" s="2"/>
      <c r="AE370" s="2"/>
      <c r="AF370" s="110" t="n">
        <v>10221000</v>
      </c>
      <c r="AG370" s="0" t="s">
        <v>781</v>
      </c>
      <c r="AH370" s="0" t="s">
        <v>1659</v>
      </c>
      <c r="AI370" s="0" t="s">
        <v>1660</v>
      </c>
      <c r="AJ370" s="34" t="n">
        <v>15054000</v>
      </c>
      <c r="AK370" s="93" t="s">
        <v>183</v>
      </c>
      <c r="AL370" s="2"/>
      <c r="AM370" s="2"/>
      <c r="AN370" s="2"/>
      <c r="AO370" s="2"/>
      <c r="AP370" s="0" t="n">
        <v>30</v>
      </c>
      <c r="AR370" s="73"/>
      <c r="AS370" s="73" t="n">
        <f aca="false">AS369+1</f>
        <v>56565885</v>
      </c>
      <c r="AT370" s="36" t="str">
        <f aca="false">CONCATENATE(BI370," ",CK370," ",BE370," ",BO370," ",DK370,DL370,"/",DN370,DO370)</f>
        <v>GRC Simvastatin GENERICS PHARMA HELLAS ΕΠΕ film-coated tablet 40mg/</v>
      </c>
      <c r="AU370" s="29"/>
      <c r="AW370" s="2"/>
      <c r="AX370" s="33" t="s">
        <v>2096</v>
      </c>
      <c r="AY370" s="2"/>
      <c r="AZ370" s="0" t="s">
        <v>1143</v>
      </c>
      <c r="BA370" s="4" t="s">
        <v>1144</v>
      </c>
      <c r="BB370" s="110" t="n">
        <v>10221000</v>
      </c>
      <c r="BC370" s="0" t="s">
        <v>781</v>
      </c>
      <c r="BD370" s="94"/>
      <c r="BE370" s="0" t="s">
        <v>1489</v>
      </c>
      <c r="BF370" s="2"/>
      <c r="BG370" s="0" t="s">
        <v>2097</v>
      </c>
      <c r="BH370" s="2"/>
      <c r="BI370" s="95" t="s">
        <v>1384</v>
      </c>
      <c r="BJ370" s="0" t="str">
        <f aca="false">CONCATENATE(CK370," ",BO370," ",DK370,DL370,"/",DN370,DO370)</f>
        <v>Simvastatin film-coated tablet 40mg/</v>
      </c>
      <c r="BK370" s="95"/>
      <c r="BL370" s="0" t="str">
        <f aca="false">CONCATENATE(CK370," ",BO370," ",DK370,DL370,"/",DN370,DO370)</f>
        <v>Simvastatin film-coated tablet 40mg/</v>
      </c>
      <c r="BM370" s="2"/>
      <c r="BN370" s="110" t="n">
        <v>10221000</v>
      </c>
      <c r="BO370" s="0" t="s">
        <v>781</v>
      </c>
      <c r="BP370" s="92"/>
      <c r="BQ370" s="92"/>
      <c r="BR370" s="2"/>
      <c r="BS370" s="0" t="s">
        <v>1659</v>
      </c>
      <c r="BT370" s="2"/>
      <c r="BU370" s="2"/>
      <c r="BV370" s="34" t="n">
        <v>15054000</v>
      </c>
      <c r="BW370" s="93" t="s">
        <v>183</v>
      </c>
      <c r="BX370" s="2"/>
      <c r="BY370" s="2"/>
      <c r="BZ370" s="0" t="n">
        <v>20053000</v>
      </c>
      <c r="CA370" s="100" t="s">
        <v>191</v>
      </c>
      <c r="CB370" s="92"/>
      <c r="CC370" s="92"/>
      <c r="CD370" s="2"/>
      <c r="CE370" s="2"/>
      <c r="CF370" s="2"/>
      <c r="CG370" s="2"/>
      <c r="CH370" s="43" t="n">
        <v>100000091786</v>
      </c>
      <c r="CI370" s="43" t="s">
        <v>192</v>
      </c>
      <c r="CJ370" s="43" t="n">
        <v>100000091786</v>
      </c>
      <c r="CK370" s="0" t="s">
        <v>1144</v>
      </c>
      <c r="CL370" s="73"/>
      <c r="CM370" s="43" t="n">
        <v>100000091786</v>
      </c>
      <c r="CN370" s="73" t="s">
        <v>1148</v>
      </c>
      <c r="CO370" s="92"/>
      <c r="CP370" s="98"/>
      <c r="CQ370" s="0" t="n">
        <v>79902639</v>
      </c>
      <c r="CR370" s="2"/>
      <c r="CS370" s="2"/>
      <c r="CX370" s="2"/>
      <c r="CY370" s="2"/>
      <c r="CZ370" s="92"/>
      <c r="DA370" s="92"/>
      <c r="DB370" s="92"/>
      <c r="DC370" s="92"/>
      <c r="DD370" s="92"/>
      <c r="DE370" s="99" t="s">
        <v>1756</v>
      </c>
      <c r="DF370" s="0" t="s">
        <v>202</v>
      </c>
      <c r="DG370" s="11"/>
      <c r="DH370" s="46" t="n">
        <v>1</v>
      </c>
      <c r="DI370" s="93" t="s">
        <v>183</v>
      </c>
      <c r="DJ370" s="34" t="n">
        <v>15054000</v>
      </c>
      <c r="DK370" s="99" t="s">
        <v>1756</v>
      </c>
      <c r="DL370" s="5" t="s">
        <v>202</v>
      </c>
      <c r="DS370" s="0" t="s">
        <v>1725</v>
      </c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99"/>
      <c r="EH370" s="2"/>
      <c r="EI370" s="2"/>
      <c r="EJ370" s="2"/>
      <c r="EK370" s="2"/>
      <c r="ER370" s="32" t="str">
        <f aca="false">CONCATENATE(CN370," ",FD370," ",DK370,DL370,"/",DN370,DO370)</f>
        <v>simvastatine oral 40mg/</v>
      </c>
      <c r="FD370" s="33" t="s">
        <v>210</v>
      </c>
      <c r="FE370" s="32" t="str">
        <f aca="false">CONCATENATE(CN370," ",FD370," ",DK370,DL370,"/",DN370,DO370)</f>
        <v>simvastatine oral 40mg/</v>
      </c>
    </row>
    <row r="371" customFormat="false" ht="13.8" hidden="false" customHeight="false" outlineLevel="0" collapsed="false">
      <c r="A371" s="91" t="n">
        <v>4147</v>
      </c>
      <c r="B371" s="0" t="s">
        <v>2098</v>
      </c>
      <c r="C371" s="92"/>
      <c r="D371" s="92"/>
      <c r="E371" s="92"/>
      <c r="F371" s="92"/>
      <c r="G371" s="0" t="n">
        <v>4161</v>
      </c>
      <c r="H371" s="91" t="n">
        <v>256100103</v>
      </c>
      <c r="I371" s="91" t="n">
        <v>256100103</v>
      </c>
      <c r="J371" s="2" t="str">
        <f aca="false">CONCATENATE(BI371," ",CK371," ",BE371," ",BO371," ",R371,S371," x ",DK371,DL371,"/",DN371,DO371)</f>
        <v>GRC Simvastatin PHARMAXIA HELLAS E.E. film-coated tablet 30 x 20mg/</v>
      </c>
      <c r="K371" s="2" t="str">
        <f aca="false">CONCATENATE(BI371," ",CK371," ",BE371," ",BO371," ",R371,S371," x ",DK371,DL371,"/",DN371,DO371)</f>
        <v>GRC Simvastatin PHARMAXIA HELLAS E.E. film-coated tablet 30 x 20mg/</v>
      </c>
      <c r="L371" s="2"/>
      <c r="M371" s="2"/>
      <c r="N371" s="2"/>
      <c r="O371" s="2"/>
      <c r="P371" s="0" t="n">
        <v>30</v>
      </c>
      <c r="Q371" s="73"/>
      <c r="R371" s="0" t="n">
        <v>30</v>
      </c>
      <c r="S371" s="73"/>
      <c r="T371" s="92"/>
      <c r="U371" s="92"/>
      <c r="V371" s="92"/>
      <c r="W371" s="92"/>
      <c r="X371" s="0" t="s">
        <v>1087</v>
      </c>
      <c r="Y371" s="2"/>
      <c r="Z371" s="2"/>
      <c r="AA371" s="2" t="n">
        <v>30</v>
      </c>
      <c r="AB371" s="2"/>
      <c r="AC371" s="0" t="s">
        <v>1731</v>
      </c>
      <c r="AD371" s="2"/>
      <c r="AE371" s="2"/>
      <c r="AF371" s="110" t="n">
        <v>10221000</v>
      </c>
      <c r="AG371" s="0" t="s">
        <v>781</v>
      </c>
      <c r="AH371" s="0" t="s">
        <v>1659</v>
      </c>
      <c r="AI371" s="0" t="s">
        <v>1660</v>
      </c>
      <c r="AJ371" s="34" t="n">
        <v>15054000</v>
      </c>
      <c r="AK371" s="93" t="s">
        <v>183</v>
      </c>
      <c r="AL371" s="2"/>
      <c r="AM371" s="2"/>
      <c r="AN371" s="2"/>
      <c r="AO371" s="2"/>
      <c r="AP371" s="0" t="n">
        <v>30</v>
      </c>
      <c r="AR371" s="73"/>
      <c r="AS371" s="73" t="n">
        <f aca="false">AS370+1</f>
        <v>56565886</v>
      </c>
      <c r="AT371" s="36" t="str">
        <f aca="false">CONCATENATE(BI371," ",CK371," ",BE371," ",BO371," ",DK371,DL371,"/",DN371,DO371)</f>
        <v>GRC Simvastatin PHARMAXIA HELLAS E.E. film-coated tablet 20mg/</v>
      </c>
      <c r="AU371" s="29"/>
      <c r="AW371" s="2"/>
      <c r="AX371" s="33" t="s">
        <v>2099</v>
      </c>
      <c r="AY371" s="2"/>
      <c r="AZ371" s="0" t="s">
        <v>1143</v>
      </c>
      <c r="BA371" s="4" t="s">
        <v>1144</v>
      </c>
      <c r="BB371" s="110" t="n">
        <v>10221000</v>
      </c>
      <c r="BC371" s="0" t="s">
        <v>781</v>
      </c>
      <c r="BD371" s="94"/>
      <c r="BE371" s="0" t="s">
        <v>2100</v>
      </c>
      <c r="BF371" s="2"/>
      <c r="BG371" s="0" t="s">
        <v>1570</v>
      </c>
      <c r="BH371" s="2"/>
      <c r="BI371" s="95" t="s">
        <v>1384</v>
      </c>
      <c r="BJ371" s="0" t="str">
        <f aca="false">CONCATENATE(CK371," ",BO371," ",DK371,DL371,"/",DN371,DO371)</f>
        <v>Simvastatin film-coated tablet 20mg/</v>
      </c>
      <c r="BK371" s="95"/>
      <c r="BL371" s="0" t="str">
        <f aca="false">CONCATENATE(CK371," ",BO371," ",DK371,DL371,"/",DN371,DO371)</f>
        <v>Simvastatin film-coated tablet 20mg/</v>
      </c>
      <c r="BM371" s="2"/>
      <c r="BN371" s="110" t="n">
        <v>10221000</v>
      </c>
      <c r="BO371" s="0" t="s">
        <v>781</v>
      </c>
      <c r="BP371" s="92"/>
      <c r="BQ371" s="92"/>
      <c r="BR371" s="2"/>
      <c r="BS371" s="0" t="s">
        <v>1659</v>
      </c>
      <c r="BT371" s="2"/>
      <c r="BU371" s="2"/>
      <c r="BV371" s="34" t="n">
        <v>15054000</v>
      </c>
      <c r="BW371" s="93" t="s">
        <v>183</v>
      </c>
      <c r="BX371" s="2"/>
      <c r="BY371" s="2"/>
      <c r="BZ371" s="0" t="n">
        <v>20053000</v>
      </c>
      <c r="CA371" s="100" t="s">
        <v>191</v>
      </c>
      <c r="CB371" s="92"/>
      <c r="CC371" s="92"/>
      <c r="CD371" s="2"/>
      <c r="CE371" s="2"/>
      <c r="CF371" s="2"/>
      <c r="CG371" s="2"/>
      <c r="CH371" s="43" t="n">
        <v>100000091786</v>
      </c>
      <c r="CI371" s="43" t="s">
        <v>192</v>
      </c>
      <c r="CJ371" s="43" t="n">
        <v>100000091786</v>
      </c>
      <c r="CK371" s="0" t="s">
        <v>1144</v>
      </c>
      <c r="CL371" s="73"/>
      <c r="CM371" s="43" t="n">
        <v>100000091786</v>
      </c>
      <c r="CN371" s="73" t="s">
        <v>1148</v>
      </c>
      <c r="CO371" s="92"/>
      <c r="CP371" s="98"/>
      <c r="CQ371" s="0" t="n">
        <v>79902639</v>
      </c>
      <c r="CR371" s="2"/>
      <c r="CS371" s="2"/>
      <c r="CX371" s="2"/>
      <c r="CY371" s="2"/>
      <c r="CZ371" s="92"/>
      <c r="DA371" s="92"/>
      <c r="DB371" s="92"/>
      <c r="DC371" s="92"/>
      <c r="DD371" s="92"/>
      <c r="DE371" s="99" t="s">
        <v>877</v>
      </c>
      <c r="DF371" s="0" t="s">
        <v>202</v>
      </c>
      <c r="DG371" s="11"/>
      <c r="DH371" s="46" t="n">
        <v>1</v>
      </c>
      <c r="DI371" s="93" t="s">
        <v>183</v>
      </c>
      <c r="DJ371" s="34" t="n">
        <v>15054000</v>
      </c>
      <c r="DK371" s="99" t="s">
        <v>877</v>
      </c>
      <c r="DL371" s="5" t="s">
        <v>202</v>
      </c>
      <c r="DS371" s="0" t="s">
        <v>1441</v>
      </c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99"/>
      <c r="EH371" s="2"/>
      <c r="EI371" s="2"/>
      <c r="EJ371" s="2"/>
      <c r="EK371" s="2"/>
      <c r="ER371" s="32" t="str">
        <f aca="false">CONCATENATE(CN371," ",FD371," ",DK371,DL371,"/",DN371,DO371)</f>
        <v>simvastatine oral 20mg/</v>
      </c>
      <c r="FD371" s="33" t="s">
        <v>210</v>
      </c>
      <c r="FE371" s="32" t="str">
        <f aca="false">CONCATENATE(CN371," ",FD371," ",DK371,DL371,"/",DN371,DO371)</f>
        <v>simvastatine oral 20mg/</v>
      </c>
    </row>
    <row r="372" customFormat="false" ht="13.8" hidden="false" customHeight="false" outlineLevel="0" collapsed="false">
      <c r="A372" s="91" t="n">
        <v>4161</v>
      </c>
      <c r="B372" s="0" t="s">
        <v>2101</v>
      </c>
      <c r="C372" s="92"/>
      <c r="D372" s="92"/>
      <c r="E372" s="92"/>
      <c r="F372" s="92"/>
      <c r="G372" s="0" t="n">
        <v>4162</v>
      </c>
      <c r="H372" s="91" t="n">
        <v>256100303</v>
      </c>
      <c r="I372" s="91" t="n">
        <v>256100303</v>
      </c>
      <c r="J372" s="2" t="str">
        <f aca="false">CONCATENATE(BI372," ",CK372," ",BE372," ",BO372," ",R372,S372," x ",DK372,DL372,"/",DN372,DO372)</f>
        <v>GRC Simvastatin MEDOCHEMIE HELLAS AE film-coated tablet 30 x 10mg/</v>
      </c>
      <c r="K372" s="2" t="str">
        <f aca="false">CONCATENATE(BI372," ",CK372," ",BE372," ",BO372," ",R372,S372," x ",DK372,DL372,"/",DN372,DO372)</f>
        <v>GRC Simvastatin MEDOCHEMIE HELLAS AE film-coated tablet 30 x 10mg/</v>
      </c>
      <c r="L372" s="2"/>
      <c r="M372" s="2"/>
      <c r="N372" s="2"/>
      <c r="O372" s="2"/>
      <c r="P372" s="0" t="n">
        <v>30</v>
      </c>
      <c r="Q372" s="73"/>
      <c r="R372" s="0" t="n">
        <v>30</v>
      </c>
      <c r="S372" s="73"/>
      <c r="T372" s="92"/>
      <c r="U372" s="92"/>
      <c r="V372" s="92"/>
      <c r="W372" s="92"/>
      <c r="X372" s="0" t="s">
        <v>2058</v>
      </c>
      <c r="Y372" s="2"/>
      <c r="Z372" s="2"/>
      <c r="AA372" s="2" t="n">
        <v>30</v>
      </c>
      <c r="AB372" s="2"/>
      <c r="AC372" s="0" t="s">
        <v>2102</v>
      </c>
      <c r="AD372" s="2"/>
      <c r="AE372" s="2"/>
      <c r="AF372" s="110" t="n">
        <v>10221000</v>
      </c>
      <c r="AG372" s="0" t="s">
        <v>781</v>
      </c>
      <c r="AH372" s="0" t="s">
        <v>1659</v>
      </c>
      <c r="AI372" s="0" t="s">
        <v>1660</v>
      </c>
      <c r="AJ372" s="34" t="n">
        <v>15054000</v>
      </c>
      <c r="AK372" s="93" t="s">
        <v>183</v>
      </c>
      <c r="AL372" s="2"/>
      <c r="AM372" s="2"/>
      <c r="AN372" s="2"/>
      <c r="AO372" s="2"/>
      <c r="AP372" s="0" t="n">
        <v>30</v>
      </c>
      <c r="AR372" s="73"/>
      <c r="AS372" s="73" t="n">
        <f aca="false">AS371+1</f>
        <v>56565887</v>
      </c>
      <c r="AT372" s="36" t="str">
        <f aca="false">CONCATENATE(BI372," ",CK372," ",BE372," ",BO372," ",DK372,DL372,"/",DN372,DO372)</f>
        <v>GRC Simvastatin MEDOCHEMIE HELLAS AE film-coated tablet 10mg/</v>
      </c>
      <c r="AU372" s="29"/>
      <c r="AW372" s="2"/>
      <c r="AX372" s="33" t="s">
        <v>2103</v>
      </c>
      <c r="AY372" s="2"/>
      <c r="AZ372" s="0" t="s">
        <v>1143</v>
      </c>
      <c r="BA372" s="4" t="s">
        <v>1144</v>
      </c>
      <c r="BB372" s="110" t="n">
        <v>10221000</v>
      </c>
      <c r="BC372" s="0" t="s">
        <v>781</v>
      </c>
      <c r="BD372" s="94"/>
      <c r="BE372" s="0" t="s">
        <v>1587</v>
      </c>
      <c r="BF372" s="2"/>
      <c r="BG372" s="0" t="s">
        <v>1570</v>
      </c>
      <c r="BH372" s="2"/>
      <c r="BI372" s="95" t="s">
        <v>1384</v>
      </c>
      <c r="BJ372" s="0" t="str">
        <f aca="false">CONCATENATE(CK372," ",BO372," ",DK372,DL372,"/",DN372,DO372)</f>
        <v>Simvastatin film-coated tablet 10mg/</v>
      </c>
      <c r="BK372" s="95"/>
      <c r="BL372" s="0" t="str">
        <f aca="false">CONCATENATE(CK372," ",BO372," ",DK372,DL372,"/",DN372,DO372)</f>
        <v>Simvastatin film-coated tablet 10mg/</v>
      </c>
      <c r="BM372" s="2"/>
      <c r="BN372" s="110" t="n">
        <v>10221000</v>
      </c>
      <c r="BO372" s="0" t="s">
        <v>781</v>
      </c>
      <c r="BP372" s="92"/>
      <c r="BQ372" s="92"/>
      <c r="BR372" s="2"/>
      <c r="BS372" s="0" t="s">
        <v>1659</v>
      </c>
      <c r="BT372" s="2"/>
      <c r="BU372" s="2"/>
      <c r="BV372" s="34" t="n">
        <v>15054000</v>
      </c>
      <c r="BW372" s="93" t="s">
        <v>183</v>
      </c>
      <c r="BX372" s="2"/>
      <c r="BY372" s="2"/>
      <c r="BZ372" s="0" t="n">
        <v>20053000</v>
      </c>
      <c r="CA372" s="100" t="s">
        <v>191</v>
      </c>
      <c r="CB372" s="92"/>
      <c r="CC372" s="92"/>
      <c r="CD372" s="2"/>
      <c r="CE372" s="2"/>
      <c r="CF372" s="2"/>
      <c r="CG372" s="2"/>
      <c r="CH372" s="43" t="n">
        <v>100000091786</v>
      </c>
      <c r="CI372" s="43" t="s">
        <v>192</v>
      </c>
      <c r="CJ372" s="43" t="n">
        <v>100000091786</v>
      </c>
      <c r="CK372" s="0" t="s">
        <v>1144</v>
      </c>
      <c r="CL372" s="73"/>
      <c r="CM372" s="43" t="n">
        <v>100000091786</v>
      </c>
      <c r="CN372" s="73" t="s">
        <v>1148</v>
      </c>
      <c r="CO372" s="92"/>
      <c r="CP372" s="98"/>
      <c r="CQ372" s="0" t="n">
        <v>79902639</v>
      </c>
      <c r="CR372" s="2"/>
      <c r="CS372" s="2"/>
      <c r="CX372" s="2"/>
      <c r="CY372" s="2"/>
      <c r="CZ372" s="92"/>
      <c r="DA372" s="92"/>
      <c r="DB372" s="92"/>
      <c r="DC372" s="92"/>
      <c r="DD372" s="92"/>
      <c r="DE372" s="99" t="s">
        <v>1087</v>
      </c>
      <c r="DF372" s="0" t="s">
        <v>202</v>
      </c>
      <c r="DG372" s="11"/>
      <c r="DH372" s="46" t="n">
        <v>1</v>
      </c>
      <c r="DI372" s="93" t="s">
        <v>183</v>
      </c>
      <c r="DJ372" s="34" t="n">
        <v>15054000</v>
      </c>
      <c r="DK372" s="99" t="s">
        <v>1087</v>
      </c>
      <c r="DL372" s="5" t="s">
        <v>202</v>
      </c>
      <c r="DS372" s="0" t="s">
        <v>1729</v>
      </c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99"/>
      <c r="EH372" s="2"/>
      <c r="EI372" s="2"/>
      <c r="EJ372" s="2"/>
      <c r="EK372" s="2"/>
      <c r="ER372" s="32" t="str">
        <f aca="false">CONCATENATE(CN372," ",FD372," ",DK372,DL372,"/",DN372,DO372)</f>
        <v>simvastatine oral 10mg/</v>
      </c>
      <c r="FD372" s="33" t="s">
        <v>210</v>
      </c>
      <c r="FE372" s="32" t="str">
        <f aca="false">CONCATENATE(CN372," ",FD372," ",DK372,DL372,"/",DN372,DO372)</f>
        <v>simvastatine oral 10mg/</v>
      </c>
    </row>
    <row r="373" customFormat="false" ht="13.8" hidden="false" customHeight="false" outlineLevel="0" collapsed="false">
      <c r="A373" s="91" t="n">
        <v>4162</v>
      </c>
      <c r="B373" s="0" t="s">
        <v>2104</v>
      </c>
      <c r="C373" s="92"/>
      <c r="D373" s="92"/>
      <c r="E373" s="92"/>
      <c r="F373" s="92"/>
      <c r="G373" s="0" t="n">
        <v>9166</v>
      </c>
      <c r="H373" s="91" t="n">
        <v>292960101</v>
      </c>
      <c r="I373" s="91" t="n">
        <v>292960101</v>
      </c>
      <c r="J373" s="2" t="str">
        <f aca="false">CONCATENATE(BI373," ",CK373," ",BE373," ",BO373," ",R373,S373," x ",DK373,DL373,"/",DN373,DO373)</f>
        <v>GRC Simvastatin MEDOCHEMIE HELLAS AE film-coated tablet 30 x 40mg/</v>
      </c>
      <c r="K373" s="2" t="str">
        <f aca="false">CONCATENATE(BI373," ",CK373," ",BE373," ",BO373," ",R373,S373," x ",DK373,DL373,"/",DN373,DO373)</f>
        <v>GRC Simvastatin MEDOCHEMIE HELLAS AE film-coated tablet 30 x 40mg/</v>
      </c>
      <c r="L373" s="2"/>
      <c r="M373" s="2"/>
      <c r="N373" s="2"/>
      <c r="O373" s="2"/>
      <c r="P373" s="0" t="n">
        <v>30</v>
      </c>
      <c r="Q373" s="73"/>
      <c r="R373" s="0" t="n">
        <v>30</v>
      </c>
      <c r="S373" s="73"/>
      <c r="T373" s="92"/>
      <c r="U373" s="92"/>
      <c r="V373" s="92"/>
      <c r="W373" s="92"/>
      <c r="X373" s="0" t="s">
        <v>877</v>
      </c>
      <c r="Y373" s="2"/>
      <c r="Z373" s="2"/>
      <c r="AA373" s="2" t="n">
        <v>30</v>
      </c>
      <c r="AB373" s="2"/>
      <c r="AC373" s="0" t="s">
        <v>1826</v>
      </c>
      <c r="AD373" s="2"/>
      <c r="AE373" s="2"/>
      <c r="AF373" s="110" t="n">
        <v>10221000</v>
      </c>
      <c r="AG373" s="0" t="s">
        <v>781</v>
      </c>
      <c r="AH373" s="0" t="s">
        <v>1659</v>
      </c>
      <c r="AI373" s="0" t="s">
        <v>1660</v>
      </c>
      <c r="AJ373" s="34" t="n">
        <v>15054000</v>
      </c>
      <c r="AK373" s="93" t="s">
        <v>183</v>
      </c>
      <c r="AL373" s="2"/>
      <c r="AM373" s="2"/>
      <c r="AN373" s="2"/>
      <c r="AO373" s="2"/>
      <c r="AP373" s="0" t="n">
        <v>30</v>
      </c>
      <c r="AR373" s="73"/>
      <c r="AS373" s="73" t="n">
        <f aca="false">AS372+1</f>
        <v>56565888</v>
      </c>
      <c r="AT373" s="36" t="str">
        <f aca="false">CONCATENATE(BI373," ",CK373," ",BE373," ",BO373," ",DK373,DL373,"/",DN373,DO373)</f>
        <v>GRC Simvastatin MEDOCHEMIE HELLAS AE film-coated tablet 40mg/</v>
      </c>
      <c r="AU373" s="29"/>
      <c r="AW373" s="2"/>
      <c r="AX373" s="33" t="s">
        <v>2105</v>
      </c>
      <c r="AY373" s="2"/>
      <c r="AZ373" s="0" t="s">
        <v>1143</v>
      </c>
      <c r="BA373" s="4" t="s">
        <v>1144</v>
      </c>
      <c r="BB373" s="110" t="n">
        <v>10221000</v>
      </c>
      <c r="BC373" s="0" t="s">
        <v>781</v>
      </c>
      <c r="BD373" s="94"/>
      <c r="BE373" s="0" t="s">
        <v>1587</v>
      </c>
      <c r="BF373" s="2"/>
      <c r="BG373" s="0" t="s">
        <v>2106</v>
      </c>
      <c r="BH373" s="2"/>
      <c r="BI373" s="95" t="s">
        <v>1384</v>
      </c>
      <c r="BJ373" s="0" t="str">
        <f aca="false">CONCATENATE(CK373," ",BO373," ",DK373,DL373,"/",DN373,DO373)</f>
        <v>Simvastatin film-coated tablet 40mg/</v>
      </c>
      <c r="BK373" s="95"/>
      <c r="BL373" s="0" t="str">
        <f aca="false">CONCATENATE(CK373," ",BO373," ",DK373,DL373,"/",DN373,DO373)</f>
        <v>Simvastatin film-coated tablet 40mg/</v>
      </c>
      <c r="BM373" s="2"/>
      <c r="BN373" s="110" t="n">
        <v>10221000</v>
      </c>
      <c r="BO373" s="0" t="s">
        <v>781</v>
      </c>
      <c r="BP373" s="92"/>
      <c r="BQ373" s="92"/>
      <c r="BR373" s="2"/>
      <c r="BS373" s="0" t="s">
        <v>1659</v>
      </c>
      <c r="BT373" s="2"/>
      <c r="BU373" s="2"/>
      <c r="BV373" s="34" t="n">
        <v>15054000</v>
      </c>
      <c r="BW373" s="93" t="s">
        <v>183</v>
      </c>
      <c r="BX373" s="2"/>
      <c r="BY373" s="2"/>
      <c r="BZ373" s="0" t="n">
        <v>20053000</v>
      </c>
      <c r="CA373" s="100" t="s">
        <v>191</v>
      </c>
      <c r="CB373" s="92"/>
      <c r="CC373" s="92"/>
      <c r="CD373" s="2"/>
      <c r="CE373" s="2"/>
      <c r="CF373" s="2"/>
      <c r="CG373" s="2"/>
      <c r="CH373" s="43" t="n">
        <v>100000091786</v>
      </c>
      <c r="CI373" s="43" t="s">
        <v>192</v>
      </c>
      <c r="CJ373" s="43" t="n">
        <v>100000091786</v>
      </c>
      <c r="CK373" s="0" t="s">
        <v>1144</v>
      </c>
      <c r="CL373" s="73"/>
      <c r="CM373" s="43" t="n">
        <v>100000091786</v>
      </c>
      <c r="CN373" s="73" t="s">
        <v>1148</v>
      </c>
      <c r="CO373" s="92"/>
      <c r="CP373" s="98"/>
      <c r="CQ373" s="0" t="n">
        <v>79902639</v>
      </c>
      <c r="CR373" s="2"/>
      <c r="CS373" s="2"/>
      <c r="CX373" s="2"/>
      <c r="CY373" s="2"/>
      <c r="CZ373" s="92"/>
      <c r="DA373" s="92"/>
      <c r="DB373" s="92"/>
      <c r="DC373" s="92"/>
      <c r="DD373" s="92"/>
      <c r="DE373" s="99" t="s">
        <v>1756</v>
      </c>
      <c r="DF373" s="0" t="s">
        <v>202</v>
      </c>
      <c r="DG373" s="11"/>
      <c r="DH373" s="46" t="n">
        <v>1</v>
      </c>
      <c r="DI373" s="93" t="s">
        <v>183</v>
      </c>
      <c r="DJ373" s="34" t="n">
        <v>15054000</v>
      </c>
      <c r="DK373" s="99" t="s">
        <v>1756</v>
      </c>
      <c r="DL373" s="5" t="s">
        <v>202</v>
      </c>
      <c r="DS373" s="0" t="s">
        <v>1729</v>
      </c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99"/>
      <c r="EH373" s="2"/>
      <c r="EI373" s="2"/>
      <c r="EJ373" s="2"/>
      <c r="EK373" s="2"/>
      <c r="ER373" s="32" t="str">
        <f aca="false">CONCATENATE(CN373," ",FD373," ",DK373,DL373,"/",DN373,DO373)</f>
        <v>simvastatine oral 40mg/</v>
      </c>
      <c r="FD373" s="33" t="s">
        <v>210</v>
      </c>
      <c r="FE373" s="32" t="str">
        <f aca="false">CONCATENATE(CN373," ",FD373," ",DK373,DL373,"/",DN373,DO373)</f>
        <v>simvastatine oral 40mg/</v>
      </c>
    </row>
    <row r="374" customFormat="false" ht="13.8" hidden="false" customHeight="false" outlineLevel="0" collapsed="false">
      <c r="A374" s="91" t="n">
        <v>9166</v>
      </c>
      <c r="B374" s="0" t="s">
        <v>2107</v>
      </c>
      <c r="C374" s="92"/>
      <c r="D374" s="92"/>
      <c r="E374" s="92"/>
      <c r="F374" s="92"/>
      <c r="G374" s="0" t="n">
        <v>9164</v>
      </c>
      <c r="H374" s="91" t="n">
        <v>247920102</v>
      </c>
      <c r="I374" s="91" t="n">
        <v>247920102</v>
      </c>
      <c r="J374" s="2" t="str">
        <f aca="false">CONCATENATE(BI374," ",CK374," ",BE374," ",BO374," ",R374,S374," x ",DK374,DL374,"/",DN374,DO374)</f>
        <v>GRC Simvastatin PHARMALINK film-coated tablet 30 x 40mg/</v>
      </c>
      <c r="K374" s="2" t="str">
        <f aca="false">CONCATENATE(BI374," ",CK374," ",BE374," ",BO374," ",R374,S374," x ",DK374,DL374,"/",DN374,DO374)</f>
        <v>GRC Simvastatin PHARMALINK film-coated tablet 30 x 40mg/</v>
      </c>
      <c r="L374" s="2"/>
      <c r="M374" s="2"/>
      <c r="N374" s="2"/>
      <c r="O374" s="2"/>
      <c r="P374" s="0" t="n">
        <v>30</v>
      </c>
      <c r="Q374" s="73"/>
      <c r="R374" s="0" t="n">
        <v>30</v>
      </c>
      <c r="S374" s="73"/>
      <c r="T374" s="92"/>
      <c r="U374" s="92"/>
      <c r="V374" s="92"/>
      <c r="W374" s="92"/>
      <c r="X374" s="0" t="s">
        <v>322</v>
      </c>
      <c r="Y374" s="2"/>
      <c r="Z374" s="2"/>
      <c r="AA374" s="2" t="n">
        <v>30</v>
      </c>
      <c r="AB374" s="2"/>
      <c r="AC374" s="0" t="s">
        <v>1650</v>
      </c>
      <c r="AD374" s="2"/>
      <c r="AE374" s="2"/>
      <c r="AF374" s="110" t="n">
        <v>10221000</v>
      </c>
      <c r="AG374" s="0" t="s">
        <v>781</v>
      </c>
      <c r="AH374" s="0" t="s">
        <v>1659</v>
      </c>
      <c r="AI374" s="0" t="s">
        <v>1660</v>
      </c>
      <c r="AJ374" s="34" t="n">
        <v>15054000</v>
      </c>
      <c r="AK374" s="93" t="s">
        <v>183</v>
      </c>
      <c r="AL374" s="2"/>
      <c r="AM374" s="2"/>
      <c r="AN374" s="2"/>
      <c r="AO374" s="2"/>
      <c r="AP374" s="0" t="n">
        <v>30</v>
      </c>
      <c r="AR374" s="73"/>
      <c r="AS374" s="73" t="n">
        <f aca="false">AS373+1</f>
        <v>56565889</v>
      </c>
      <c r="AT374" s="36" t="str">
        <f aca="false">CONCATENATE(BI374," ",CK374," ",BE374," ",BO374," ",DK374,DL374,"/",DN374,DO374)</f>
        <v>GRC Simvastatin PHARMALINK film-coated tablet 40mg/</v>
      </c>
      <c r="AU374" s="29"/>
      <c r="AW374" s="2"/>
      <c r="AX374" s="33" t="s">
        <v>2108</v>
      </c>
      <c r="AY374" s="2"/>
      <c r="AZ374" s="0" t="s">
        <v>1143</v>
      </c>
      <c r="BA374" s="4" t="s">
        <v>1144</v>
      </c>
      <c r="BB374" s="110" t="n">
        <v>10221000</v>
      </c>
      <c r="BC374" s="0" t="s">
        <v>781</v>
      </c>
      <c r="BD374" s="94"/>
      <c r="BE374" s="0" t="s">
        <v>2109</v>
      </c>
      <c r="BF374" s="2"/>
      <c r="BG374" s="0" t="s">
        <v>1505</v>
      </c>
      <c r="BH374" s="2"/>
      <c r="BI374" s="95" t="s">
        <v>1384</v>
      </c>
      <c r="BJ374" s="0" t="str">
        <f aca="false">CONCATENATE(CK374," ",BO374," ",DK374,DL374,"/",DN374,DO374)</f>
        <v>Simvastatin film-coated tablet 40mg/</v>
      </c>
      <c r="BK374" s="95"/>
      <c r="BL374" s="0" t="str">
        <f aca="false">CONCATENATE(CK374," ",BO374," ",DK374,DL374,"/",DN374,DO374)</f>
        <v>Simvastatin film-coated tablet 40mg/</v>
      </c>
      <c r="BM374" s="2"/>
      <c r="BN374" s="110" t="n">
        <v>10221000</v>
      </c>
      <c r="BO374" s="0" t="s">
        <v>781</v>
      </c>
      <c r="BP374" s="92"/>
      <c r="BQ374" s="92"/>
      <c r="BR374" s="2"/>
      <c r="BS374" s="0" t="s">
        <v>1659</v>
      </c>
      <c r="BT374" s="2"/>
      <c r="BU374" s="2"/>
      <c r="BV374" s="34" t="n">
        <v>15054000</v>
      </c>
      <c r="BW374" s="93" t="s">
        <v>183</v>
      </c>
      <c r="BX374" s="2"/>
      <c r="BY374" s="2"/>
      <c r="BZ374" s="0" t="n">
        <v>20053000</v>
      </c>
      <c r="CA374" s="100" t="s">
        <v>191</v>
      </c>
      <c r="CB374" s="92"/>
      <c r="CC374" s="92"/>
      <c r="CD374" s="2"/>
      <c r="CE374" s="2"/>
      <c r="CF374" s="2"/>
      <c r="CG374" s="2"/>
      <c r="CH374" s="43" t="n">
        <v>100000091786</v>
      </c>
      <c r="CI374" s="43" t="s">
        <v>192</v>
      </c>
      <c r="CJ374" s="43" t="n">
        <v>100000091786</v>
      </c>
      <c r="CK374" s="0" t="s">
        <v>1144</v>
      </c>
      <c r="CL374" s="73"/>
      <c r="CM374" s="43" t="n">
        <v>100000091786</v>
      </c>
      <c r="CN374" s="73" t="s">
        <v>1148</v>
      </c>
      <c r="CO374" s="92"/>
      <c r="CP374" s="98"/>
      <c r="CQ374" s="0" t="n">
        <v>79902639</v>
      </c>
      <c r="CR374" s="2"/>
      <c r="CS374" s="2"/>
      <c r="CX374" s="2"/>
      <c r="CY374" s="2"/>
      <c r="CZ374" s="92"/>
      <c r="DA374" s="92"/>
      <c r="DB374" s="92"/>
      <c r="DC374" s="92"/>
      <c r="DD374" s="92"/>
      <c r="DE374" s="99" t="s">
        <v>1756</v>
      </c>
      <c r="DF374" s="0" t="s">
        <v>202</v>
      </c>
      <c r="DG374" s="11"/>
      <c r="DH374" s="46" t="n">
        <v>1</v>
      </c>
      <c r="DI374" s="93" t="s">
        <v>183</v>
      </c>
      <c r="DJ374" s="34" t="n">
        <v>15054000</v>
      </c>
      <c r="DK374" s="99" t="s">
        <v>1756</v>
      </c>
      <c r="DL374" s="5" t="s">
        <v>202</v>
      </c>
      <c r="DS374" s="0" t="s">
        <v>1725</v>
      </c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99"/>
      <c r="EH374" s="2"/>
      <c r="EI374" s="2"/>
      <c r="EJ374" s="2"/>
      <c r="EK374" s="2"/>
      <c r="ER374" s="32" t="str">
        <f aca="false">CONCATENATE(CN374," ",FD374," ",DK374,DL374,"/",DN374,DO374)</f>
        <v>simvastatine oral 40mg/</v>
      </c>
      <c r="FD374" s="33" t="s">
        <v>210</v>
      </c>
      <c r="FE374" s="32" t="str">
        <f aca="false">CONCATENATE(CN374," ",FD374," ",DK374,DL374,"/",DN374,DO374)</f>
        <v>simvastatine oral 40mg/</v>
      </c>
    </row>
    <row r="375" customFormat="false" ht="13.8" hidden="false" customHeight="false" outlineLevel="0" collapsed="false">
      <c r="A375" s="91" t="n">
        <v>9164</v>
      </c>
      <c r="B375" s="0" t="s">
        <v>2110</v>
      </c>
      <c r="C375" s="92"/>
      <c r="D375" s="92"/>
      <c r="E375" s="92"/>
      <c r="F375" s="92"/>
      <c r="G375" s="0" t="n">
        <v>9328</v>
      </c>
      <c r="H375" s="91" t="n">
        <v>253000102</v>
      </c>
      <c r="I375" s="91" t="n">
        <v>253000102</v>
      </c>
      <c r="J375" s="2" t="str">
        <f aca="false">CONCATENATE(BI375," ",CK375," ",BE375," ",BO375," ",R375,S375," x ",DK375,DL375,"/",DN375,DO375)</f>
        <v>GRC Simvastatin VOCATE ΦΑΡΜΑΚΕΥΤΙΚΗ Α.Ε. film-coated tablet 30 x 20mg/</v>
      </c>
      <c r="K375" s="2" t="str">
        <f aca="false">CONCATENATE(BI375," ",CK375," ",BE375," ",BO375," ",R375,S375," x ",DK375,DL375,"/",DN375,DO375)</f>
        <v>GRC Simvastatin VOCATE ΦΑΡΜΑΚΕΥΤΙΚΗ Α.Ε. film-coated tablet 30 x 20mg/</v>
      </c>
      <c r="L375" s="2"/>
      <c r="M375" s="2"/>
      <c r="N375" s="2"/>
      <c r="O375" s="2"/>
      <c r="P375" s="0" t="n">
        <v>30</v>
      </c>
      <c r="Q375" s="73"/>
      <c r="R375" s="0" t="n">
        <v>30</v>
      </c>
      <c r="S375" s="73"/>
      <c r="T375" s="92"/>
      <c r="U375" s="92"/>
      <c r="V375" s="92"/>
      <c r="W375" s="92"/>
      <c r="X375" s="0" t="s">
        <v>223</v>
      </c>
      <c r="Y375" s="2"/>
      <c r="Z375" s="2"/>
      <c r="AA375" s="2" t="n">
        <v>30</v>
      </c>
      <c r="AB375" s="2"/>
      <c r="AC375" s="0" t="s">
        <v>1826</v>
      </c>
      <c r="AD375" s="2"/>
      <c r="AE375" s="2"/>
      <c r="AF375" s="110" t="n">
        <v>10221000</v>
      </c>
      <c r="AG375" s="0" t="s">
        <v>781</v>
      </c>
      <c r="AH375" s="0" t="s">
        <v>1659</v>
      </c>
      <c r="AI375" s="0" t="s">
        <v>1660</v>
      </c>
      <c r="AJ375" s="34" t="n">
        <v>15054000</v>
      </c>
      <c r="AK375" s="93" t="s">
        <v>183</v>
      </c>
      <c r="AL375" s="2"/>
      <c r="AM375" s="2"/>
      <c r="AN375" s="2"/>
      <c r="AO375" s="2"/>
      <c r="AP375" s="0" t="n">
        <v>30</v>
      </c>
      <c r="AR375" s="73"/>
      <c r="AS375" s="73" t="n">
        <f aca="false">AS374+1</f>
        <v>56565890</v>
      </c>
      <c r="AT375" s="36" t="str">
        <f aca="false">CONCATENATE(BI375," ",CK375," ",BE375," ",BO375," ",DK375,DL375,"/",DN375,DO375)</f>
        <v>GRC Simvastatin VOCATE ΦΑΡΜΑΚΕΥΤΙΚΗ Α.Ε. film-coated tablet 20mg/</v>
      </c>
      <c r="AU375" s="29"/>
      <c r="AW375" s="2"/>
      <c r="AX375" s="33" t="s">
        <v>2111</v>
      </c>
      <c r="AY375" s="2"/>
      <c r="AZ375" s="0" t="s">
        <v>1143</v>
      </c>
      <c r="BA375" s="4" t="s">
        <v>1144</v>
      </c>
      <c r="BB375" s="110" t="n">
        <v>10221000</v>
      </c>
      <c r="BC375" s="0" t="s">
        <v>781</v>
      </c>
      <c r="BD375" s="94"/>
      <c r="BE375" s="0" t="s">
        <v>1505</v>
      </c>
      <c r="BF375" s="2"/>
      <c r="BG375" s="0" t="s">
        <v>1741</v>
      </c>
      <c r="BH375" s="2"/>
      <c r="BI375" s="95" t="s">
        <v>1384</v>
      </c>
      <c r="BJ375" s="0" t="str">
        <f aca="false">CONCATENATE(CK375," ",BO375," ",DK375,DL375,"/",DN375,DO375)</f>
        <v>Simvastatin film-coated tablet 20mg/</v>
      </c>
      <c r="BK375" s="95"/>
      <c r="BL375" s="0" t="str">
        <f aca="false">CONCATENATE(CK375," ",BO375," ",DK375,DL375,"/",DN375,DO375)</f>
        <v>Simvastatin film-coated tablet 20mg/</v>
      </c>
      <c r="BM375" s="2"/>
      <c r="BN375" s="110" t="n">
        <v>10221000</v>
      </c>
      <c r="BO375" s="0" t="s">
        <v>781</v>
      </c>
      <c r="BP375" s="92"/>
      <c r="BQ375" s="92"/>
      <c r="BR375" s="2"/>
      <c r="BS375" s="0" t="s">
        <v>1659</v>
      </c>
      <c r="BT375" s="2"/>
      <c r="BU375" s="2"/>
      <c r="BV375" s="34" t="n">
        <v>15054000</v>
      </c>
      <c r="BW375" s="93" t="s">
        <v>183</v>
      </c>
      <c r="BX375" s="2"/>
      <c r="BY375" s="2"/>
      <c r="BZ375" s="0" t="n">
        <v>20053000</v>
      </c>
      <c r="CA375" s="100" t="s">
        <v>191</v>
      </c>
      <c r="CB375" s="92"/>
      <c r="CC375" s="92"/>
      <c r="CD375" s="2"/>
      <c r="CE375" s="2"/>
      <c r="CF375" s="2"/>
      <c r="CG375" s="2"/>
      <c r="CH375" s="43" t="n">
        <v>100000091786</v>
      </c>
      <c r="CI375" s="43" t="s">
        <v>192</v>
      </c>
      <c r="CJ375" s="43" t="n">
        <v>100000091786</v>
      </c>
      <c r="CK375" s="0" t="s">
        <v>1144</v>
      </c>
      <c r="CL375" s="73"/>
      <c r="CM375" s="43" t="n">
        <v>100000091786</v>
      </c>
      <c r="CN375" s="73" t="s">
        <v>1148</v>
      </c>
      <c r="CO375" s="92"/>
      <c r="CP375" s="98"/>
      <c r="CQ375" s="0" t="n">
        <v>79902639</v>
      </c>
      <c r="CR375" s="2"/>
      <c r="CS375" s="2"/>
      <c r="CX375" s="2"/>
      <c r="CY375" s="2"/>
      <c r="CZ375" s="92"/>
      <c r="DA375" s="92"/>
      <c r="DB375" s="92"/>
      <c r="DC375" s="92"/>
      <c r="DD375" s="92"/>
      <c r="DE375" s="99" t="s">
        <v>877</v>
      </c>
      <c r="DF375" s="0" t="s">
        <v>202</v>
      </c>
      <c r="DG375" s="11"/>
      <c r="DH375" s="46" t="n">
        <v>1</v>
      </c>
      <c r="DI375" s="93" t="s">
        <v>183</v>
      </c>
      <c r="DJ375" s="34" t="n">
        <v>15054000</v>
      </c>
      <c r="DK375" s="99" t="s">
        <v>877</v>
      </c>
      <c r="DL375" s="5" t="s">
        <v>202</v>
      </c>
      <c r="DS375" s="0" t="s">
        <v>1725</v>
      </c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99"/>
      <c r="EH375" s="2"/>
      <c r="EI375" s="2"/>
      <c r="EJ375" s="2"/>
      <c r="EK375" s="2"/>
      <c r="ER375" s="32" t="str">
        <f aca="false">CONCATENATE(CN375," ",FD375," ",DK375,DL375,"/",DN375,DO375)</f>
        <v>simvastatine oral 20mg/</v>
      </c>
      <c r="FD375" s="33" t="s">
        <v>210</v>
      </c>
      <c r="FE375" s="32" t="str">
        <f aca="false">CONCATENATE(CN375," ",FD375," ",DK375,DL375,"/",DN375,DO375)</f>
        <v>simvastatine oral 20mg/</v>
      </c>
    </row>
    <row r="376" customFormat="false" ht="13.8" hidden="false" customHeight="false" outlineLevel="0" collapsed="false">
      <c r="A376" s="91" t="n">
        <v>9328</v>
      </c>
      <c r="B376" s="0" t="s">
        <v>2112</v>
      </c>
      <c r="C376" s="92"/>
      <c r="D376" s="92"/>
      <c r="E376" s="92"/>
      <c r="F376" s="92"/>
      <c r="G376" s="0" t="n">
        <v>9892</v>
      </c>
      <c r="H376" s="91" t="n">
        <v>310420117</v>
      </c>
      <c r="I376" s="91" t="n">
        <v>310420117</v>
      </c>
      <c r="J376" s="2" t="str">
        <f aca="false">CONCATENATE(BI376," ",CK376," ",BE376," ",BO376," ",R376,S376," x ",DK376,DL376,"/",DN376,DO376)</f>
        <v>GRC Simvastatin VIOFAR ΕΠΕ film-coated tablet 30 x 20mg/</v>
      </c>
      <c r="K376" s="2" t="str">
        <f aca="false">CONCATENATE(BI376," ",CK376," ",BE376," ",BO376," ",R376,S376," x ",DK376,DL376,"/",DN376,DO376)</f>
        <v>GRC Simvastatin VIOFAR ΕΠΕ film-coated tablet 30 x 20mg/</v>
      </c>
      <c r="L376" s="2"/>
      <c r="M376" s="2"/>
      <c r="N376" s="2"/>
      <c r="O376" s="2"/>
      <c r="P376" s="0" t="n">
        <v>30</v>
      </c>
      <c r="Q376" s="73"/>
      <c r="R376" s="0" t="n">
        <v>30</v>
      </c>
      <c r="S376" s="73"/>
      <c r="T376" s="92"/>
      <c r="U376" s="92"/>
      <c r="V376" s="92"/>
      <c r="W376" s="92"/>
      <c r="X376" s="0" t="s">
        <v>477</v>
      </c>
      <c r="Y376" s="2"/>
      <c r="Z376" s="2"/>
      <c r="AA376" s="2" t="n">
        <v>30</v>
      </c>
      <c r="AB376" s="2"/>
      <c r="AC376" s="0" t="s">
        <v>2073</v>
      </c>
      <c r="AD376" s="2"/>
      <c r="AE376" s="2"/>
      <c r="AF376" s="110" t="n">
        <v>10221000</v>
      </c>
      <c r="AG376" s="0" t="s">
        <v>781</v>
      </c>
      <c r="AH376" s="0" t="s">
        <v>1659</v>
      </c>
      <c r="AI376" s="0" t="s">
        <v>1660</v>
      </c>
      <c r="AJ376" s="34" t="n">
        <v>15054000</v>
      </c>
      <c r="AK376" s="93" t="s">
        <v>183</v>
      </c>
      <c r="AL376" s="2"/>
      <c r="AM376" s="2"/>
      <c r="AN376" s="2"/>
      <c r="AO376" s="2"/>
      <c r="AP376" s="0" t="n">
        <v>30</v>
      </c>
      <c r="AR376" s="73"/>
      <c r="AS376" s="73" t="n">
        <f aca="false">AS375+1</f>
        <v>56565891</v>
      </c>
      <c r="AT376" s="36" t="str">
        <f aca="false">CONCATENATE(BI376," ",CK376," ",BE376," ",BO376," ",DK376,DL376,"/",DN376,DO376)</f>
        <v>GRC Simvastatin VIOFAR ΕΠΕ film-coated tablet 20mg/</v>
      </c>
      <c r="AU376" s="29"/>
      <c r="AW376" s="2"/>
      <c r="AX376" s="33" t="s">
        <v>2113</v>
      </c>
      <c r="AY376" s="2"/>
      <c r="AZ376" s="0" t="s">
        <v>1143</v>
      </c>
      <c r="BA376" s="4" t="s">
        <v>1144</v>
      </c>
      <c r="BB376" s="110" t="n">
        <v>10221000</v>
      </c>
      <c r="BC376" s="0" t="s">
        <v>781</v>
      </c>
      <c r="BD376" s="94"/>
      <c r="BE376" s="0" t="s">
        <v>1741</v>
      </c>
      <c r="BF376" s="2"/>
      <c r="BG376" s="0" t="s">
        <v>2114</v>
      </c>
      <c r="BH376" s="2"/>
      <c r="BI376" s="95" t="s">
        <v>1384</v>
      </c>
      <c r="BJ376" s="0" t="str">
        <f aca="false">CONCATENATE(CK376," ",BO376," ",DK376,DL376,"/",DN376,DO376)</f>
        <v>Simvastatin film-coated tablet 20mg/</v>
      </c>
      <c r="BK376" s="95"/>
      <c r="BL376" s="0" t="str">
        <f aca="false">CONCATENATE(CK376," ",BO376," ",DK376,DL376,"/",DN376,DO376)</f>
        <v>Simvastatin film-coated tablet 20mg/</v>
      </c>
      <c r="BM376" s="2"/>
      <c r="BN376" s="110" t="n">
        <v>10221000</v>
      </c>
      <c r="BO376" s="0" t="s">
        <v>781</v>
      </c>
      <c r="BP376" s="92"/>
      <c r="BQ376" s="92"/>
      <c r="BR376" s="2"/>
      <c r="BS376" s="0" t="s">
        <v>1659</v>
      </c>
      <c r="BT376" s="2"/>
      <c r="BU376" s="2"/>
      <c r="BV376" s="34" t="n">
        <v>15054000</v>
      </c>
      <c r="BW376" s="93" t="s">
        <v>183</v>
      </c>
      <c r="BX376" s="2"/>
      <c r="BY376" s="2"/>
      <c r="BZ376" s="0" t="n">
        <v>20053000</v>
      </c>
      <c r="CA376" s="100" t="s">
        <v>191</v>
      </c>
      <c r="CB376" s="92"/>
      <c r="CC376" s="92"/>
      <c r="CD376" s="2"/>
      <c r="CE376" s="2"/>
      <c r="CF376" s="2"/>
      <c r="CG376" s="2"/>
      <c r="CH376" s="43" t="n">
        <v>100000091786</v>
      </c>
      <c r="CI376" s="43" t="s">
        <v>192</v>
      </c>
      <c r="CJ376" s="43" t="n">
        <v>100000091786</v>
      </c>
      <c r="CK376" s="0" t="s">
        <v>1144</v>
      </c>
      <c r="CL376" s="73"/>
      <c r="CM376" s="43" t="n">
        <v>100000091786</v>
      </c>
      <c r="CN376" s="73" t="s">
        <v>1148</v>
      </c>
      <c r="CO376" s="92"/>
      <c r="CP376" s="98"/>
      <c r="CQ376" s="0" t="n">
        <v>79902639</v>
      </c>
      <c r="CR376" s="2"/>
      <c r="CS376" s="2"/>
      <c r="CX376" s="2"/>
      <c r="CY376" s="2"/>
      <c r="CZ376" s="92"/>
      <c r="DA376" s="92"/>
      <c r="DB376" s="92"/>
      <c r="DC376" s="92"/>
      <c r="DD376" s="92"/>
      <c r="DE376" s="99" t="s">
        <v>877</v>
      </c>
      <c r="DF376" s="0" t="s">
        <v>202</v>
      </c>
      <c r="DG376" s="11"/>
      <c r="DH376" s="46" t="n">
        <v>1</v>
      </c>
      <c r="DI376" s="93" t="s">
        <v>183</v>
      </c>
      <c r="DJ376" s="34" t="n">
        <v>15054000</v>
      </c>
      <c r="DK376" s="99" t="s">
        <v>877</v>
      </c>
      <c r="DL376" s="5" t="s">
        <v>202</v>
      </c>
      <c r="DS376" s="0" t="s">
        <v>1441</v>
      </c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99"/>
      <c r="EH376" s="2"/>
      <c r="EI376" s="2"/>
      <c r="EJ376" s="2"/>
      <c r="EK376" s="2"/>
      <c r="ER376" s="32" t="str">
        <f aca="false">CONCATENATE(CN376," ",FD376," ",DK376,DL376,"/",DN376,DO376)</f>
        <v>simvastatine oral 20mg/</v>
      </c>
      <c r="FD376" s="33" t="s">
        <v>210</v>
      </c>
      <c r="FE376" s="32" t="str">
        <f aca="false">CONCATENATE(CN376," ",FD376," ",DK376,DL376,"/",DN376,DO376)</f>
        <v>simvastatine oral 20mg/</v>
      </c>
    </row>
    <row r="377" customFormat="false" ht="13.8" hidden="false" customHeight="false" outlineLevel="0" collapsed="false">
      <c r="A377" s="91" t="n">
        <v>9892</v>
      </c>
      <c r="B377" s="0" t="s">
        <v>2115</v>
      </c>
      <c r="C377" s="92"/>
      <c r="D377" s="92"/>
      <c r="E377" s="92"/>
      <c r="F377" s="92"/>
      <c r="G377" s="0" t="n">
        <v>9893</v>
      </c>
      <c r="H377" s="91" t="n">
        <v>310420217</v>
      </c>
      <c r="I377" s="91" t="n">
        <v>310420217</v>
      </c>
      <c r="J377" s="2" t="str">
        <f aca="false">CONCATENATE(BI377," ",CK377," ",BE377," ",BO377," ",R377,S377," x ",DK377,DL377,"/",DN377,DO377)</f>
        <v>GRC Simvastatin MYLAN S.A.S., SAINT PRIEST, FRANCE film-coated tablet 30 x 10mg/</v>
      </c>
      <c r="K377" s="2" t="str">
        <f aca="false">CONCATENATE(BI377," ",CK377," ",BE377," ",BO377," ",R377,S377," x ",DK377,DL377,"/",DN377,DO377)</f>
        <v>GRC Simvastatin MYLAN S.A.S., SAINT PRIEST, FRANCE film-coated tablet 30 x 10mg/</v>
      </c>
      <c r="L377" s="2"/>
      <c r="M377" s="2"/>
      <c r="N377" s="2"/>
      <c r="O377" s="2"/>
      <c r="P377" s="0" t="n">
        <v>30</v>
      </c>
      <c r="Q377" s="73"/>
      <c r="R377" s="0" t="n">
        <v>30</v>
      </c>
      <c r="S377" s="73"/>
      <c r="T377" s="92"/>
      <c r="U377" s="92"/>
      <c r="V377" s="92"/>
      <c r="W377" s="92"/>
      <c r="X377" s="0" t="s">
        <v>358</v>
      </c>
      <c r="Y377" s="2"/>
      <c r="Z377" s="2"/>
      <c r="AA377" s="2" t="n">
        <v>30</v>
      </c>
      <c r="AB377" s="2"/>
      <c r="AC377" s="0" t="s">
        <v>2116</v>
      </c>
      <c r="AD377" s="2"/>
      <c r="AE377" s="2"/>
      <c r="AF377" s="110" t="n">
        <v>10221000</v>
      </c>
      <c r="AG377" s="0" t="s">
        <v>781</v>
      </c>
      <c r="AH377" s="0" t="s">
        <v>1659</v>
      </c>
      <c r="AI377" s="0" t="s">
        <v>1660</v>
      </c>
      <c r="AJ377" s="34" t="n">
        <v>15054000</v>
      </c>
      <c r="AK377" s="93" t="s">
        <v>183</v>
      </c>
      <c r="AL377" s="2"/>
      <c r="AM377" s="2"/>
      <c r="AN377" s="2"/>
      <c r="AO377" s="2"/>
      <c r="AP377" s="0" t="n">
        <v>30</v>
      </c>
      <c r="AR377" s="73"/>
      <c r="AS377" s="73" t="n">
        <f aca="false">AS376+1</f>
        <v>56565892</v>
      </c>
      <c r="AT377" s="36" t="str">
        <f aca="false">CONCATENATE(BI377," ",CK377," ",BE377," ",BO377," ",DK377,DL377,"/",DN377,DO377)</f>
        <v>GRC Simvastatin MYLAN S.A.S., SAINT PRIEST, FRANCE film-coated tablet 10mg/</v>
      </c>
      <c r="AU377" s="29"/>
      <c r="AW377" s="2"/>
      <c r="AX377" s="33" t="s">
        <v>2117</v>
      </c>
      <c r="AY377" s="2"/>
      <c r="AZ377" s="0" t="s">
        <v>1143</v>
      </c>
      <c r="BA377" s="4" t="s">
        <v>1144</v>
      </c>
      <c r="BB377" s="110" t="n">
        <v>10221000</v>
      </c>
      <c r="BC377" s="0" t="s">
        <v>781</v>
      </c>
      <c r="BD377" s="94"/>
      <c r="BE377" s="0" t="s">
        <v>2114</v>
      </c>
      <c r="BF377" s="2"/>
      <c r="BG377" s="0" t="s">
        <v>2114</v>
      </c>
      <c r="BH377" s="2"/>
      <c r="BI377" s="95" t="s">
        <v>1384</v>
      </c>
      <c r="BJ377" s="0" t="str">
        <f aca="false">CONCATENATE(CK377," ",BO377," ",DK377,DL377,"/",DN377,DO377)</f>
        <v>Simvastatin film-coated tablet 10mg/</v>
      </c>
      <c r="BK377" s="95"/>
      <c r="BL377" s="0" t="str">
        <f aca="false">CONCATENATE(CK377," ",BO377," ",DK377,DL377,"/",DN377,DO377)</f>
        <v>Simvastatin film-coated tablet 10mg/</v>
      </c>
      <c r="BM377" s="2"/>
      <c r="BN377" s="110" t="n">
        <v>10221000</v>
      </c>
      <c r="BO377" s="0" t="s">
        <v>781</v>
      </c>
      <c r="BP377" s="92"/>
      <c r="BQ377" s="92"/>
      <c r="BR377" s="2"/>
      <c r="BS377" s="0" t="s">
        <v>1659</v>
      </c>
      <c r="BT377" s="2"/>
      <c r="BU377" s="2"/>
      <c r="BV377" s="34" t="n">
        <v>15054000</v>
      </c>
      <c r="BW377" s="93" t="s">
        <v>183</v>
      </c>
      <c r="BX377" s="2"/>
      <c r="BY377" s="2"/>
      <c r="BZ377" s="0" t="n">
        <v>20053000</v>
      </c>
      <c r="CA377" s="100" t="s">
        <v>191</v>
      </c>
      <c r="CB377" s="92"/>
      <c r="CC377" s="92"/>
      <c r="CD377" s="2"/>
      <c r="CE377" s="2"/>
      <c r="CF377" s="2"/>
      <c r="CG377" s="2"/>
      <c r="CH377" s="43" t="n">
        <v>100000091786</v>
      </c>
      <c r="CI377" s="43" t="s">
        <v>192</v>
      </c>
      <c r="CJ377" s="43" t="n">
        <v>100000091786</v>
      </c>
      <c r="CK377" s="0" t="s">
        <v>1144</v>
      </c>
      <c r="CL377" s="73"/>
      <c r="CM377" s="43" t="n">
        <v>100000091786</v>
      </c>
      <c r="CN377" s="73" t="s">
        <v>1148</v>
      </c>
      <c r="CO377" s="92"/>
      <c r="CP377" s="98"/>
      <c r="CQ377" s="0" t="n">
        <v>79902639</v>
      </c>
      <c r="CR377" s="2"/>
      <c r="CS377" s="2"/>
      <c r="CX377" s="2"/>
      <c r="CY377" s="2"/>
      <c r="CZ377" s="92"/>
      <c r="DA377" s="92"/>
      <c r="DB377" s="92"/>
      <c r="DC377" s="92"/>
      <c r="DD377" s="92"/>
      <c r="DE377" s="99" t="s">
        <v>1087</v>
      </c>
      <c r="DF377" s="0" t="s">
        <v>202</v>
      </c>
      <c r="DG377" s="11"/>
      <c r="DH377" s="46" t="n">
        <v>1</v>
      </c>
      <c r="DI377" s="93" t="s">
        <v>183</v>
      </c>
      <c r="DJ377" s="34" t="n">
        <v>15054000</v>
      </c>
      <c r="DK377" s="99" t="s">
        <v>1087</v>
      </c>
      <c r="DL377" s="5" t="s">
        <v>202</v>
      </c>
      <c r="DS377" s="0" t="s">
        <v>1725</v>
      </c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99"/>
      <c r="EH377" s="2"/>
      <c r="EI377" s="2"/>
      <c r="EJ377" s="2"/>
      <c r="EK377" s="2"/>
      <c r="ER377" s="32" t="str">
        <f aca="false">CONCATENATE(CN377," ",FD377," ",DK377,DL377,"/",DN377,DO377)</f>
        <v>simvastatine oral 10mg/</v>
      </c>
      <c r="FD377" s="33" t="s">
        <v>210</v>
      </c>
      <c r="FE377" s="32" t="str">
        <f aca="false">CONCATENATE(CN377," ",FD377," ",DK377,DL377,"/",DN377,DO377)</f>
        <v>simvastatine oral 10mg/</v>
      </c>
    </row>
    <row r="378" customFormat="false" ht="13.8" hidden="false" customHeight="false" outlineLevel="0" collapsed="false">
      <c r="A378" s="91" t="n">
        <v>9893</v>
      </c>
      <c r="B378" s="0" t="s">
        <v>2118</v>
      </c>
      <c r="C378" s="92"/>
      <c r="D378" s="92"/>
      <c r="E378" s="92"/>
      <c r="F378" s="92"/>
      <c r="G378" s="0" t="n">
        <v>9894</v>
      </c>
      <c r="H378" s="91" t="n">
        <v>310420317</v>
      </c>
      <c r="I378" s="91" t="n">
        <v>310420317</v>
      </c>
      <c r="J378" s="2" t="str">
        <f aca="false">CONCATENATE(BI378," ",CK378," ",BE378," ",BO378," ",R378,S378," x ",DK378,DL378,"/",DN378,DO378)</f>
        <v>GRC Simvastatin MYLAN S.A.S., SAINT PRIEST, FRANCE film-coated tablet 30 x 20mg/</v>
      </c>
      <c r="K378" s="2" t="str">
        <f aca="false">CONCATENATE(BI378," ",CK378," ",BE378," ",BO378," ",R378,S378," x ",DK378,DL378,"/",DN378,DO378)</f>
        <v>GRC Simvastatin MYLAN S.A.S., SAINT PRIEST, FRANCE film-coated tablet 30 x 20mg/</v>
      </c>
      <c r="L378" s="2"/>
      <c r="M378" s="2"/>
      <c r="N378" s="2"/>
      <c r="O378" s="2"/>
      <c r="P378" s="0" t="n">
        <v>30</v>
      </c>
      <c r="Q378" s="73"/>
      <c r="R378" s="0" t="n">
        <v>30</v>
      </c>
      <c r="S378" s="73"/>
      <c r="T378" s="92"/>
      <c r="U378" s="92"/>
      <c r="V378" s="92"/>
      <c r="W378" s="92"/>
      <c r="X378" s="0" t="s">
        <v>2081</v>
      </c>
      <c r="Y378" s="2"/>
      <c r="Z378" s="2"/>
      <c r="AA378" s="2" t="n">
        <v>30</v>
      </c>
      <c r="AB378" s="2"/>
      <c r="AC378" s="0" t="s">
        <v>2116</v>
      </c>
      <c r="AD378" s="2"/>
      <c r="AE378" s="2"/>
      <c r="AF378" s="110" t="n">
        <v>10221000</v>
      </c>
      <c r="AG378" s="0" t="s">
        <v>781</v>
      </c>
      <c r="AH378" s="0" t="s">
        <v>1659</v>
      </c>
      <c r="AI378" s="0" t="s">
        <v>1660</v>
      </c>
      <c r="AJ378" s="34" t="n">
        <v>15054000</v>
      </c>
      <c r="AK378" s="93" t="s">
        <v>183</v>
      </c>
      <c r="AL378" s="2"/>
      <c r="AM378" s="2"/>
      <c r="AN378" s="2"/>
      <c r="AO378" s="2"/>
      <c r="AP378" s="0" t="n">
        <v>30</v>
      </c>
      <c r="AR378" s="73"/>
      <c r="AS378" s="73" t="n">
        <f aca="false">AS377+1</f>
        <v>56565893</v>
      </c>
      <c r="AT378" s="36" t="str">
        <f aca="false">CONCATENATE(BI378," ",CK378," ",BE378," ",BO378," ",DK378,DL378,"/",DN378,DO378)</f>
        <v>GRC Simvastatin MYLAN S.A.S., SAINT PRIEST, FRANCE film-coated tablet 20mg/</v>
      </c>
      <c r="AU378" s="29"/>
      <c r="AW378" s="2"/>
      <c r="AX378" s="33" t="s">
        <v>2119</v>
      </c>
      <c r="AY378" s="2"/>
      <c r="AZ378" s="0" t="s">
        <v>1143</v>
      </c>
      <c r="BA378" s="4" t="s">
        <v>1144</v>
      </c>
      <c r="BB378" s="110" t="n">
        <v>10221000</v>
      </c>
      <c r="BC378" s="0" t="s">
        <v>781</v>
      </c>
      <c r="BD378" s="94"/>
      <c r="BE378" s="0" t="s">
        <v>2114</v>
      </c>
      <c r="BF378" s="2"/>
      <c r="BG378" s="0" t="s">
        <v>2114</v>
      </c>
      <c r="BH378" s="2"/>
      <c r="BI378" s="95" t="s">
        <v>1384</v>
      </c>
      <c r="BJ378" s="0" t="str">
        <f aca="false">CONCATENATE(CK378," ",BO378," ",DK378,DL378,"/",DN378,DO378)</f>
        <v>Simvastatin film-coated tablet 20mg/</v>
      </c>
      <c r="BK378" s="95"/>
      <c r="BL378" s="0" t="str">
        <f aca="false">CONCATENATE(CK378," ",BO378," ",DK378,DL378,"/",DN378,DO378)</f>
        <v>Simvastatin film-coated tablet 20mg/</v>
      </c>
      <c r="BM378" s="2"/>
      <c r="BN378" s="110" t="n">
        <v>10221000</v>
      </c>
      <c r="BO378" s="0" t="s">
        <v>781</v>
      </c>
      <c r="BP378" s="92"/>
      <c r="BQ378" s="92"/>
      <c r="BR378" s="2"/>
      <c r="BS378" s="0" t="s">
        <v>1659</v>
      </c>
      <c r="BT378" s="2"/>
      <c r="BU378" s="2"/>
      <c r="BV378" s="34" t="n">
        <v>15054000</v>
      </c>
      <c r="BW378" s="93" t="s">
        <v>183</v>
      </c>
      <c r="BX378" s="2"/>
      <c r="BY378" s="2"/>
      <c r="BZ378" s="0" t="n">
        <v>20053000</v>
      </c>
      <c r="CA378" s="100" t="s">
        <v>191</v>
      </c>
      <c r="CB378" s="92"/>
      <c r="CC378" s="92"/>
      <c r="CD378" s="2"/>
      <c r="CE378" s="2"/>
      <c r="CF378" s="2"/>
      <c r="CG378" s="2"/>
      <c r="CH378" s="43" t="n">
        <v>100000091786</v>
      </c>
      <c r="CI378" s="43" t="s">
        <v>192</v>
      </c>
      <c r="CJ378" s="43" t="n">
        <v>100000091786</v>
      </c>
      <c r="CK378" s="0" t="s">
        <v>1144</v>
      </c>
      <c r="CL378" s="73"/>
      <c r="CM378" s="43" t="n">
        <v>100000091786</v>
      </c>
      <c r="CN378" s="73" t="s">
        <v>1148</v>
      </c>
      <c r="CO378" s="92"/>
      <c r="CP378" s="98"/>
      <c r="CQ378" s="0" t="n">
        <v>79902639</v>
      </c>
      <c r="CR378" s="2"/>
      <c r="CS378" s="2"/>
      <c r="CX378" s="2"/>
      <c r="CY378" s="2"/>
      <c r="CZ378" s="92"/>
      <c r="DA378" s="92"/>
      <c r="DB378" s="92"/>
      <c r="DC378" s="92"/>
      <c r="DD378" s="92"/>
      <c r="DE378" s="99" t="s">
        <v>877</v>
      </c>
      <c r="DF378" s="0" t="s">
        <v>202</v>
      </c>
      <c r="DG378" s="11"/>
      <c r="DH378" s="46" t="n">
        <v>1</v>
      </c>
      <c r="DI378" s="93" t="s">
        <v>183</v>
      </c>
      <c r="DJ378" s="34" t="n">
        <v>15054000</v>
      </c>
      <c r="DK378" s="99" t="s">
        <v>877</v>
      </c>
      <c r="DL378" s="5" t="s">
        <v>202</v>
      </c>
      <c r="DS378" s="0" t="s">
        <v>1729</v>
      </c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99"/>
      <c r="EH378" s="2"/>
      <c r="EI378" s="2"/>
      <c r="EJ378" s="2"/>
      <c r="EK378" s="2"/>
      <c r="ER378" s="32" t="str">
        <f aca="false">CONCATENATE(CN378," ",FD378," ",DK378,DL378,"/",DN378,DO378)</f>
        <v>simvastatine oral 20mg/</v>
      </c>
      <c r="FD378" s="33" t="s">
        <v>210</v>
      </c>
      <c r="FE378" s="32" t="str">
        <f aca="false">CONCATENATE(CN378," ",FD378," ",DK378,DL378,"/",DN378,DO378)</f>
        <v>simvastatine oral 20mg/</v>
      </c>
    </row>
    <row r="379" customFormat="false" ht="15.75" hidden="false" customHeight="true" outlineLevel="0" collapsed="false">
      <c r="CM379" s="106"/>
      <c r="CN379" s="106"/>
    </row>
    <row r="380" customFormat="false" ht="15.75" hidden="false" customHeight="true" outlineLevel="0" collapsed="false">
      <c r="CM380" s="106"/>
      <c r="CN380" s="106"/>
    </row>
    <row r="381" customFormat="false" ht="15.75" hidden="false" customHeight="true" outlineLevel="0" collapsed="false">
      <c r="CM381" s="106"/>
      <c r="CN381" s="106"/>
    </row>
    <row r="382" customFormat="false" ht="15.75" hidden="false" customHeight="true" outlineLevel="0" collapsed="false">
      <c r="CM382" s="106"/>
      <c r="CN382" s="106"/>
    </row>
    <row r="383" customFormat="false" ht="15.75" hidden="false" customHeight="true" outlineLevel="0" collapsed="false">
      <c r="CM383" s="106"/>
      <c r="CN383" s="106"/>
    </row>
    <row r="384" customFormat="false" ht="15.75" hidden="false" customHeight="true" outlineLevel="0" collapsed="false">
      <c r="CM384" s="106"/>
      <c r="CN384" s="106"/>
    </row>
    <row r="385" customFormat="false" ht="15.75" hidden="false" customHeight="true" outlineLevel="0" collapsed="false">
      <c r="CM385" s="106"/>
      <c r="CN385" s="106"/>
    </row>
    <row r="386" customFormat="false" ht="15.75" hidden="false" customHeight="true" outlineLevel="0" collapsed="false">
      <c r="CM386" s="106"/>
      <c r="CN386" s="106"/>
    </row>
    <row r="387" customFormat="false" ht="15.75" hidden="false" customHeight="true" outlineLevel="0" collapsed="false">
      <c r="CM387" s="106"/>
      <c r="CN387" s="106"/>
    </row>
    <row r="388" customFormat="false" ht="15.75" hidden="false" customHeight="true" outlineLevel="0" collapsed="false">
      <c r="CM388" s="106"/>
      <c r="CN388" s="106"/>
    </row>
    <row r="389" customFormat="false" ht="15.75" hidden="false" customHeight="true" outlineLevel="0" collapsed="false">
      <c r="CM389" s="106"/>
      <c r="CN389" s="106"/>
    </row>
    <row r="390" customFormat="false" ht="15.75" hidden="false" customHeight="true" outlineLevel="0" collapsed="false">
      <c r="CM390" s="106"/>
      <c r="CN390" s="106"/>
    </row>
    <row r="391" customFormat="false" ht="15.75" hidden="false" customHeight="true" outlineLevel="0" collapsed="false">
      <c r="CM391" s="106"/>
      <c r="CN391" s="106"/>
    </row>
    <row r="392" customFormat="false" ht="15.75" hidden="false" customHeight="true" outlineLevel="0" collapsed="false">
      <c r="CM392" s="106"/>
      <c r="CN392" s="106"/>
    </row>
    <row r="393" customFormat="false" ht="15.75" hidden="false" customHeight="true" outlineLevel="0" collapsed="false">
      <c r="CM393" s="106"/>
      <c r="CN393" s="106"/>
    </row>
    <row r="394" customFormat="false" ht="15.75" hidden="false" customHeight="true" outlineLevel="0" collapsed="false">
      <c r="CM394" s="106"/>
      <c r="CN394" s="106"/>
    </row>
    <row r="395" customFormat="false" ht="15.75" hidden="false" customHeight="true" outlineLevel="0" collapsed="false">
      <c r="CM395" s="106"/>
      <c r="CN395" s="106"/>
    </row>
    <row r="396" customFormat="false" ht="15.75" hidden="false" customHeight="true" outlineLevel="0" collapsed="false">
      <c r="CM396" s="106"/>
      <c r="CN396" s="106"/>
    </row>
    <row r="397" customFormat="false" ht="15.75" hidden="false" customHeight="true" outlineLevel="0" collapsed="false">
      <c r="CM397" s="106"/>
      <c r="CN397" s="106"/>
    </row>
    <row r="398" customFormat="false" ht="15.75" hidden="false" customHeight="true" outlineLevel="0" collapsed="false">
      <c r="CM398" s="106"/>
      <c r="CN398" s="106"/>
    </row>
    <row r="399" customFormat="false" ht="15.75" hidden="false" customHeight="true" outlineLevel="0" collapsed="false">
      <c r="CM399" s="106"/>
      <c r="CN399" s="106"/>
    </row>
    <row r="400" customFormat="false" ht="15.75" hidden="false" customHeight="true" outlineLevel="0" collapsed="false">
      <c r="CM400" s="106"/>
      <c r="CN400" s="106"/>
    </row>
    <row r="401" customFormat="false" ht="15.75" hidden="false" customHeight="true" outlineLevel="0" collapsed="false">
      <c r="CM401" s="106"/>
      <c r="CN401" s="106"/>
    </row>
    <row r="402" customFormat="false" ht="15.75" hidden="false" customHeight="true" outlineLevel="0" collapsed="false">
      <c r="CM402" s="106"/>
      <c r="CN402" s="106"/>
    </row>
    <row r="403" customFormat="false" ht="15.75" hidden="false" customHeight="true" outlineLevel="0" collapsed="false">
      <c r="CM403" s="106"/>
      <c r="CN403" s="106"/>
    </row>
    <row r="404" customFormat="false" ht="15.75" hidden="false" customHeight="true" outlineLevel="0" collapsed="false">
      <c r="CM404" s="106"/>
      <c r="CN404" s="106"/>
    </row>
    <row r="405" customFormat="false" ht="15.75" hidden="false" customHeight="true" outlineLevel="0" collapsed="false">
      <c r="CM405" s="106"/>
      <c r="CN405" s="106"/>
    </row>
    <row r="406" customFormat="false" ht="15.75" hidden="false" customHeight="true" outlineLevel="0" collapsed="false">
      <c r="CM406" s="106"/>
      <c r="CN406" s="106"/>
    </row>
    <row r="407" customFormat="false" ht="15.75" hidden="false" customHeight="true" outlineLevel="0" collapsed="false">
      <c r="CM407" s="106"/>
      <c r="CN407" s="106"/>
    </row>
    <row r="408" customFormat="false" ht="15.75" hidden="false" customHeight="true" outlineLevel="0" collapsed="false">
      <c r="CM408" s="106"/>
      <c r="CN408" s="106"/>
    </row>
    <row r="409" customFormat="false" ht="15.75" hidden="false" customHeight="true" outlineLevel="0" collapsed="false">
      <c r="CM409" s="106"/>
      <c r="CN409" s="106"/>
    </row>
    <row r="410" customFormat="false" ht="15.75" hidden="false" customHeight="true" outlineLevel="0" collapsed="false">
      <c r="CM410" s="106"/>
      <c r="CN410" s="106"/>
    </row>
    <row r="411" customFormat="false" ht="15.75" hidden="false" customHeight="true" outlineLevel="0" collapsed="false">
      <c r="CM411" s="106"/>
      <c r="CN411" s="106"/>
    </row>
    <row r="412" customFormat="false" ht="15.75" hidden="false" customHeight="true" outlineLevel="0" collapsed="false">
      <c r="CM412" s="106"/>
      <c r="CN412" s="106"/>
    </row>
    <row r="413" customFormat="false" ht="15.75" hidden="false" customHeight="true" outlineLevel="0" collapsed="false">
      <c r="CM413" s="106"/>
      <c r="CN413" s="106"/>
    </row>
    <row r="414" customFormat="false" ht="15.75" hidden="false" customHeight="true" outlineLevel="0" collapsed="false">
      <c r="CM414" s="106"/>
      <c r="CN414" s="106"/>
    </row>
    <row r="415" customFormat="false" ht="15.75" hidden="false" customHeight="true" outlineLevel="0" collapsed="false">
      <c r="CM415" s="106"/>
      <c r="CN415" s="106"/>
    </row>
    <row r="416" customFormat="false" ht="15.75" hidden="false" customHeight="true" outlineLevel="0" collapsed="false">
      <c r="CM416" s="106"/>
      <c r="CN416" s="106"/>
    </row>
    <row r="417" customFormat="false" ht="15.75" hidden="false" customHeight="true" outlineLevel="0" collapsed="false">
      <c r="CM417" s="106"/>
      <c r="CN417" s="106"/>
    </row>
    <row r="418" customFormat="false" ht="15.75" hidden="false" customHeight="true" outlineLevel="0" collapsed="false">
      <c r="CM418" s="106"/>
      <c r="CN418" s="106"/>
    </row>
    <row r="419" customFormat="false" ht="15.75" hidden="false" customHeight="true" outlineLevel="0" collapsed="false">
      <c r="CM419" s="106"/>
      <c r="CN419" s="106"/>
    </row>
    <row r="420" customFormat="false" ht="15.75" hidden="false" customHeight="true" outlineLevel="0" collapsed="false">
      <c r="CM420" s="106"/>
      <c r="CN420" s="106"/>
    </row>
    <row r="421" customFormat="false" ht="15.75" hidden="false" customHeight="true" outlineLevel="0" collapsed="false">
      <c r="CM421" s="106"/>
      <c r="CN421" s="106"/>
    </row>
    <row r="422" customFormat="false" ht="15.75" hidden="false" customHeight="true" outlineLevel="0" collapsed="false">
      <c r="CM422" s="106"/>
      <c r="CN422" s="106"/>
    </row>
    <row r="423" customFormat="false" ht="15.75" hidden="false" customHeight="true" outlineLevel="0" collapsed="false">
      <c r="CM423" s="106"/>
      <c r="CN423" s="106"/>
    </row>
    <row r="424" customFormat="false" ht="15.75" hidden="false" customHeight="true" outlineLevel="0" collapsed="false">
      <c r="CM424" s="106"/>
      <c r="CN424" s="106"/>
    </row>
    <row r="425" customFormat="false" ht="15.75" hidden="false" customHeight="true" outlineLevel="0" collapsed="false">
      <c r="CM425" s="106"/>
      <c r="CN425" s="106"/>
    </row>
    <row r="426" customFormat="false" ht="15.75" hidden="false" customHeight="true" outlineLevel="0" collapsed="false">
      <c r="CM426" s="106"/>
      <c r="CN426" s="106"/>
    </row>
    <row r="427" customFormat="false" ht="15.75" hidden="false" customHeight="true" outlineLevel="0" collapsed="false">
      <c r="CM427" s="106"/>
      <c r="CN427" s="106"/>
    </row>
    <row r="428" customFormat="false" ht="15.75" hidden="false" customHeight="true" outlineLevel="0" collapsed="false">
      <c r="CM428" s="106"/>
      <c r="CN428" s="106"/>
    </row>
    <row r="429" customFormat="false" ht="15.75" hidden="false" customHeight="true" outlineLevel="0" collapsed="false">
      <c r="CM429" s="106"/>
      <c r="CN429" s="106"/>
    </row>
    <row r="430" customFormat="false" ht="15.75" hidden="false" customHeight="true" outlineLevel="0" collapsed="false">
      <c r="CM430" s="106"/>
      <c r="CN430" s="106"/>
    </row>
    <row r="431" customFormat="false" ht="15.75" hidden="false" customHeight="true" outlineLevel="0" collapsed="false">
      <c r="CM431" s="106"/>
      <c r="CN431" s="106"/>
    </row>
    <row r="432" customFormat="false" ht="15.75" hidden="false" customHeight="true" outlineLevel="0" collapsed="false">
      <c r="CM432" s="106"/>
      <c r="CN432" s="106"/>
    </row>
    <row r="433" customFormat="false" ht="15.75" hidden="false" customHeight="true" outlineLevel="0" collapsed="false">
      <c r="CM433" s="106"/>
      <c r="CN433" s="106"/>
    </row>
    <row r="434" customFormat="false" ht="15.75" hidden="false" customHeight="true" outlineLevel="0" collapsed="false">
      <c r="CM434" s="106"/>
      <c r="CN434" s="106"/>
    </row>
    <row r="435" customFormat="false" ht="15.75" hidden="false" customHeight="true" outlineLevel="0" collapsed="false">
      <c r="CM435" s="106"/>
      <c r="CN435" s="106"/>
    </row>
    <row r="436" customFormat="false" ht="15.75" hidden="false" customHeight="true" outlineLevel="0" collapsed="false">
      <c r="CM436" s="106"/>
      <c r="CN436" s="106"/>
    </row>
    <row r="437" customFormat="false" ht="15.75" hidden="false" customHeight="true" outlineLevel="0" collapsed="false">
      <c r="CM437" s="106"/>
      <c r="CN437" s="106"/>
    </row>
    <row r="438" customFormat="false" ht="15.75" hidden="false" customHeight="true" outlineLevel="0" collapsed="false">
      <c r="CM438" s="106"/>
      <c r="CN438" s="106"/>
    </row>
    <row r="439" customFormat="false" ht="15.75" hidden="false" customHeight="true" outlineLevel="0" collapsed="false">
      <c r="CM439" s="106"/>
      <c r="CN439" s="106"/>
    </row>
    <row r="440" customFormat="false" ht="15.75" hidden="false" customHeight="true" outlineLevel="0" collapsed="false">
      <c r="CM440" s="106"/>
      <c r="CN440" s="106"/>
    </row>
    <row r="441" customFormat="false" ht="15.75" hidden="false" customHeight="true" outlineLevel="0" collapsed="false">
      <c r="CM441" s="106"/>
      <c r="CN441" s="106"/>
    </row>
    <row r="442" customFormat="false" ht="15.75" hidden="false" customHeight="true" outlineLevel="0" collapsed="false">
      <c r="CM442" s="106"/>
      <c r="CN442" s="106"/>
    </row>
    <row r="443" customFormat="false" ht="15.75" hidden="false" customHeight="true" outlineLevel="0" collapsed="false">
      <c r="CM443" s="106"/>
      <c r="CN443" s="106"/>
    </row>
    <row r="444" customFormat="false" ht="15.75" hidden="false" customHeight="true" outlineLevel="0" collapsed="false">
      <c r="CM444" s="106"/>
      <c r="CN444" s="106"/>
    </row>
    <row r="445" customFormat="false" ht="15.75" hidden="false" customHeight="true" outlineLevel="0" collapsed="false">
      <c r="CM445" s="106"/>
      <c r="CN445" s="106"/>
    </row>
    <row r="446" customFormat="false" ht="15.75" hidden="false" customHeight="true" outlineLevel="0" collapsed="false">
      <c r="CM446" s="106"/>
      <c r="CN446" s="106"/>
    </row>
    <row r="447" customFormat="false" ht="15.75" hidden="false" customHeight="true" outlineLevel="0" collapsed="false">
      <c r="CM447" s="106"/>
      <c r="CN447" s="106"/>
    </row>
    <row r="448" customFormat="false" ht="15.75" hidden="false" customHeight="true" outlineLevel="0" collapsed="false">
      <c r="CM448" s="106"/>
      <c r="CN448" s="106"/>
    </row>
    <row r="449" customFormat="false" ht="15.75" hidden="false" customHeight="true" outlineLevel="0" collapsed="false">
      <c r="CM449" s="106"/>
      <c r="CN449" s="106"/>
    </row>
    <row r="450" customFormat="false" ht="15.75" hidden="false" customHeight="true" outlineLevel="0" collapsed="false">
      <c r="CM450" s="106"/>
      <c r="CN450" s="106"/>
    </row>
    <row r="451" customFormat="false" ht="15.75" hidden="false" customHeight="true" outlineLevel="0" collapsed="false">
      <c r="CM451" s="106"/>
      <c r="CN451" s="106"/>
    </row>
    <row r="452" customFormat="false" ht="15.75" hidden="false" customHeight="true" outlineLevel="0" collapsed="false">
      <c r="CM452" s="106"/>
      <c r="CN452" s="106"/>
    </row>
    <row r="453" customFormat="false" ht="15.75" hidden="false" customHeight="true" outlineLevel="0" collapsed="false">
      <c r="CM453" s="106"/>
      <c r="CN453" s="106"/>
    </row>
    <row r="454" customFormat="false" ht="15.75" hidden="false" customHeight="true" outlineLevel="0" collapsed="false">
      <c r="CM454" s="106"/>
      <c r="CN454" s="106"/>
    </row>
    <row r="455" customFormat="false" ht="15.75" hidden="false" customHeight="true" outlineLevel="0" collapsed="false">
      <c r="CM455" s="106"/>
      <c r="CN455" s="106"/>
    </row>
    <row r="456" customFormat="false" ht="15.75" hidden="false" customHeight="true" outlineLevel="0" collapsed="false">
      <c r="CM456" s="106"/>
      <c r="CN456" s="106"/>
    </row>
    <row r="457" customFormat="false" ht="15.75" hidden="false" customHeight="true" outlineLevel="0" collapsed="false">
      <c r="CM457" s="106"/>
      <c r="CN457" s="106"/>
    </row>
    <row r="458" customFormat="false" ht="15.75" hidden="false" customHeight="true" outlineLevel="0" collapsed="false">
      <c r="CM458" s="106"/>
      <c r="CN458" s="106"/>
    </row>
    <row r="459" customFormat="false" ht="15.75" hidden="false" customHeight="true" outlineLevel="0" collapsed="false">
      <c r="CM459" s="106"/>
      <c r="CN459" s="106"/>
    </row>
    <row r="460" customFormat="false" ht="15.75" hidden="false" customHeight="true" outlineLevel="0" collapsed="false">
      <c r="CM460" s="106"/>
      <c r="CN460" s="106"/>
    </row>
    <row r="461" customFormat="false" ht="15.75" hidden="false" customHeight="true" outlineLevel="0" collapsed="false">
      <c r="CM461" s="106"/>
      <c r="CN461" s="106"/>
    </row>
    <row r="462" customFormat="false" ht="15.75" hidden="false" customHeight="true" outlineLevel="0" collapsed="false">
      <c r="CM462" s="106"/>
      <c r="CN462" s="106"/>
    </row>
    <row r="463" customFormat="false" ht="15.75" hidden="false" customHeight="true" outlineLevel="0" collapsed="false">
      <c r="CM463" s="106"/>
      <c r="CN463" s="106"/>
    </row>
    <row r="464" customFormat="false" ht="15.75" hidden="false" customHeight="true" outlineLevel="0" collapsed="false">
      <c r="CM464" s="106"/>
      <c r="CN464" s="106"/>
    </row>
    <row r="465" customFormat="false" ht="15.75" hidden="false" customHeight="true" outlineLevel="0" collapsed="false">
      <c r="CM465" s="106"/>
      <c r="CN465" s="106"/>
    </row>
    <row r="466" customFormat="false" ht="15.75" hidden="false" customHeight="true" outlineLevel="0" collapsed="false">
      <c r="CM466" s="106"/>
      <c r="CN466" s="106"/>
    </row>
    <row r="467" customFormat="false" ht="15.75" hidden="false" customHeight="true" outlineLevel="0" collapsed="false">
      <c r="CM467" s="106"/>
      <c r="CN467" s="106"/>
    </row>
    <row r="468" customFormat="false" ht="15.75" hidden="false" customHeight="true" outlineLevel="0" collapsed="false">
      <c r="CM468" s="106"/>
      <c r="CN468" s="106"/>
    </row>
    <row r="469" customFormat="false" ht="15.75" hidden="false" customHeight="true" outlineLevel="0" collapsed="false">
      <c r="CM469" s="106"/>
      <c r="CN469" s="106"/>
    </row>
    <row r="470" customFormat="false" ht="15.75" hidden="false" customHeight="true" outlineLevel="0" collapsed="false">
      <c r="CM470" s="106"/>
      <c r="CN470" s="106"/>
    </row>
    <row r="471" customFormat="false" ht="15.75" hidden="false" customHeight="true" outlineLevel="0" collapsed="false">
      <c r="CM471" s="106"/>
      <c r="CN471" s="106"/>
    </row>
    <row r="472" customFormat="false" ht="15.75" hidden="false" customHeight="true" outlineLevel="0" collapsed="false">
      <c r="CM472" s="106"/>
      <c r="CN472" s="106"/>
    </row>
    <row r="473" customFormat="false" ht="15.75" hidden="false" customHeight="true" outlineLevel="0" collapsed="false">
      <c r="CM473" s="106"/>
      <c r="CN473" s="106"/>
    </row>
    <row r="474" customFormat="false" ht="15.75" hidden="false" customHeight="true" outlineLevel="0" collapsed="false">
      <c r="CM474" s="106"/>
      <c r="CN474" s="106"/>
    </row>
    <row r="475" customFormat="false" ht="15.75" hidden="false" customHeight="true" outlineLevel="0" collapsed="false">
      <c r="CM475" s="106"/>
      <c r="CN475" s="106"/>
    </row>
    <row r="476" customFormat="false" ht="15.75" hidden="false" customHeight="true" outlineLevel="0" collapsed="false">
      <c r="CM476" s="106"/>
      <c r="CN476" s="106"/>
    </row>
    <row r="477" customFormat="false" ht="15.75" hidden="false" customHeight="true" outlineLevel="0" collapsed="false">
      <c r="CM477" s="106"/>
      <c r="CN477" s="106"/>
    </row>
    <row r="478" customFormat="false" ht="15.75" hidden="false" customHeight="true" outlineLevel="0" collapsed="false">
      <c r="CM478" s="106"/>
      <c r="CN478" s="106"/>
    </row>
    <row r="479" customFormat="false" ht="15.75" hidden="false" customHeight="true" outlineLevel="0" collapsed="false">
      <c r="CM479" s="106"/>
      <c r="CN479" s="106"/>
    </row>
    <row r="480" customFormat="false" ht="15.75" hidden="false" customHeight="true" outlineLevel="0" collapsed="false">
      <c r="CM480" s="106"/>
      <c r="CN480" s="106"/>
    </row>
    <row r="481" customFormat="false" ht="15.75" hidden="false" customHeight="true" outlineLevel="0" collapsed="false">
      <c r="CM481" s="106"/>
      <c r="CN481" s="106"/>
    </row>
    <row r="482" customFormat="false" ht="15.75" hidden="false" customHeight="true" outlineLevel="0" collapsed="false">
      <c r="CM482" s="106"/>
      <c r="CN482" s="106"/>
    </row>
    <row r="483" customFormat="false" ht="15.75" hidden="false" customHeight="true" outlineLevel="0" collapsed="false">
      <c r="CM483" s="106"/>
      <c r="CN483" s="106"/>
    </row>
    <row r="484" customFormat="false" ht="15.75" hidden="false" customHeight="true" outlineLevel="0" collapsed="false">
      <c r="CM484" s="106"/>
      <c r="CN484" s="106"/>
    </row>
    <row r="485" customFormat="false" ht="15.75" hidden="false" customHeight="true" outlineLevel="0" collapsed="false">
      <c r="CM485" s="106"/>
      <c r="CN485" s="106"/>
    </row>
    <row r="486" customFormat="false" ht="15.75" hidden="false" customHeight="true" outlineLevel="0" collapsed="false">
      <c r="CM486" s="106"/>
      <c r="CN486" s="106"/>
    </row>
    <row r="487" customFormat="false" ht="15.75" hidden="false" customHeight="true" outlineLevel="0" collapsed="false">
      <c r="CM487" s="106"/>
      <c r="CN487" s="106"/>
    </row>
    <row r="488" customFormat="false" ht="15.75" hidden="false" customHeight="true" outlineLevel="0" collapsed="false">
      <c r="CM488" s="106"/>
      <c r="CN488" s="106"/>
    </row>
    <row r="489" customFormat="false" ht="15.75" hidden="false" customHeight="true" outlineLevel="0" collapsed="false">
      <c r="CM489" s="106"/>
      <c r="CN489" s="106"/>
    </row>
    <row r="490" customFormat="false" ht="15.75" hidden="false" customHeight="true" outlineLevel="0" collapsed="false">
      <c r="CM490" s="106"/>
      <c r="CN490" s="106"/>
    </row>
    <row r="491" customFormat="false" ht="15.75" hidden="false" customHeight="true" outlineLevel="0" collapsed="false">
      <c r="CM491" s="106"/>
      <c r="CN491" s="106"/>
    </row>
    <row r="492" customFormat="false" ht="15.75" hidden="false" customHeight="true" outlineLevel="0" collapsed="false">
      <c r="CM492" s="106"/>
      <c r="CN492" s="106"/>
    </row>
    <row r="493" customFormat="false" ht="15.75" hidden="false" customHeight="true" outlineLevel="0" collapsed="false">
      <c r="CM493" s="106"/>
      <c r="CN493" s="106"/>
    </row>
    <row r="494" customFormat="false" ht="15.75" hidden="false" customHeight="true" outlineLevel="0" collapsed="false">
      <c r="CM494" s="106"/>
      <c r="CN494" s="106"/>
    </row>
    <row r="495" customFormat="false" ht="15.75" hidden="false" customHeight="true" outlineLevel="0" collapsed="false">
      <c r="CM495" s="106"/>
      <c r="CN495" s="106"/>
    </row>
    <row r="496" customFormat="false" ht="15.75" hidden="false" customHeight="true" outlineLevel="0" collapsed="false">
      <c r="CM496" s="106"/>
      <c r="CN496" s="106"/>
    </row>
    <row r="497" customFormat="false" ht="15.75" hidden="false" customHeight="true" outlineLevel="0" collapsed="false">
      <c r="CM497" s="106"/>
      <c r="CN497" s="106"/>
    </row>
    <row r="498" customFormat="false" ht="15.75" hidden="false" customHeight="true" outlineLevel="0" collapsed="false">
      <c r="CM498" s="106"/>
      <c r="CN498" s="106"/>
    </row>
    <row r="499" customFormat="false" ht="15.75" hidden="false" customHeight="true" outlineLevel="0" collapsed="false">
      <c r="CM499" s="106"/>
      <c r="CN499" s="106"/>
    </row>
    <row r="500" customFormat="false" ht="15.75" hidden="false" customHeight="true" outlineLevel="0" collapsed="false">
      <c r="CM500" s="106"/>
      <c r="CN500" s="106"/>
    </row>
    <row r="501" customFormat="false" ht="15.75" hidden="false" customHeight="true" outlineLevel="0" collapsed="false">
      <c r="CM501" s="106"/>
      <c r="CN501" s="106"/>
    </row>
    <row r="502" customFormat="false" ht="15.75" hidden="false" customHeight="true" outlineLevel="0" collapsed="false">
      <c r="CM502" s="106"/>
      <c r="CN502" s="106"/>
    </row>
    <row r="503" customFormat="false" ht="15.75" hidden="false" customHeight="true" outlineLevel="0" collapsed="false">
      <c r="CM503" s="106"/>
      <c r="CN503" s="106"/>
    </row>
    <row r="504" customFormat="false" ht="15.75" hidden="false" customHeight="true" outlineLevel="0" collapsed="false">
      <c r="CM504" s="106"/>
      <c r="CN504" s="106"/>
    </row>
    <row r="505" customFormat="false" ht="15.75" hidden="false" customHeight="true" outlineLevel="0" collapsed="false">
      <c r="CM505" s="106"/>
      <c r="CN505" s="106"/>
    </row>
    <row r="506" customFormat="false" ht="15.75" hidden="false" customHeight="true" outlineLevel="0" collapsed="false">
      <c r="CM506" s="106"/>
      <c r="CN506" s="106"/>
    </row>
    <row r="507" customFormat="false" ht="15.75" hidden="false" customHeight="true" outlineLevel="0" collapsed="false">
      <c r="CM507" s="106"/>
      <c r="CN507" s="106"/>
    </row>
    <row r="508" customFormat="false" ht="15.75" hidden="false" customHeight="true" outlineLevel="0" collapsed="false">
      <c r="CM508" s="106"/>
      <c r="CN508" s="106"/>
    </row>
    <row r="509" customFormat="false" ht="15.75" hidden="false" customHeight="true" outlineLevel="0" collapsed="false">
      <c r="CM509" s="106"/>
      <c r="CN509" s="106"/>
    </row>
    <row r="510" customFormat="false" ht="15.75" hidden="false" customHeight="true" outlineLevel="0" collapsed="false">
      <c r="CM510" s="106"/>
      <c r="CN510" s="106"/>
    </row>
    <row r="511" customFormat="false" ht="15.75" hidden="false" customHeight="true" outlineLevel="0" collapsed="false">
      <c r="CM511" s="106"/>
      <c r="CN511" s="106"/>
    </row>
    <row r="512" customFormat="false" ht="15.75" hidden="false" customHeight="true" outlineLevel="0" collapsed="false">
      <c r="CM512" s="106"/>
      <c r="CN512" s="106"/>
    </row>
    <row r="513" customFormat="false" ht="15.75" hidden="false" customHeight="true" outlineLevel="0" collapsed="false">
      <c r="CM513" s="106"/>
      <c r="CN513" s="106"/>
    </row>
    <row r="514" customFormat="false" ht="15.75" hidden="false" customHeight="true" outlineLevel="0" collapsed="false">
      <c r="CM514" s="106"/>
      <c r="CN514" s="106"/>
    </row>
    <row r="515" customFormat="false" ht="15.75" hidden="false" customHeight="true" outlineLevel="0" collapsed="false">
      <c r="CM515" s="106"/>
      <c r="CN515" s="106"/>
    </row>
    <row r="516" customFormat="false" ht="15.75" hidden="false" customHeight="true" outlineLevel="0" collapsed="false">
      <c r="CM516" s="106"/>
      <c r="CN516" s="106"/>
    </row>
    <row r="517" customFormat="false" ht="15.75" hidden="false" customHeight="true" outlineLevel="0" collapsed="false">
      <c r="CM517" s="106"/>
      <c r="CN517" s="106"/>
    </row>
    <row r="518" customFormat="false" ht="15.75" hidden="false" customHeight="true" outlineLevel="0" collapsed="false">
      <c r="CM518" s="106"/>
      <c r="CN518" s="106"/>
    </row>
    <row r="519" customFormat="false" ht="15.75" hidden="false" customHeight="true" outlineLevel="0" collapsed="false">
      <c r="CM519" s="106"/>
      <c r="CN519" s="106"/>
    </row>
    <row r="520" customFormat="false" ht="15.75" hidden="false" customHeight="true" outlineLevel="0" collapsed="false">
      <c r="CM520" s="106"/>
      <c r="CN520" s="106"/>
    </row>
    <row r="521" customFormat="false" ht="15.75" hidden="false" customHeight="true" outlineLevel="0" collapsed="false">
      <c r="CM521" s="106"/>
      <c r="CN521" s="106"/>
    </row>
    <row r="522" customFormat="false" ht="15.75" hidden="false" customHeight="true" outlineLevel="0" collapsed="false">
      <c r="CM522" s="106"/>
      <c r="CN522" s="106"/>
    </row>
    <row r="523" customFormat="false" ht="15.75" hidden="false" customHeight="true" outlineLevel="0" collapsed="false">
      <c r="CM523" s="106"/>
      <c r="CN523" s="106"/>
    </row>
    <row r="524" customFormat="false" ht="15.75" hidden="false" customHeight="true" outlineLevel="0" collapsed="false">
      <c r="CM524" s="106"/>
      <c r="CN524" s="106"/>
    </row>
    <row r="525" customFormat="false" ht="15.75" hidden="false" customHeight="true" outlineLevel="0" collapsed="false">
      <c r="CM525" s="106"/>
      <c r="CN525" s="106"/>
    </row>
    <row r="526" customFormat="false" ht="15.75" hidden="false" customHeight="true" outlineLevel="0" collapsed="false">
      <c r="CM526" s="106"/>
      <c r="CN526" s="106"/>
    </row>
    <row r="527" customFormat="false" ht="15.75" hidden="false" customHeight="true" outlineLevel="0" collapsed="false">
      <c r="CM527" s="106"/>
      <c r="CN527" s="106"/>
    </row>
    <row r="528" customFormat="false" ht="15.75" hidden="false" customHeight="true" outlineLevel="0" collapsed="false">
      <c r="CM528" s="106"/>
      <c r="CN528" s="106"/>
    </row>
    <row r="529" customFormat="false" ht="15.75" hidden="false" customHeight="true" outlineLevel="0" collapsed="false">
      <c r="CM529" s="106"/>
      <c r="CN529" s="106"/>
    </row>
    <row r="530" customFormat="false" ht="15.75" hidden="false" customHeight="true" outlineLevel="0" collapsed="false">
      <c r="CM530" s="106"/>
      <c r="CN530" s="106"/>
    </row>
    <row r="531" customFormat="false" ht="15.75" hidden="false" customHeight="true" outlineLevel="0" collapsed="false">
      <c r="CM531" s="106"/>
      <c r="CN531" s="106"/>
    </row>
    <row r="532" customFormat="false" ht="15.75" hidden="false" customHeight="true" outlineLevel="0" collapsed="false">
      <c r="CM532" s="106"/>
      <c r="CN532" s="106"/>
    </row>
    <row r="533" customFormat="false" ht="15.75" hidden="false" customHeight="true" outlineLevel="0" collapsed="false">
      <c r="CM533" s="106"/>
      <c r="CN533" s="106"/>
    </row>
    <row r="534" customFormat="false" ht="15.75" hidden="false" customHeight="true" outlineLevel="0" collapsed="false">
      <c r="CM534" s="106"/>
      <c r="CN534" s="106"/>
    </row>
    <row r="535" customFormat="false" ht="15.75" hidden="false" customHeight="true" outlineLevel="0" collapsed="false">
      <c r="CM535" s="106"/>
      <c r="CN535" s="106"/>
    </row>
    <row r="536" customFormat="false" ht="15.75" hidden="false" customHeight="true" outlineLevel="0" collapsed="false">
      <c r="CM536" s="106"/>
      <c r="CN536" s="106"/>
    </row>
    <row r="537" customFormat="false" ht="15.75" hidden="false" customHeight="true" outlineLevel="0" collapsed="false">
      <c r="CM537" s="106"/>
      <c r="CN537" s="106"/>
    </row>
    <row r="538" customFormat="false" ht="15.75" hidden="false" customHeight="true" outlineLevel="0" collapsed="false">
      <c r="CM538" s="106"/>
      <c r="CN538" s="106"/>
    </row>
    <row r="539" customFormat="false" ht="15.75" hidden="false" customHeight="true" outlineLevel="0" collapsed="false">
      <c r="CM539" s="106"/>
      <c r="CN539" s="106"/>
    </row>
    <row r="540" customFormat="false" ht="15.75" hidden="false" customHeight="true" outlineLevel="0" collapsed="false">
      <c r="CM540" s="106"/>
      <c r="CN540" s="106"/>
    </row>
    <row r="541" customFormat="false" ht="15.75" hidden="false" customHeight="true" outlineLevel="0" collapsed="false">
      <c r="CM541" s="106"/>
      <c r="CN541" s="106"/>
    </row>
    <row r="542" customFormat="false" ht="15.75" hidden="false" customHeight="true" outlineLevel="0" collapsed="false">
      <c r="CM542" s="106"/>
      <c r="CN542" s="106"/>
    </row>
    <row r="543" customFormat="false" ht="15.75" hidden="false" customHeight="true" outlineLevel="0" collapsed="false">
      <c r="CM543" s="106"/>
      <c r="CN543" s="106"/>
    </row>
    <row r="544" customFormat="false" ht="15.75" hidden="false" customHeight="true" outlineLevel="0" collapsed="false">
      <c r="CM544" s="106"/>
      <c r="CN544" s="106"/>
    </row>
    <row r="545" customFormat="false" ht="15.75" hidden="false" customHeight="true" outlineLevel="0" collapsed="false">
      <c r="CM545" s="106"/>
      <c r="CN545" s="106"/>
    </row>
    <row r="546" customFormat="false" ht="15.75" hidden="false" customHeight="true" outlineLevel="0" collapsed="false">
      <c r="CM546" s="106"/>
      <c r="CN546" s="106"/>
    </row>
    <row r="547" customFormat="false" ht="15.75" hidden="false" customHeight="true" outlineLevel="0" collapsed="false">
      <c r="CM547" s="106"/>
      <c r="CN547" s="106"/>
    </row>
    <row r="548" customFormat="false" ht="15.75" hidden="false" customHeight="true" outlineLevel="0" collapsed="false">
      <c r="CM548" s="106"/>
      <c r="CN548" s="106"/>
    </row>
    <row r="549" customFormat="false" ht="15.75" hidden="false" customHeight="true" outlineLevel="0" collapsed="false">
      <c r="CM549" s="106"/>
      <c r="CN549" s="106"/>
    </row>
    <row r="550" customFormat="false" ht="15.75" hidden="false" customHeight="true" outlineLevel="0" collapsed="false">
      <c r="CM550" s="106"/>
      <c r="CN550" s="106"/>
    </row>
    <row r="551" customFormat="false" ht="15.75" hidden="false" customHeight="true" outlineLevel="0" collapsed="false">
      <c r="CM551" s="106"/>
      <c r="CN551" s="106"/>
    </row>
    <row r="552" customFormat="false" ht="15.75" hidden="false" customHeight="true" outlineLevel="0" collapsed="false">
      <c r="CM552" s="106"/>
      <c r="CN552" s="106"/>
    </row>
    <row r="553" customFormat="false" ht="15.75" hidden="false" customHeight="true" outlineLevel="0" collapsed="false">
      <c r="CM553" s="106"/>
      <c r="CN553" s="106"/>
    </row>
    <row r="554" customFormat="false" ht="15.75" hidden="false" customHeight="true" outlineLevel="0" collapsed="false">
      <c r="CM554" s="106"/>
      <c r="CN554" s="106"/>
    </row>
    <row r="555" customFormat="false" ht="15.75" hidden="false" customHeight="true" outlineLevel="0" collapsed="false">
      <c r="CM555" s="106"/>
      <c r="CN555" s="106"/>
    </row>
    <row r="556" customFormat="false" ht="15.75" hidden="false" customHeight="true" outlineLevel="0" collapsed="false">
      <c r="CM556" s="106"/>
      <c r="CN556" s="106"/>
    </row>
    <row r="557" customFormat="false" ht="15.75" hidden="false" customHeight="true" outlineLevel="0" collapsed="false">
      <c r="CM557" s="106"/>
      <c r="CN557" s="106"/>
    </row>
    <row r="558" customFormat="false" ht="15.75" hidden="false" customHeight="true" outlineLevel="0" collapsed="false">
      <c r="CM558" s="106"/>
      <c r="CN558" s="106"/>
    </row>
    <row r="559" customFormat="false" ht="15.75" hidden="false" customHeight="true" outlineLevel="0" collapsed="false">
      <c r="CM559" s="106"/>
      <c r="CN559" s="106"/>
    </row>
    <row r="560" customFormat="false" ht="15.75" hidden="false" customHeight="true" outlineLevel="0" collapsed="false">
      <c r="CM560" s="106"/>
      <c r="CN560" s="106"/>
    </row>
    <row r="561" customFormat="false" ht="15.75" hidden="false" customHeight="true" outlineLevel="0" collapsed="false">
      <c r="CM561" s="106"/>
      <c r="CN561" s="106"/>
    </row>
    <row r="562" customFormat="false" ht="15.75" hidden="false" customHeight="true" outlineLevel="0" collapsed="false">
      <c r="CM562" s="106"/>
      <c r="CN562" s="106"/>
    </row>
    <row r="563" customFormat="false" ht="15.75" hidden="false" customHeight="true" outlineLevel="0" collapsed="false">
      <c r="CM563" s="106"/>
      <c r="CN563" s="106"/>
    </row>
    <row r="564" customFormat="false" ht="15.75" hidden="false" customHeight="true" outlineLevel="0" collapsed="false">
      <c r="CM564" s="106"/>
      <c r="CN564" s="106"/>
    </row>
    <row r="565" customFormat="false" ht="15.75" hidden="false" customHeight="true" outlineLevel="0" collapsed="false">
      <c r="CM565" s="106"/>
      <c r="CN565" s="106"/>
    </row>
    <row r="566" customFormat="false" ht="15.75" hidden="false" customHeight="true" outlineLevel="0" collapsed="false">
      <c r="CM566" s="106"/>
      <c r="CN566" s="106"/>
    </row>
    <row r="567" customFormat="false" ht="15.75" hidden="false" customHeight="true" outlineLevel="0" collapsed="false">
      <c r="CM567" s="106"/>
      <c r="CN567" s="106"/>
    </row>
    <row r="568" customFormat="false" ht="15.75" hidden="false" customHeight="true" outlineLevel="0" collapsed="false">
      <c r="CM568" s="106"/>
      <c r="CN568" s="106"/>
    </row>
    <row r="569" customFormat="false" ht="15.75" hidden="false" customHeight="true" outlineLevel="0" collapsed="false">
      <c r="CM569" s="106"/>
      <c r="CN569" s="106"/>
    </row>
    <row r="570" customFormat="false" ht="15.75" hidden="false" customHeight="true" outlineLevel="0" collapsed="false">
      <c r="CM570" s="106"/>
      <c r="CN570" s="106"/>
    </row>
    <row r="571" customFormat="false" ht="15.75" hidden="false" customHeight="true" outlineLevel="0" collapsed="false">
      <c r="CM571" s="106"/>
      <c r="CN571" s="106"/>
    </row>
    <row r="572" customFormat="false" ht="15.75" hidden="false" customHeight="true" outlineLevel="0" collapsed="false">
      <c r="CM572" s="106"/>
      <c r="CN572" s="106"/>
    </row>
    <row r="573" customFormat="false" ht="15.75" hidden="false" customHeight="true" outlineLevel="0" collapsed="false">
      <c r="CM573" s="106"/>
      <c r="CN573" s="106"/>
    </row>
    <row r="574" customFormat="false" ht="15.75" hidden="false" customHeight="true" outlineLevel="0" collapsed="false">
      <c r="CM574" s="106"/>
      <c r="CN574" s="106"/>
    </row>
    <row r="575" customFormat="false" ht="15.75" hidden="false" customHeight="true" outlineLevel="0" collapsed="false">
      <c r="CM575" s="106"/>
      <c r="CN575" s="106"/>
    </row>
    <row r="576" customFormat="false" ht="15.75" hidden="false" customHeight="true" outlineLevel="0" collapsed="false">
      <c r="CM576" s="106"/>
      <c r="CN576" s="106"/>
    </row>
    <row r="577" customFormat="false" ht="15.75" hidden="false" customHeight="true" outlineLevel="0" collapsed="false">
      <c r="CM577" s="106"/>
      <c r="CN577" s="106"/>
    </row>
    <row r="578" customFormat="false" ht="15.75" hidden="false" customHeight="true" outlineLevel="0" collapsed="false">
      <c r="CM578" s="106"/>
      <c r="CN578" s="106"/>
    </row>
    <row r="579" customFormat="false" ht="15.75" hidden="false" customHeight="true" outlineLevel="0" collapsed="false">
      <c r="CM579" s="106"/>
      <c r="CN579" s="106"/>
    </row>
    <row r="580" customFormat="false" ht="15.75" hidden="false" customHeight="true" outlineLevel="0" collapsed="false">
      <c r="CM580" s="106"/>
      <c r="CN580" s="106"/>
    </row>
    <row r="581" customFormat="false" ht="15.75" hidden="false" customHeight="true" outlineLevel="0" collapsed="false">
      <c r="CM581" s="106"/>
      <c r="CN581" s="106"/>
    </row>
    <row r="582" customFormat="false" ht="15.75" hidden="false" customHeight="true" outlineLevel="0" collapsed="false">
      <c r="CM582" s="106"/>
      <c r="CN582" s="106"/>
    </row>
    <row r="583" customFormat="false" ht="15.75" hidden="false" customHeight="true" outlineLevel="0" collapsed="false">
      <c r="CM583" s="106"/>
      <c r="CN583" s="106"/>
    </row>
    <row r="584" customFormat="false" ht="15.75" hidden="false" customHeight="true" outlineLevel="0" collapsed="false">
      <c r="CM584" s="106"/>
      <c r="CN584" s="106"/>
    </row>
    <row r="585" customFormat="false" ht="15.75" hidden="false" customHeight="true" outlineLevel="0" collapsed="false">
      <c r="CM585" s="106"/>
      <c r="CN585" s="106"/>
    </row>
    <row r="586" customFormat="false" ht="15.75" hidden="false" customHeight="true" outlineLevel="0" collapsed="false">
      <c r="CM586" s="106"/>
      <c r="CN586" s="106"/>
    </row>
    <row r="587" customFormat="false" ht="15.75" hidden="false" customHeight="true" outlineLevel="0" collapsed="false">
      <c r="CM587" s="106"/>
      <c r="CN587" s="106"/>
    </row>
    <row r="588" customFormat="false" ht="15.75" hidden="false" customHeight="true" outlineLevel="0" collapsed="false">
      <c r="CM588" s="106"/>
      <c r="CN588" s="106"/>
    </row>
    <row r="589" customFormat="false" ht="15.75" hidden="false" customHeight="true" outlineLevel="0" collapsed="false">
      <c r="CM589" s="106"/>
      <c r="CN589" s="106"/>
    </row>
    <row r="590" customFormat="false" ht="15.75" hidden="false" customHeight="true" outlineLevel="0" collapsed="false">
      <c r="CM590" s="106"/>
      <c r="CN590" s="106"/>
    </row>
    <row r="591" customFormat="false" ht="15.75" hidden="false" customHeight="true" outlineLevel="0" collapsed="false">
      <c r="CM591" s="106"/>
      <c r="CN591" s="106"/>
    </row>
    <row r="592" customFormat="false" ht="15.75" hidden="false" customHeight="true" outlineLevel="0" collapsed="false">
      <c r="CM592" s="106"/>
      <c r="CN592" s="106"/>
    </row>
    <row r="593" customFormat="false" ht="15.75" hidden="false" customHeight="true" outlineLevel="0" collapsed="false">
      <c r="CM593" s="106"/>
      <c r="CN593" s="106"/>
    </row>
    <row r="594" customFormat="false" ht="15.75" hidden="false" customHeight="true" outlineLevel="0" collapsed="false">
      <c r="CM594" s="106"/>
      <c r="CN594" s="106"/>
    </row>
    <row r="595" customFormat="false" ht="15.75" hidden="false" customHeight="true" outlineLevel="0" collapsed="false">
      <c r="CM595" s="106"/>
      <c r="CN595" s="106"/>
    </row>
    <row r="596" customFormat="false" ht="15.75" hidden="false" customHeight="true" outlineLevel="0" collapsed="false">
      <c r="CM596" s="106"/>
      <c r="CN596" s="106"/>
    </row>
    <row r="597" customFormat="false" ht="15.75" hidden="false" customHeight="true" outlineLevel="0" collapsed="false">
      <c r="CM597" s="106"/>
      <c r="CN597" s="106"/>
    </row>
    <row r="598" customFormat="false" ht="15.75" hidden="false" customHeight="true" outlineLevel="0" collapsed="false">
      <c r="CM598" s="106"/>
      <c r="CN598" s="106"/>
    </row>
    <row r="599" customFormat="false" ht="15.75" hidden="false" customHeight="true" outlineLevel="0" collapsed="false">
      <c r="CM599" s="106"/>
      <c r="CN599" s="106"/>
    </row>
    <row r="600" customFormat="false" ht="15.75" hidden="false" customHeight="true" outlineLevel="0" collapsed="false">
      <c r="CM600" s="106"/>
      <c r="CN600" s="106"/>
    </row>
    <row r="601" customFormat="false" ht="15.75" hidden="false" customHeight="true" outlineLevel="0" collapsed="false">
      <c r="CM601" s="106"/>
      <c r="CN601" s="106"/>
    </row>
    <row r="602" customFormat="false" ht="15.75" hidden="false" customHeight="true" outlineLevel="0" collapsed="false">
      <c r="CM602" s="106"/>
      <c r="CN602" s="106"/>
    </row>
    <row r="603" customFormat="false" ht="15.75" hidden="false" customHeight="true" outlineLevel="0" collapsed="false">
      <c r="CM603" s="106"/>
      <c r="CN603" s="106"/>
    </row>
    <row r="604" customFormat="false" ht="15.75" hidden="false" customHeight="true" outlineLevel="0" collapsed="false">
      <c r="CM604" s="106"/>
      <c r="CN604" s="106"/>
    </row>
    <row r="605" customFormat="false" ht="15.75" hidden="false" customHeight="true" outlineLevel="0" collapsed="false">
      <c r="CM605" s="106"/>
      <c r="CN605" s="106"/>
    </row>
    <row r="606" customFormat="false" ht="15.75" hidden="false" customHeight="true" outlineLevel="0" collapsed="false">
      <c r="CM606" s="106"/>
      <c r="CN606" s="106"/>
    </row>
    <row r="607" customFormat="false" ht="15.75" hidden="false" customHeight="true" outlineLevel="0" collapsed="false">
      <c r="CM607" s="106"/>
      <c r="CN607" s="106"/>
    </row>
    <row r="608" customFormat="false" ht="15.75" hidden="false" customHeight="true" outlineLevel="0" collapsed="false">
      <c r="CM608" s="106"/>
      <c r="CN608" s="106"/>
    </row>
    <row r="609" customFormat="false" ht="15.75" hidden="false" customHeight="true" outlineLevel="0" collapsed="false">
      <c r="CM609" s="106"/>
      <c r="CN609" s="106"/>
    </row>
    <row r="610" customFormat="false" ht="15.75" hidden="false" customHeight="true" outlineLevel="0" collapsed="false">
      <c r="CM610" s="106"/>
      <c r="CN610" s="106"/>
    </row>
    <row r="611" customFormat="false" ht="15.75" hidden="false" customHeight="true" outlineLevel="0" collapsed="false">
      <c r="CM611" s="106"/>
      <c r="CN611" s="106"/>
    </row>
    <row r="612" customFormat="false" ht="15.75" hidden="false" customHeight="true" outlineLevel="0" collapsed="false">
      <c r="CM612" s="106"/>
      <c r="CN612" s="106"/>
    </row>
    <row r="613" customFormat="false" ht="15.75" hidden="false" customHeight="true" outlineLevel="0" collapsed="false">
      <c r="CM613" s="106"/>
      <c r="CN613" s="106"/>
    </row>
    <row r="614" customFormat="false" ht="15.75" hidden="false" customHeight="true" outlineLevel="0" collapsed="false">
      <c r="CM614" s="106"/>
      <c r="CN614" s="106"/>
    </row>
    <row r="615" customFormat="false" ht="15.75" hidden="false" customHeight="true" outlineLevel="0" collapsed="false">
      <c r="CM615" s="106"/>
      <c r="CN615" s="106"/>
    </row>
    <row r="616" customFormat="false" ht="15.75" hidden="false" customHeight="true" outlineLevel="0" collapsed="false">
      <c r="CM616" s="106"/>
      <c r="CN616" s="106"/>
    </row>
    <row r="617" customFormat="false" ht="15.75" hidden="false" customHeight="true" outlineLevel="0" collapsed="false">
      <c r="CM617" s="106"/>
      <c r="CN617" s="106"/>
    </row>
    <row r="618" customFormat="false" ht="15.75" hidden="false" customHeight="true" outlineLevel="0" collapsed="false">
      <c r="CM618" s="106"/>
      <c r="CN618" s="106"/>
    </row>
    <row r="619" customFormat="false" ht="15.75" hidden="false" customHeight="true" outlineLevel="0" collapsed="false">
      <c r="CM619" s="106"/>
      <c r="CN619" s="106"/>
    </row>
    <row r="620" customFormat="false" ht="15.75" hidden="false" customHeight="true" outlineLevel="0" collapsed="false">
      <c r="CM620" s="106"/>
      <c r="CN620" s="106"/>
    </row>
    <row r="621" customFormat="false" ht="15.75" hidden="false" customHeight="true" outlineLevel="0" collapsed="false">
      <c r="CM621" s="106"/>
      <c r="CN621" s="106"/>
    </row>
    <row r="622" customFormat="false" ht="15.75" hidden="false" customHeight="true" outlineLevel="0" collapsed="false">
      <c r="CM622" s="106"/>
      <c r="CN622" s="106"/>
    </row>
    <row r="623" customFormat="false" ht="15.75" hidden="false" customHeight="true" outlineLevel="0" collapsed="false">
      <c r="CM623" s="106"/>
      <c r="CN623" s="106"/>
    </row>
    <row r="624" customFormat="false" ht="15.75" hidden="false" customHeight="true" outlineLevel="0" collapsed="false">
      <c r="CM624" s="106"/>
      <c r="CN624" s="106"/>
    </row>
    <row r="625" customFormat="false" ht="15.75" hidden="false" customHeight="true" outlineLevel="0" collapsed="false">
      <c r="CM625" s="106"/>
      <c r="CN625" s="106"/>
    </row>
    <row r="626" customFormat="false" ht="15.75" hidden="false" customHeight="true" outlineLevel="0" collapsed="false">
      <c r="CM626" s="106"/>
      <c r="CN626" s="106"/>
    </row>
    <row r="627" customFormat="false" ht="15.75" hidden="false" customHeight="true" outlineLevel="0" collapsed="false">
      <c r="CM627" s="106"/>
      <c r="CN627" s="106"/>
    </row>
    <row r="628" customFormat="false" ht="15.75" hidden="false" customHeight="true" outlineLevel="0" collapsed="false">
      <c r="CM628" s="106"/>
      <c r="CN628" s="106"/>
    </row>
    <row r="629" customFormat="false" ht="15.75" hidden="false" customHeight="true" outlineLevel="0" collapsed="false">
      <c r="CM629" s="106"/>
      <c r="CN629" s="106"/>
    </row>
    <row r="630" customFormat="false" ht="15.75" hidden="false" customHeight="true" outlineLevel="0" collapsed="false">
      <c r="CM630" s="106"/>
      <c r="CN630" s="106"/>
    </row>
    <row r="631" customFormat="false" ht="15.75" hidden="false" customHeight="true" outlineLevel="0" collapsed="false">
      <c r="CM631" s="106"/>
      <c r="CN631" s="106"/>
    </row>
    <row r="632" customFormat="false" ht="15.75" hidden="false" customHeight="true" outlineLevel="0" collapsed="false">
      <c r="CM632" s="106"/>
      <c r="CN632" s="106"/>
    </row>
    <row r="633" customFormat="false" ht="15.75" hidden="false" customHeight="true" outlineLevel="0" collapsed="false">
      <c r="CM633" s="106"/>
      <c r="CN633" s="106"/>
    </row>
    <row r="634" customFormat="false" ht="15.75" hidden="false" customHeight="true" outlineLevel="0" collapsed="false">
      <c r="CM634" s="106"/>
      <c r="CN634" s="106"/>
    </row>
    <row r="635" customFormat="false" ht="15.75" hidden="false" customHeight="true" outlineLevel="0" collapsed="false">
      <c r="CM635" s="106"/>
      <c r="CN635" s="106"/>
    </row>
    <row r="636" customFormat="false" ht="15.75" hidden="false" customHeight="true" outlineLevel="0" collapsed="false">
      <c r="CM636" s="106"/>
      <c r="CN636" s="106"/>
    </row>
    <row r="637" customFormat="false" ht="15.75" hidden="false" customHeight="true" outlineLevel="0" collapsed="false">
      <c r="CM637" s="106"/>
      <c r="CN637" s="106"/>
    </row>
    <row r="638" customFormat="false" ht="15.75" hidden="false" customHeight="true" outlineLevel="0" collapsed="false">
      <c r="CM638" s="106"/>
      <c r="CN638" s="106"/>
    </row>
    <row r="639" customFormat="false" ht="15.75" hidden="false" customHeight="true" outlineLevel="0" collapsed="false">
      <c r="CM639" s="106"/>
      <c r="CN639" s="106"/>
    </row>
    <row r="640" customFormat="false" ht="15.75" hidden="false" customHeight="true" outlineLevel="0" collapsed="false">
      <c r="CM640" s="106"/>
      <c r="CN640" s="106"/>
    </row>
    <row r="641" customFormat="false" ht="15.75" hidden="false" customHeight="true" outlineLevel="0" collapsed="false">
      <c r="CM641" s="106"/>
      <c r="CN641" s="106"/>
    </row>
    <row r="642" customFormat="false" ht="15.75" hidden="false" customHeight="true" outlineLevel="0" collapsed="false">
      <c r="CM642" s="106"/>
      <c r="CN642" s="106"/>
    </row>
    <row r="643" customFormat="false" ht="15.75" hidden="false" customHeight="true" outlineLevel="0" collapsed="false">
      <c r="CM643" s="106"/>
      <c r="CN643" s="106"/>
    </row>
    <row r="644" customFormat="false" ht="15.75" hidden="false" customHeight="true" outlineLevel="0" collapsed="false">
      <c r="CM644" s="106"/>
      <c r="CN644" s="106"/>
    </row>
    <row r="645" customFormat="false" ht="15.75" hidden="false" customHeight="true" outlineLevel="0" collapsed="false">
      <c r="CM645" s="106"/>
      <c r="CN645" s="106"/>
    </row>
    <row r="646" customFormat="false" ht="15.75" hidden="false" customHeight="true" outlineLevel="0" collapsed="false">
      <c r="CM646" s="106"/>
      <c r="CN646" s="106"/>
    </row>
    <row r="647" customFormat="false" ht="15.75" hidden="false" customHeight="true" outlineLevel="0" collapsed="false">
      <c r="CM647" s="106"/>
      <c r="CN647" s="106"/>
    </row>
    <row r="648" customFormat="false" ht="15.75" hidden="false" customHeight="true" outlineLevel="0" collapsed="false">
      <c r="CM648" s="106"/>
      <c r="CN648" s="106"/>
    </row>
    <row r="649" customFormat="false" ht="15.75" hidden="false" customHeight="true" outlineLevel="0" collapsed="false">
      <c r="CM649" s="106"/>
      <c r="CN649" s="106"/>
    </row>
    <row r="650" customFormat="false" ht="15.75" hidden="false" customHeight="true" outlineLevel="0" collapsed="false">
      <c r="CM650" s="106"/>
      <c r="CN650" s="106"/>
    </row>
    <row r="651" customFormat="false" ht="15.75" hidden="false" customHeight="true" outlineLevel="0" collapsed="false">
      <c r="CM651" s="106"/>
      <c r="CN651" s="106"/>
    </row>
    <row r="652" customFormat="false" ht="15.75" hidden="false" customHeight="true" outlineLevel="0" collapsed="false">
      <c r="CM652" s="106"/>
      <c r="CN652" s="106"/>
    </row>
    <row r="653" customFormat="false" ht="15.75" hidden="false" customHeight="true" outlineLevel="0" collapsed="false">
      <c r="CM653" s="106"/>
      <c r="CN653" s="106"/>
    </row>
    <row r="654" customFormat="false" ht="15.75" hidden="false" customHeight="true" outlineLevel="0" collapsed="false">
      <c r="CM654" s="106"/>
      <c r="CN654" s="106"/>
    </row>
    <row r="655" customFormat="false" ht="15.75" hidden="false" customHeight="true" outlineLevel="0" collapsed="false">
      <c r="CM655" s="106"/>
      <c r="CN655" s="106"/>
    </row>
    <row r="656" customFormat="false" ht="15.75" hidden="false" customHeight="true" outlineLevel="0" collapsed="false">
      <c r="CM656" s="106"/>
      <c r="CN656" s="106"/>
    </row>
    <row r="657" customFormat="false" ht="15.75" hidden="false" customHeight="true" outlineLevel="0" collapsed="false">
      <c r="CM657" s="106"/>
      <c r="CN657" s="106"/>
    </row>
    <row r="658" customFormat="false" ht="15.75" hidden="false" customHeight="true" outlineLevel="0" collapsed="false">
      <c r="CM658" s="106"/>
      <c r="CN658" s="106"/>
    </row>
    <row r="659" customFormat="false" ht="15.75" hidden="false" customHeight="true" outlineLevel="0" collapsed="false">
      <c r="CM659" s="106"/>
      <c r="CN659" s="106"/>
    </row>
    <row r="660" customFormat="false" ht="15.75" hidden="false" customHeight="true" outlineLevel="0" collapsed="false">
      <c r="CM660" s="106"/>
      <c r="CN660" s="106"/>
    </row>
    <row r="661" customFormat="false" ht="15.75" hidden="false" customHeight="true" outlineLevel="0" collapsed="false">
      <c r="CM661" s="106"/>
      <c r="CN661" s="106"/>
    </row>
    <row r="662" customFormat="false" ht="15.75" hidden="false" customHeight="true" outlineLevel="0" collapsed="false">
      <c r="CM662" s="106"/>
      <c r="CN662" s="106"/>
    </row>
    <row r="663" customFormat="false" ht="15.75" hidden="false" customHeight="true" outlineLevel="0" collapsed="false">
      <c r="CM663" s="106"/>
      <c r="CN663" s="106"/>
    </row>
    <row r="664" customFormat="false" ht="15.75" hidden="false" customHeight="true" outlineLevel="0" collapsed="false">
      <c r="CM664" s="106"/>
      <c r="CN664" s="106"/>
    </row>
    <row r="665" customFormat="false" ht="15.75" hidden="false" customHeight="true" outlineLevel="0" collapsed="false">
      <c r="CM665" s="106"/>
      <c r="CN665" s="106"/>
    </row>
    <row r="666" customFormat="false" ht="15.75" hidden="false" customHeight="true" outlineLevel="0" collapsed="false">
      <c r="CM666" s="106"/>
      <c r="CN666" s="106"/>
    </row>
    <row r="667" customFormat="false" ht="15.75" hidden="false" customHeight="true" outlineLevel="0" collapsed="false">
      <c r="CM667" s="106"/>
      <c r="CN667" s="106"/>
    </row>
    <row r="668" customFormat="false" ht="15.75" hidden="false" customHeight="true" outlineLevel="0" collapsed="false">
      <c r="CM668" s="106"/>
      <c r="CN668" s="106"/>
    </row>
    <row r="669" customFormat="false" ht="15.75" hidden="false" customHeight="true" outlineLevel="0" collapsed="false">
      <c r="CM669" s="106"/>
      <c r="CN669" s="106"/>
    </row>
    <row r="670" customFormat="false" ht="15.75" hidden="false" customHeight="true" outlineLevel="0" collapsed="false">
      <c r="CM670" s="106"/>
      <c r="CN670" s="106"/>
    </row>
    <row r="671" customFormat="false" ht="15.75" hidden="false" customHeight="true" outlineLevel="0" collapsed="false">
      <c r="CM671" s="106"/>
      <c r="CN671" s="106"/>
    </row>
    <row r="672" customFormat="false" ht="15.75" hidden="false" customHeight="true" outlineLevel="0" collapsed="false">
      <c r="CM672" s="106"/>
      <c r="CN672" s="106"/>
    </row>
    <row r="673" customFormat="false" ht="15.75" hidden="false" customHeight="true" outlineLevel="0" collapsed="false">
      <c r="CM673" s="106"/>
      <c r="CN673" s="106"/>
    </row>
    <row r="674" customFormat="false" ht="15.75" hidden="false" customHeight="true" outlineLevel="0" collapsed="false">
      <c r="CM674" s="106"/>
      <c r="CN674" s="106"/>
    </row>
    <row r="675" customFormat="false" ht="15.75" hidden="false" customHeight="true" outlineLevel="0" collapsed="false">
      <c r="CM675" s="106"/>
      <c r="CN675" s="106"/>
    </row>
    <row r="676" customFormat="false" ht="15.75" hidden="false" customHeight="true" outlineLevel="0" collapsed="false">
      <c r="CM676" s="106"/>
      <c r="CN676" s="106"/>
    </row>
    <row r="677" customFormat="false" ht="15.75" hidden="false" customHeight="true" outlineLevel="0" collapsed="false">
      <c r="CM677" s="106"/>
      <c r="CN677" s="106"/>
    </row>
    <row r="678" customFormat="false" ht="15.75" hidden="false" customHeight="true" outlineLevel="0" collapsed="false">
      <c r="CM678" s="106"/>
      <c r="CN678" s="106"/>
    </row>
    <row r="679" customFormat="false" ht="15.75" hidden="false" customHeight="true" outlineLevel="0" collapsed="false">
      <c r="CM679" s="106"/>
      <c r="CN679" s="106"/>
    </row>
    <row r="680" customFormat="false" ht="15.75" hidden="false" customHeight="true" outlineLevel="0" collapsed="false">
      <c r="CM680" s="106"/>
      <c r="CN680" s="106"/>
    </row>
    <row r="681" customFormat="false" ht="15.75" hidden="false" customHeight="true" outlineLevel="0" collapsed="false">
      <c r="CM681" s="106"/>
      <c r="CN681" s="106"/>
    </row>
    <row r="682" customFormat="false" ht="15.75" hidden="false" customHeight="true" outlineLevel="0" collapsed="false">
      <c r="CM682" s="106"/>
      <c r="CN682" s="106"/>
    </row>
    <row r="683" customFormat="false" ht="15.75" hidden="false" customHeight="true" outlineLevel="0" collapsed="false">
      <c r="CM683" s="106"/>
      <c r="CN683" s="106"/>
    </row>
    <row r="684" customFormat="false" ht="15.75" hidden="false" customHeight="true" outlineLevel="0" collapsed="false">
      <c r="CM684" s="106"/>
      <c r="CN684" s="106"/>
    </row>
    <row r="685" customFormat="false" ht="15.75" hidden="false" customHeight="true" outlineLevel="0" collapsed="false">
      <c r="CM685" s="106"/>
      <c r="CN685" s="106"/>
    </row>
    <row r="686" customFormat="false" ht="15.75" hidden="false" customHeight="true" outlineLevel="0" collapsed="false">
      <c r="CM686" s="106"/>
      <c r="CN686" s="106"/>
    </row>
    <row r="687" customFormat="false" ht="15.75" hidden="false" customHeight="true" outlineLevel="0" collapsed="false">
      <c r="CM687" s="106"/>
      <c r="CN687" s="106"/>
    </row>
    <row r="688" customFormat="false" ht="15.75" hidden="false" customHeight="true" outlineLevel="0" collapsed="false">
      <c r="CM688" s="106"/>
      <c r="CN688" s="106"/>
    </row>
    <row r="689" customFormat="false" ht="15.75" hidden="false" customHeight="true" outlineLevel="0" collapsed="false">
      <c r="CM689" s="106"/>
      <c r="CN689" s="106"/>
    </row>
    <row r="690" customFormat="false" ht="15.75" hidden="false" customHeight="true" outlineLevel="0" collapsed="false">
      <c r="CM690" s="106"/>
      <c r="CN690" s="106"/>
    </row>
    <row r="691" customFormat="false" ht="15.75" hidden="false" customHeight="true" outlineLevel="0" collapsed="false">
      <c r="CM691" s="106"/>
      <c r="CN691" s="106"/>
    </row>
    <row r="692" customFormat="false" ht="15.75" hidden="false" customHeight="true" outlineLevel="0" collapsed="false">
      <c r="CM692" s="106"/>
      <c r="CN692" s="106"/>
    </row>
    <row r="693" customFormat="false" ht="15.75" hidden="false" customHeight="true" outlineLevel="0" collapsed="false">
      <c r="CM693" s="106"/>
      <c r="CN693" s="106"/>
    </row>
    <row r="694" customFormat="false" ht="15.75" hidden="false" customHeight="true" outlineLevel="0" collapsed="false">
      <c r="CM694" s="106"/>
      <c r="CN694" s="106"/>
    </row>
    <row r="695" customFormat="false" ht="15.75" hidden="false" customHeight="true" outlineLevel="0" collapsed="false">
      <c r="CM695" s="106"/>
      <c r="CN695" s="106"/>
    </row>
    <row r="696" customFormat="false" ht="15.75" hidden="false" customHeight="true" outlineLevel="0" collapsed="false">
      <c r="CM696" s="106"/>
      <c r="CN696" s="106"/>
    </row>
    <row r="697" customFormat="false" ht="15.75" hidden="false" customHeight="true" outlineLevel="0" collapsed="false">
      <c r="CM697" s="106"/>
      <c r="CN697" s="106"/>
    </row>
    <row r="698" customFormat="false" ht="15.75" hidden="false" customHeight="true" outlineLevel="0" collapsed="false">
      <c r="CM698" s="106"/>
      <c r="CN698" s="106"/>
    </row>
    <row r="699" customFormat="false" ht="15.75" hidden="false" customHeight="true" outlineLevel="0" collapsed="false">
      <c r="CM699" s="106"/>
      <c r="CN699" s="106"/>
    </row>
    <row r="700" customFormat="false" ht="15.75" hidden="false" customHeight="true" outlineLevel="0" collapsed="false">
      <c r="CM700" s="106"/>
      <c r="CN700" s="106"/>
    </row>
    <row r="701" customFormat="false" ht="15.75" hidden="false" customHeight="true" outlineLevel="0" collapsed="false">
      <c r="CM701" s="106"/>
      <c r="CN701" s="106"/>
    </row>
    <row r="702" customFormat="false" ht="15.75" hidden="false" customHeight="true" outlineLevel="0" collapsed="false">
      <c r="CM702" s="106"/>
      <c r="CN702" s="106"/>
    </row>
    <row r="703" customFormat="false" ht="15.75" hidden="false" customHeight="true" outlineLevel="0" collapsed="false">
      <c r="CM703" s="106"/>
      <c r="CN703" s="106"/>
    </row>
    <row r="704" customFormat="false" ht="15.75" hidden="false" customHeight="true" outlineLevel="0" collapsed="false">
      <c r="CM704" s="106"/>
      <c r="CN704" s="106"/>
    </row>
    <row r="705" customFormat="false" ht="15.75" hidden="false" customHeight="true" outlineLevel="0" collapsed="false">
      <c r="CM705" s="106"/>
      <c r="CN705" s="106"/>
    </row>
    <row r="706" customFormat="false" ht="15.75" hidden="false" customHeight="true" outlineLevel="0" collapsed="false">
      <c r="CM706" s="106"/>
      <c r="CN706" s="106"/>
    </row>
    <row r="707" customFormat="false" ht="15.75" hidden="false" customHeight="true" outlineLevel="0" collapsed="false">
      <c r="CM707" s="106"/>
      <c r="CN707" s="106"/>
    </row>
    <row r="708" customFormat="false" ht="15.75" hidden="false" customHeight="true" outlineLevel="0" collapsed="false">
      <c r="CM708" s="106"/>
      <c r="CN708" s="106"/>
    </row>
    <row r="709" customFormat="false" ht="15.75" hidden="false" customHeight="true" outlineLevel="0" collapsed="false">
      <c r="CM709" s="106"/>
      <c r="CN709" s="106"/>
    </row>
    <row r="710" customFormat="false" ht="15.75" hidden="false" customHeight="true" outlineLevel="0" collapsed="false">
      <c r="CM710" s="106"/>
      <c r="CN710" s="106"/>
    </row>
    <row r="711" customFormat="false" ht="15.75" hidden="false" customHeight="true" outlineLevel="0" collapsed="false">
      <c r="CM711" s="106"/>
      <c r="CN711" s="106"/>
    </row>
    <row r="712" customFormat="false" ht="15.75" hidden="false" customHeight="true" outlineLevel="0" collapsed="false">
      <c r="CM712" s="106"/>
      <c r="CN712" s="106"/>
    </row>
    <row r="713" customFormat="false" ht="15.75" hidden="false" customHeight="true" outlineLevel="0" collapsed="false">
      <c r="CM713" s="106"/>
      <c r="CN713" s="106"/>
    </row>
    <row r="714" customFormat="false" ht="15.75" hidden="false" customHeight="true" outlineLevel="0" collapsed="false">
      <c r="CM714" s="106"/>
      <c r="CN714" s="106"/>
    </row>
    <row r="715" customFormat="false" ht="15.75" hidden="false" customHeight="true" outlineLevel="0" collapsed="false">
      <c r="CM715" s="106"/>
      <c r="CN715" s="106"/>
    </row>
    <row r="716" customFormat="false" ht="15.75" hidden="false" customHeight="true" outlineLevel="0" collapsed="false">
      <c r="CM716" s="106"/>
      <c r="CN716" s="106"/>
    </row>
    <row r="717" customFormat="false" ht="15.75" hidden="false" customHeight="true" outlineLevel="0" collapsed="false">
      <c r="CM717" s="106"/>
      <c r="CN717" s="106"/>
    </row>
    <row r="718" customFormat="false" ht="15.75" hidden="false" customHeight="true" outlineLevel="0" collapsed="false">
      <c r="CM718" s="106"/>
      <c r="CN718" s="106"/>
    </row>
    <row r="719" customFormat="false" ht="15.75" hidden="false" customHeight="true" outlineLevel="0" collapsed="false">
      <c r="CM719" s="106"/>
      <c r="CN719" s="106"/>
    </row>
    <row r="720" customFormat="false" ht="15.75" hidden="false" customHeight="true" outlineLevel="0" collapsed="false">
      <c r="CM720" s="106"/>
      <c r="CN720" s="106"/>
    </row>
    <row r="721" customFormat="false" ht="15.75" hidden="false" customHeight="true" outlineLevel="0" collapsed="false">
      <c r="CM721" s="106"/>
      <c r="CN721" s="106"/>
    </row>
    <row r="722" customFormat="false" ht="15.75" hidden="false" customHeight="true" outlineLevel="0" collapsed="false">
      <c r="CM722" s="106"/>
      <c r="CN722" s="106"/>
    </row>
    <row r="723" customFormat="false" ht="15.75" hidden="false" customHeight="true" outlineLevel="0" collapsed="false">
      <c r="CM723" s="106"/>
      <c r="CN723" s="106"/>
    </row>
    <row r="724" customFormat="false" ht="15.75" hidden="false" customHeight="true" outlineLevel="0" collapsed="false">
      <c r="CM724" s="106"/>
      <c r="CN724" s="106"/>
    </row>
    <row r="725" customFormat="false" ht="15.75" hidden="false" customHeight="true" outlineLevel="0" collapsed="false">
      <c r="CM725" s="106"/>
      <c r="CN725" s="106"/>
    </row>
    <row r="726" customFormat="false" ht="15.75" hidden="false" customHeight="true" outlineLevel="0" collapsed="false">
      <c r="CM726" s="106"/>
      <c r="CN726" s="106"/>
    </row>
    <row r="727" customFormat="false" ht="15.75" hidden="false" customHeight="true" outlineLevel="0" collapsed="false">
      <c r="CM727" s="106"/>
      <c r="CN727" s="106"/>
    </row>
    <row r="728" customFormat="false" ht="15.75" hidden="false" customHeight="true" outlineLevel="0" collapsed="false">
      <c r="CM728" s="106"/>
      <c r="CN728" s="106"/>
    </row>
    <row r="729" customFormat="false" ht="15.75" hidden="false" customHeight="true" outlineLevel="0" collapsed="false">
      <c r="CM729" s="106"/>
      <c r="CN729" s="106"/>
    </row>
    <row r="730" customFormat="false" ht="15.75" hidden="false" customHeight="true" outlineLevel="0" collapsed="false">
      <c r="CM730" s="106"/>
      <c r="CN730" s="106"/>
    </row>
    <row r="731" customFormat="false" ht="15.75" hidden="false" customHeight="true" outlineLevel="0" collapsed="false">
      <c r="CM731" s="106"/>
      <c r="CN731" s="106"/>
    </row>
    <row r="732" customFormat="false" ht="15.75" hidden="false" customHeight="true" outlineLevel="0" collapsed="false">
      <c r="CM732" s="106"/>
      <c r="CN732" s="106"/>
    </row>
    <row r="733" customFormat="false" ht="15.75" hidden="false" customHeight="true" outlineLevel="0" collapsed="false">
      <c r="CM733" s="106"/>
      <c r="CN733" s="106"/>
    </row>
    <row r="734" customFormat="false" ht="15.75" hidden="false" customHeight="true" outlineLevel="0" collapsed="false">
      <c r="CM734" s="106"/>
      <c r="CN734" s="106"/>
    </row>
    <row r="735" customFormat="false" ht="15.75" hidden="false" customHeight="true" outlineLevel="0" collapsed="false">
      <c r="CM735" s="106"/>
      <c r="CN735" s="106"/>
    </row>
    <row r="736" customFormat="false" ht="15.75" hidden="false" customHeight="true" outlineLevel="0" collapsed="false">
      <c r="CM736" s="106"/>
      <c r="CN736" s="106"/>
    </row>
    <row r="737" customFormat="false" ht="15.75" hidden="false" customHeight="true" outlineLevel="0" collapsed="false">
      <c r="CM737" s="106"/>
      <c r="CN737" s="106"/>
    </row>
    <row r="738" customFormat="false" ht="15.75" hidden="false" customHeight="true" outlineLevel="0" collapsed="false">
      <c r="CM738" s="106"/>
      <c r="CN738" s="106"/>
    </row>
    <row r="739" customFormat="false" ht="15.75" hidden="false" customHeight="true" outlineLevel="0" collapsed="false">
      <c r="CM739" s="106"/>
      <c r="CN739" s="106"/>
    </row>
    <row r="740" customFormat="false" ht="15.75" hidden="false" customHeight="true" outlineLevel="0" collapsed="false">
      <c r="CM740" s="106"/>
      <c r="CN740" s="106"/>
    </row>
    <row r="741" customFormat="false" ht="15.75" hidden="false" customHeight="true" outlineLevel="0" collapsed="false">
      <c r="CM741" s="106"/>
      <c r="CN741" s="106"/>
    </row>
    <row r="742" customFormat="false" ht="15.75" hidden="false" customHeight="true" outlineLevel="0" collapsed="false">
      <c r="CM742" s="106"/>
      <c r="CN742" s="106"/>
    </row>
    <row r="743" customFormat="false" ht="15.75" hidden="false" customHeight="true" outlineLevel="0" collapsed="false">
      <c r="CM743" s="106"/>
      <c r="CN743" s="106"/>
    </row>
    <row r="744" customFormat="false" ht="15.75" hidden="false" customHeight="true" outlineLevel="0" collapsed="false">
      <c r="CM744" s="106"/>
      <c r="CN744" s="106"/>
    </row>
    <row r="745" customFormat="false" ht="15.75" hidden="false" customHeight="true" outlineLevel="0" collapsed="false">
      <c r="CM745" s="106"/>
      <c r="CN745" s="106"/>
    </row>
    <row r="746" customFormat="false" ht="15.75" hidden="false" customHeight="true" outlineLevel="0" collapsed="false">
      <c r="CM746" s="106"/>
      <c r="CN746" s="106"/>
    </row>
    <row r="747" customFormat="false" ht="15.75" hidden="false" customHeight="true" outlineLevel="0" collapsed="false">
      <c r="CM747" s="106"/>
      <c r="CN747" s="106"/>
    </row>
    <row r="748" customFormat="false" ht="15.75" hidden="false" customHeight="true" outlineLevel="0" collapsed="false">
      <c r="CM748" s="106"/>
      <c r="CN748" s="106"/>
    </row>
    <row r="749" customFormat="false" ht="15.75" hidden="false" customHeight="true" outlineLevel="0" collapsed="false">
      <c r="CM749" s="106"/>
      <c r="CN749" s="106"/>
    </row>
    <row r="750" customFormat="false" ht="15.75" hidden="false" customHeight="true" outlineLevel="0" collapsed="false">
      <c r="CM750" s="106"/>
      <c r="CN750" s="106"/>
    </row>
    <row r="751" customFormat="false" ht="15.75" hidden="false" customHeight="true" outlineLevel="0" collapsed="false">
      <c r="CM751" s="106"/>
      <c r="CN751" s="106"/>
    </row>
    <row r="752" customFormat="false" ht="15.75" hidden="false" customHeight="true" outlineLevel="0" collapsed="false">
      <c r="CM752" s="106"/>
      <c r="CN752" s="106"/>
    </row>
    <row r="753" customFormat="false" ht="15.75" hidden="false" customHeight="true" outlineLevel="0" collapsed="false">
      <c r="CM753" s="106"/>
      <c r="CN753" s="106"/>
    </row>
    <row r="754" customFormat="false" ht="15.75" hidden="false" customHeight="true" outlineLevel="0" collapsed="false">
      <c r="CM754" s="106"/>
      <c r="CN754" s="106"/>
    </row>
    <row r="755" customFormat="false" ht="15.75" hidden="false" customHeight="true" outlineLevel="0" collapsed="false">
      <c r="CM755" s="106"/>
      <c r="CN755" s="106"/>
    </row>
    <row r="756" customFormat="false" ht="15.75" hidden="false" customHeight="true" outlineLevel="0" collapsed="false">
      <c r="CM756" s="106"/>
      <c r="CN756" s="106"/>
    </row>
    <row r="757" customFormat="false" ht="15.75" hidden="false" customHeight="true" outlineLevel="0" collapsed="false">
      <c r="CM757" s="106"/>
      <c r="CN757" s="106"/>
    </row>
    <row r="758" customFormat="false" ht="15.75" hidden="false" customHeight="true" outlineLevel="0" collapsed="false">
      <c r="CM758" s="106"/>
      <c r="CN758" s="106"/>
    </row>
    <row r="759" customFormat="false" ht="15.75" hidden="false" customHeight="true" outlineLevel="0" collapsed="false">
      <c r="CM759" s="106"/>
      <c r="CN759" s="106"/>
    </row>
    <row r="760" customFormat="false" ht="15.75" hidden="false" customHeight="true" outlineLevel="0" collapsed="false">
      <c r="CM760" s="106"/>
      <c r="CN760" s="106"/>
    </row>
    <row r="761" customFormat="false" ht="15.75" hidden="false" customHeight="true" outlineLevel="0" collapsed="false">
      <c r="CM761" s="106"/>
      <c r="CN761" s="106"/>
    </row>
    <row r="762" customFormat="false" ht="15.75" hidden="false" customHeight="true" outlineLevel="0" collapsed="false">
      <c r="CM762" s="106"/>
      <c r="CN762" s="106"/>
    </row>
    <row r="763" customFormat="false" ht="15.75" hidden="false" customHeight="true" outlineLevel="0" collapsed="false">
      <c r="CM763" s="106"/>
      <c r="CN763" s="106"/>
    </row>
    <row r="764" customFormat="false" ht="15.75" hidden="false" customHeight="true" outlineLevel="0" collapsed="false">
      <c r="CM764" s="106"/>
      <c r="CN764" s="106"/>
    </row>
    <row r="765" customFormat="false" ht="15.75" hidden="false" customHeight="true" outlineLevel="0" collapsed="false">
      <c r="CM765" s="106"/>
      <c r="CN765" s="106"/>
    </row>
    <row r="766" customFormat="false" ht="15.75" hidden="false" customHeight="true" outlineLevel="0" collapsed="false">
      <c r="CM766" s="106"/>
      <c r="CN766" s="106"/>
    </row>
    <row r="767" customFormat="false" ht="15.75" hidden="false" customHeight="true" outlineLevel="0" collapsed="false">
      <c r="CM767" s="106"/>
      <c r="CN767" s="106"/>
    </row>
    <row r="768" customFormat="false" ht="15.75" hidden="false" customHeight="true" outlineLevel="0" collapsed="false">
      <c r="CM768" s="106"/>
      <c r="CN768" s="106"/>
    </row>
    <row r="769" customFormat="false" ht="15.75" hidden="false" customHeight="true" outlineLevel="0" collapsed="false">
      <c r="CM769" s="106"/>
      <c r="CN769" s="106"/>
    </row>
    <row r="770" customFormat="false" ht="15.75" hidden="false" customHeight="true" outlineLevel="0" collapsed="false">
      <c r="CM770" s="106"/>
      <c r="CN770" s="106"/>
    </row>
    <row r="771" customFormat="false" ht="15.75" hidden="false" customHeight="true" outlineLevel="0" collapsed="false">
      <c r="CM771" s="106"/>
      <c r="CN771" s="106"/>
    </row>
    <row r="772" customFormat="false" ht="15.75" hidden="false" customHeight="true" outlineLevel="0" collapsed="false">
      <c r="CM772" s="106"/>
      <c r="CN772" s="106"/>
    </row>
    <row r="773" customFormat="false" ht="15.75" hidden="false" customHeight="true" outlineLevel="0" collapsed="false">
      <c r="CM773" s="106"/>
      <c r="CN773" s="106"/>
    </row>
    <row r="774" customFormat="false" ht="15.75" hidden="false" customHeight="true" outlineLevel="0" collapsed="false">
      <c r="CM774" s="106"/>
      <c r="CN774" s="106"/>
    </row>
    <row r="775" customFormat="false" ht="15.75" hidden="false" customHeight="true" outlineLevel="0" collapsed="false">
      <c r="CM775" s="106"/>
      <c r="CN775" s="106"/>
    </row>
    <row r="776" customFormat="false" ht="15.75" hidden="false" customHeight="true" outlineLevel="0" collapsed="false">
      <c r="CM776" s="106"/>
      <c r="CN776" s="106"/>
    </row>
    <row r="777" customFormat="false" ht="15.75" hidden="false" customHeight="true" outlineLevel="0" collapsed="false">
      <c r="CM777" s="106"/>
      <c r="CN777" s="106"/>
    </row>
    <row r="778" customFormat="false" ht="15.75" hidden="false" customHeight="true" outlineLevel="0" collapsed="false">
      <c r="CM778" s="106"/>
      <c r="CN778" s="106"/>
    </row>
    <row r="779" customFormat="false" ht="15.75" hidden="false" customHeight="true" outlineLevel="0" collapsed="false">
      <c r="CM779" s="106"/>
      <c r="CN779" s="106"/>
    </row>
    <row r="881" customFormat="false" ht="15.75" hidden="false" customHeight="true" outlineLevel="0" collapsed="false">
      <c r="BC881" s="106"/>
    </row>
    <row r="882" customFormat="false" ht="15.75" hidden="false" customHeight="true" outlineLevel="0" collapsed="false">
      <c r="BC882" s="106"/>
    </row>
    <row r="883" customFormat="false" ht="15.75" hidden="false" customHeight="true" outlineLevel="0" collapsed="false">
      <c r="BC883" s="106"/>
    </row>
    <row r="884" customFormat="false" ht="15.75" hidden="false" customHeight="true" outlineLevel="0" collapsed="false">
      <c r="BC884" s="106"/>
    </row>
    <row r="885" customFormat="false" ht="15.75" hidden="false" customHeight="true" outlineLevel="0" collapsed="false">
      <c r="BC885" s="106"/>
    </row>
    <row r="886" customFormat="false" ht="15.75" hidden="false" customHeight="true" outlineLevel="0" collapsed="false">
      <c r="BC886" s="106"/>
    </row>
    <row r="887" customFormat="false" ht="15.75" hidden="false" customHeight="true" outlineLevel="0" collapsed="false">
      <c r="BC887" s="106"/>
    </row>
    <row r="888" customFormat="false" ht="15.75" hidden="false" customHeight="true" outlineLevel="0" collapsed="false">
      <c r="BC888" s="106"/>
    </row>
    <row r="889" customFormat="false" ht="15.75" hidden="false" customHeight="true" outlineLevel="0" collapsed="false">
      <c r="BC889" s="106"/>
    </row>
    <row r="890" customFormat="false" ht="15.75" hidden="false" customHeight="true" outlineLevel="0" collapsed="false">
      <c r="BC890" s="106"/>
    </row>
    <row r="891" customFormat="false" ht="15.75" hidden="false" customHeight="true" outlineLevel="0" collapsed="false">
      <c r="BC891" s="106"/>
    </row>
    <row r="892" customFormat="false" ht="15.75" hidden="false" customHeight="true" outlineLevel="0" collapsed="false">
      <c r="BC892" s="106"/>
    </row>
    <row r="893" customFormat="false" ht="15.75" hidden="false" customHeight="true" outlineLevel="0" collapsed="false">
      <c r="BC893" s="106"/>
    </row>
    <row r="894" customFormat="false" ht="15.75" hidden="false" customHeight="true" outlineLevel="0" collapsed="false">
      <c r="BC894" s="106"/>
    </row>
    <row r="895" customFormat="false" ht="15.75" hidden="false" customHeight="true" outlineLevel="0" collapsed="false">
      <c r="BC895" s="106"/>
    </row>
    <row r="896" customFormat="false" ht="15.75" hidden="false" customHeight="true" outlineLevel="0" collapsed="false">
      <c r="BC896" s="106"/>
    </row>
    <row r="897" customFormat="false" ht="15.75" hidden="false" customHeight="true" outlineLevel="0" collapsed="false">
      <c r="BC897" s="106"/>
    </row>
    <row r="898" customFormat="false" ht="15.75" hidden="false" customHeight="true" outlineLevel="0" collapsed="false">
      <c r="BC898" s="106"/>
    </row>
    <row r="899" customFormat="false" ht="15.75" hidden="false" customHeight="true" outlineLevel="0" collapsed="false">
      <c r="BC899" s="106"/>
    </row>
    <row r="900" customFormat="false" ht="15.75" hidden="false" customHeight="true" outlineLevel="0" collapsed="false">
      <c r="BC900" s="106"/>
    </row>
    <row r="901" customFormat="false" ht="15.75" hidden="false" customHeight="true" outlineLevel="0" collapsed="false">
      <c r="BC901" s="106"/>
    </row>
    <row r="902" customFormat="false" ht="15.75" hidden="false" customHeight="true" outlineLevel="0" collapsed="false">
      <c r="BC902" s="106"/>
    </row>
    <row r="903" customFormat="false" ht="15.75" hidden="false" customHeight="true" outlineLevel="0" collapsed="false">
      <c r="BC903" s="106"/>
    </row>
    <row r="904" customFormat="false" ht="15.75" hidden="false" customHeight="true" outlineLevel="0" collapsed="false">
      <c r="BC904" s="106"/>
    </row>
    <row r="905" customFormat="false" ht="15.75" hidden="false" customHeight="true" outlineLevel="0" collapsed="false">
      <c r="BC905" s="106"/>
    </row>
    <row r="906" customFormat="false" ht="15.75" hidden="false" customHeight="true" outlineLevel="0" collapsed="false">
      <c r="BC906" s="106"/>
    </row>
    <row r="907" customFormat="false" ht="15.75" hidden="false" customHeight="true" outlineLevel="0" collapsed="false">
      <c r="BC907" s="106"/>
    </row>
    <row r="908" customFormat="false" ht="15.75" hidden="false" customHeight="true" outlineLevel="0" collapsed="false">
      <c r="BC908" s="106"/>
    </row>
    <row r="909" customFormat="false" ht="15.75" hidden="false" customHeight="true" outlineLevel="0" collapsed="false">
      <c r="BC909" s="106"/>
    </row>
    <row r="910" customFormat="false" ht="15.75" hidden="false" customHeight="true" outlineLevel="0" collapsed="false">
      <c r="BC910" s="106"/>
    </row>
    <row r="911" customFormat="false" ht="15.75" hidden="false" customHeight="true" outlineLevel="0" collapsed="false">
      <c r="BC911" s="106"/>
    </row>
    <row r="912" customFormat="false" ht="15.75" hidden="false" customHeight="true" outlineLevel="0" collapsed="false">
      <c r="BC912" s="106"/>
    </row>
    <row r="913" customFormat="false" ht="15.75" hidden="false" customHeight="true" outlineLevel="0" collapsed="false">
      <c r="BC913" s="106"/>
    </row>
    <row r="914" customFormat="false" ht="15.75" hidden="false" customHeight="true" outlineLevel="0" collapsed="false">
      <c r="BC914" s="106"/>
    </row>
    <row r="915" customFormat="false" ht="15.75" hidden="false" customHeight="true" outlineLevel="0" collapsed="false">
      <c r="BC915" s="106"/>
    </row>
    <row r="916" customFormat="false" ht="15.75" hidden="false" customHeight="true" outlineLevel="0" collapsed="false">
      <c r="BC916" s="106"/>
    </row>
    <row r="917" customFormat="false" ht="15.75" hidden="false" customHeight="true" outlineLevel="0" collapsed="false">
      <c r="BC917" s="106"/>
    </row>
    <row r="918" customFormat="false" ht="15.75" hidden="false" customHeight="true" outlineLevel="0" collapsed="false">
      <c r="BC918" s="106"/>
    </row>
    <row r="919" customFormat="false" ht="15.75" hidden="false" customHeight="true" outlineLevel="0" collapsed="false">
      <c r="BC919" s="106"/>
    </row>
    <row r="920" customFormat="false" ht="15.75" hidden="false" customHeight="true" outlineLevel="0" collapsed="false">
      <c r="BC920" s="106"/>
    </row>
    <row r="921" customFormat="false" ht="15.75" hidden="false" customHeight="true" outlineLevel="0" collapsed="false">
      <c r="BC921" s="106"/>
    </row>
    <row r="922" customFormat="false" ht="15.75" hidden="false" customHeight="true" outlineLevel="0" collapsed="false">
      <c r="BC922" s="106"/>
    </row>
    <row r="923" customFormat="false" ht="15.75" hidden="false" customHeight="true" outlineLevel="0" collapsed="false">
      <c r="BC923" s="106"/>
    </row>
    <row r="924" customFormat="false" ht="15.75" hidden="false" customHeight="true" outlineLevel="0" collapsed="false">
      <c r="BC924" s="106"/>
    </row>
    <row r="925" customFormat="false" ht="15.75" hidden="false" customHeight="true" outlineLevel="0" collapsed="false">
      <c r="BC925" s="106"/>
    </row>
    <row r="926" customFormat="false" ht="15.75" hidden="false" customHeight="true" outlineLevel="0" collapsed="false">
      <c r="BC926" s="106"/>
    </row>
    <row r="927" customFormat="false" ht="15.75" hidden="false" customHeight="true" outlineLevel="0" collapsed="false">
      <c r="BC927" s="106"/>
    </row>
    <row r="928" customFormat="false" ht="15.75" hidden="false" customHeight="true" outlineLevel="0" collapsed="false">
      <c r="BC928" s="106"/>
    </row>
    <row r="929" customFormat="false" ht="15.75" hidden="false" customHeight="true" outlineLevel="0" collapsed="false">
      <c r="BC929" s="106"/>
    </row>
    <row r="930" customFormat="false" ht="15.75" hidden="false" customHeight="true" outlineLevel="0" collapsed="false">
      <c r="BC930" s="106"/>
    </row>
    <row r="931" customFormat="false" ht="15.75" hidden="false" customHeight="true" outlineLevel="0" collapsed="false">
      <c r="BC931" s="106"/>
    </row>
    <row r="932" customFormat="false" ht="15.75" hidden="false" customHeight="true" outlineLevel="0" collapsed="false">
      <c r="BC932" s="106"/>
    </row>
    <row r="933" customFormat="false" ht="15.75" hidden="false" customHeight="true" outlineLevel="0" collapsed="false">
      <c r="BC933" s="106"/>
    </row>
    <row r="934" customFormat="false" ht="15.75" hidden="false" customHeight="true" outlineLevel="0" collapsed="false">
      <c r="BC934" s="106"/>
    </row>
    <row r="935" customFormat="false" ht="15.75" hidden="false" customHeight="true" outlineLevel="0" collapsed="false">
      <c r="BC935" s="106"/>
    </row>
    <row r="936" customFormat="false" ht="15.75" hidden="false" customHeight="true" outlineLevel="0" collapsed="false">
      <c r="BC936" s="106"/>
    </row>
    <row r="937" customFormat="false" ht="15.75" hidden="false" customHeight="true" outlineLevel="0" collapsed="false">
      <c r="BC937" s="106"/>
    </row>
    <row r="938" customFormat="false" ht="15.75" hidden="false" customHeight="true" outlineLevel="0" collapsed="false">
      <c r="BC938" s="106"/>
    </row>
    <row r="939" customFormat="false" ht="15.75" hidden="false" customHeight="true" outlineLevel="0" collapsed="false">
      <c r="BC939" s="106"/>
    </row>
    <row r="940" customFormat="false" ht="15.75" hidden="false" customHeight="true" outlineLevel="0" collapsed="false">
      <c r="BC940" s="106"/>
    </row>
    <row r="941" customFormat="false" ht="15.75" hidden="false" customHeight="true" outlineLevel="0" collapsed="false">
      <c r="BC941" s="106"/>
    </row>
    <row r="942" customFormat="false" ht="15.75" hidden="false" customHeight="true" outlineLevel="0" collapsed="false">
      <c r="BC942" s="106"/>
    </row>
    <row r="943" customFormat="false" ht="15.75" hidden="false" customHeight="true" outlineLevel="0" collapsed="false">
      <c r="BC943" s="106"/>
    </row>
    <row r="944" customFormat="false" ht="15.75" hidden="false" customHeight="true" outlineLevel="0" collapsed="false">
      <c r="BC944" s="106"/>
    </row>
    <row r="945" customFormat="false" ht="15.75" hidden="false" customHeight="true" outlineLevel="0" collapsed="false">
      <c r="BC945" s="106"/>
    </row>
    <row r="946" customFormat="false" ht="15.75" hidden="false" customHeight="true" outlineLevel="0" collapsed="false">
      <c r="BC946" s="106"/>
    </row>
    <row r="947" customFormat="false" ht="15.75" hidden="false" customHeight="true" outlineLevel="0" collapsed="false">
      <c r="BC947" s="106"/>
    </row>
    <row r="948" customFormat="false" ht="15.75" hidden="false" customHeight="true" outlineLevel="0" collapsed="false">
      <c r="BC948" s="106"/>
    </row>
    <row r="949" customFormat="false" ht="15.75" hidden="false" customHeight="true" outlineLevel="0" collapsed="false">
      <c r="BC949" s="106"/>
    </row>
    <row r="950" customFormat="false" ht="15.75" hidden="false" customHeight="true" outlineLevel="0" collapsed="false">
      <c r="BC950" s="106"/>
    </row>
    <row r="951" customFormat="false" ht="15.75" hidden="false" customHeight="true" outlineLevel="0" collapsed="false">
      <c r="BC951" s="106"/>
    </row>
    <row r="952" customFormat="false" ht="15.75" hidden="false" customHeight="true" outlineLevel="0" collapsed="false">
      <c r="BC952" s="106"/>
    </row>
    <row r="953" customFormat="false" ht="15.75" hidden="false" customHeight="true" outlineLevel="0" collapsed="false">
      <c r="BC953" s="106"/>
    </row>
    <row r="954" customFormat="false" ht="15.75" hidden="false" customHeight="true" outlineLevel="0" collapsed="false">
      <c r="BC954" s="106"/>
    </row>
    <row r="955" customFormat="false" ht="15.75" hidden="false" customHeight="true" outlineLevel="0" collapsed="false">
      <c r="BC955" s="106"/>
    </row>
    <row r="956" customFormat="false" ht="15.75" hidden="false" customHeight="true" outlineLevel="0" collapsed="false">
      <c r="BC956" s="106"/>
    </row>
    <row r="957" customFormat="false" ht="15.75" hidden="false" customHeight="true" outlineLevel="0" collapsed="false">
      <c r="BC957" s="106"/>
    </row>
    <row r="958" customFormat="false" ht="15.75" hidden="false" customHeight="true" outlineLevel="0" collapsed="false">
      <c r="BC958" s="106"/>
    </row>
    <row r="959" customFormat="false" ht="15.75" hidden="false" customHeight="true" outlineLevel="0" collapsed="false">
      <c r="BC959" s="106"/>
    </row>
    <row r="960" customFormat="false" ht="15.75" hidden="false" customHeight="true" outlineLevel="0" collapsed="false">
      <c r="BC960" s="106"/>
    </row>
    <row r="961" customFormat="false" ht="15.75" hidden="false" customHeight="true" outlineLevel="0" collapsed="false">
      <c r="BC961" s="106"/>
    </row>
    <row r="962" customFormat="false" ht="15.75" hidden="false" customHeight="true" outlineLevel="0" collapsed="false">
      <c r="BC962" s="106"/>
    </row>
    <row r="963" customFormat="false" ht="15.75" hidden="false" customHeight="true" outlineLevel="0" collapsed="false">
      <c r="BC963" s="106"/>
    </row>
    <row r="964" customFormat="false" ht="15.75" hidden="false" customHeight="true" outlineLevel="0" collapsed="false">
      <c r="BC964" s="106"/>
    </row>
    <row r="965" customFormat="false" ht="15.75" hidden="false" customHeight="true" outlineLevel="0" collapsed="false">
      <c r="BC965" s="106"/>
    </row>
    <row r="966" customFormat="false" ht="15.75" hidden="false" customHeight="true" outlineLevel="0" collapsed="false">
      <c r="BC966" s="106"/>
    </row>
    <row r="967" customFormat="false" ht="15.75" hidden="false" customHeight="true" outlineLevel="0" collapsed="false">
      <c r="BC967" s="106"/>
    </row>
    <row r="968" customFormat="false" ht="15.75" hidden="false" customHeight="true" outlineLevel="0" collapsed="false">
      <c r="BC968" s="106"/>
    </row>
    <row r="969" customFormat="false" ht="15.75" hidden="false" customHeight="true" outlineLevel="0" collapsed="false">
      <c r="BC969" s="106"/>
    </row>
    <row r="970" customFormat="false" ht="15.75" hidden="false" customHeight="true" outlineLevel="0" collapsed="false">
      <c r="BC970" s="106"/>
    </row>
    <row r="971" customFormat="false" ht="15.75" hidden="false" customHeight="true" outlineLevel="0" collapsed="false">
      <c r="BC971" s="106"/>
    </row>
    <row r="972" customFormat="false" ht="15.75" hidden="false" customHeight="true" outlineLevel="0" collapsed="false">
      <c r="BC972" s="106"/>
    </row>
    <row r="973" customFormat="false" ht="15.75" hidden="false" customHeight="true" outlineLevel="0" collapsed="false">
      <c r="BC973" s="106"/>
    </row>
    <row r="974" customFormat="false" ht="15.75" hidden="false" customHeight="true" outlineLevel="0" collapsed="false">
      <c r="BC974" s="106"/>
    </row>
    <row r="975" customFormat="false" ht="15.75" hidden="false" customHeight="true" outlineLevel="0" collapsed="false">
      <c r="BC975" s="106"/>
    </row>
    <row r="976" customFormat="false" ht="15.75" hidden="false" customHeight="true" outlineLevel="0" collapsed="false">
      <c r="BC976" s="106"/>
    </row>
    <row r="977" customFormat="false" ht="15.75" hidden="false" customHeight="true" outlineLevel="0" collapsed="false">
      <c r="BC977" s="106"/>
    </row>
    <row r="978" customFormat="false" ht="15.75" hidden="false" customHeight="true" outlineLevel="0" collapsed="false">
      <c r="BC978" s="106"/>
    </row>
    <row r="979" customFormat="false" ht="15.75" hidden="false" customHeight="true" outlineLevel="0" collapsed="false">
      <c r="BC979" s="106"/>
    </row>
    <row r="980" customFormat="false" ht="15.75" hidden="false" customHeight="true" outlineLevel="0" collapsed="false">
      <c r="BC980" s="106"/>
    </row>
    <row r="981" customFormat="false" ht="15.75" hidden="false" customHeight="true" outlineLevel="0" collapsed="false">
      <c r="BC981" s="106"/>
    </row>
    <row r="982" customFormat="false" ht="15.75" hidden="false" customHeight="true" outlineLevel="0" collapsed="false">
      <c r="BC982" s="106"/>
    </row>
    <row r="983" customFormat="false" ht="15.75" hidden="false" customHeight="true" outlineLevel="0" collapsed="false">
      <c r="BC983" s="106"/>
    </row>
    <row r="984" customFormat="false" ht="15.75" hidden="false" customHeight="true" outlineLevel="0" collapsed="false">
      <c r="BC984" s="106"/>
    </row>
    <row r="985" customFormat="false" ht="15.75" hidden="false" customHeight="true" outlineLevel="0" collapsed="false">
      <c r="BC985" s="106"/>
    </row>
    <row r="986" customFormat="false" ht="15.75" hidden="false" customHeight="true" outlineLevel="0" collapsed="false">
      <c r="BC986" s="106"/>
    </row>
    <row r="987" customFormat="false" ht="15.75" hidden="false" customHeight="true" outlineLevel="0" collapsed="false">
      <c r="BC987" s="106"/>
    </row>
    <row r="988" customFormat="false" ht="15.75" hidden="false" customHeight="true" outlineLevel="0" collapsed="false">
      <c r="BC988" s="106"/>
    </row>
    <row r="989" customFormat="false" ht="15.75" hidden="false" customHeight="true" outlineLevel="0" collapsed="false">
      <c r="BC989" s="106"/>
    </row>
    <row r="990" customFormat="false" ht="15.75" hidden="false" customHeight="true" outlineLevel="0" collapsed="false">
      <c r="BC990" s="106"/>
    </row>
    <row r="991" customFormat="false" ht="15.75" hidden="false" customHeight="true" outlineLevel="0" collapsed="false">
      <c r="BC991" s="106"/>
    </row>
    <row r="992" customFormat="false" ht="15.75" hidden="false" customHeight="true" outlineLevel="0" collapsed="false">
      <c r="BC992" s="106"/>
    </row>
    <row r="993" customFormat="false" ht="15.75" hidden="false" customHeight="true" outlineLevel="0" collapsed="false">
      <c r="BC993" s="106"/>
    </row>
    <row r="994" customFormat="false" ht="15.75" hidden="false" customHeight="true" outlineLevel="0" collapsed="false">
      <c r="BC994" s="106"/>
    </row>
    <row r="995" customFormat="false" ht="15.75" hidden="false" customHeight="true" outlineLevel="0" collapsed="false">
      <c r="BC995" s="106"/>
    </row>
    <row r="996" customFormat="false" ht="15.75" hidden="false" customHeight="true" outlineLevel="0" collapsed="false">
      <c r="BC996" s="106"/>
    </row>
    <row r="997" customFormat="false" ht="15.75" hidden="false" customHeight="true" outlineLevel="0" collapsed="false">
      <c r="BC997" s="106"/>
    </row>
    <row r="998" customFormat="false" ht="15.75" hidden="false" customHeight="true" outlineLevel="0" collapsed="false">
      <c r="BC998" s="106"/>
    </row>
    <row r="999" customFormat="false" ht="15.75" hidden="false" customHeight="true" outlineLevel="0" collapsed="false">
      <c r="BC999" s="106"/>
    </row>
    <row r="1000" customFormat="false" ht="15.75" hidden="false" customHeight="true" outlineLevel="0" collapsed="false">
      <c r="BC1000" s="106"/>
    </row>
    <row r="1001" customFormat="false" ht="15.75" hidden="false" customHeight="true" outlineLevel="0" collapsed="false">
      <c r="BC1001" s="106"/>
    </row>
    <row r="1002" customFormat="false" ht="15.75" hidden="false" customHeight="true" outlineLevel="0" collapsed="false">
      <c r="BC1002" s="106"/>
    </row>
    <row r="1003" customFormat="false" ht="15.75" hidden="false" customHeight="true" outlineLevel="0" collapsed="false">
      <c r="BC1003" s="106"/>
    </row>
    <row r="1004" customFormat="false" ht="15.75" hidden="false" customHeight="true" outlineLevel="0" collapsed="false">
      <c r="BC1004" s="106"/>
    </row>
    <row r="1005" customFormat="false" ht="15.75" hidden="false" customHeight="true" outlineLevel="0" collapsed="false">
      <c r="BC1005" s="106"/>
    </row>
    <row r="1006" customFormat="false" ht="15.75" hidden="false" customHeight="true" outlineLevel="0" collapsed="false">
      <c r="BC1006" s="106"/>
    </row>
    <row r="1007" customFormat="false" ht="15.75" hidden="false" customHeight="true" outlineLevel="0" collapsed="false">
      <c r="BC1007" s="106"/>
    </row>
    <row r="1008" customFormat="false" ht="15.75" hidden="false" customHeight="true" outlineLevel="0" collapsed="false">
      <c r="BC1008" s="106"/>
    </row>
    <row r="1009" customFormat="false" ht="15.75" hidden="false" customHeight="true" outlineLevel="0" collapsed="false">
      <c r="BC1009" s="106"/>
    </row>
    <row r="1010" customFormat="false" ht="15.75" hidden="false" customHeight="true" outlineLevel="0" collapsed="false">
      <c r="BC1010" s="106"/>
    </row>
    <row r="1011" customFormat="false" ht="15.75" hidden="false" customHeight="true" outlineLevel="0" collapsed="false">
      <c r="BC1011" s="106"/>
    </row>
    <row r="1012" customFormat="false" ht="15.75" hidden="false" customHeight="true" outlineLevel="0" collapsed="false">
      <c r="BC1012" s="106"/>
    </row>
    <row r="1013" customFormat="false" ht="15.75" hidden="false" customHeight="true" outlineLevel="0" collapsed="false">
      <c r="BC1013" s="106"/>
    </row>
    <row r="1014" customFormat="false" ht="15.75" hidden="false" customHeight="true" outlineLevel="0" collapsed="false">
      <c r="BC1014" s="106"/>
    </row>
    <row r="1015" customFormat="false" ht="15.75" hidden="false" customHeight="true" outlineLevel="0" collapsed="false">
      <c r="BC1015" s="106"/>
    </row>
    <row r="1016" customFormat="false" ht="15.75" hidden="false" customHeight="true" outlineLevel="0" collapsed="false">
      <c r="BC1016" s="106"/>
    </row>
    <row r="1017" customFormat="false" ht="15.75" hidden="false" customHeight="true" outlineLevel="0" collapsed="false">
      <c r="BC1017" s="106"/>
    </row>
    <row r="1018" customFormat="false" ht="15.75" hidden="false" customHeight="true" outlineLevel="0" collapsed="false">
      <c r="BC1018" s="106"/>
    </row>
    <row r="1019" customFormat="false" ht="15.75" hidden="false" customHeight="true" outlineLevel="0" collapsed="false">
      <c r="BC1019" s="106"/>
    </row>
    <row r="1020" customFormat="false" ht="15.75" hidden="false" customHeight="true" outlineLevel="0" collapsed="false">
      <c r="BC1020" s="106"/>
    </row>
    <row r="1021" customFormat="false" ht="15.75" hidden="false" customHeight="true" outlineLevel="0" collapsed="false">
      <c r="BC1021" s="106"/>
    </row>
    <row r="1022" customFormat="false" ht="15.75" hidden="false" customHeight="true" outlineLevel="0" collapsed="false">
      <c r="BC1022" s="106"/>
    </row>
    <row r="1023" customFormat="false" ht="15.75" hidden="false" customHeight="true" outlineLevel="0" collapsed="false">
      <c r="BC1023" s="106"/>
    </row>
    <row r="1024" customFormat="false" ht="15.75" hidden="false" customHeight="true" outlineLevel="0" collapsed="false">
      <c r="BC1024" s="106"/>
    </row>
    <row r="1025" customFormat="false" ht="15.75" hidden="false" customHeight="true" outlineLevel="0" collapsed="false">
      <c r="BC1025" s="106"/>
    </row>
    <row r="1026" customFormat="false" ht="15.75" hidden="false" customHeight="true" outlineLevel="0" collapsed="false">
      <c r="BC1026" s="106"/>
    </row>
    <row r="1027" customFormat="false" ht="15.75" hidden="false" customHeight="true" outlineLevel="0" collapsed="false">
      <c r="BC1027" s="106"/>
    </row>
    <row r="1028" customFormat="false" ht="15.75" hidden="false" customHeight="true" outlineLevel="0" collapsed="false">
      <c r="BC1028" s="106"/>
    </row>
    <row r="1029" customFormat="false" ht="15.75" hidden="false" customHeight="true" outlineLevel="0" collapsed="false">
      <c r="BC1029" s="106"/>
    </row>
    <row r="1030" customFormat="false" ht="15.75" hidden="false" customHeight="true" outlineLevel="0" collapsed="false">
      <c r="BC1030" s="106"/>
    </row>
    <row r="1031" customFormat="false" ht="15.75" hidden="false" customHeight="true" outlineLevel="0" collapsed="false">
      <c r="BC1031" s="106"/>
    </row>
    <row r="1032" customFormat="false" ht="15.75" hidden="false" customHeight="true" outlineLevel="0" collapsed="false">
      <c r="BC1032" s="106"/>
    </row>
    <row r="1033" customFormat="false" ht="15.75" hidden="false" customHeight="true" outlineLevel="0" collapsed="false">
      <c r="BC1033" s="106"/>
    </row>
    <row r="1034" customFormat="false" ht="15.75" hidden="false" customHeight="true" outlineLevel="0" collapsed="false">
      <c r="BC1034" s="106"/>
    </row>
    <row r="1035" customFormat="false" ht="15.75" hidden="false" customHeight="true" outlineLevel="0" collapsed="false">
      <c r="BC1035" s="106"/>
    </row>
    <row r="1036" customFormat="false" ht="15.75" hidden="false" customHeight="true" outlineLevel="0" collapsed="false">
      <c r="BC1036" s="106"/>
    </row>
    <row r="1037" customFormat="false" ht="15.75" hidden="false" customHeight="true" outlineLevel="0" collapsed="false">
      <c r="BC1037" s="106"/>
    </row>
    <row r="1038" customFormat="false" ht="15.75" hidden="false" customHeight="true" outlineLevel="0" collapsed="false">
      <c r="BC1038" s="106"/>
    </row>
    <row r="1039" customFormat="false" ht="15.75" hidden="false" customHeight="true" outlineLevel="0" collapsed="false">
      <c r="BC1039" s="106"/>
    </row>
    <row r="1040" customFormat="false" ht="15.75" hidden="false" customHeight="true" outlineLevel="0" collapsed="false">
      <c r="BC1040" s="106"/>
    </row>
    <row r="1041" customFormat="false" ht="15.75" hidden="false" customHeight="true" outlineLevel="0" collapsed="false">
      <c r="BC1041" s="106"/>
    </row>
    <row r="1042" customFormat="false" ht="15.75" hidden="false" customHeight="true" outlineLevel="0" collapsed="false">
      <c r="BC1042" s="106"/>
    </row>
    <row r="1043" customFormat="false" ht="15.75" hidden="false" customHeight="true" outlineLevel="0" collapsed="false">
      <c r="BC1043" s="106"/>
    </row>
    <row r="1044" customFormat="false" ht="15.75" hidden="false" customHeight="true" outlineLevel="0" collapsed="false">
      <c r="BC1044" s="106"/>
    </row>
    <row r="1045" customFormat="false" ht="15.75" hidden="false" customHeight="true" outlineLevel="0" collapsed="false">
      <c r="BC1045" s="106"/>
    </row>
    <row r="1046" customFormat="false" ht="15.75" hidden="false" customHeight="true" outlineLevel="0" collapsed="false">
      <c r="BC1046" s="106"/>
    </row>
    <row r="1047" customFormat="false" ht="15.75" hidden="false" customHeight="true" outlineLevel="0" collapsed="false">
      <c r="BC1047" s="106"/>
    </row>
    <row r="1048" customFormat="false" ht="15.75" hidden="false" customHeight="true" outlineLevel="0" collapsed="false">
      <c r="BC1048" s="106"/>
    </row>
    <row r="1049" customFormat="false" ht="15.75" hidden="false" customHeight="true" outlineLevel="0" collapsed="false">
      <c r="BC1049" s="106"/>
    </row>
    <row r="1050" customFormat="false" ht="15.75" hidden="false" customHeight="true" outlineLevel="0" collapsed="false">
      <c r="BC1050" s="106"/>
    </row>
    <row r="1051" customFormat="false" ht="15.75" hidden="false" customHeight="true" outlineLevel="0" collapsed="false">
      <c r="BC1051" s="106"/>
    </row>
    <row r="1052" customFormat="false" ht="15.75" hidden="false" customHeight="true" outlineLevel="0" collapsed="false">
      <c r="BC1052" s="106"/>
    </row>
    <row r="1053" customFormat="false" ht="15.75" hidden="false" customHeight="true" outlineLevel="0" collapsed="false">
      <c r="BC1053" s="106"/>
    </row>
    <row r="1054" customFormat="false" ht="15.75" hidden="false" customHeight="true" outlineLevel="0" collapsed="false">
      <c r="BC1054" s="106"/>
    </row>
    <row r="1055" customFormat="false" ht="15.75" hidden="false" customHeight="true" outlineLevel="0" collapsed="false">
      <c r="BC1055" s="106"/>
    </row>
    <row r="1056" customFormat="false" ht="15.75" hidden="false" customHeight="true" outlineLevel="0" collapsed="false">
      <c r="BC1056" s="106"/>
    </row>
    <row r="1057" customFormat="false" ht="15.75" hidden="false" customHeight="true" outlineLevel="0" collapsed="false">
      <c r="BC1057" s="106"/>
    </row>
    <row r="1058" customFormat="false" ht="15.75" hidden="false" customHeight="true" outlineLevel="0" collapsed="false">
      <c r="BC1058" s="106"/>
    </row>
    <row r="1059" customFormat="false" ht="15.75" hidden="false" customHeight="true" outlineLevel="0" collapsed="false">
      <c r="BC1059" s="106"/>
    </row>
    <row r="1060" customFormat="false" ht="15.75" hidden="false" customHeight="true" outlineLevel="0" collapsed="false">
      <c r="BC1060" s="106"/>
    </row>
    <row r="1061" customFormat="false" ht="15.75" hidden="false" customHeight="true" outlineLevel="0" collapsed="false">
      <c r="BC1061" s="106"/>
    </row>
    <row r="1062" customFormat="false" ht="15.75" hidden="false" customHeight="true" outlineLevel="0" collapsed="false">
      <c r="BC1062" s="106"/>
    </row>
    <row r="1063" customFormat="false" ht="15.75" hidden="false" customHeight="true" outlineLevel="0" collapsed="false">
      <c r="BC1063" s="106"/>
    </row>
    <row r="1064" customFormat="false" ht="15.75" hidden="false" customHeight="true" outlineLevel="0" collapsed="false">
      <c r="BC1064" s="106"/>
    </row>
    <row r="1065" customFormat="false" ht="15.75" hidden="false" customHeight="true" outlineLevel="0" collapsed="false">
      <c r="BC1065" s="106"/>
    </row>
    <row r="1066" customFormat="false" ht="15.75" hidden="false" customHeight="true" outlineLevel="0" collapsed="false">
      <c r="BC1066" s="106"/>
    </row>
    <row r="1067" customFormat="false" ht="15.75" hidden="false" customHeight="true" outlineLevel="0" collapsed="false">
      <c r="BC1067" s="106"/>
    </row>
    <row r="1068" customFormat="false" ht="15.75" hidden="false" customHeight="true" outlineLevel="0" collapsed="false">
      <c r="BC1068" s="106"/>
    </row>
    <row r="1069" customFormat="false" ht="15.75" hidden="false" customHeight="true" outlineLevel="0" collapsed="false">
      <c r="BC1069" s="106"/>
    </row>
    <row r="1070" customFormat="false" ht="15.75" hidden="false" customHeight="true" outlineLevel="0" collapsed="false">
      <c r="BC1070" s="106"/>
    </row>
    <row r="1071" customFormat="false" ht="15.75" hidden="false" customHeight="true" outlineLevel="0" collapsed="false">
      <c r="BC1071" s="106"/>
    </row>
    <row r="1072" customFormat="false" ht="15.75" hidden="false" customHeight="true" outlineLevel="0" collapsed="false">
      <c r="BC1072" s="106"/>
    </row>
    <row r="1073" customFormat="false" ht="15.75" hidden="false" customHeight="true" outlineLevel="0" collapsed="false">
      <c r="BC1073" s="106"/>
    </row>
    <row r="1074" customFormat="false" ht="15.75" hidden="false" customHeight="true" outlineLevel="0" collapsed="false">
      <c r="BC1074" s="106"/>
    </row>
    <row r="1075" customFormat="false" ht="15.75" hidden="false" customHeight="true" outlineLevel="0" collapsed="false">
      <c r="BC1075" s="106"/>
    </row>
    <row r="1076" customFormat="false" ht="15.75" hidden="false" customHeight="true" outlineLevel="0" collapsed="false">
      <c r="BC1076" s="106"/>
    </row>
    <row r="1077" customFormat="false" ht="15.75" hidden="false" customHeight="true" outlineLevel="0" collapsed="false">
      <c r="BC1077" s="106"/>
    </row>
    <row r="1078" customFormat="false" ht="15.75" hidden="false" customHeight="true" outlineLevel="0" collapsed="false">
      <c r="BC1078" s="106"/>
    </row>
    <row r="1079" customFormat="false" ht="15.75" hidden="false" customHeight="true" outlineLevel="0" collapsed="false">
      <c r="BC1079" s="106"/>
    </row>
    <row r="1080" customFormat="false" ht="15.75" hidden="false" customHeight="true" outlineLevel="0" collapsed="false">
      <c r="BC1080" s="106"/>
    </row>
    <row r="1081" customFormat="false" ht="15.75" hidden="false" customHeight="true" outlineLevel="0" collapsed="false">
      <c r="BC1081" s="106"/>
    </row>
    <row r="1082" customFormat="false" ht="15.75" hidden="false" customHeight="true" outlineLevel="0" collapsed="false">
      <c r="BC1082" s="106"/>
    </row>
    <row r="1083" customFormat="false" ht="15.75" hidden="false" customHeight="true" outlineLevel="0" collapsed="false">
      <c r="BC1083" s="106"/>
    </row>
    <row r="1084" customFormat="false" ht="15.75" hidden="false" customHeight="true" outlineLevel="0" collapsed="false">
      <c r="BC1084" s="106"/>
    </row>
    <row r="1085" customFormat="false" ht="15.75" hidden="false" customHeight="true" outlineLevel="0" collapsed="false">
      <c r="BC1085" s="106"/>
    </row>
    <row r="1086" customFormat="false" ht="15.75" hidden="false" customHeight="true" outlineLevel="0" collapsed="false">
      <c r="BC1086" s="106"/>
    </row>
    <row r="1087" customFormat="false" ht="15.75" hidden="false" customHeight="true" outlineLevel="0" collapsed="false">
      <c r="BC1087" s="106"/>
    </row>
    <row r="1088" customFormat="false" ht="15.75" hidden="false" customHeight="true" outlineLevel="0" collapsed="false">
      <c r="BC1088" s="106"/>
    </row>
    <row r="1089" customFormat="false" ht="15.75" hidden="false" customHeight="true" outlineLevel="0" collapsed="false">
      <c r="BC1089" s="106"/>
    </row>
    <row r="1090" customFormat="false" ht="15.75" hidden="false" customHeight="true" outlineLevel="0" collapsed="false">
      <c r="BC1090" s="106"/>
    </row>
    <row r="1091" customFormat="false" ht="15.75" hidden="false" customHeight="true" outlineLevel="0" collapsed="false">
      <c r="BC1091" s="106"/>
    </row>
    <row r="1092" customFormat="false" ht="15.75" hidden="false" customHeight="true" outlineLevel="0" collapsed="false">
      <c r="BC1092" s="106"/>
    </row>
    <row r="1093" customFormat="false" ht="15.75" hidden="false" customHeight="true" outlineLevel="0" collapsed="false">
      <c r="BC1093" s="106"/>
    </row>
    <row r="1094" customFormat="false" ht="15.75" hidden="false" customHeight="true" outlineLevel="0" collapsed="false">
      <c r="BC1094" s="106"/>
    </row>
    <row r="1095" customFormat="false" ht="15.75" hidden="false" customHeight="true" outlineLevel="0" collapsed="false">
      <c r="BC1095" s="106"/>
    </row>
    <row r="1096" customFormat="false" ht="15.75" hidden="false" customHeight="true" outlineLevel="0" collapsed="false">
      <c r="BC1096" s="106"/>
    </row>
    <row r="1097" customFormat="false" ht="15.75" hidden="false" customHeight="true" outlineLevel="0" collapsed="false">
      <c r="BC1097" s="106"/>
    </row>
    <row r="1098" customFormat="false" ht="15.75" hidden="false" customHeight="true" outlineLevel="0" collapsed="false">
      <c r="BC1098" s="106"/>
    </row>
    <row r="1099" customFormat="false" ht="15.75" hidden="false" customHeight="true" outlineLevel="0" collapsed="false">
      <c r="BC1099" s="106"/>
    </row>
    <row r="1100" customFormat="false" ht="15.75" hidden="false" customHeight="true" outlineLevel="0" collapsed="false">
      <c r="BC1100" s="106"/>
    </row>
    <row r="1101" customFormat="false" ht="15.75" hidden="false" customHeight="true" outlineLevel="0" collapsed="false">
      <c r="BC1101" s="106"/>
    </row>
    <row r="1102" customFormat="false" ht="15.75" hidden="false" customHeight="true" outlineLevel="0" collapsed="false">
      <c r="BC1102" s="106"/>
    </row>
    <row r="1103" customFormat="false" ht="15.75" hidden="false" customHeight="true" outlineLevel="0" collapsed="false">
      <c r="BC1103" s="106"/>
    </row>
    <row r="1104" customFormat="false" ht="15.75" hidden="false" customHeight="true" outlineLevel="0" collapsed="false">
      <c r="BC1104" s="106"/>
    </row>
    <row r="1105" customFormat="false" ht="15.75" hidden="false" customHeight="true" outlineLevel="0" collapsed="false">
      <c r="BC1105" s="106"/>
    </row>
    <row r="1106" customFormat="false" ht="15.75" hidden="false" customHeight="true" outlineLevel="0" collapsed="false">
      <c r="BC1106" s="106"/>
    </row>
    <row r="1107" customFormat="false" ht="15.75" hidden="false" customHeight="true" outlineLevel="0" collapsed="false">
      <c r="BC1107" s="106"/>
    </row>
    <row r="1108" customFormat="false" ht="15.75" hidden="false" customHeight="true" outlineLevel="0" collapsed="false">
      <c r="BC1108" s="106"/>
    </row>
    <row r="1109" customFormat="false" ht="15.75" hidden="false" customHeight="true" outlineLevel="0" collapsed="false">
      <c r="BC1109" s="106"/>
    </row>
    <row r="1110" customFormat="false" ht="15.75" hidden="false" customHeight="true" outlineLevel="0" collapsed="false">
      <c r="BC1110" s="106"/>
    </row>
    <row r="1111" customFormat="false" ht="15.75" hidden="false" customHeight="true" outlineLevel="0" collapsed="false">
      <c r="BC1111" s="106"/>
    </row>
    <row r="1112" customFormat="false" ht="15.75" hidden="false" customHeight="true" outlineLevel="0" collapsed="false">
      <c r="BC1112" s="106"/>
    </row>
    <row r="1113" customFormat="false" ht="15.75" hidden="false" customHeight="true" outlineLevel="0" collapsed="false">
      <c r="BC1113" s="106"/>
    </row>
    <row r="1114" customFormat="false" ht="15.75" hidden="false" customHeight="true" outlineLevel="0" collapsed="false">
      <c r="BC1114" s="106"/>
    </row>
    <row r="1115" customFormat="false" ht="15.75" hidden="false" customHeight="true" outlineLevel="0" collapsed="false">
      <c r="BC1115" s="106"/>
    </row>
    <row r="1116" customFormat="false" ht="15.75" hidden="false" customHeight="true" outlineLevel="0" collapsed="false">
      <c r="BC1116" s="106"/>
    </row>
    <row r="1117" customFormat="false" ht="15.75" hidden="false" customHeight="true" outlineLevel="0" collapsed="false">
      <c r="BC1117" s="106"/>
    </row>
    <row r="1118" customFormat="false" ht="15.75" hidden="false" customHeight="true" outlineLevel="0" collapsed="false">
      <c r="BC1118" s="106"/>
    </row>
    <row r="1119" customFormat="false" ht="15.75" hidden="false" customHeight="true" outlineLevel="0" collapsed="false">
      <c r="BC1119" s="106"/>
    </row>
    <row r="1120" customFormat="false" ht="15.75" hidden="false" customHeight="true" outlineLevel="0" collapsed="false">
      <c r="BC1120" s="106"/>
    </row>
    <row r="1121" customFormat="false" ht="15.75" hidden="false" customHeight="true" outlineLevel="0" collapsed="false">
      <c r="BC1121" s="106"/>
    </row>
    <row r="1122" customFormat="false" ht="15.75" hidden="false" customHeight="true" outlineLevel="0" collapsed="false">
      <c r="BC1122" s="106"/>
    </row>
    <row r="1123" customFormat="false" ht="15.75" hidden="false" customHeight="true" outlineLevel="0" collapsed="false">
      <c r="BC1123" s="106"/>
    </row>
    <row r="1124" customFormat="false" ht="15.75" hidden="false" customHeight="true" outlineLevel="0" collapsed="false">
      <c r="BC1124" s="106"/>
    </row>
    <row r="1125" customFormat="false" ht="15.75" hidden="false" customHeight="true" outlineLevel="0" collapsed="false">
      <c r="BC1125" s="106"/>
    </row>
    <row r="1126" customFormat="false" ht="15.75" hidden="false" customHeight="true" outlineLevel="0" collapsed="false">
      <c r="BC1126" s="106"/>
    </row>
    <row r="1127" customFormat="false" ht="15.75" hidden="false" customHeight="true" outlineLevel="0" collapsed="false">
      <c r="BC1127" s="106"/>
    </row>
    <row r="1128" customFormat="false" ht="15.75" hidden="false" customHeight="true" outlineLevel="0" collapsed="false">
      <c r="BC1128" s="106"/>
    </row>
    <row r="1129" customFormat="false" ht="15.75" hidden="false" customHeight="true" outlineLevel="0" collapsed="false">
      <c r="BC1129" s="106"/>
    </row>
    <row r="1130" customFormat="false" ht="15.75" hidden="false" customHeight="true" outlineLevel="0" collapsed="false">
      <c r="BC1130" s="106"/>
    </row>
    <row r="1131" customFormat="false" ht="15.75" hidden="false" customHeight="true" outlineLevel="0" collapsed="false">
      <c r="BC1131" s="106"/>
    </row>
    <row r="1132" customFormat="false" ht="15.75" hidden="false" customHeight="true" outlineLevel="0" collapsed="false">
      <c r="BC1132" s="106"/>
    </row>
    <row r="1133" customFormat="false" ht="15.75" hidden="false" customHeight="true" outlineLevel="0" collapsed="false">
      <c r="BC1133" s="106"/>
    </row>
    <row r="1134" customFormat="false" ht="15.75" hidden="false" customHeight="true" outlineLevel="0" collapsed="false">
      <c r="BC1134" s="106"/>
    </row>
    <row r="1135" customFormat="false" ht="15.75" hidden="false" customHeight="true" outlineLevel="0" collapsed="false">
      <c r="BC1135" s="106"/>
    </row>
    <row r="1136" customFormat="false" ht="15.75" hidden="false" customHeight="true" outlineLevel="0" collapsed="false">
      <c r="BC1136" s="106"/>
    </row>
    <row r="1137" customFormat="false" ht="15.75" hidden="false" customHeight="true" outlineLevel="0" collapsed="false">
      <c r="BC1137" s="106"/>
    </row>
    <row r="1138" customFormat="false" ht="15.75" hidden="false" customHeight="true" outlineLevel="0" collapsed="false">
      <c r="BC1138" s="106"/>
    </row>
    <row r="1139" customFormat="false" ht="15.75" hidden="false" customHeight="true" outlineLevel="0" collapsed="false">
      <c r="BC1139" s="106"/>
    </row>
    <row r="1140" customFormat="false" ht="15.75" hidden="false" customHeight="true" outlineLevel="0" collapsed="false">
      <c r="BC1140" s="106"/>
    </row>
    <row r="1141" customFormat="false" ht="15.75" hidden="false" customHeight="true" outlineLevel="0" collapsed="false">
      <c r="BC1141" s="106"/>
    </row>
    <row r="1142" customFormat="false" ht="15.75" hidden="false" customHeight="true" outlineLevel="0" collapsed="false">
      <c r="BC1142" s="106"/>
    </row>
    <row r="1143" customFormat="false" ht="15.75" hidden="false" customHeight="true" outlineLevel="0" collapsed="false">
      <c r="BC1143" s="106"/>
    </row>
    <row r="1144" customFormat="false" ht="15.75" hidden="false" customHeight="true" outlineLevel="0" collapsed="false">
      <c r="BC1144" s="106"/>
    </row>
    <row r="1145" customFormat="false" ht="15.75" hidden="false" customHeight="true" outlineLevel="0" collapsed="false">
      <c r="BC1145" s="106"/>
    </row>
    <row r="1146" customFormat="false" ht="15.75" hidden="false" customHeight="true" outlineLevel="0" collapsed="false">
      <c r="BC1146" s="106"/>
    </row>
    <row r="1147" customFormat="false" ht="15.75" hidden="false" customHeight="true" outlineLevel="0" collapsed="false">
      <c r="BC1147" s="106"/>
    </row>
    <row r="1148" customFormat="false" ht="15.75" hidden="false" customHeight="true" outlineLevel="0" collapsed="false">
      <c r="BC1148" s="106"/>
    </row>
    <row r="1149" customFormat="false" ht="15.75" hidden="false" customHeight="true" outlineLevel="0" collapsed="false">
      <c r="BC1149" s="106"/>
    </row>
    <row r="1150" customFormat="false" ht="15.75" hidden="false" customHeight="true" outlineLevel="0" collapsed="false">
      <c r="BC1150" s="106"/>
    </row>
    <row r="1151" customFormat="false" ht="15.75" hidden="false" customHeight="true" outlineLevel="0" collapsed="false">
      <c r="BC1151" s="106"/>
    </row>
    <row r="1152" customFormat="false" ht="15.75" hidden="false" customHeight="true" outlineLevel="0" collapsed="false">
      <c r="BC1152" s="106"/>
    </row>
    <row r="1153" customFormat="false" ht="15.75" hidden="false" customHeight="true" outlineLevel="0" collapsed="false">
      <c r="BC1153" s="106"/>
    </row>
    <row r="1154" customFormat="false" ht="15.75" hidden="false" customHeight="true" outlineLevel="0" collapsed="false">
      <c r="BC1154" s="106"/>
    </row>
    <row r="1155" customFormat="false" ht="15.75" hidden="false" customHeight="true" outlineLevel="0" collapsed="false">
      <c r="BC1155" s="106"/>
    </row>
    <row r="1156" customFormat="false" ht="15.75" hidden="false" customHeight="true" outlineLevel="0" collapsed="false">
      <c r="BC1156" s="106"/>
    </row>
    <row r="1157" customFormat="false" ht="15.75" hidden="false" customHeight="true" outlineLevel="0" collapsed="false">
      <c r="BC1157" s="106"/>
    </row>
    <row r="1158" customFormat="false" ht="15.75" hidden="false" customHeight="true" outlineLevel="0" collapsed="false">
      <c r="BC1158" s="106"/>
    </row>
    <row r="1159" customFormat="false" ht="15.75" hidden="false" customHeight="true" outlineLevel="0" collapsed="false">
      <c r="BC1159" s="106"/>
    </row>
    <row r="1160" customFormat="false" ht="15.75" hidden="false" customHeight="true" outlineLevel="0" collapsed="false">
      <c r="BC1160" s="106"/>
    </row>
    <row r="1161" customFormat="false" ht="15.75" hidden="false" customHeight="true" outlineLevel="0" collapsed="false">
      <c r="BC1161" s="106"/>
    </row>
    <row r="1162" customFormat="false" ht="15.75" hidden="false" customHeight="true" outlineLevel="0" collapsed="false">
      <c r="BC1162" s="106"/>
    </row>
    <row r="1163" customFormat="false" ht="15.75" hidden="false" customHeight="true" outlineLevel="0" collapsed="false">
      <c r="BC1163" s="106"/>
    </row>
    <row r="1164" customFormat="false" ht="15.75" hidden="false" customHeight="true" outlineLevel="0" collapsed="false">
      <c r="BC1164" s="106"/>
    </row>
    <row r="1165" customFormat="false" ht="15.75" hidden="false" customHeight="true" outlineLevel="0" collapsed="false">
      <c r="BC1165" s="106"/>
    </row>
    <row r="1166" customFormat="false" ht="15.75" hidden="false" customHeight="true" outlineLevel="0" collapsed="false">
      <c r="BC1166" s="106"/>
    </row>
    <row r="1167" customFormat="false" ht="15.75" hidden="false" customHeight="true" outlineLevel="0" collapsed="false">
      <c r="BC1167" s="106"/>
    </row>
    <row r="1168" customFormat="false" ht="15.75" hidden="false" customHeight="true" outlineLevel="0" collapsed="false">
      <c r="BC1168" s="106"/>
    </row>
    <row r="1169" customFormat="false" ht="15.75" hidden="false" customHeight="true" outlineLevel="0" collapsed="false">
      <c r="BC1169" s="106"/>
    </row>
    <row r="1170" customFormat="false" ht="15.75" hidden="false" customHeight="true" outlineLevel="0" collapsed="false">
      <c r="BC1170" s="106"/>
    </row>
    <row r="1171" customFormat="false" ht="15.75" hidden="false" customHeight="true" outlineLevel="0" collapsed="false">
      <c r="BC1171" s="106"/>
    </row>
    <row r="1172" customFormat="false" ht="15.75" hidden="false" customHeight="true" outlineLevel="0" collapsed="false">
      <c r="BC1172" s="106"/>
    </row>
    <row r="1173" customFormat="false" ht="15.75" hidden="false" customHeight="true" outlineLevel="0" collapsed="false">
      <c r="BC1173" s="106"/>
    </row>
    <row r="1174" customFormat="false" ht="15.75" hidden="false" customHeight="true" outlineLevel="0" collapsed="false">
      <c r="BC1174" s="106"/>
    </row>
    <row r="1175" customFormat="false" ht="15.75" hidden="false" customHeight="true" outlineLevel="0" collapsed="false">
      <c r="BC1175" s="106"/>
    </row>
    <row r="1176" customFormat="false" ht="15.75" hidden="false" customHeight="true" outlineLevel="0" collapsed="false">
      <c r="BC1176" s="106"/>
    </row>
    <row r="1177" customFormat="false" ht="15.75" hidden="false" customHeight="true" outlineLevel="0" collapsed="false">
      <c r="BC1177" s="106"/>
    </row>
    <row r="1178" customFormat="false" ht="15.75" hidden="false" customHeight="true" outlineLevel="0" collapsed="false">
      <c r="BC1178" s="106"/>
    </row>
    <row r="1179" customFormat="false" ht="15.75" hidden="false" customHeight="true" outlineLevel="0" collapsed="false">
      <c r="BC1179" s="106"/>
    </row>
    <row r="1180" customFormat="false" ht="15.75" hidden="false" customHeight="true" outlineLevel="0" collapsed="false">
      <c r="BC1180" s="106"/>
    </row>
    <row r="1181" customFormat="false" ht="15.75" hidden="false" customHeight="true" outlineLevel="0" collapsed="false">
      <c r="BC1181" s="106"/>
    </row>
    <row r="1182" customFormat="false" ht="15.75" hidden="false" customHeight="true" outlineLevel="0" collapsed="false">
      <c r="BC1182" s="106"/>
    </row>
    <row r="1183" customFormat="false" ht="15.75" hidden="false" customHeight="true" outlineLevel="0" collapsed="false">
      <c r="BC1183" s="106"/>
    </row>
    <row r="1184" customFormat="false" ht="15.75" hidden="false" customHeight="true" outlineLevel="0" collapsed="false">
      <c r="BC1184" s="106"/>
    </row>
    <row r="1185" customFormat="false" ht="15.75" hidden="false" customHeight="true" outlineLevel="0" collapsed="false">
      <c r="BC1185" s="106"/>
    </row>
    <row r="1186" customFormat="false" ht="15.75" hidden="false" customHeight="true" outlineLevel="0" collapsed="false">
      <c r="BC1186" s="106"/>
    </row>
    <row r="1187" customFormat="false" ht="15.75" hidden="false" customHeight="true" outlineLevel="0" collapsed="false">
      <c r="BC1187" s="106"/>
    </row>
    <row r="1188" customFormat="false" ht="15.75" hidden="false" customHeight="true" outlineLevel="0" collapsed="false">
      <c r="BC1188" s="106"/>
    </row>
    <row r="1189" customFormat="false" ht="15.75" hidden="false" customHeight="true" outlineLevel="0" collapsed="false">
      <c r="BC1189" s="106"/>
    </row>
    <row r="1190" customFormat="false" ht="15.75" hidden="false" customHeight="true" outlineLevel="0" collapsed="false">
      <c r="BC1190" s="106"/>
    </row>
    <row r="1191" customFormat="false" ht="15.75" hidden="false" customHeight="true" outlineLevel="0" collapsed="false">
      <c r="BC1191" s="106"/>
    </row>
    <row r="1192" customFormat="false" ht="15.75" hidden="false" customHeight="true" outlineLevel="0" collapsed="false">
      <c r="BC1192" s="106"/>
    </row>
    <row r="1193" customFormat="false" ht="15.75" hidden="false" customHeight="true" outlineLevel="0" collapsed="false">
      <c r="BC1193" s="106"/>
    </row>
    <row r="1194" customFormat="false" ht="15.75" hidden="false" customHeight="true" outlineLevel="0" collapsed="false">
      <c r="BC1194" s="106"/>
    </row>
    <row r="1195" customFormat="false" ht="15.75" hidden="false" customHeight="true" outlineLevel="0" collapsed="false">
      <c r="BC1195" s="106"/>
    </row>
    <row r="1196" customFormat="false" ht="15.75" hidden="false" customHeight="true" outlineLevel="0" collapsed="false">
      <c r="BC1196" s="106"/>
    </row>
    <row r="1197" customFormat="false" ht="15.75" hidden="false" customHeight="true" outlineLevel="0" collapsed="false">
      <c r="BC1197" s="106"/>
    </row>
    <row r="1198" customFormat="false" ht="15.75" hidden="false" customHeight="true" outlineLevel="0" collapsed="false">
      <c r="BC1198" s="106"/>
    </row>
    <row r="1199" customFormat="false" ht="15.75" hidden="false" customHeight="true" outlineLevel="0" collapsed="false">
      <c r="BC1199" s="106"/>
    </row>
    <row r="1200" customFormat="false" ht="15.75" hidden="false" customHeight="true" outlineLevel="0" collapsed="false">
      <c r="BC1200" s="106"/>
    </row>
    <row r="1201" customFormat="false" ht="15.75" hidden="false" customHeight="true" outlineLevel="0" collapsed="false">
      <c r="BC1201" s="106"/>
    </row>
    <row r="1202" customFormat="false" ht="15.75" hidden="false" customHeight="true" outlineLevel="0" collapsed="false">
      <c r="BC1202" s="106"/>
    </row>
    <row r="1203" customFormat="false" ht="15.75" hidden="false" customHeight="true" outlineLevel="0" collapsed="false">
      <c r="BC1203" s="106"/>
    </row>
    <row r="1204" customFormat="false" ht="15.75" hidden="false" customHeight="true" outlineLevel="0" collapsed="false">
      <c r="BC1204" s="106"/>
    </row>
    <row r="1205" customFormat="false" ht="15.75" hidden="false" customHeight="true" outlineLevel="0" collapsed="false">
      <c r="BC1205" s="106"/>
    </row>
    <row r="1206" customFormat="false" ht="15.75" hidden="false" customHeight="true" outlineLevel="0" collapsed="false">
      <c r="BC1206" s="106"/>
    </row>
    <row r="1207" customFormat="false" ht="15.75" hidden="false" customHeight="true" outlineLevel="0" collapsed="false">
      <c r="BC1207" s="106"/>
    </row>
    <row r="1208" customFormat="false" ht="15.75" hidden="false" customHeight="true" outlineLevel="0" collapsed="false">
      <c r="BC1208" s="106"/>
    </row>
    <row r="1209" customFormat="false" ht="15.75" hidden="false" customHeight="true" outlineLevel="0" collapsed="false">
      <c r="BC1209" s="106"/>
    </row>
    <row r="1210" customFormat="false" ht="15.75" hidden="false" customHeight="true" outlineLevel="0" collapsed="false">
      <c r="BC1210" s="106"/>
    </row>
    <row r="1211" customFormat="false" ht="15.75" hidden="false" customHeight="true" outlineLevel="0" collapsed="false">
      <c r="BC1211" s="106"/>
    </row>
    <row r="1212" customFormat="false" ht="15.75" hidden="false" customHeight="true" outlineLevel="0" collapsed="false">
      <c r="BC1212" s="106"/>
    </row>
    <row r="1213" customFormat="false" ht="15.75" hidden="false" customHeight="true" outlineLevel="0" collapsed="false">
      <c r="BC1213" s="106"/>
    </row>
    <row r="1214" customFormat="false" ht="15.75" hidden="false" customHeight="true" outlineLevel="0" collapsed="false">
      <c r="BC1214" s="106"/>
    </row>
    <row r="1215" customFormat="false" ht="15.75" hidden="false" customHeight="true" outlineLevel="0" collapsed="false">
      <c r="BC1215" s="106"/>
    </row>
    <row r="1216" customFormat="false" ht="15.75" hidden="false" customHeight="true" outlineLevel="0" collapsed="false">
      <c r="BC1216" s="106"/>
    </row>
    <row r="1217" customFormat="false" ht="15.75" hidden="false" customHeight="true" outlineLevel="0" collapsed="false">
      <c r="BC1217" s="106"/>
    </row>
    <row r="1218" customFormat="false" ht="15.75" hidden="false" customHeight="true" outlineLevel="0" collapsed="false">
      <c r="BC1218" s="106"/>
    </row>
    <row r="1219" customFormat="false" ht="15.75" hidden="false" customHeight="true" outlineLevel="0" collapsed="false">
      <c r="BC1219" s="106"/>
    </row>
    <row r="1220" customFormat="false" ht="15.75" hidden="false" customHeight="true" outlineLevel="0" collapsed="false">
      <c r="BC1220" s="106"/>
    </row>
    <row r="1221" customFormat="false" ht="15.75" hidden="false" customHeight="true" outlineLevel="0" collapsed="false">
      <c r="BC1221" s="106"/>
    </row>
    <row r="1222" customFormat="false" ht="15.75" hidden="false" customHeight="true" outlineLevel="0" collapsed="false">
      <c r="BC1222" s="106"/>
    </row>
    <row r="1223" customFormat="false" ht="15.75" hidden="false" customHeight="true" outlineLevel="0" collapsed="false">
      <c r="BC1223" s="106"/>
    </row>
    <row r="1224" customFormat="false" ht="15.75" hidden="false" customHeight="true" outlineLevel="0" collapsed="false">
      <c r="BC1224" s="106"/>
    </row>
    <row r="1225" customFormat="false" ht="15.75" hidden="false" customHeight="true" outlineLevel="0" collapsed="false">
      <c r="BC1225" s="106"/>
    </row>
    <row r="1226" customFormat="false" ht="15.75" hidden="false" customHeight="true" outlineLevel="0" collapsed="false">
      <c r="BC1226" s="106"/>
    </row>
    <row r="1227" customFormat="false" ht="15.75" hidden="false" customHeight="true" outlineLevel="0" collapsed="false">
      <c r="BC1227" s="106"/>
    </row>
    <row r="1228" customFormat="false" ht="15.75" hidden="false" customHeight="true" outlineLevel="0" collapsed="false">
      <c r="BC1228" s="106"/>
    </row>
    <row r="1229" customFormat="false" ht="15.75" hidden="false" customHeight="true" outlineLevel="0" collapsed="false">
      <c r="BC1229" s="106"/>
    </row>
    <row r="1230" customFormat="false" ht="15.75" hidden="false" customHeight="true" outlineLevel="0" collapsed="false">
      <c r="BC1230" s="106"/>
    </row>
    <row r="1231" customFormat="false" ht="15.75" hidden="false" customHeight="true" outlineLevel="0" collapsed="false">
      <c r="BC1231" s="106"/>
    </row>
    <row r="1232" customFormat="false" ht="15.75" hidden="false" customHeight="true" outlineLevel="0" collapsed="false">
      <c r="BC1232" s="106"/>
    </row>
    <row r="1233" customFormat="false" ht="15.75" hidden="false" customHeight="true" outlineLevel="0" collapsed="false">
      <c r="BC1233" s="106"/>
    </row>
    <row r="1234" customFormat="false" ht="15.75" hidden="false" customHeight="true" outlineLevel="0" collapsed="false">
      <c r="BC1234" s="106"/>
    </row>
    <row r="1235" customFormat="false" ht="15.75" hidden="false" customHeight="true" outlineLevel="0" collapsed="false">
      <c r="BC1235" s="106"/>
    </row>
    <row r="1236" customFormat="false" ht="15.75" hidden="false" customHeight="true" outlineLevel="0" collapsed="false">
      <c r="BC1236" s="106"/>
    </row>
    <row r="1237" customFormat="false" ht="15.75" hidden="false" customHeight="true" outlineLevel="0" collapsed="false">
      <c r="BC1237" s="106"/>
    </row>
    <row r="1238" customFormat="false" ht="15.75" hidden="false" customHeight="true" outlineLevel="0" collapsed="false">
      <c r="BC1238" s="106"/>
    </row>
    <row r="1239" customFormat="false" ht="15.75" hidden="false" customHeight="true" outlineLevel="0" collapsed="false">
      <c r="BC1239" s="106"/>
    </row>
    <row r="1240" customFormat="false" ht="15.75" hidden="false" customHeight="true" outlineLevel="0" collapsed="false">
      <c r="BC1240" s="106"/>
    </row>
    <row r="1241" customFormat="false" ht="15.75" hidden="false" customHeight="true" outlineLevel="0" collapsed="false">
      <c r="BC1241" s="106"/>
    </row>
    <row r="1242" customFormat="false" ht="15.75" hidden="false" customHeight="true" outlineLevel="0" collapsed="false">
      <c r="BC1242" s="106"/>
    </row>
    <row r="1243" customFormat="false" ht="15.75" hidden="false" customHeight="true" outlineLevel="0" collapsed="false">
      <c r="BC1243" s="106"/>
    </row>
    <row r="1244" customFormat="false" ht="15.75" hidden="false" customHeight="true" outlineLevel="0" collapsed="false">
      <c r="BC1244" s="106"/>
    </row>
    <row r="1245" customFormat="false" ht="15.75" hidden="false" customHeight="true" outlineLevel="0" collapsed="false">
      <c r="BC1245" s="106"/>
    </row>
    <row r="1246" customFormat="false" ht="15.75" hidden="false" customHeight="true" outlineLevel="0" collapsed="false">
      <c r="BC1246" s="106"/>
    </row>
    <row r="1247" customFormat="false" ht="15.75" hidden="false" customHeight="true" outlineLevel="0" collapsed="false">
      <c r="BC1247" s="106"/>
    </row>
    <row r="1248" customFormat="false" ht="15.75" hidden="false" customHeight="true" outlineLevel="0" collapsed="false">
      <c r="BC1248" s="106"/>
    </row>
    <row r="1249" customFormat="false" ht="15.75" hidden="false" customHeight="true" outlineLevel="0" collapsed="false">
      <c r="BC1249" s="106"/>
    </row>
    <row r="1250" customFormat="false" ht="15.75" hidden="false" customHeight="true" outlineLevel="0" collapsed="false">
      <c r="BC1250" s="106"/>
    </row>
    <row r="1251" customFormat="false" ht="15.75" hidden="false" customHeight="true" outlineLevel="0" collapsed="false">
      <c r="BC1251" s="106"/>
    </row>
    <row r="1252" customFormat="false" ht="15.75" hidden="false" customHeight="true" outlineLevel="0" collapsed="false">
      <c r="BC1252" s="106"/>
    </row>
    <row r="1253" customFormat="false" ht="15.75" hidden="false" customHeight="true" outlineLevel="0" collapsed="false">
      <c r="BC1253" s="106"/>
    </row>
    <row r="1254" customFormat="false" ht="15.75" hidden="false" customHeight="true" outlineLevel="0" collapsed="false">
      <c r="BC1254" s="106"/>
    </row>
    <row r="1255" customFormat="false" ht="15.75" hidden="false" customHeight="true" outlineLevel="0" collapsed="false">
      <c r="BC1255" s="106"/>
    </row>
    <row r="1256" customFormat="false" ht="15.75" hidden="false" customHeight="true" outlineLevel="0" collapsed="false">
      <c r="BC1256" s="106"/>
    </row>
    <row r="1257" customFormat="false" ht="15.75" hidden="false" customHeight="true" outlineLevel="0" collapsed="false">
      <c r="BC1257" s="106"/>
    </row>
    <row r="1258" customFormat="false" ht="15.75" hidden="false" customHeight="true" outlineLevel="0" collapsed="false">
      <c r="BC1258" s="106"/>
    </row>
    <row r="1259" customFormat="false" ht="15.75" hidden="false" customHeight="true" outlineLevel="0" collapsed="false">
      <c r="BC1259" s="106"/>
    </row>
    <row r="1260" customFormat="false" ht="15.75" hidden="false" customHeight="true" outlineLevel="0" collapsed="false">
      <c r="BC1260" s="106"/>
    </row>
    <row r="1261" customFormat="false" ht="15.75" hidden="false" customHeight="true" outlineLevel="0" collapsed="false">
      <c r="BC1261" s="106"/>
    </row>
    <row r="1262" customFormat="false" ht="15.75" hidden="false" customHeight="true" outlineLevel="0" collapsed="false">
      <c r="BC1262" s="106"/>
    </row>
    <row r="1263" customFormat="false" ht="15.75" hidden="false" customHeight="true" outlineLevel="0" collapsed="false">
      <c r="BC1263" s="106"/>
    </row>
    <row r="1264" customFormat="false" ht="15.75" hidden="false" customHeight="true" outlineLevel="0" collapsed="false">
      <c r="BC1264" s="106"/>
    </row>
    <row r="1265" customFormat="false" ht="15.75" hidden="false" customHeight="true" outlineLevel="0" collapsed="false">
      <c r="BC1265" s="106"/>
    </row>
    <row r="1266" customFormat="false" ht="15.75" hidden="false" customHeight="true" outlineLevel="0" collapsed="false">
      <c r="BC1266" s="106"/>
    </row>
    <row r="1267" customFormat="false" ht="15.75" hidden="false" customHeight="true" outlineLevel="0" collapsed="false">
      <c r="BC1267" s="106"/>
    </row>
    <row r="1268" customFormat="false" ht="15.75" hidden="false" customHeight="true" outlineLevel="0" collapsed="false">
      <c r="BC1268" s="106"/>
    </row>
    <row r="1269" customFormat="false" ht="15.75" hidden="false" customHeight="true" outlineLevel="0" collapsed="false">
      <c r="BC1269" s="106"/>
    </row>
    <row r="1270" customFormat="false" ht="15.75" hidden="false" customHeight="true" outlineLevel="0" collapsed="false">
      <c r="BC1270" s="106"/>
    </row>
    <row r="1271" customFormat="false" ht="15.75" hidden="false" customHeight="true" outlineLevel="0" collapsed="false">
      <c r="BC1271" s="106"/>
    </row>
    <row r="1272" customFormat="false" ht="15.75" hidden="false" customHeight="true" outlineLevel="0" collapsed="false">
      <c r="BC1272" s="106"/>
    </row>
    <row r="1273" customFormat="false" ht="15.75" hidden="false" customHeight="true" outlineLevel="0" collapsed="false">
      <c r="BC1273" s="106"/>
    </row>
    <row r="1274" customFormat="false" ht="15.75" hidden="false" customHeight="true" outlineLevel="0" collapsed="false">
      <c r="BC1274" s="106"/>
    </row>
    <row r="1275" customFormat="false" ht="15.75" hidden="false" customHeight="true" outlineLevel="0" collapsed="false">
      <c r="BC1275" s="106"/>
    </row>
    <row r="1276" customFormat="false" ht="15.75" hidden="false" customHeight="true" outlineLevel="0" collapsed="false">
      <c r="BC1276" s="106"/>
    </row>
    <row r="1277" customFormat="false" ht="15.75" hidden="false" customHeight="true" outlineLevel="0" collapsed="false">
      <c r="BC1277" s="106"/>
    </row>
    <row r="1278" customFormat="false" ht="15.75" hidden="false" customHeight="true" outlineLevel="0" collapsed="false">
      <c r="BC1278" s="106"/>
    </row>
    <row r="1279" customFormat="false" ht="15.75" hidden="false" customHeight="true" outlineLevel="0" collapsed="false">
      <c r="BC1279" s="106"/>
    </row>
    <row r="1280" customFormat="false" ht="15.75" hidden="false" customHeight="true" outlineLevel="0" collapsed="false">
      <c r="BC1280" s="106"/>
    </row>
    <row r="1281" customFormat="false" ht="15.75" hidden="false" customHeight="true" outlineLevel="0" collapsed="false">
      <c r="BC1281" s="106"/>
    </row>
    <row r="1282" customFormat="false" ht="15.75" hidden="false" customHeight="true" outlineLevel="0" collapsed="false">
      <c r="BC1282" s="106"/>
    </row>
    <row r="1283" customFormat="false" ht="15.75" hidden="false" customHeight="true" outlineLevel="0" collapsed="false">
      <c r="BC1283" s="106"/>
    </row>
    <row r="1284" customFormat="false" ht="15.75" hidden="false" customHeight="true" outlineLevel="0" collapsed="false">
      <c r="BC1284" s="106"/>
    </row>
    <row r="1285" customFormat="false" ht="15.75" hidden="false" customHeight="true" outlineLevel="0" collapsed="false">
      <c r="BC1285" s="106"/>
    </row>
    <row r="1286" customFormat="false" ht="15.75" hidden="false" customHeight="true" outlineLevel="0" collapsed="false">
      <c r="BC1286" s="106"/>
    </row>
    <row r="1287" customFormat="false" ht="15.75" hidden="false" customHeight="true" outlineLevel="0" collapsed="false">
      <c r="BC1287" s="106"/>
    </row>
    <row r="1288" customFormat="false" ht="15.75" hidden="false" customHeight="true" outlineLevel="0" collapsed="false">
      <c r="BC1288" s="106"/>
    </row>
    <row r="1289" customFormat="false" ht="15.75" hidden="false" customHeight="true" outlineLevel="0" collapsed="false">
      <c r="BC1289" s="106"/>
    </row>
    <row r="1290" customFormat="false" ht="15.75" hidden="false" customHeight="true" outlineLevel="0" collapsed="false">
      <c r="BC1290" s="106"/>
    </row>
    <row r="1291" customFormat="false" ht="15.75" hidden="false" customHeight="true" outlineLevel="0" collapsed="false">
      <c r="BC1291" s="106"/>
    </row>
    <row r="1292" customFormat="false" ht="15.75" hidden="false" customHeight="true" outlineLevel="0" collapsed="false">
      <c r="BC1292" s="106"/>
    </row>
    <row r="1293" customFormat="false" ht="15.75" hidden="false" customHeight="true" outlineLevel="0" collapsed="false">
      <c r="BC1293" s="106"/>
    </row>
    <row r="1294" customFormat="false" ht="15.75" hidden="false" customHeight="true" outlineLevel="0" collapsed="false">
      <c r="BC1294" s="106"/>
    </row>
    <row r="1295" customFormat="false" ht="15.75" hidden="false" customHeight="true" outlineLevel="0" collapsed="false">
      <c r="BC1295" s="106"/>
    </row>
    <row r="1296" customFormat="false" ht="15.75" hidden="false" customHeight="true" outlineLevel="0" collapsed="false">
      <c r="BC1296" s="106"/>
    </row>
    <row r="1297" customFormat="false" ht="15.75" hidden="false" customHeight="true" outlineLevel="0" collapsed="false">
      <c r="BC1297" s="106"/>
    </row>
    <row r="1298" customFormat="false" ht="15.75" hidden="false" customHeight="true" outlineLevel="0" collapsed="false">
      <c r="BC1298" s="106"/>
    </row>
    <row r="1299" customFormat="false" ht="15.75" hidden="false" customHeight="true" outlineLevel="0" collapsed="false">
      <c r="BC1299" s="106"/>
    </row>
    <row r="1300" customFormat="false" ht="15.75" hidden="false" customHeight="true" outlineLevel="0" collapsed="false">
      <c r="BC1300" s="106"/>
    </row>
    <row r="1301" customFormat="false" ht="15.75" hidden="false" customHeight="true" outlineLevel="0" collapsed="false">
      <c r="BC1301" s="106"/>
    </row>
    <row r="1302" customFormat="false" ht="15.75" hidden="false" customHeight="true" outlineLevel="0" collapsed="false">
      <c r="BC1302" s="106"/>
    </row>
    <row r="1303" customFormat="false" ht="15.75" hidden="false" customHeight="true" outlineLevel="0" collapsed="false">
      <c r="BC1303" s="106"/>
    </row>
    <row r="1304" customFormat="false" ht="15.75" hidden="false" customHeight="true" outlineLevel="0" collapsed="false">
      <c r="BC1304" s="106"/>
    </row>
    <row r="1305" customFormat="false" ht="15.75" hidden="false" customHeight="true" outlineLevel="0" collapsed="false">
      <c r="BC1305" s="106"/>
    </row>
    <row r="1306" customFormat="false" ht="15.75" hidden="false" customHeight="true" outlineLevel="0" collapsed="false">
      <c r="BC1306" s="106"/>
    </row>
    <row r="1307" customFormat="false" ht="15.75" hidden="false" customHeight="true" outlineLevel="0" collapsed="false">
      <c r="BC1307" s="106"/>
    </row>
    <row r="1308" customFormat="false" ht="15.75" hidden="false" customHeight="true" outlineLevel="0" collapsed="false">
      <c r="BC1308" s="106"/>
    </row>
    <row r="1309" customFormat="false" ht="15.75" hidden="false" customHeight="true" outlineLevel="0" collapsed="false">
      <c r="BC1309" s="106"/>
    </row>
    <row r="1310" customFormat="false" ht="15.75" hidden="false" customHeight="true" outlineLevel="0" collapsed="false">
      <c r="BC1310" s="106"/>
    </row>
    <row r="1311" customFormat="false" ht="15.75" hidden="false" customHeight="true" outlineLevel="0" collapsed="false">
      <c r="BC1311" s="106"/>
    </row>
    <row r="1312" customFormat="false" ht="15.75" hidden="false" customHeight="true" outlineLevel="0" collapsed="false">
      <c r="BC1312" s="106"/>
    </row>
    <row r="1313" customFormat="false" ht="15.75" hidden="false" customHeight="true" outlineLevel="0" collapsed="false">
      <c r="BC1313" s="106"/>
    </row>
    <row r="1314" customFormat="false" ht="15.75" hidden="false" customHeight="true" outlineLevel="0" collapsed="false">
      <c r="BC1314" s="106"/>
    </row>
    <row r="1315" customFormat="false" ht="15.75" hidden="false" customHeight="true" outlineLevel="0" collapsed="false">
      <c r="BC1315" s="106"/>
    </row>
    <row r="1316" customFormat="false" ht="15.75" hidden="false" customHeight="true" outlineLevel="0" collapsed="false">
      <c r="BC1316" s="106"/>
    </row>
    <row r="1317" customFormat="false" ht="15.75" hidden="false" customHeight="true" outlineLevel="0" collapsed="false">
      <c r="BC1317" s="106"/>
    </row>
    <row r="1318" customFormat="false" ht="15.75" hidden="false" customHeight="true" outlineLevel="0" collapsed="false">
      <c r="BC1318" s="106"/>
    </row>
    <row r="1319" customFormat="false" ht="15.75" hidden="false" customHeight="true" outlineLevel="0" collapsed="false">
      <c r="BC1319" s="106"/>
    </row>
    <row r="1320" customFormat="false" ht="15.75" hidden="false" customHeight="true" outlineLevel="0" collapsed="false">
      <c r="BC1320" s="106"/>
    </row>
    <row r="1321" customFormat="false" ht="15.75" hidden="false" customHeight="true" outlineLevel="0" collapsed="false">
      <c r="BC1321" s="106"/>
    </row>
    <row r="1322" customFormat="false" ht="15.75" hidden="false" customHeight="true" outlineLevel="0" collapsed="false">
      <c r="BC1322" s="106"/>
    </row>
    <row r="1323" customFormat="false" ht="15.75" hidden="false" customHeight="true" outlineLevel="0" collapsed="false">
      <c r="BC1323" s="106"/>
    </row>
    <row r="1324" customFormat="false" ht="15.75" hidden="false" customHeight="true" outlineLevel="0" collapsed="false">
      <c r="BC1324" s="106"/>
    </row>
    <row r="1325" customFormat="false" ht="15.75" hidden="false" customHeight="true" outlineLevel="0" collapsed="false">
      <c r="BC1325" s="106"/>
    </row>
    <row r="1326" customFormat="false" ht="15.75" hidden="false" customHeight="true" outlineLevel="0" collapsed="false">
      <c r="BC1326" s="106"/>
    </row>
    <row r="1327" customFormat="false" ht="15.75" hidden="false" customHeight="true" outlineLevel="0" collapsed="false">
      <c r="BC1327" s="106"/>
    </row>
    <row r="1328" customFormat="false" ht="15.75" hidden="false" customHeight="true" outlineLevel="0" collapsed="false">
      <c r="BC1328" s="106"/>
    </row>
    <row r="1329" customFormat="false" ht="15.75" hidden="false" customHeight="true" outlineLevel="0" collapsed="false">
      <c r="BC1329" s="106"/>
    </row>
    <row r="1330" customFormat="false" ht="15.75" hidden="false" customHeight="true" outlineLevel="0" collapsed="false">
      <c r="BC1330" s="106"/>
    </row>
    <row r="1331" customFormat="false" ht="15.75" hidden="false" customHeight="true" outlineLevel="0" collapsed="false">
      <c r="BC1331" s="106"/>
    </row>
    <row r="1332" customFormat="false" ht="15.75" hidden="false" customHeight="true" outlineLevel="0" collapsed="false">
      <c r="BC1332" s="106"/>
    </row>
    <row r="1333" customFormat="false" ht="15.75" hidden="false" customHeight="true" outlineLevel="0" collapsed="false">
      <c r="BC1333" s="106"/>
    </row>
    <row r="1334" customFormat="false" ht="15.75" hidden="false" customHeight="true" outlineLevel="0" collapsed="false">
      <c r="BC1334" s="106"/>
    </row>
    <row r="1335" customFormat="false" ht="15.75" hidden="false" customHeight="true" outlineLevel="0" collapsed="false">
      <c r="BC1335" s="106"/>
    </row>
    <row r="1336" customFormat="false" ht="15.75" hidden="false" customHeight="true" outlineLevel="0" collapsed="false">
      <c r="BC1336" s="106"/>
    </row>
    <row r="1337" customFormat="false" ht="15.75" hidden="false" customHeight="true" outlineLevel="0" collapsed="false">
      <c r="BC1337" s="106"/>
    </row>
    <row r="1338" customFormat="false" ht="15.75" hidden="false" customHeight="true" outlineLevel="0" collapsed="false">
      <c r="BC1338" s="106"/>
    </row>
    <row r="1339" customFormat="false" ht="15.75" hidden="false" customHeight="true" outlineLevel="0" collapsed="false">
      <c r="BC1339" s="106"/>
    </row>
    <row r="1340" customFormat="false" ht="15.75" hidden="false" customHeight="true" outlineLevel="0" collapsed="false">
      <c r="BC1340" s="106"/>
    </row>
    <row r="1341" customFormat="false" ht="15.75" hidden="false" customHeight="true" outlineLevel="0" collapsed="false">
      <c r="BC1341" s="106"/>
    </row>
    <row r="1342" customFormat="false" ht="15.75" hidden="false" customHeight="true" outlineLevel="0" collapsed="false">
      <c r="BC1342" s="106"/>
    </row>
    <row r="1343" customFormat="false" ht="15.75" hidden="false" customHeight="true" outlineLevel="0" collapsed="false">
      <c r="BC1343" s="106"/>
    </row>
    <row r="1344" customFormat="false" ht="15.75" hidden="false" customHeight="true" outlineLevel="0" collapsed="false">
      <c r="BC1344" s="106"/>
    </row>
    <row r="1345" customFormat="false" ht="15.75" hidden="false" customHeight="true" outlineLevel="0" collapsed="false">
      <c r="BC1345" s="106"/>
    </row>
    <row r="1346" customFormat="false" ht="15.75" hidden="false" customHeight="true" outlineLevel="0" collapsed="false">
      <c r="BC1346" s="106"/>
    </row>
    <row r="1347" customFormat="false" ht="15.75" hidden="false" customHeight="true" outlineLevel="0" collapsed="false">
      <c r="BC1347" s="106"/>
    </row>
    <row r="1348" customFormat="false" ht="15.75" hidden="false" customHeight="true" outlineLevel="0" collapsed="false">
      <c r="BC1348" s="106"/>
    </row>
    <row r="1349" customFormat="false" ht="15.75" hidden="false" customHeight="true" outlineLevel="0" collapsed="false">
      <c r="BC1349" s="106"/>
    </row>
    <row r="1350" customFormat="false" ht="15.75" hidden="false" customHeight="true" outlineLevel="0" collapsed="false">
      <c r="BC1350" s="106"/>
    </row>
    <row r="1351" customFormat="false" ht="15.75" hidden="false" customHeight="true" outlineLevel="0" collapsed="false">
      <c r="BC1351" s="106"/>
    </row>
    <row r="1352" customFormat="false" ht="15.75" hidden="false" customHeight="true" outlineLevel="0" collapsed="false">
      <c r="BC1352" s="106"/>
    </row>
    <row r="1353" customFormat="false" ht="15.75" hidden="false" customHeight="true" outlineLevel="0" collapsed="false">
      <c r="BC1353" s="106"/>
    </row>
    <row r="1354" customFormat="false" ht="15.75" hidden="false" customHeight="true" outlineLevel="0" collapsed="false">
      <c r="BC1354" s="106"/>
    </row>
    <row r="1355" customFormat="false" ht="15.75" hidden="false" customHeight="true" outlineLevel="0" collapsed="false">
      <c r="BC1355" s="106"/>
    </row>
    <row r="1356" customFormat="false" ht="15.75" hidden="false" customHeight="true" outlineLevel="0" collapsed="false">
      <c r="BC1356" s="106"/>
    </row>
    <row r="1357" customFormat="false" ht="15.75" hidden="false" customHeight="true" outlineLevel="0" collapsed="false">
      <c r="BC1357" s="106"/>
    </row>
    <row r="1358" customFormat="false" ht="15.75" hidden="false" customHeight="true" outlineLevel="0" collapsed="false">
      <c r="BC1358" s="106"/>
    </row>
    <row r="1359" customFormat="false" ht="15.75" hidden="false" customHeight="true" outlineLevel="0" collapsed="false">
      <c r="BC1359" s="106"/>
    </row>
    <row r="1360" customFormat="false" ht="15.75" hidden="false" customHeight="true" outlineLevel="0" collapsed="false">
      <c r="BC1360" s="106"/>
    </row>
    <row r="1361" customFormat="false" ht="15.75" hidden="false" customHeight="true" outlineLevel="0" collapsed="false">
      <c r="BC1361" s="106"/>
    </row>
    <row r="1362" customFormat="false" ht="15.75" hidden="false" customHeight="true" outlineLevel="0" collapsed="false">
      <c r="BC1362" s="106"/>
    </row>
    <row r="1363" customFormat="false" ht="15.75" hidden="false" customHeight="true" outlineLevel="0" collapsed="false">
      <c r="BC1363" s="106"/>
    </row>
    <row r="1364" customFormat="false" ht="15.75" hidden="false" customHeight="true" outlineLevel="0" collapsed="false">
      <c r="BC1364" s="106"/>
    </row>
    <row r="1365" customFormat="false" ht="15.75" hidden="false" customHeight="true" outlineLevel="0" collapsed="false">
      <c r="BC1365" s="106"/>
    </row>
    <row r="1366" customFormat="false" ht="15.75" hidden="false" customHeight="true" outlineLevel="0" collapsed="false">
      <c r="BC1366" s="106"/>
    </row>
    <row r="1367" customFormat="false" ht="15.75" hidden="false" customHeight="true" outlineLevel="0" collapsed="false">
      <c r="BC1367" s="106"/>
    </row>
    <row r="1368" customFormat="false" ht="15.75" hidden="false" customHeight="true" outlineLevel="0" collapsed="false">
      <c r="BC1368" s="106"/>
    </row>
    <row r="1369" customFormat="false" ht="15.75" hidden="false" customHeight="true" outlineLevel="0" collapsed="false">
      <c r="BC1369" s="106"/>
    </row>
    <row r="1370" customFormat="false" ht="15.75" hidden="false" customHeight="true" outlineLevel="0" collapsed="false">
      <c r="BC1370" s="106"/>
    </row>
    <row r="1371" customFormat="false" ht="15.75" hidden="false" customHeight="true" outlineLevel="0" collapsed="false">
      <c r="BC1371" s="106"/>
    </row>
    <row r="1372" customFormat="false" ht="15.75" hidden="false" customHeight="true" outlineLevel="0" collapsed="false">
      <c r="BC1372" s="106"/>
    </row>
    <row r="1373" customFormat="false" ht="15.75" hidden="false" customHeight="true" outlineLevel="0" collapsed="false">
      <c r="BC1373" s="106"/>
    </row>
    <row r="1374" customFormat="false" ht="15.75" hidden="false" customHeight="true" outlineLevel="0" collapsed="false">
      <c r="BC1374" s="106"/>
    </row>
    <row r="1375" customFormat="false" ht="15.75" hidden="false" customHeight="true" outlineLevel="0" collapsed="false">
      <c r="BC1375" s="106"/>
    </row>
    <row r="1376" customFormat="false" ht="15.75" hidden="false" customHeight="true" outlineLevel="0" collapsed="false">
      <c r="BC1376" s="106"/>
    </row>
    <row r="1377" customFormat="false" ht="15.75" hidden="false" customHeight="true" outlineLevel="0" collapsed="false">
      <c r="BC1377" s="106"/>
    </row>
    <row r="1378" customFormat="false" ht="15.75" hidden="false" customHeight="true" outlineLevel="0" collapsed="false">
      <c r="BC1378" s="106"/>
    </row>
    <row r="1048576" customFormat="false" ht="12.8" hidden="false" customHeight="true" outlineLevel="0" collapsed="false"/>
  </sheetData>
  <autoFilter ref="A1:GA378"/>
  <hyperlinks>
    <hyperlink ref="Y100" r:id="rId2" display="https://bijsluiters.fagg-afmps.be/registrationSearchServlet?key=BE500080&amp;leafletType=sk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382"/>
  <sheetViews>
    <sheetView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N2" activeCellId="0" sqref="N2"/>
    </sheetView>
  </sheetViews>
  <sheetFormatPr defaultColWidth="8.72265625" defaultRowHeight="12.75" zeroHeight="false" outlineLevelRow="0" outlineLevelCol="0"/>
  <cols>
    <col collapsed="false" customWidth="true" hidden="false" outlineLevel="0" max="2" min="1" style="0" width="21.33"/>
    <col collapsed="false" customWidth="true" hidden="false" outlineLevel="0" max="3" min="3" style="0" width="64.55"/>
    <col collapsed="false" customWidth="true" hidden="false" outlineLevel="0" max="4" min="4" style="0" width="73.55"/>
    <col collapsed="false" customWidth="true" hidden="false" outlineLevel="0" max="5" min="5" style="0" width="41"/>
    <col collapsed="false" customWidth="true" hidden="false" outlineLevel="0" max="6" min="6" style="0" width="28.98"/>
    <col collapsed="false" customWidth="true" hidden="false" outlineLevel="0" max="7" min="7" style="114" width="5.01"/>
    <col collapsed="false" customWidth="true" hidden="false" outlineLevel="0" max="8" min="8" style="0" width="48.35"/>
    <col collapsed="false" customWidth="true" hidden="false" outlineLevel="0" max="9" min="9" style="0" width="3.98"/>
    <col collapsed="false" customWidth="true" hidden="false" outlineLevel="0" max="10" min="10" style="0" width="33.67"/>
    <col collapsed="false" customWidth="true" hidden="false" outlineLevel="0" max="13" min="13" style="115" width="8.89"/>
    <col collapsed="false" customWidth="true" hidden="false" outlineLevel="0" max="16" min="16" style="0" width="18.33"/>
    <col collapsed="false" customWidth="true" hidden="false" outlineLevel="0" max="17" min="17" style="0" width="25.44"/>
    <col collapsed="false" customWidth="true" hidden="false" outlineLevel="0" max="20" min="20" style="115" width="8.89"/>
  </cols>
  <sheetData>
    <row r="1" customFormat="false" ht="17.25" hidden="false" customHeight="false" outlineLevel="0" collapsed="false">
      <c r="A1" s="0" t="s">
        <v>2120</v>
      </c>
      <c r="B1" s="0" t="s">
        <v>2121</v>
      </c>
      <c r="C1" s="116" t="s">
        <v>2122</v>
      </c>
      <c r="D1" s="116" t="s">
        <v>2123</v>
      </c>
      <c r="E1" s="116" t="s">
        <v>2124</v>
      </c>
      <c r="F1" s="116" t="s">
        <v>2125</v>
      </c>
      <c r="G1" s="117"/>
      <c r="H1" s="116" t="s">
        <v>2126</v>
      </c>
      <c r="I1" s="116"/>
      <c r="J1" s="116" t="s">
        <v>2127</v>
      </c>
      <c r="K1" s="33"/>
      <c r="N1" s="116" t="s">
        <v>2128</v>
      </c>
      <c r="Q1" s="116" t="s">
        <v>2129</v>
      </c>
      <c r="R1" s="116" t="s">
        <v>2130</v>
      </c>
      <c r="U1" s="118"/>
      <c r="V1" s="32" t="s">
        <v>183</v>
      </c>
      <c r="X1" s="32" t="s">
        <v>183</v>
      </c>
      <c r="AB1" s="118"/>
      <c r="AX1" s="119" t="s">
        <v>2131</v>
      </c>
      <c r="BA1" s="119" t="s">
        <v>2131</v>
      </c>
    </row>
    <row r="2" customFormat="false" ht="13.5" hidden="false" customHeight="false" outlineLevel="0" collapsed="false">
      <c r="A2" s="0" t="s">
        <v>175</v>
      </c>
      <c r="B2" s="0" t="s">
        <v>176</v>
      </c>
      <c r="C2" s="2"/>
      <c r="D2" s="12" t="s">
        <v>2132</v>
      </c>
      <c r="E2" s="0" t="s">
        <v>2133</v>
      </c>
      <c r="F2" s="32" t="s">
        <v>2134</v>
      </c>
      <c r="H2" s="12" t="s">
        <v>2132</v>
      </c>
      <c r="J2" s="0" t="s">
        <v>2133</v>
      </c>
      <c r="N2" s="32" t="s">
        <v>2134</v>
      </c>
      <c r="U2" s="49"/>
      <c r="V2" s="32" t="s">
        <v>183</v>
      </c>
      <c r="X2" s="32" t="s">
        <v>299</v>
      </c>
      <c r="AB2" s="49"/>
      <c r="AX2" s="119"/>
      <c r="BA2" s="119"/>
    </row>
    <row r="3" customFormat="false" ht="13.5" hidden="false" customHeight="false" outlineLevel="0" collapsed="false">
      <c r="A3" s="0" t="s">
        <v>218</v>
      </c>
      <c r="B3" s="0" t="s">
        <v>219</v>
      </c>
      <c r="C3" s="2"/>
      <c r="D3" s="12" t="s">
        <v>2132</v>
      </c>
      <c r="E3" s="0" t="s">
        <v>2133</v>
      </c>
      <c r="F3" s="32" t="s">
        <v>2134</v>
      </c>
      <c r="H3" s="12" t="s">
        <v>2135</v>
      </c>
      <c r="J3" s="0" t="s">
        <v>2136</v>
      </c>
      <c r="N3" s="32" t="s">
        <v>2137</v>
      </c>
      <c r="U3" s="118"/>
      <c r="V3" s="32" t="s">
        <v>183</v>
      </c>
      <c r="X3" s="53" t="s">
        <v>436</v>
      </c>
      <c r="AB3" s="118"/>
      <c r="AX3" s="119"/>
      <c r="BA3" s="119"/>
    </row>
    <row r="4" customFormat="false" ht="13.5" hidden="false" customHeight="false" outlineLevel="0" collapsed="false">
      <c r="A4" s="0" t="s">
        <v>225</v>
      </c>
      <c r="B4" s="0" t="s">
        <v>226</v>
      </c>
      <c r="C4" s="2"/>
      <c r="D4" s="12" t="s">
        <v>2135</v>
      </c>
      <c r="E4" s="0" t="s">
        <v>2133</v>
      </c>
      <c r="F4" s="32" t="s">
        <v>2134</v>
      </c>
      <c r="H4" s="12" t="s">
        <v>2138</v>
      </c>
      <c r="J4" s="0" t="s">
        <v>2139</v>
      </c>
      <c r="N4" s="32" t="s">
        <v>2140</v>
      </c>
      <c r="U4" s="118"/>
      <c r="V4" s="32" t="s">
        <v>183</v>
      </c>
      <c r="X4" s="73" t="s">
        <v>480</v>
      </c>
      <c r="AB4" s="118"/>
      <c r="AX4" s="119"/>
      <c r="BA4" s="119"/>
    </row>
    <row r="5" customFormat="false" ht="13.5" hidden="false" customHeight="false" outlineLevel="0" collapsed="false">
      <c r="A5" s="0" t="s">
        <v>232</v>
      </c>
      <c r="B5" s="0" t="s">
        <v>233</v>
      </c>
      <c r="C5" s="2"/>
      <c r="D5" s="12" t="s">
        <v>2138</v>
      </c>
      <c r="E5" s="0" t="s">
        <v>2133</v>
      </c>
      <c r="F5" s="32" t="s">
        <v>2134</v>
      </c>
      <c r="H5" s="12" t="s">
        <v>2141</v>
      </c>
      <c r="J5" s="0" t="s">
        <v>2142</v>
      </c>
      <c r="N5" s="32" t="s">
        <v>2143</v>
      </c>
      <c r="U5" s="118"/>
      <c r="V5" s="32" t="s">
        <v>183</v>
      </c>
      <c r="X5" s="32" t="s">
        <v>517</v>
      </c>
      <c r="AB5" s="118"/>
      <c r="AX5" s="119"/>
      <c r="BA5" s="119"/>
    </row>
    <row r="6" customFormat="false" ht="13.5" hidden="false" customHeight="false" outlineLevel="0" collapsed="false">
      <c r="A6" s="0" t="s">
        <v>240</v>
      </c>
      <c r="B6" s="0" t="s">
        <v>241</v>
      </c>
      <c r="C6" s="2"/>
      <c r="D6" s="12" t="s">
        <v>2138</v>
      </c>
      <c r="E6" s="0" t="s">
        <v>2133</v>
      </c>
      <c r="F6" s="32" t="s">
        <v>2134</v>
      </c>
      <c r="H6" s="12" t="s">
        <v>2144</v>
      </c>
      <c r="J6" s="0" t="s">
        <v>2145</v>
      </c>
      <c r="K6" s="31"/>
      <c r="L6" s="31"/>
      <c r="N6" s="32" t="s">
        <v>2146</v>
      </c>
      <c r="U6" s="118"/>
      <c r="V6" s="32" t="s">
        <v>183</v>
      </c>
      <c r="X6" s="32" t="s">
        <v>547</v>
      </c>
      <c r="AB6" s="118"/>
      <c r="AX6" s="119"/>
      <c r="BA6" s="119"/>
    </row>
    <row r="7" customFormat="false" ht="13.5" hidden="false" customHeight="false" outlineLevel="0" collapsed="false">
      <c r="A7" s="0" t="s">
        <v>244</v>
      </c>
      <c r="B7" s="0" t="s">
        <v>245</v>
      </c>
      <c r="C7" s="2"/>
      <c r="D7" s="12" t="s">
        <v>2138</v>
      </c>
      <c r="E7" s="0" t="s">
        <v>2133</v>
      </c>
      <c r="F7" s="32" t="s">
        <v>2134</v>
      </c>
      <c r="H7" s="12" t="s">
        <v>2147</v>
      </c>
      <c r="J7" s="0" t="s">
        <v>2148</v>
      </c>
      <c r="N7" s="32" t="s">
        <v>2149</v>
      </c>
      <c r="R7" s="119"/>
      <c r="U7" s="118"/>
      <c r="V7" s="32" t="s">
        <v>183</v>
      </c>
      <c r="X7" s="32" t="s">
        <v>611</v>
      </c>
      <c r="AB7" s="118"/>
      <c r="AX7" s="119"/>
      <c r="BA7" s="119"/>
    </row>
    <row r="8" customFormat="false" ht="13.5" hidden="false" customHeight="false" outlineLevel="0" collapsed="false">
      <c r="A8" s="0" t="s">
        <v>249</v>
      </c>
      <c r="B8" s="0" t="s">
        <v>250</v>
      </c>
      <c r="C8" s="2"/>
      <c r="D8" s="12" t="s">
        <v>2141</v>
      </c>
      <c r="E8" s="0" t="s">
        <v>2133</v>
      </c>
      <c r="F8" s="32" t="s">
        <v>2134</v>
      </c>
      <c r="H8" s="12" t="s">
        <v>2150</v>
      </c>
      <c r="J8" s="0" t="s">
        <v>2151</v>
      </c>
      <c r="N8" s="32" t="s">
        <v>2152</v>
      </c>
      <c r="U8" s="118"/>
      <c r="V8" s="32" t="s">
        <v>183</v>
      </c>
      <c r="X8" s="32" t="s">
        <v>700</v>
      </c>
      <c r="AB8" s="118"/>
      <c r="AX8" s="119"/>
      <c r="BA8" s="119"/>
    </row>
    <row r="9" customFormat="false" ht="27" hidden="false" customHeight="false" outlineLevel="0" collapsed="false">
      <c r="A9" s="0" t="s">
        <v>258</v>
      </c>
      <c r="B9" s="0" t="s">
        <v>259</v>
      </c>
      <c r="C9" s="2"/>
      <c r="D9" s="12" t="s">
        <v>2144</v>
      </c>
      <c r="E9" s="0" t="s">
        <v>2133</v>
      </c>
      <c r="F9" s="32" t="s">
        <v>2134</v>
      </c>
      <c r="H9" s="12" t="s">
        <v>2153</v>
      </c>
      <c r="J9" s="0" t="s">
        <v>2154</v>
      </c>
      <c r="N9" s="32" t="s">
        <v>2155</v>
      </c>
      <c r="U9" s="118"/>
      <c r="V9" s="32" t="s">
        <v>183</v>
      </c>
      <c r="X9" s="32" t="s">
        <v>812</v>
      </c>
      <c r="AB9" s="118"/>
      <c r="AX9" s="119"/>
      <c r="BA9" s="119"/>
    </row>
    <row r="10" customFormat="false" ht="13.5" hidden="false" customHeight="false" outlineLevel="0" collapsed="false">
      <c r="A10" s="0" t="s">
        <v>266</v>
      </c>
      <c r="B10" s="0" t="s">
        <v>267</v>
      </c>
      <c r="C10" s="2"/>
      <c r="D10" s="12" t="s">
        <v>2144</v>
      </c>
      <c r="E10" s="0" t="s">
        <v>2133</v>
      </c>
      <c r="F10" s="32" t="s">
        <v>2134</v>
      </c>
      <c r="H10" s="12" t="s">
        <v>2156</v>
      </c>
      <c r="J10" s="0" t="s">
        <v>2157</v>
      </c>
      <c r="N10" s="32" t="s">
        <v>2158</v>
      </c>
      <c r="U10" s="118"/>
      <c r="V10" s="32" t="s">
        <v>183</v>
      </c>
      <c r="X10" s="32" t="s">
        <v>781</v>
      </c>
      <c r="AX10" s="119"/>
      <c r="BA10" s="119"/>
    </row>
    <row r="11" customFormat="false" ht="13.5" hidden="false" customHeight="false" outlineLevel="0" collapsed="false">
      <c r="A11" s="0" t="s">
        <v>271</v>
      </c>
      <c r="B11" s="0" t="s">
        <v>272</v>
      </c>
      <c r="C11" s="2"/>
      <c r="D11" s="12" t="s">
        <v>2147</v>
      </c>
      <c r="E11" s="0" t="s">
        <v>2133</v>
      </c>
      <c r="F11" s="32" t="s">
        <v>2134</v>
      </c>
      <c r="H11" s="12" t="s">
        <v>2159</v>
      </c>
      <c r="J11" s="0" t="s">
        <v>2160</v>
      </c>
      <c r="N11" s="32" t="s">
        <v>2161</v>
      </c>
      <c r="U11" s="118"/>
      <c r="V11" s="32" t="s">
        <v>183</v>
      </c>
      <c r="X11" s="32" t="s">
        <v>917</v>
      </c>
      <c r="AX11" s="119"/>
      <c r="BA11" s="119"/>
    </row>
    <row r="12" customFormat="false" ht="13.5" hidden="false" customHeight="false" outlineLevel="0" collapsed="false">
      <c r="A12" s="0" t="s">
        <v>279</v>
      </c>
      <c r="B12" s="0" t="s">
        <v>280</v>
      </c>
      <c r="C12" s="2"/>
      <c r="D12" s="12" t="s">
        <v>2150</v>
      </c>
      <c r="E12" s="0" t="s">
        <v>2133</v>
      </c>
      <c r="F12" s="32" t="s">
        <v>2134</v>
      </c>
      <c r="H12" s="12" t="s">
        <v>2162</v>
      </c>
      <c r="J12" s="0" t="s">
        <v>2163</v>
      </c>
      <c r="N12" s="32" t="s">
        <v>2164</v>
      </c>
      <c r="U12" s="118"/>
      <c r="V12" s="32" t="s">
        <v>183</v>
      </c>
      <c r="X12" s="32" t="s">
        <v>980</v>
      </c>
      <c r="AX12" s="119"/>
      <c r="BA12" s="119"/>
    </row>
    <row r="13" customFormat="false" ht="13.5" hidden="false" customHeight="false" outlineLevel="0" collapsed="false">
      <c r="A13" s="0" t="s">
        <v>288</v>
      </c>
      <c r="B13" s="0" t="s">
        <v>289</v>
      </c>
      <c r="C13" s="2"/>
      <c r="D13" s="12" t="s">
        <v>2150</v>
      </c>
      <c r="E13" s="0" t="s">
        <v>2133</v>
      </c>
      <c r="F13" s="32" t="s">
        <v>2134</v>
      </c>
      <c r="H13" s="12" t="s">
        <v>2165</v>
      </c>
      <c r="J13" s="0" t="s">
        <v>2166</v>
      </c>
      <c r="N13" s="32" t="s">
        <v>2167</v>
      </c>
      <c r="U13" s="118"/>
      <c r="V13" s="32" t="s">
        <v>299</v>
      </c>
      <c r="X13" s="32" t="s">
        <v>1069</v>
      </c>
      <c r="AX13" s="119"/>
      <c r="BA13" s="119"/>
    </row>
    <row r="14" customFormat="false" ht="13.5" hidden="false" customHeight="false" outlineLevel="0" collapsed="false">
      <c r="A14" s="0" t="s">
        <v>293</v>
      </c>
      <c r="B14" s="0" t="s">
        <v>294</v>
      </c>
      <c r="C14" s="2"/>
      <c r="D14" s="12" t="s">
        <v>2153</v>
      </c>
      <c r="E14" s="0" t="s">
        <v>2136</v>
      </c>
      <c r="F14" s="32" t="s">
        <v>2134</v>
      </c>
      <c r="H14" s="12" t="s">
        <v>2168</v>
      </c>
      <c r="J14" s="120" t="s">
        <v>2169</v>
      </c>
      <c r="N14" s="32" t="s">
        <v>2170</v>
      </c>
      <c r="U14" s="118"/>
      <c r="V14" s="32" t="s">
        <v>299</v>
      </c>
      <c r="X14" s="32" t="s">
        <v>1090</v>
      </c>
      <c r="AX14" s="119"/>
      <c r="BA14" s="119"/>
    </row>
    <row r="15" customFormat="false" ht="13.5" hidden="false" customHeight="true" outlineLevel="0" collapsed="false">
      <c r="A15" s="0" t="s">
        <v>304</v>
      </c>
      <c r="B15" s="0" t="s">
        <v>305</v>
      </c>
      <c r="C15" s="2"/>
      <c r="D15" s="12" t="s">
        <v>2153</v>
      </c>
      <c r="E15" s="0" t="s">
        <v>2136</v>
      </c>
      <c r="F15" s="32" t="s">
        <v>2134</v>
      </c>
      <c r="H15" s="12" t="s">
        <v>2171</v>
      </c>
      <c r="J15" s="0" t="s">
        <v>2172</v>
      </c>
      <c r="N15" s="32" t="s">
        <v>2173</v>
      </c>
      <c r="U15" s="118"/>
      <c r="V15" s="32" t="s">
        <v>299</v>
      </c>
      <c r="X15" s="33" t="s">
        <v>723</v>
      </c>
      <c r="AX15" s="119"/>
      <c r="BA15" s="119"/>
    </row>
    <row r="16" customFormat="false" ht="13.5" hidden="false" customHeight="true" outlineLevel="0" collapsed="false">
      <c r="A16" s="0" t="s">
        <v>310</v>
      </c>
      <c r="B16" s="0" t="s">
        <v>311</v>
      </c>
      <c r="C16" s="2"/>
      <c r="D16" s="12" t="s">
        <v>2153</v>
      </c>
      <c r="E16" s="0" t="s">
        <v>2136</v>
      </c>
      <c r="F16" s="32" t="s">
        <v>2134</v>
      </c>
      <c r="H16" s="12" t="s">
        <v>2174</v>
      </c>
      <c r="J16" s="0" t="s">
        <v>2175</v>
      </c>
      <c r="N16" s="32" t="s">
        <v>2176</v>
      </c>
      <c r="U16" s="118"/>
      <c r="V16" s="32" t="s">
        <v>183</v>
      </c>
      <c r="X16" s="33" t="s">
        <v>1744</v>
      </c>
      <c r="AX16" s="119"/>
      <c r="BA16" s="119"/>
    </row>
    <row r="17" customFormat="false" ht="13.5" hidden="false" customHeight="false" outlineLevel="0" collapsed="false">
      <c r="A17" s="0" t="s">
        <v>317</v>
      </c>
      <c r="B17" s="0" t="s">
        <v>318</v>
      </c>
      <c r="C17" s="2"/>
      <c r="D17" s="12" t="s">
        <v>2156</v>
      </c>
      <c r="E17" s="0" t="s">
        <v>2139</v>
      </c>
      <c r="F17" s="32" t="s">
        <v>2137</v>
      </c>
      <c r="H17" s="12" t="s">
        <v>2177</v>
      </c>
      <c r="J17" s="0" t="s">
        <v>2178</v>
      </c>
      <c r="N17" s="32" t="s">
        <v>2179</v>
      </c>
      <c r="U17" s="118"/>
      <c r="V17" s="32" t="s">
        <v>183</v>
      </c>
      <c r="AX17" s="119"/>
      <c r="BA17" s="119"/>
    </row>
    <row r="18" customFormat="false" ht="13.5" hidden="false" customHeight="false" outlineLevel="0" collapsed="false">
      <c r="A18" s="0" t="s">
        <v>330</v>
      </c>
      <c r="B18" s="0" t="s">
        <v>331</v>
      </c>
      <c r="C18" s="2"/>
      <c r="D18" s="12" t="s">
        <v>2156</v>
      </c>
      <c r="E18" s="0" t="s">
        <v>2139</v>
      </c>
      <c r="F18" s="32" t="s">
        <v>2137</v>
      </c>
      <c r="H18" s="12" t="s">
        <v>2180</v>
      </c>
      <c r="J18" s="0" t="s">
        <v>2181</v>
      </c>
      <c r="N18" s="32" t="s">
        <v>2182</v>
      </c>
      <c r="U18" s="118"/>
      <c r="V18" s="32" t="s">
        <v>183</v>
      </c>
      <c r="AX18" s="119"/>
      <c r="BA18" s="119"/>
    </row>
    <row r="19" customFormat="false" ht="13.5" hidden="false" customHeight="false" outlineLevel="0" collapsed="false">
      <c r="A19" s="0" t="s">
        <v>337</v>
      </c>
      <c r="B19" s="0" t="s">
        <v>338</v>
      </c>
      <c r="C19" s="2"/>
      <c r="D19" s="12" t="s">
        <v>2159</v>
      </c>
      <c r="E19" s="0" t="s">
        <v>2139</v>
      </c>
      <c r="F19" s="32" t="s">
        <v>2137</v>
      </c>
      <c r="H19" s="12" t="s">
        <v>2183</v>
      </c>
      <c r="J19" s="0" t="s">
        <v>2184</v>
      </c>
      <c r="N19" s="32" t="s">
        <v>2185</v>
      </c>
      <c r="U19" s="118"/>
      <c r="V19" s="32" t="s">
        <v>183</v>
      </c>
      <c r="AX19" s="119"/>
      <c r="BA19" s="119"/>
    </row>
    <row r="20" customFormat="false" ht="27" hidden="false" customHeight="false" outlineLevel="0" collapsed="false">
      <c r="A20" s="0" t="s">
        <v>344</v>
      </c>
      <c r="B20" s="0" t="s">
        <v>345</v>
      </c>
      <c r="C20" s="2"/>
      <c r="D20" s="12" t="s">
        <v>2159</v>
      </c>
      <c r="E20" s="0" t="s">
        <v>2139</v>
      </c>
      <c r="F20" s="32" t="s">
        <v>2137</v>
      </c>
      <c r="H20" s="12" t="s">
        <v>2186</v>
      </c>
      <c r="J20" s="120" t="s">
        <v>2187</v>
      </c>
      <c r="N20" s="32" t="s">
        <v>2188</v>
      </c>
      <c r="U20" s="118"/>
      <c r="V20" s="32" t="s">
        <v>183</v>
      </c>
      <c r="AX20" s="119"/>
      <c r="BA20" s="119"/>
    </row>
    <row r="21" customFormat="false" ht="27" hidden="false" customHeight="false" outlineLevel="0" collapsed="false">
      <c r="A21" s="0" t="s">
        <v>348</v>
      </c>
      <c r="B21" s="0" t="s">
        <v>349</v>
      </c>
      <c r="C21" s="2"/>
      <c r="D21" s="12" t="s">
        <v>2159</v>
      </c>
      <c r="E21" s="0" t="s">
        <v>2139</v>
      </c>
      <c r="F21" s="32" t="s">
        <v>2137</v>
      </c>
      <c r="H21" s="12" t="s">
        <v>2189</v>
      </c>
      <c r="J21" s="120" t="s">
        <v>2190</v>
      </c>
      <c r="N21" s="32" t="s">
        <v>2191</v>
      </c>
      <c r="U21" s="118"/>
      <c r="V21" s="32" t="s">
        <v>183</v>
      </c>
      <c r="AX21" s="119"/>
      <c r="BA21" s="119"/>
    </row>
    <row r="22" customFormat="false" ht="27" hidden="false" customHeight="false" outlineLevel="0" collapsed="false">
      <c r="A22" s="0" t="s">
        <v>353</v>
      </c>
      <c r="B22" s="0" t="s">
        <v>354</v>
      </c>
      <c r="C22" s="2"/>
      <c r="D22" s="12" t="s">
        <v>2159</v>
      </c>
      <c r="E22" s="0" t="s">
        <v>2139</v>
      </c>
      <c r="F22" s="32" t="s">
        <v>2137</v>
      </c>
      <c r="H22" s="12" t="s">
        <v>2192</v>
      </c>
      <c r="J22" s="0" t="s">
        <v>2193</v>
      </c>
      <c r="N22" s="32" t="s">
        <v>2194</v>
      </c>
      <c r="U22" s="118"/>
      <c r="V22" s="32" t="s">
        <v>183</v>
      </c>
      <c r="AX22" s="119"/>
      <c r="BA22" s="119"/>
    </row>
    <row r="23" customFormat="false" ht="13.5" hidden="false" customHeight="false" outlineLevel="0" collapsed="false">
      <c r="A23" s="0" t="s">
        <v>360</v>
      </c>
      <c r="B23" s="0" t="s">
        <v>361</v>
      </c>
      <c r="C23" s="2"/>
      <c r="D23" s="12" t="s">
        <v>2162</v>
      </c>
      <c r="E23" s="0" t="s">
        <v>2139</v>
      </c>
      <c r="F23" s="32" t="s">
        <v>2137</v>
      </c>
      <c r="H23" s="12" t="s">
        <v>2195</v>
      </c>
      <c r="J23" s="0" t="s">
        <v>2196</v>
      </c>
      <c r="N23" s="32" t="s">
        <v>2197</v>
      </c>
      <c r="U23" s="118"/>
      <c r="V23" s="32" t="s">
        <v>183</v>
      </c>
      <c r="AX23" s="119"/>
      <c r="BA23" s="119"/>
    </row>
    <row r="24" customFormat="false" ht="13.5" hidden="false" customHeight="false" outlineLevel="0" collapsed="false">
      <c r="A24" s="0" t="s">
        <v>367</v>
      </c>
      <c r="B24" s="0" t="s">
        <v>368</v>
      </c>
      <c r="C24" s="2"/>
      <c r="D24" s="12" t="s">
        <v>2162</v>
      </c>
      <c r="E24" s="0" t="s">
        <v>2139</v>
      </c>
      <c r="F24" s="32" t="s">
        <v>2137</v>
      </c>
      <c r="H24" s="12" t="s">
        <v>2198</v>
      </c>
      <c r="J24" s="0" t="s">
        <v>2199</v>
      </c>
      <c r="N24" s="32" t="s">
        <v>2200</v>
      </c>
      <c r="U24" s="118"/>
      <c r="V24" s="32" t="s">
        <v>183</v>
      </c>
      <c r="AX24" s="119"/>
      <c r="BA24" s="119"/>
    </row>
    <row r="25" customFormat="false" ht="13.5" hidden="false" customHeight="false" outlineLevel="0" collapsed="false">
      <c r="A25" s="0" t="s">
        <v>372</v>
      </c>
      <c r="B25" s="0" t="s">
        <v>373</v>
      </c>
      <c r="C25" s="2"/>
      <c r="D25" s="12" t="s">
        <v>2165</v>
      </c>
      <c r="E25" s="0" t="s">
        <v>2139</v>
      </c>
      <c r="F25" s="32" t="s">
        <v>2137</v>
      </c>
      <c r="H25" s="12" t="s">
        <v>2201</v>
      </c>
      <c r="J25" s="0" t="s">
        <v>2202</v>
      </c>
      <c r="N25" s="32" t="s">
        <v>2203</v>
      </c>
      <c r="Q25" s="119"/>
      <c r="U25" s="118"/>
      <c r="V25" s="32" t="s">
        <v>183</v>
      </c>
      <c r="AX25" s="119"/>
      <c r="BA25" s="119"/>
    </row>
    <row r="26" customFormat="false" ht="13.5" hidden="false" customHeight="false" outlineLevel="0" collapsed="false">
      <c r="A26" s="0" t="s">
        <v>379</v>
      </c>
      <c r="B26" s="0" t="s">
        <v>380</v>
      </c>
      <c r="C26" s="2"/>
      <c r="D26" s="12" t="s">
        <v>2165</v>
      </c>
      <c r="E26" s="0" t="s">
        <v>2139</v>
      </c>
      <c r="F26" s="32" t="s">
        <v>2137</v>
      </c>
      <c r="H26" s="12" t="s">
        <v>2204</v>
      </c>
      <c r="J26" s="0" t="s">
        <v>2205</v>
      </c>
      <c r="N26" s="32" t="s">
        <v>2206</v>
      </c>
      <c r="Q26" s="119"/>
      <c r="U26" s="118"/>
      <c r="V26" s="32" t="s">
        <v>183</v>
      </c>
      <c r="AX26" s="119"/>
      <c r="BA26" s="119"/>
    </row>
    <row r="27" customFormat="false" ht="27" hidden="false" customHeight="false" outlineLevel="0" collapsed="false">
      <c r="A27" s="0" t="s">
        <v>384</v>
      </c>
      <c r="B27" s="0" t="s">
        <v>385</v>
      </c>
      <c r="C27" s="2"/>
      <c r="D27" s="12" t="s">
        <v>2168</v>
      </c>
      <c r="E27" s="0" t="s">
        <v>2139</v>
      </c>
      <c r="F27" s="32" t="s">
        <v>2137</v>
      </c>
      <c r="H27" s="12" t="s">
        <v>2207</v>
      </c>
      <c r="J27" s="0" t="s">
        <v>2208</v>
      </c>
      <c r="N27" s="32" t="s">
        <v>2209</v>
      </c>
      <c r="Q27" s="119"/>
      <c r="U27" s="118"/>
      <c r="V27" s="32" t="s">
        <v>183</v>
      </c>
      <c r="AX27" s="119"/>
      <c r="BA27" s="119"/>
    </row>
    <row r="28" customFormat="false" ht="27" hidden="false" customHeight="false" outlineLevel="0" collapsed="false">
      <c r="A28" s="0" t="s">
        <v>391</v>
      </c>
      <c r="B28" s="0" t="s">
        <v>392</v>
      </c>
      <c r="C28" s="2"/>
      <c r="D28" s="12" t="s">
        <v>2168</v>
      </c>
      <c r="E28" s="0" t="s">
        <v>2139</v>
      </c>
      <c r="F28" s="32" t="s">
        <v>2137</v>
      </c>
      <c r="H28" s="12" t="s">
        <v>2210</v>
      </c>
      <c r="J28" s="0" t="s">
        <v>2211</v>
      </c>
      <c r="N28" s="32" t="s">
        <v>2212</v>
      </c>
      <c r="U28" s="118"/>
      <c r="V28" s="32" t="s">
        <v>183</v>
      </c>
      <c r="AX28" s="119"/>
      <c r="BA28" s="119"/>
    </row>
    <row r="29" customFormat="false" ht="27" hidden="false" customHeight="false" outlineLevel="0" collapsed="false">
      <c r="A29" s="0" t="s">
        <v>398</v>
      </c>
      <c r="B29" s="0" t="s">
        <v>399</v>
      </c>
      <c r="C29" s="2"/>
      <c r="D29" s="12" t="s">
        <v>2168</v>
      </c>
      <c r="E29" s="0" t="s">
        <v>2139</v>
      </c>
      <c r="F29" s="32" t="s">
        <v>2137</v>
      </c>
      <c r="H29" s="12" t="s">
        <v>2213</v>
      </c>
      <c r="J29" s="0" t="s">
        <v>2214</v>
      </c>
      <c r="N29" s="32" t="s">
        <v>2215</v>
      </c>
      <c r="U29" s="118"/>
      <c r="V29" s="32" t="s">
        <v>299</v>
      </c>
      <c r="AX29" s="119"/>
    </row>
    <row r="30" customFormat="false" ht="27" hidden="false" customHeight="false" outlineLevel="0" collapsed="false">
      <c r="A30" s="0" t="s">
        <v>403</v>
      </c>
      <c r="B30" s="0" t="s">
        <v>404</v>
      </c>
      <c r="C30" s="2"/>
      <c r="D30" s="12" t="s">
        <v>2171</v>
      </c>
      <c r="E30" s="0" t="s">
        <v>2142</v>
      </c>
      <c r="F30" s="32" t="s">
        <v>2137</v>
      </c>
      <c r="H30" s="12" t="s">
        <v>2216</v>
      </c>
      <c r="J30" s="0" t="s">
        <v>2217</v>
      </c>
      <c r="N30" s="32" t="s">
        <v>2218</v>
      </c>
      <c r="U30" s="118"/>
      <c r="V30" s="32" t="s">
        <v>299</v>
      </c>
      <c r="AX30" s="119"/>
    </row>
    <row r="31" customFormat="false" ht="27" hidden="false" customHeight="false" outlineLevel="0" collapsed="false">
      <c r="A31" s="0" t="s">
        <v>411</v>
      </c>
      <c r="B31" s="0" t="s">
        <v>412</v>
      </c>
      <c r="C31" s="2"/>
      <c r="D31" s="12" t="s">
        <v>2171</v>
      </c>
      <c r="E31" s="0" t="s">
        <v>2142</v>
      </c>
      <c r="F31" s="32" t="s">
        <v>2137</v>
      </c>
      <c r="H31" s="12" t="s">
        <v>2219</v>
      </c>
      <c r="J31" s="0" t="s">
        <v>2220</v>
      </c>
      <c r="N31" s="32" t="s">
        <v>2221</v>
      </c>
      <c r="U31" s="118"/>
      <c r="V31" s="32" t="s">
        <v>299</v>
      </c>
      <c r="AX31" s="119"/>
    </row>
    <row r="32" customFormat="false" ht="13.5" hidden="false" customHeight="false" outlineLevel="0" collapsed="false">
      <c r="A32" s="0" t="s">
        <v>416</v>
      </c>
      <c r="B32" s="0" t="s">
        <v>417</v>
      </c>
      <c r="C32" s="2"/>
      <c r="D32" s="12" t="s">
        <v>2171</v>
      </c>
      <c r="E32" s="0" t="s">
        <v>2142</v>
      </c>
      <c r="F32" s="32" t="s">
        <v>2137</v>
      </c>
      <c r="H32" s="12" t="s">
        <v>2222</v>
      </c>
      <c r="J32" s="0" t="s">
        <v>2223</v>
      </c>
      <c r="N32" s="32" t="s">
        <v>2224</v>
      </c>
      <c r="U32" s="118"/>
      <c r="V32" s="32" t="s">
        <v>299</v>
      </c>
      <c r="AX32" s="119"/>
    </row>
    <row r="33" customFormat="false" ht="28.5" hidden="false" customHeight="true" outlineLevel="0" collapsed="false">
      <c r="A33" s="0" t="s">
        <v>421</v>
      </c>
      <c r="B33" s="0" t="s">
        <v>422</v>
      </c>
      <c r="C33" s="2"/>
      <c r="D33" s="12" t="s">
        <v>2171</v>
      </c>
      <c r="E33" s="0" t="s">
        <v>2142</v>
      </c>
      <c r="F33" s="32" t="s">
        <v>2137</v>
      </c>
      <c r="H33" s="12" t="s">
        <v>2225</v>
      </c>
      <c r="J33" s="0" t="s">
        <v>2226</v>
      </c>
      <c r="N33" s="32" t="s">
        <v>2227</v>
      </c>
      <c r="U33" s="118"/>
      <c r="V33" s="53" t="s">
        <v>183</v>
      </c>
      <c r="AX33" s="119"/>
      <c r="BG33" s="59"/>
    </row>
    <row r="34" customFormat="false" ht="28.5" hidden="false" customHeight="true" outlineLevel="0" collapsed="false">
      <c r="A34" s="52" t="s">
        <v>426</v>
      </c>
      <c r="B34" s="53" t="s">
        <v>427</v>
      </c>
      <c r="C34" s="2"/>
      <c r="D34" s="12" t="s">
        <v>2174</v>
      </c>
      <c r="E34" s="0" t="s">
        <v>2139</v>
      </c>
      <c r="F34" s="32" t="s">
        <v>2137</v>
      </c>
      <c r="H34" s="12" t="s">
        <v>2228</v>
      </c>
      <c r="J34" s="0" t="s">
        <v>2229</v>
      </c>
      <c r="N34" s="32" t="s">
        <v>2230</v>
      </c>
      <c r="V34" s="53" t="s">
        <v>436</v>
      </c>
      <c r="AX34" s="119"/>
      <c r="BG34" s="59"/>
    </row>
    <row r="35" customFormat="false" ht="15" hidden="false" customHeight="true" outlineLevel="0" collapsed="false">
      <c r="A35" s="52" t="s">
        <v>432</v>
      </c>
      <c r="B35" s="53" t="s">
        <v>433</v>
      </c>
      <c r="C35" s="2"/>
      <c r="D35" s="12" t="s">
        <v>2177</v>
      </c>
      <c r="E35" s="0" t="s">
        <v>2145</v>
      </c>
      <c r="F35" s="32" t="s">
        <v>2134</v>
      </c>
      <c r="H35" s="12" t="s">
        <v>2231</v>
      </c>
      <c r="J35" s="0" t="s">
        <v>2232</v>
      </c>
      <c r="N35" s="32" t="s">
        <v>2233</v>
      </c>
      <c r="V35" s="53" t="s">
        <v>436</v>
      </c>
      <c r="AX35" s="119"/>
      <c r="BG35" s="59"/>
    </row>
    <row r="36" customFormat="false" ht="27" hidden="false" customHeight="false" outlineLevel="0" collapsed="false">
      <c r="A36" s="52" t="s">
        <v>443</v>
      </c>
      <c r="B36" s="53" t="s">
        <v>444</v>
      </c>
      <c r="C36" s="2"/>
      <c r="D36" s="12" t="s">
        <v>2177</v>
      </c>
      <c r="E36" s="0" t="s">
        <v>2145</v>
      </c>
      <c r="F36" s="32" t="s">
        <v>2134</v>
      </c>
      <c r="H36" s="12" t="s">
        <v>2234</v>
      </c>
      <c r="J36" s="0" t="s">
        <v>2235</v>
      </c>
      <c r="N36" s="32" t="s">
        <v>2236</v>
      </c>
      <c r="O36" s="120"/>
      <c r="P36" s="120"/>
      <c r="V36" s="53" t="s">
        <v>183</v>
      </c>
      <c r="AX36" s="119"/>
      <c r="BG36" s="52"/>
    </row>
    <row r="37" customFormat="false" ht="13.5" hidden="false" customHeight="false" outlineLevel="0" collapsed="false">
      <c r="A37" s="52" t="s">
        <v>448</v>
      </c>
      <c r="B37" s="53" t="s">
        <v>449</v>
      </c>
      <c r="C37" s="2"/>
      <c r="D37" s="12" t="s">
        <v>2180</v>
      </c>
      <c r="E37" s="0" t="s">
        <v>2148</v>
      </c>
      <c r="F37" s="32" t="s">
        <v>2134</v>
      </c>
      <c r="H37" s="12" t="s">
        <v>2237</v>
      </c>
      <c r="J37" s="0" t="s">
        <v>2238</v>
      </c>
      <c r="N37" s="32" t="s">
        <v>2239</v>
      </c>
      <c r="V37" s="53" t="s">
        <v>183</v>
      </c>
      <c r="AX37" s="119"/>
      <c r="BG37" s="52"/>
    </row>
    <row r="38" customFormat="false" ht="27" hidden="false" customHeight="false" outlineLevel="0" collapsed="false">
      <c r="A38" s="52" t="s">
        <v>454</v>
      </c>
      <c r="B38" s="53" t="s">
        <v>455</v>
      </c>
      <c r="C38" s="2"/>
      <c r="D38" s="12" t="s">
        <v>2180</v>
      </c>
      <c r="E38" s="0" t="s">
        <v>2148</v>
      </c>
      <c r="F38" s="32" t="s">
        <v>2134</v>
      </c>
      <c r="H38" s="12" t="s">
        <v>2240</v>
      </c>
      <c r="J38" s="0" t="s">
        <v>2241</v>
      </c>
      <c r="N38" s="32" t="s">
        <v>2242</v>
      </c>
      <c r="V38" s="53" t="s">
        <v>183</v>
      </c>
      <c r="AX38" s="119"/>
      <c r="BG38" s="52"/>
    </row>
    <row r="39" customFormat="false" ht="27" hidden="false" customHeight="false" outlineLevel="0" collapsed="false">
      <c r="A39" s="52" t="s">
        <v>458</v>
      </c>
      <c r="B39" s="53" t="s">
        <v>459</v>
      </c>
      <c r="C39" s="2"/>
      <c r="D39" s="12" t="s">
        <v>2183</v>
      </c>
      <c r="E39" s="0" t="s">
        <v>2151</v>
      </c>
      <c r="F39" s="32" t="s">
        <v>2137</v>
      </c>
      <c r="H39" s="12" t="s">
        <v>2243</v>
      </c>
      <c r="J39" s="0" t="s">
        <v>2244</v>
      </c>
      <c r="N39" s="32" t="s">
        <v>2245</v>
      </c>
      <c r="V39" s="53" t="s">
        <v>183</v>
      </c>
      <c r="AX39" s="119"/>
      <c r="BG39" s="52"/>
    </row>
    <row r="40" customFormat="false" ht="27" hidden="false" customHeight="false" outlineLevel="0" collapsed="false">
      <c r="A40" s="52" t="s">
        <v>464</v>
      </c>
      <c r="B40" s="53" t="s">
        <v>465</v>
      </c>
      <c r="C40" s="2"/>
      <c r="D40" s="12" t="s">
        <v>2183</v>
      </c>
      <c r="E40" s="0" t="s">
        <v>2151</v>
      </c>
      <c r="F40" s="32" t="s">
        <v>2137</v>
      </c>
      <c r="H40" s="12" t="s">
        <v>2246</v>
      </c>
      <c r="J40" s="0" t="s">
        <v>2247</v>
      </c>
      <c r="N40" s="32" t="s">
        <v>2248</v>
      </c>
      <c r="V40" s="53" t="s">
        <v>183</v>
      </c>
      <c r="AX40" s="119"/>
      <c r="BG40" s="52"/>
    </row>
    <row r="41" customFormat="false" ht="13.5" hidden="false" customHeight="false" outlineLevel="0" collapsed="false">
      <c r="A41" s="52" t="s">
        <v>468</v>
      </c>
      <c r="B41" s="53" t="s">
        <v>469</v>
      </c>
      <c r="C41" s="2"/>
      <c r="D41" s="12" t="s">
        <v>2183</v>
      </c>
      <c r="E41" s="0" t="s">
        <v>2151</v>
      </c>
      <c r="F41" s="32" t="s">
        <v>2137</v>
      </c>
      <c r="H41" s="12" t="s">
        <v>2249</v>
      </c>
      <c r="J41" s="0" t="s">
        <v>2250</v>
      </c>
      <c r="N41" s="32" t="s">
        <v>2251</v>
      </c>
      <c r="V41" s="73" t="s">
        <v>480</v>
      </c>
      <c r="AX41" s="119"/>
    </row>
    <row r="42" customFormat="false" ht="13.5" hidden="false" customHeight="false" outlineLevel="0" collapsed="false">
      <c r="A42" s="0" t="s">
        <v>472</v>
      </c>
      <c r="B42" s="0" t="s">
        <v>473</v>
      </c>
      <c r="C42" s="2"/>
      <c r="D42" s="12" t="s">
        <v>2186</v>
      </c>
      <c r="E42" s="0" t="s">
        <v>2154</v>
      </c>
      <c r="F42" s="32" t="s">
        <v>2140</v>
      </c>
      <c r="H42" s="12" t="s">
        <v>2252</v>
      </c>
      <c r="J42" s="0" t="s">
        <v>2253</v>
      </c>
      <c r="N42" s="32" t="s">
        <v>2254</v>
      </c>
      <c r="V42" s="73" t="s">
        <v>480</v>
      </c>
      <c r="AX42" s="119"/>
    </row>
    <row r="43" customFormat="false" ht="13.5" hidden="false" customHeight="false" outlineLevel="0" collapsed="false">
      <c r="A43" s="0" t="s">
        <v>498</v>
      </c>
      <c r="B43" s="0" t="s">
        <v>499</v>
      </c>
      <c r="C43" s="2"/>
      <c r="D43" s="12" t="s">
        <v>2189</v>
      </c>
      <c r="E43" s="0" t="s">
        <v>2157</v>
      </c>
      <c r="F43" s="32" t="s">
        <v>2143</v>
      </c>
      <c r="H43" s="12" t="s">
        <v>2255</v>
      </c>
      <c r="J43" s="0" t="s">
        <v>2256</v>
      </c>
      <c r="V43" s="32" t="s">
        <v>517</v>
      </c>
      <c r="AX43" s="119"/>
      <c r="BG43" s="120"/>
    </row>
    <row r="44" customFormat="false" ht="27" hidden="false" customHeight="false" outlineLevel="0" collapsed="false">
      <c r="A44" s="0" t="s">
        <v>508</v>
      </c>
      <c r="B44" s="120" t="s">
        <v>509</v>
      </c>
      <c r="C44" s="2"/>
      <c r="D44" s="12" t="s">
        <v>2192</v>
      </c>
      <c r="E44" s="0" t="s">
        <v>2160</v>
      </c>
      <c r="F44" s="32" t="s">
        <v>2146</v>
      </c>
      <c r="H44" s="12" t="s">
        <v>2257</v>
      </c>
      <c r="J44" s="0" t="s">
        <v>2258</v>
      </c>
      <c r="V44" s="32" t="s">
        <v>183</v>
      </c>
      <c r="AX44" s="119"/>
    </row>
    <row r="45" customFormat="false" ht="13.5" hidden="false" customHeight="false" outlineLevel="0" collapsed="false">
      <c r="A45" s="0" t="s">
        <v>529</v>
      </c>
      <c r="B45" s="0" t="s">
        <v>530</v>
      </c>
      <c r="C45" s="2"/>
      <c r="D45" s="12" t="s">
        <v>2195</v>
      </c>
      <c r="E45" s="0" t="s">
        <v>2163</v>
      </c>
      <c r="F45" s="32" t="s">
        <v>2149</v>
      </c>
      <c r="H45" s="12" t="s">
        <v>2259</v>
      </c>
      <c r="J45" s="0" t="s">
        <v>2260</v>
      </c>
      <c r="V45" s="32" t="s">
        <v>547</v>
      </c>
      <c r="AX45" s="119"/>
    </row>
    <row r="46" customFormat="false" ht="13.5" hidden="false" customHeight="false" outlineLevel="0" collapsed="false">
      <c r="A46" s="0" t="s">
        <v>538</v>
      </c>
      <c r="B46" s="0" t="s">
        <v>539</v>
      </c>
      <c r="C46" s="2"/>
      <c r="D46" s="12" t="s">
        <v>2198</v>
      </c>
      <c r="E46" s="0" t="s">
        <v>2166</v>
      </c>
      <c r="F46" s="32" t="s">
        <v>2152</v>
      </c>
      <c r="H46" s="12" t="s">
        <v>2261</v>
      </c>
      <c r="J46" s="0" t="s">
        <v>2262</v>
      </c>
      <c r="V46" s="32" t="s">
        <v>547</v>
      </c>
      <c r="AX46" s="119"/>
    </row>
    <row r="47" customFormat="false" ht="13.5" hidden="false" customHeight="false" outlineLevel="0" collapsed="false">
      <c r="A47" s="0" t="s">
        <v>578</v>
      </c>
      <c r="B47" s="0" t="s">
        <v>579</v>
      </c>
      <c r="C47" s="2"/>
      <c r="D47" s="12" t="s">
        <v>2201</v>
      </c>
      <c r="E47" s="0" t="s">
        <v>2166</v>
      </c>
      <c r="F47" s="32" t="s">
        <v>2152</v>
      </c>
      <c r="H47" s="12" t="s">
        <v>2263</v>
      </c>
      <c r="J47" s="0" t="s">
        <v>2264</v>
      </c>
      <c r="V47" s="32" t="s">
        <v>547</v>
      </c>
      <c r="AX47" s="119"/>
    </row>
    <row r="48" customFormat="false" ht="27" hidden="false" customHeight="false" outlineLevel="0" collapsed="false">
      <c r="A48" s="0" t="s">
        <v>588</v>
      </c>
      <c r="B48" s="0" t="s">
        <v>589</v>
      </c>
      <c r="C48" s="2"/>
      <c r="D48" s="12" t="s">
        <v>2204</v>
      </c>
      <c r="E48" s="0" t="s">
        <v>2166</v>
      </c>
      <c r="F48" s="32" t="s">
        <v>2152</v>
      </c>
      <c r="H48" s="12" t="s">
        <v>2265</v>
      </c>
      <c r="J48" s="0" t="s">
        <v>2266</v>
      </c>
      <c r="V48" s="32" t="s">
        <v>547</v>
      </c>
      <c r="AX48" s="119"/>
    </row>
    <row r="49" customFormat="false" ht="27" hidden="false" customHeight="false" outlineLevel="0" collapsed="false">
      <c r="A49" s="0" t="s">
        <v>598</v>
      </c>
      <c r="B49" s="0" t="s">
        <v>599</v>
      </c>
      <c r="C49" s="2"/>
      <c r="D49" s="12" t="s">
        <v>2204</v>
      </c>
      <c r="E49" s="0" t="s">
        <v>2166</v>
      </c>
      <c r="F49" s="32" t="s">
        <v>2152</v>
      </c>
      <c r="H49" s="12" t="s">
        <v>2267</v>
      </c>
      <c r="J49" s="0" t="s">
        <v>2268</v>
      </c>
      <c r="V49" s="32" t="s">
        <v>611</v>
      </c>
      <c r="AX49" s="119"/>
      <c r="BG49" s="32"/>
    </row>
    <row r="50" customFormat="false" ht="27" hidden="false" customHeight="false" outlineLevel="0" collapsed="false">
      <c r="A50" s="0" t="s">
        <v>603</v>
      </c>
      <c r="B50" s="0" t="s">
        <v>604</v>
      </c>
      <c r="C50" s="2"/>
      <c r="D50" s="12" t="s">
        <v>2207</v>
      </c>
      <c r="E50" s="0" t="s">
        <v>2169</v>
      </c>
      <c r="F50" s="32" t="s">
        <v>2155</v>
      </c>
      <c r="H50" s="12" t="s">
        <v>2269</v>
      </c>
      <c r="J50" s="0" t="s">
        <v>2270</v>
      </c>
      <c r="V50" s="32" t="s">
        <v>611</v>
      </c>
      <c r="AX50" s="119"/>
      <c r="BG50" s="32"/>
    </row>
    <row r="51" customFormat="false" ht="27" hidden="false" customHeight="false" outlineLevel="0" collapsed="false">
      <c r="A51" s="0" t="s">
        <v>627</v>
      </c>
      <c r="B51" s="0" t="s">
        <v>628</v>
      </c>
      <c r="C51" s="2"/>
      <c r="D51" s="12" t="s">
        <v>2210</v>
      </c>
      <c r="E51" s="0" t="s">
        <v>2172</v>
      </c>
      <c r="F51" s="32" t="s">
        <v>2158</v>
      </c>
      <c r="H51" s="12" t="s">
        <v>2271</v>
      </c>
      <c r="J51" s="0" t="s">
        <v>2272</v>
      </c>
      <c r="V51" s="32" t="s">
        <v>611</v>
      </c>
      <c r="AX51" s="119"/>
      <c r="BG51" s="32"/>
    </row>
    <row r="52" customFormat="false" ht="27" hidden="false" customHeight="false" outlineLevel="0" collapsed="false">
      <c r="A52" s="0" t="s">
        <v>639</v>
      </c>
      <c r="B52" s="0" t="s">
        <v>640</v>
      </c>
      <c r="C52" s="2"/>
      <c r="D52" s="12" t="s">
        <v>2213</v>
      </c>
      <c r="E52" s="0" t="s">
        <v>2175</v>
      </c>
      <c r="F52" s="32" t="s">
        <v>2161</v>
      </c>
      <c r="H52" s="12" t="s">
        <v>2273</v>
      </c>
      <c r="J52" s="0" t="s">
        <v>2274</v>
      </c>
      <c r="V52" s="32" t="s">
        <v>611</v>
      </c>
      <c r="AX52" s="119"/>
      <c r="BG52" s="32"/>
    </row>
    <row r="53" customFormat="false" ht="27" hidden="false" customHeight="false" outlineLevel="0" collapsed="false">
      <c r="A53" s="0" t="s">
        <v>649</v>
      </c>
      <c r="B53" s="0" t="s">
        <v>650</v>
      </c>
      <c r="C53" s="2"/>
      <c r="D53" s="12" t="s">
        <v>2216</v>
      </c>
      <c r="E53" s="0" t="s">
        <v>2178</v>
      </c>
      <c r="F53" s="32" t="s">
        <v>2164</v>
      </c>
      <c r="H53" s="12" t="s">
        <v>2275</v>
      </c>
      <c r="J53" s="0" t="s">
        <v>2276</v>
      </c>
      <c r="V53" s="73" t="s">
        <v>480</v>
      </c>
      <c r="AX53" s="119"/>
    </row>
    <row r="54" customFormat="false" ht="27" hidden="false" customHeight="false" outlineLevel="0" collapsed="false">
      <c r="A54" s="0" t="s">
        <v>658</v>
      </c>
      <c r="B54" s="0" t="s">
        <v>659</v>
      </c>
      <c r="C54" s="2"/>
      <c r="D54" s="12" t="s">
        <v>2219</v>
      </c>
      <c r="E54" s="0" t="s">
        <v>2181</v>
      </c>
      <c r="F54" s="32" t="s">
        <v>2167</v>
      </c>
      <c r="H54" s="12" t="s">
        <v>2277</v>
      </c>
      <c r="J54" s="0" t="s">
        <v>2278</v>
      </c>
      <c r="V54" s="73" t="s">
        <v>480</v>
      </c>
      <c r="AX54" s="119"/>
    </row>
    <row r="55" customFormat="false" ht="13.5" hidden="false" customHeight="false" outlineLevel="0" collapsed="false">
      <c r="A55" s="0" t="s">
        <v>673</v>
      </c>
      <c r="B55" s="0" t="s">
        <v>674</v>
      </c>
      <c r="C55" s="2"/>
      <c r="D55" s="12" t="s">
        <v>2219</v>
      </c>
      <c r="E55" s="0" t="s">
        <v>2181</v>
      </c>
      <c r="F55" s="32" t="s">
        <v>2167</v>
      </c>
      <c r="H55" s="12" t="s">
        <v>2279</v>
      </c>
      <c r="J55" s="0" t="s">
        <v>2280</v>
      </c>
      <c r="V55" s="73" t="s">
        <v>480</v>
      </c>
      <c r="AX55" s="119"/>
    </row>
    <row r="56" customFormat="false" ht="13.5" hidden="false" customHeight="false" outlineLevel="0" collapsed="false">
      <c r="A56" s="0" t="s">
        <v>679</v>
      </c>
      <c r="B56" s="0" t="s">
        <v>680</v>
      </c>
      <c r="C56" s="2"/>
      <c r="D56" s="12" t="s">
        <v>2222</v>
      </c>
      <c r="E56" s="0" t="s">
        <v>2181</v>
      </c>
      <c r="F56" s="32" t="s">
        <v>2167</v>
      </c>
      <c r="H56" s="12" t="s">
        <v>2281</v>
      </c>
      <c r="J56" s="0" t="s">
        <v>2282</v>
      </c>
      <c r="Q56" s="119"/>
      <c r="R56" s="119"/>
      <c r="V56" s="73" t="s">
        <v>480</v>
      </c>
      <c r="AX56" s="119"/>
    </row>
    <row r="57" customFormat="false" ht="13.5" hidden="false" customHeight="false" outlineLevel="0" collapsed="false">
      <c r="A57" s="0" t="s">
        <v>687</v>
      </c>
      <c r="B57" s="0" t="s">
        <v>688</v>
      </c>
      <c r="C57" s="2"/>
      <c r="D57" s="12" t="s">
        <v>2222</v>
      </c>
      <c r="E57" s="0" t="s">
        <v>2181</v>
      </c>
      <c r="F57" s="32" t="s">
        <v>2167</v>
      </c>
      <c r="H57" s="12" t="s">
        <v>2283</v>
      </c>
      <c r="J57" s="0" t="s">
        <v>2284</v>
      </c>
      <c r="Q57" s="119"/>
      <c r="R57" s="119"/>
      <c r="V57" s="32" t="s">
        <v>700</v>
      </c>
      <c r="AX57" s="119"/>
    </row>
    <row r="58" customFormat="false" ht="13.5" hidden="false" customHeight="false" outlineLevel="0" collapsed="false">
      <c r="A58" s="0" t="s">
        <v>692</v>
      </c>
      <c r="B58" s="0" t="s">
        <v>693</v>
      </c>
      <c r="C58" s="2"/>
      <c r="D58" s="12" t="s">
        <v>2225</v>
      </c>
      <c r="E58" s="0" t="s">
        <v>2184</v>
      </c>
      <c r="F58" s="32" t="s">
        <v>2170</v>
      </c>
      <c r="H58" s="12" t="s">
        <v>2285</v>
      </c>
      <c r="J58" s="0" t="s">
        <v>2286</v>
      </c>
      <c r="Q58" s="119"/>
      <c r="R58" s="119"/>
      <c r="V58" s="32" t="s">
        <v>517</v>
      </c>
      <c r="AX58" s="119"/>
    </row>
    <row r="59" customFormat="false" ht="27" hidden="false" customHeight="false" outlineLevel="0" collapsed="false">
      <c r="A59" s="0" t="s">
        <v>711</v>
      </c>
      <c r="B59" s="0" t="s">
        <v>712</v>
      </c>
      <c r="C59" s="2"/>
      <c r="D59" s="12" t="s">
        <v>2228</v>
      </c>
      <c r="E59" s="0" t="s">
        <v>2187</v>
      </c>
      <c r="F59" s="32" t="s">
        <v>2173</v>
      </c>
      <c r="H59" s="12" t="s">
        <v>2287</v>
      </c>
      <c r="J59" s="0" t="s">
        <v>2288</v>
      </c>
      <c r="V59" s="32" t="s">
        <v>517</v>
      </c>
      <c r="AX59" s="119"/>
    </row>
    <row r="60" customFormat="false" ht="27" hidden="false" customHeight="false" outlineLevel="0" collapsed="false">
      <c r="A60" s="0" t="s">
        <v>731</v>
      </c>
      <c r="B60" s="0" t="s">
        <v>732</v>
      </c>
      <c r="C60" s="2"/>
      <c r="D60" s="12" t="s">
        <v>2231</v>
      </c>
      <c r="E60" s="0" t="s">
        <v>2190</v>
      </c>
      <c r="F60" s="32" t="s">
        <v>2173</v>
      </c>
      <c r="H60" s="12" t="s">
        <v>2289</v>
      </c>
      <c r="J60" s="0" t="s">
        <v>2290</v>
      </c>
      <c r="V60" s="32" t="s">
        <v>517</v>
      </c>
      <c r="AB60" s="119"/>
      <c r="AX60" s="119"/>
    </row>
    <row r="61" customFormat="false" ht="13.5" hidden="false" customHeight="false" outlineLevel="0" collapsed="false">
      <c r="A61" s="0" t="s">
        <v>742</v>
      </c>
      <c r="B61" s="0" t="s">
        <v>743</v>
      </c>
      <c r="C61" s="2"/>
      <c r="D61" s="12" t="s">
        <v>2231</v>
      </c>
      <c r="E61" s="0" t="s">
        <v>2190</v>
      </c>
      <c r="F61" s="32" t="s">
        <v>2173</v>
      </c>
      <c r="H61" s="12" t="s">
        <v>2291</v>
      </c>
      <c r="J61" s="0" t="s">
        <v>2292</v>
      </c>
      <c r="V61" s="32" t="s">
        <v>517</v>
      </c>
      <c r="AX61" s="119"/>
    </row>
    <row r="62" customFormat="false" ht="27" hidden="false" customHeight="false" outlineLevel="0" collapsed="false">
      <c r="A62" s="0" t="s">
        <v>750</v>
      </c>
      <c r="B62" s="0" t="s">
        <v>751</v>
      </c>
      <c r="C62" s="2"/>
      <c r="D62" s="12" t="s">
        <v>2234</v>
      </c>
      <c r="E62" s="0" t="s">
        <v>2190</v>
      </c>
      <c r="F62" s="32" t="s">
        <v>2173</v>
      </c>
      <c r="H62" s="12" t="s">
        <v>2293</v>
      </c>
      <c r="J62" s="120" t="s">
        <v>2294</v>
      </c>
      <c r="V62" s="32" t="s">
        <v>436</v>
      </c>
      <c r="AX62" s="119"/>
    </row>
    <row r="63" customFormat="false" ht="13.5" hidden="false" customHeight="false" outlineLevel="0" collapsed="false">
      <c r="A63" s="0" t="s">
        <v>760</v>
      </c>
      <c r="B63" s="0" t="s">
        <v>761</v>
      </c>
      <c r="C63" s="2"/>
      <c r="D63" s="12" t="s">
        <v>2237</v>
      </c>
      <c r="E63" s="0" t="s">
        <v>2193</v>
      </c>
      <c r="F63" s="32" t="s">
        <v>2176</v>
      </c>
      <c r="H63" s="12" t="s">
        <v>2295</v>
      </c>
      <c r="V63" s="73" t="s">
        <v>480</v>
      </c>
      <c r="AX63" s="119"/>
    </row>
    <row r="64" customFormat="false" ht="13.5" hidden="false" customHeight="false" outlineLevel="0" collapsed="false">
      <c r="A64" s="0" t="s">
        <v>772</v>
      </c>
      <c r="B64" s="0" t="s">
        <v>773</v>
      </c>
      <c r="C64" s="2"/>
      <c r="D64" s="12" t="s">
        <v>2240</v>
      </c>
      <c r="E64" s="0" t="s">
        <v>2196</v>
      </c>
      <c r="F64" s="32" t="s">
        <v>2179</v>
      </c>
      <c r="H64" s="12" t="s">
        <v>2296</v>
      </c>
      <c r="V64" s="32" t="s">
        <v>436</v>
      </c>
      <c r="AX64" s="119"/>
    </row>
    <row r="65" customFormat="false" ht="13.5" hidden="false" customHeight="false" outlineLevel="0" collapsed="false">
      <c r="A65" s="0" t="s">
        <v>783</v>
      </c>
      <c r="B65" s="0" t="s">
        <v>784</v>
      </c>
      <c r="C65" s="2"/>
      <c r="D65" s="12" t="s">
        <v>2243</v>
      </c>
      <c r="E65" s="0" t="s">
        <v>2193</v>
      </c>
      <c r="F65" s="32" t="s">
        <v>2176</v>
      </c>
      <c r="H65" s="12" t="s">
        <v>2297</v>
      </c>
      <c r="V65" s="32" t="s">
        <v>436</v>
      </c>
      <c r="AX65" s="119"/>
    </row>
    <row r="66" customFormat="false" ht="27" hidden="false" customHeight="false" outlineLevel="0" collapsed="false">
      <c r="A66" s="0" t="s">
        <v>791</v>
      </c>
      <c r="B66" s="0" t="s">
        <v>792</v>
      </c>
      <c r="C66" s="2"/>
      <c r="D66" s="12" t="s">
        <v>2243</v>
      </c>
      <c r="E66" s="0" t="s">
        <v>2193</v>
      </c>
      <c r="F66" s="32" t="s">
        <v>2176</v>
      </c>
      <c r="H66" s="12" t="s">
        <v>2298</v>
      </c>
      <c r="V66" s="32" t="s">
        <v>436</v>
      </c>
      <c r="AX66" s="119"/>
    </row>
    <row r="67" customFormat="false" ht="13.5" hidden="false" customHeight="false" outlineLevel="0" collapsed="false">
      <c r="A67" s="0" t="s">
        <v>798</v>
      </c>
      <c r="B67" s="0" t="s">
        <v>799</v>
      </c>
      <c r="C67" s="2"/>
      <c r="D67" s="12" t="s">
        <v>2243</v>
      </c>
      <c r="E67" s="0" t="s">
        <v>2193</v>
      </c>
      <c r="F67" s="32" t="s">
        <v>2176</v>
      </c>
      <c r="H67" s="12" t="s">
        <v>2299</v>
      </c>
      <c r="V67" s="32" t="s">
        <v>812</v>
      </c>
      <c r="AX67" s="119"/>
      <c r="BG67" s="32"/>
    </row>
    <row r="68" customFormat="false" ht="13.5" hidden="false" customHeight="false" outlineLevel="0" collapsed="false">
      <c r="A68" s="0" t="s">
        <v>806</v>
      </c>
      <c r="B68" s="0" t="s">
        <v>807</v>
      </c>
      <c r="C68" s="2"/>
      <c r="D68" s="12" t="s">
        <v>2246</v>
      </c>
      <c r="E68" s="0" t="s">
        <v>2199</v>
      </c>
      <c r="F68" s="32" t="s">
        <v>2176</v>
      </c>
      <c r="H68" s="12" t="s">
        <v>2300</v>
      </c>
      <c r="V68" s="32" t="s">
        <v>517</v>
      </c>
      <c r="AX68" s="119"/>
    </row>
    <row r="69" customFormat="false" ht="13.5" hidden="false" customHeight="false" outlineLevel="0" collapsed="false">
      <c r="A69" s="0" t="s">
        <v>824</v>
      </c>
      <c r="B69" s="0" t="s">
        <v>825</v>
      </c>
      <c r="C69" s="2"/>
      <c r="D69" s="12" t="s">
        <v>2249</v>
      </c>
      <c r="E69" s="0" t="s">
        <v>2202</v>
      </c>
      <c r="F69" s="32" t="s">
        <v>2182</v>
      </c>
      <c r="H69" s="12" t="s">
        <v>2301</v>
      </c>
      <c r="V69" s="32" t="s">
        <v>517</v>
      </c>
      <c r="AX69" s="119"/>
    </row>
    <row r="70" customFormat="false" ht="13.5" hidden="false" customHeight="false" outlineLevel="0" collapsed="false">
      <c r="A70" s="0" t="s">
        <v>835</v>
      </c>
      <c r="B70" s="0" t="s">
        <v>836</v>
      </c>
      <c r="C70" s="2"/>
      <c r="D70" s="12" t="s">
        <v>2252</v>
      </c>
      <c r="E70" s="0" t="s">
        <v>2202</v>
      </c>
      <c r="F70" s="32" t="s">
        <v>2182</v>
      </c>
      <c r="H70" s="12" t="s">
        <v>2302</v>
      </c>
      <c r="V70" s="32" t="s">
        <v>517</v>
      </c>
      <c r="AX70" s="119"/>
    </row>
    <row r="71" customFormat="false" ht="13.5" hidden="false" customHeight="false" outlineLevel="0" collapsed="false">
      <c r="A71" s="0" t="s">
        <v>844</v>
      </c>
      <c r="B71" s="0" t="s">
        <v>845</v>
      </c>
      <c r="C71" s="2"/>
      <c r="D71" s="12" t="s">
        <v>2255</v>
      </c>
      <c r="E71" s="0" t="s">
        <v>2202</v>
      </c>
      <c r="F71" s="32" t="s">
        <v>2182</v>
      </c>
      <c r="H71" s="12" t="s">
        <v>2303</v>
      </c>
      <c r="V71" s="32" t="s">
        <v>517</v>
      </c>
      <c r="AX71" s="119"/>
    </row>
    <row r="72" customFormat="false" ht="13.5" hidden="false" customHeight="false" outlineLevel="0" collapsed="false">
      <c r="A72" s="0" t="s">
        <v>854</v>
      </c>
      <c r="B72" s="0" t="s">
        <v>855</v>
      </c>
      <c r="C72" s="2"/>
      <c r="D72" s="12" t="s">
        <v>2255</v>
      </c>
      <c r="E72" s="0" t="s">
        <v>2202</v>
      </c>
      <c r="F72" s="32" t="s">
        <v>2182</v>
      </c>
      <c r="H72" s="12" t="s">
        <v>2304</v>
      </c>
      <c r="V72" s="32" t="s">
        <v>781</v>
      </c>
      <c r="AX72" s="119"/>
    </row>
    <row r="73" customFormat="false" ht="13.5" hidden="false" customHeight="false" outlineLevel="0" collapsed="false">
      <c r="A73" s="0" t="s">
        <v>862</v>
      </c>
      <c r="B73" s="0" t="s">
        <v>863</v>
      </c>
      <c r="C73" s="2"/>
      <c r="D73" s="12" t="s">
        <v>2257</v>
      </c>
      <c r="E73" s="0" t="s">
        <v>2205</v>
      </c>
      <c r="F73" s="32" t="s">
        <v>2185</v>
      </c>
      <c r="H73" s="12" t="s">
        <v>2305</v>
      </c>
      <c r="V73" s="32" t="s">
        <v>781</v>
      </c>
      <c r="AX73" s="119"/>
    </row>
    <row r="74" customFormat="false" ht="27" hidden="false" customHeight="false" outlineLevel="0" collapsed="false">
      <c r="A74" s="0" t="s">
        <v>872</v>
      </c>
      <c r="B74" s="0" t="s">
        <v>873</v>
      </c>
      <c r="C74" s="2"/>
      <c r="D74" s="12" t="s">
        <v>2257</v>
      </c>
      <c r="E74" s="0" t="s">
        <v>2205</v>
      </c>
      <c r="F74" s="32" t="s">
        <v>2185</v>
      </c>
      <c r="H74" s="12" t="s">
        <v>2306</v>
      </c>
      <c r="V74" s="32" t="s">
        <v>781</v>
      </c>
      <c r="AX74" s="119"/>
    </row>
    <row r="75" customFormat="false" ht="13.5" hidden="false" customHeight="false" outlineLevel="0" collapsed="false">
      <c r="A75" s="0" t="s">
        <v>880</v>
      </c>
      <c r="B75" s="0" t="s">
        <v>881</v>
      </c>
      <c r="C75" s="2"/>
      <c r="D75" s="12" t="s">
        <v>2257</v>
      </c>
      <c r="E75" s="0" t="s">
        <v>2205</v>
      </c>
      <c r="F75" s="32" t="s">
        <v>2185</v>
      </c>
      <c r="H75" s="12" t="s">
        <v>2307</v>
      </c>
      <c r="V75" s="32" t="s">
        <v>436</v>
      </c>
      <c r="AX75" s="119"/>
    </row>
    <row r="76" customFormat="false" ht="13.5" hidden="false" customHeight="false" outlineLevel="0" collapsed="false">
      <c r="A76" s="0" t="s">
        <v>885</v>
      </c>
      <c r="B76" s="0" t="s">
        <v>886</v>
      </c>
      <c r="C76" s="2"/>
      <c r="D76" s="12" t="s">
        <v>2259</v>
      </c>
      <c r="E76" s="0" t="s">
        <v>2208</v>
      </c>
      <c r="F76" s="32" t="s">
        <v>2185</v>
      </c>
      <c r="H76" s="12" t="s">
        <v>2308</v>
      </c>
      <c r="V76" s="32" t="s">
        <v>436</v>
      </c>
      <c r="AX76" s="119"/>
    </row>
    <row r="77" customFormat="false" ht="27" hidden="false" customHeight="false" outlineLevel="0" collapsed="false">
      <c r="A77" s="0" t="s">
        <v>893</v>
      </c>
      <c r="B77" s="0" t="s">
        <v>894</v>
      </c>
      <c r="C77" s="2"/>
      <c r="D77" s="12" t="s">
        <v>2259</v>
      </c>
      <c r="E77" s="0" t="s">
        <v>2208</v>
      </c>
      <c r="F77" s="32" t="s">
        <v>2185</v>
      </c>
      <c r="H77" s="12" t="s">
        <v>2309</v>
      </c>
      <c r="V77" s="32" t="s">
        <v>781</v>
      </c>
      <c r="AX77" s="119"/>
    </row>
    <row r="78" customFormat="false" ht="13.5" hidden="false" customHeight="false" outlineLevel="0" collapsed="false">
      <c r="A78" s="0" t="s">
        <v>898</v>
      </c>
      <c r="B78" s="0" t="s">
        <v>899</v>
      </c>
      <c r="C78" s="2"/>
      <c r="D78" s="12" t="s">
        <v>2261</v>
      </c>
      <c r="E78" s="0" t="s">
        <v>2205</v>
      </c>
      <c r="F78" s="32" t="s">
        <v>2185</v>
      </c>
      <c r="H78" s="12" t="s">
        <v>2310</v>
      </c>
      <c r="V78" s="32" t="s">
        <v>781</v>
      </c>
      <c r="AX78" s="119"/>
    </row>
    <row r="79" customFormat="false" ht="13.5" hidden="false" customHeight="false" outlineLevel="0" collapsed="false">
      <c r="A79" s="0" t="s">
        <v>905</v>
      </c>
      <c r="B79" s="0" t="s">
        <v>906</v>
      </c>
      <c r="C79" s="2"/>
      <c r="D79" s="12" t="s">
        <v>2261</v>
      </c>
      <c r="E79" s="0" t="s">
        <v>2205</v>
      </c>
      <c r="F79" s="32" t="s">
        <v>2185</v>
      </c>
      <c r="H79" s="12" t="s">
        <v>2311</v>
      </c>
      <c r="V79" s="32" t="s">
        <v>917</v>
      </c>
      <c r="AX79" s="119"/>
    </row>
    <row r="80" customFormat="false" ht="13.5" hidden="false" customHeight="false" outlineLevel="0" collapsed="false">
      <c r="A80" s="0" t="s">
        <v>911</v>
      </c>
      <c r="B80" s="0" t="s">
        <v>912</v>
      </c>
      <c r="C80" s="2"/>
      <c r="D80" s="12" t="s">
        <v>2263</v>
      </c>
      <c r="E80" s="0" t="s">
        <v>2211</v>
      </c>
      <c r="F80" s="32" t="s">
        <v>2185</v>
      </c>
      <c r="H80" s="12" t="s">
        <v>2312</v>
      </c>
      <c r="V80" s="32" t="s">
        <v>917</v>
      </c>
      <c r="AX80" s="119"/>
    </row>
    <row r="81" customFormat="false" ht="13.5" hidden="false" customHeight="false" outlineLevel="0" collapsed="false">
      <c r="A81" s="0" t="s">
        <v>922</v>
      </c>
      <c r="B81" s="0" t="s">
        <v>923</v>
      </c>
      <c r="C81" s="2"/>
      <c r="D81" s="12" t="s">
        <v>2263</v>
      </c>
      <c r="E81" s="0" t="s">
        <v>2211</v>
      </c>
      <c r="F81" s="32" t="s">
        <v>2185</v>
      </c>
      <c r="H81" s="12" t="s">
        <v>2313</v>
      </c>
      <c r="V81" s="32" t="s">
        <v>781</v>
      </c>
      <c r="AX81" s="119"/>
    </row>
    <row r="82" customFormat="false" ht="13.5" hidden="false" customHeight="false" outlineLevel="0" collapsed="false">
      <c r="A82" s="0" t="s">
        <v>927</v>
      </c>
      <c r="B82" s="0" t="s">
        <v>928</v>
      </c>
      <c r="C82" s="2"/>
      <c r="D82" s="12" t="s">
        <v>2265</v>
      </c>
      <c r="E82" s="0" t="s">
        <v>2214</v>
      </c>
      <c r="F82" s="32" t="s">
        <v>2185</v>
      </c>
      <c r="H82" s="12" t="s">
        <v>2314</v>
      </c>
      <c r="V82" s="32" t="s">
        <v>436</v>
      </c>
      <c r="AX82" s="119"/>
    </row>
    <row r="83" customFormat="false" ht="13.5" hidden="false" customHeight="false" outlineLevel="0" collapsed="false">
      <c r="A83" s="0" t="s">
        <v>935</v>
      </c>
      <c r="B83" s="0" t="s">
        <v>936</v>
      </c>
      <c r="C83" s="2"/>
      <c r="D83" s="12" t="s">
        <v>2267</v>
      </c>
      <c r="E83" s="0" t="s">
        <v>2208</v>
      </c>
      <c r="F83" s="32" t="s">
        <v>2185</v>
      </c>
      <c r="H83" s="12" t="s">
        <v>2315</v>
      </c>
      <c r="V83" s="32" t="s">
        <v>917</v>
      </c>
      <c r="AX83" s="119"/>
    </row>
    <row r="84" customFormat="false" ht="27" hidden="false" customHeight="false" outlineLevel="0" collapsed="false">
      <c r="A84" s="0" t="s">
        <v>943</v>
      </c>
      <c r="B84" s="0" t="s">
        <v>944</v>
      </c>
      <c r="C84" s="2"/>
      <c r="D84" s="12" t="s">
        <v>2269</v>
      </c>
      <c r="E84" s="0" t="s">
        <v>2211</v>
      </c>
      <c r="F84" s="32" t="s">
        <v>2185</v>
      </c>
      <c r="H84" s="12" t="s">
        <v>2316</v>
      </c>
      <c r="V84" s="32" t="s">
        <v>917</v>
      </c>
      <c r="AX84" s="119"/>
    </row>
    <row r="85" customFormat="false" ht="27" hidden="false" customHeight="false" outlineLevel="0" collapsed="false">
      <c r="A85" s="0" t="s">
        <v>951</v>
      </c>
      <c r="B85" s="0" t="s">
        <v>952</v>
      </c>
      <c r="C85" s="2"/>
      <c r="D85" s="12" t="s">
        <v>2269</v>
      </c>
      <c r="E85" s="0" t="s">
        <v>2211</v>
      </c>
      <c r="F85" s="32" t="s">
        <v>2185</v>
      </c>
      <c r="H85" s="12" t="s">
        <v>2317</v>
      </c>
      <c r="V85" s="32" t="s">
        <v>781</v>
      </c>
      <c r="AX85" s="119"/>
    </row>
    <row r="86" customFormat="false" ht="27" hidden="false" customHeight="false" outlineLevel="0" collapsed="false">
      <c r="A86" s="0" t="s">
        <v>956</v>
      </c>
      <c r="B86" s="0" t="s">
        <v>957</v>
      </c>
      <c r="C86" s="2"/>
      <c r="D86" s="12" t="s">
        <v>2271</v>
      </c>
      <c r="E86" s="0" t="s">
        <v>2214</v>
      </c>
      <c r="F86" s="32" t="s">
        <v>2185</v>
      </c>
      <c r="H86" s="12" t="s">
        <v>2318</v>
      </c>
      <c r="V86" s="32" t="s">
        <v>781</v>
      </c>
      <c r="AX86" s="119"/>
      <c r="BG86" s="32"/>
    </row>
    <row r="87" customFormat="false" ht="27" hidden="false" customHeight="false" outlineLevel="0" collapsed="false">
      <c r="A87" s="0" t="s">
        <v>965</v>
      </c>
      <c r="B87" s="0" t="s">
        <v>966</v>
      </c>
      <c r="C87" s="2"/>
      <c r="D87" s="12" t="s">
        <v>2273</v>
      </c>
      <c r="E87" s="0" t="s">
        <v>2217</v>
      </c>
      <c r="F87" s="32" t="s">
        <v>2185</v>
      </c>
      <c r="H87" s="12" t="s">
        <v>2319</v>
      </c>
      <c r="V87" s="32" t="s">
        <v>980</v>
      </c>
      <c r="AX87" s="119"/>
    </row>
    <row r="88" customFormat="false" ht="27" hidden="false" customHeight="false" outlineLevel="0" collapsed="false">
      <c r="A88" s="0" t="s">
        <v>974</v>
      </c>
      <c r="B88" s="120" t="s">
        <v>975</v>
      </c>
      <c r="C88" s="2"/>
      <c r="D88" s="12" t="s">
        <v>2275</v>
      </c>
      <c r="E88" s="0" t="s">
        <v>2220</v>
      </c>
      <c r="F88" s="32" t="s">
        <v>2188</v>
      </c>
      <c r="H88" s="12" t="s">
        <v>2320</v>
      </c>
      <c r="V88" s="32" t="s">
        <v>781</v>
      </c>
      <c r="AX88" s="119"/>
    </row>
    <row r="89" customFormat="false" ht="27" hidden="false" customHeight="false" outlineLevel="0" collapsed="false">
      <c r="A89" s="0" t="s">
        <v>988</v>
      </c>
      <c r="B89" s="0" t="s">
        <v>989</v>
      </c>
      <c r="C89" s="2"/>
      <c r="D89" s="12" t="s">
        <v>2277</v>
      </c>
      <c r="E89" s="0" t="s">
        <v>2223</v>
      </c>
      <c r="F89" s="32" t="s">
        <v>2188</v>
      </c>
      <c r="H89" s="12" t="s">
        <v>2321</v>
      </c>
      <c r="V89" s="32" t="s">
        <v>781</v>
      </c>
      <c r="AX89" s="119"/>
    </row>
    <row r="90" customFormat="false" ht="27" hidden="false" customHeight="false" outlineLevel="0" collapsed="false">
      <c r="A90" s="0" t="s">
        <v>997</v>
      </c>
      <c r="B90" s="0" t="s">
        <v>998</v>
      </c>
      <c r="C90" s="2"/>
      <c r="D90" s="12" t="s">
        <v>2277</v>
      </c>
      <c r="E90" s="0" t="s">
        <v>2223</v>
      </c>
      <c r="F90" s="32" t="s">
        <v>2188</v>
      </c>
      <c r="H90" s="12" t="s">
        <v>2322</v>
      </c>
      <c r="V90" s="32" t="s">
        <v>781</v>
      </c>
      <c r="AX90" s="119"/>
    </row>
    <row r="91" customFormat="false" ht="27" hidden="false" customHeight="false" outlineLevel="0" collapsed="false">
      <c r="A91" s="0" t="s">
        <v>1002</v>
      </c>
      <c r="B91" s="0" t="s">
        <v>1003</v>
      </c>
      <c r="C91" s="2"/>
      <c r="D91" s="12" t="s">
        <v>2279</v>
      </c>
      <c r="E91" s="0" t="s">
        <v>2223</v>
      </c>
      <c r="F91" s="32" t="s">
        <v>2188</v>
      </c>
      <c r="H91" s="12" t="s">
        <v>2323</v>
      </c>
      <c r="V91" s="32" t="s">
        <v>781</v>
      </c>
      <c r="AX91" s="119"/>
    </row>
    <row r="92" customFormat="false" ht="27" hidden="false" customHeight="false" outlineLevel="0" collapsed="false">
      <c r="A92" s="0" t="s">
        <v>1010</v>
      </c>
      <c r="B92" s="0" t="s">
        <v>1011</v>
      </c>
      <c r="C92" s="2"/>
      <c r="D92" s="12" t="s">
        <v>2279</v>
      </c>
      <c r="E92" s="0" t="s">
        <v>2223</v>
      </c>
      <c r="F92" s="32" t="s">
        <v>2188</v>
      </c>
      <c r="H92" s="12" t="s">
        <v>2324</v>
      </c>
      <c r="V92" s="32" t="s">
        <v>436</v>
      </c>
      <c r="AX92" s="119"/>
    </row>
    <row r="93" customFormat="false" ht="27" hidden="false" customHeight="false" outlineLevel="0" collapsed="false">
      <c r="A93" s="0" t="s">
        <v>1015</v>
      </c>
      <c r="B93" s="0" t="s">
        <v>1016</v>
      </c>
      <c r="C93" s="2"/>
      <c r="D93" s="12" t="s">
        <v>2281</v>
      </c>
      <c r="E93" s="0" t="s">
        <v>2226</v>
      </c>
      <c r="F93" s="32" t="s">
        <v>2188</v>
      </c>
      <c r="H93" s="12" t="s">
        <v>2325</v>
      </c>
      <c r="V93" s="32" t="s">
        <v>436</v>
      </c>
      <c r="AX93" s="119"/>
    </row>
    <row r="94" customFormat="false" ht="27" hidden="false" customHeight="false" outlineLevel="0" collapsed="false">
      <c r="A94" s="0" t="s">
        <v>1023</v>
      </c>
      <c r="B94" s="0" t="s">
        <v>1024</v>
      </c>
      <c r="C94" s="2"/>
      <c r="D94" s="12" t="s">
        <v>2281</v>
      </c>
      <c r="E94" s="0" t="s">
        <v>2226</v>
      </c>
      <c r="F94" s="32" t="s">
        <v>2188</v>
      </c>
      <c r="H94" s="12" t="s">
        <v>2326</v>
      </c>
      <c r="V94" s="32" t="s">
        <v>781</v>
      </c>
      <c r="AX94" s="119"/>
    </row>
    <row r="95" customFormat="false" ht="27" hidden="false" customHeight="false" outlineLevel="0" collapsed="false">
      <c r="A95" s="0" t="s">
        <v>1028</v>
      </c>
      <c r="B95" s="0" t="s">
        <v>1029</v>
      </c>
      <c r="C95" s="2"/>
      <c r="D95" s="12" t="s">
        <v>2283</v>
      </c>
      <c r="E95" s="0" t="s">
        <v>2223</v>
      </c>
      <c r="F95" s="32" t="s">
        <v>2188</v>
      </c>
      <c r="H95" s="12" t="s">
        <v>2327</v>
      </c>
      <c r="V95" s="32" t="s">
        <v>781</v>
      </c>
      <c r="AX95" s="119"/>
    </row>
    <row r="96" customFormat="false" ht="41.25" hidden="false" customHeight="false" outlineLevel="0" collapsed="false">
      <c r="A96" s="0" t="s">
        <v>1036</v>
      </c>
      <c r="B96" s="0" t="s">
        <v>1037</v>
      </c>
      <c r="C96" s="2"/>
      <c r="D96" s="12" t="s">
        <v>2283</v>
      </c>
      <c r="E96" s="0" t="s">
        <v>2223</v>
      </c>
      <c r="F96" s="32" t="s">
        <v>2188</v>
      </c>
      <c r="H96" s="12" t="s">
        <v>2328</v>
      </c>
      <c r="V96" s="32" t="s">
        <v>781</v>
      </c>
      <c r="AX96" s="119"/>
    </row>
    <row r="97" customFormat="false" ht="41.25" hidden="false" customHeight="false" outlineLevel="0" collapsed="false">
      <c r="A97" s="0" t="s">
        <v>1041</v>
      </c>
      <c r="B97" s="0" t="s">
        <v>1042</v>
      </c>
      <c r="C97" s="2"/>
      <c r="D97" s="12" t="s">
        <v>2285</v>
      </c>
      <c r="E97" s="0" t="s">
        <v>2229</v>
      </c>
      <c r="F97" s="32" t="s">
        <v>2191</v>
      </c>
      <c r="H97" s="12" t="s">
        <v>2329</v>
      </c>
      <c r="V97" s="32" t="s">
        <v>781</v>
      </c>
      <c r="AX97" s="119"/>
    </row>
    <row r="98" customFormat="false" ht="27" hidden="false" customHeight="false" outlineLevel="0" collapsed="false">
      <c r="A98" s="0" t="s">
        <v>1051</v>
      </c>
      <c r="B98" s="0" t="s">
        <v>1052</v>
      </c>
      <c r="C98" s="2"/>
      <c r="D98" s="12" t="s">
        <v>2285</v>
      </c>
      <c r="E98" s="0" t="s">
        <v>2229</v>
      </c>
      <c r="F98" s="32" t="s">
        <v>2191</v>
      </c>
      <c r="H98" s="12" t="s">
        <v>2330</v>
      </c>
      <c r="V98" s="32" t="s">
        <v>781</v>
      </c>
      <c r="AX98" s="119"/>
    </row>
    <row r="99" customFormat="false" ht="27" hidden="false" customHeight="false" outlineLevel="0" collapsed="false">
      <c r="A99" s="0" t="s">
        <v>1056</v>
      </c>
      <c r="B99" s="0" t="s">
        <v>1057</v>
      </c>
      <c r="C99" s="2"/>
      <c r="D99" s="12" t="s">
        <v>2285</v>
      </c>
      <c r="E99" s="0" t="s">
        <v>2229</v>
      </c>
      <c r="F99" s="32" t="s">
        <v>2191</v>
      </c>
      <c r="H99" s="12" t="s">
        <v>2331</v>
      </c>
      <c r="V99" s="32" t="s">
        <v>1069</v>
      </c>
      <c r="AX99" s="119"/>
    </row>
    <row r="100" customFormat="false" ht="27" hidden="false" customHeight="false" outlineLevel="0" collapsed="false">
      <c r="A100" s="0" t="s">
        <v>1061</v>
      </c>
      <c r="B100" s="0" t="s">
        <v>1062</v>
      </c>
      <c r="C100" s="2"/>
      <c r="D100" s="12" t="s">
        <v>2287</v>
      </c>
      <c r="E100" s="0" t="s">
        <v>2232</v>
      </c>
      <c r="F100" s="32" t="s">
        <v>2194</v>
      </c>
      <c r="H100" s="12" t="s">
        <v>2332</v>
      </c>
      <c r="V100" s="32" t="s">
        <v>1090</v>
      </c>
      <c r="AX100" s="119"/>
    </row>
    <row r="101" customFormat="false" ht="27" hidden="false" customHeight="false" outlineLevel="0" collapsed="false">
      <c r="A101" s="0" t="s">
        <v>1082</v>
      </c>
      <c r="B101" s="0" t="s">
        <v>1083</v>
      </c>
      <c r="C101" s="2"/>
      <c r="D101" s="12" t="s">
        <v>2289</v>
      </c>
      <c r="E101" s="0" t="s">
        <v>2235</v>
      </c>
      <c r="F101" s="32" t="s">
        <v>2197</v>
      </c>
      <c r="H101" s="12" t="s">
        <v>2333</v>
      </c>
      <c r="V101" s="32" t="s">
        <v>1090</v>
      </c>
      <c r="AX101" s="119"/>
    </row>
    <row r="102" customFormat="false" ht="27" hidden="false" customHeight="false" outlineLevel="0" collapsed="false">
      <c r="A102" s="0" t="s">
        <v>1105</v>
      </c>
      <c r="B102" s="0" t="s">
        <v>1106</v>
      </c>
      <c r="C102" s="2"/>
      <c r="D102" s="12" t="s">
        <v>2291</v>
      </c>
      <c r="E102" s="0" t="s">
        <v>2238</v>
      </c>
      <c r="F102" s="32" t="s">
        <v>2200</v>
      </c>
      <c r="H102" s="12" t="s">
        <v>2334</v>
      </c>
      <c r="V102" s="32" t="s">
        <v>917</v>
      </c>
      <c r="AX102" s="119"/>
      <c r="BG102" s="52"/>
    </row>
    <row r="103" customFormat="false" ht="27" hidden="false" customHeight="false" outlineLevel="0" collapsed="false">
      <c r="A103" s="52" t="s">
        <v>1116</v>
      </c>
      <c r="B103" s="53" t="s">
        <v>1117</v>
      </c>
      <c r="C103" s="2"/>
      <c r="D103" s="12" t="s">
        <v>2293</v>
      </c>
      <c r="E103" s="0" t="s">
        <v>2241</v>
      </c>
      <c r="F103" s="32" t="s">
        <v>2176</v>
      </c>
      <c r="H103" s="12" t="s">
        <v>2335</v>
      </c>
      <c r="V103" s="32" t="s">
        <v>781</v>
      </c>
      <c r="AX103" s="119"/>
      <c r="BG103" s="52"/>
    </row>
    <row r="104" customFormat="false" ht="27" hidden="false" customHeight="true" outlineLevel="0" collapsed="false">
      <c r="A104" s="52" t="s">
        <v>1125</v>
      </c>
      <c r="B104" s="53" t="s">
        <v>1126</v>
      </c>
      <c r="C104" s="2"/>
      <c r="D104" s="12" t="s">
        <v>2295</v>
      </c>
      <c r="E104" s="0" t="s">
        <v>2244</v>
      </c>
      <c r="F104" s="32" t="s">
        <v>2176</v>
      </c>
      <c r="H104" s="12" t="s">
        <v>2336</v>
      </c>
      <c r="V104" s="32" t="s">
        <v>781</v>
      </c>
      <c r="AX104" s="119"/>
      <c r="BG104" s="52"/>
    </row>
    <row r="105" customFormat="false" ht="27" hidden="false" customHeight="false" outlineLevel="0" collapsed="false">
      <c r="A105" s="52" t="s">
        <v>2337</v>
      </c>
      <c r="B105" s="53" t="s">
        <v>2338</v>
      </c>
      <c r="C105" s="2"/>
      <c r="D105" s="12" t="s">
        <v>2295</v>
      </c>
      <c r="E105" s="0" t="s">
        <v>2244</v>
      </c>
      <c r="F105" s="32" t="s">
        <v>2176</v>
      </c>
      <c r="H105" s="12" t="s">
        <v>2339</v>
      </c>
      <c r="V105" s="32" t="s">
        <v>781</v>
      </c>
      <c r="AX105" s="119"/>
      <c r="BG105" s="52"/>
    </row>
    <row r="106" customFormat="false" ht="27" hidden="false" customHeight="false" outlineLevel="0" collapsed="false">
      <c r="A106" s="52" t="s">
        <v>1130</v>
      </c>
      <c r="B106" s="53" t="s">
        <v>1131</v>
      </c>
      <c r="C106" s="2"/>
      <c r="D106" s="12" t="s">
        <v>2296</v>
      </c>
      <c r="E106" s="0" t="s">
        <v>2205</v>
      </c>
      <c r="F106" s="32" t="s">
        <v>2185</v>
      </c>
      <c r="H106" s="12" t="s">
        <v>2340</v>
      </c>
      <c r="V106" s="32" t="s">
        <v>781</v>
      </c>
      <c r="AX106" s="119"/>
      <c r="BG106" s="52"/>
    </row>
    <row r="107" customFormat="false" ht="27" hidden="false" customHeight="false" outlineLevel="0" collapsed="false">
      <c r="A107" s="52" t="s">
        <v>2341</v>
      </c>
      <c r="B107" s="53" t="s">
        <v>2342</v>
      </c>
      <c r="C107" s="2"/>
      <c r="D107" s="12" t="s">
        <v>2296</v>
      </c>
      <c r="E107" s="0" t="s">
        <v>2205</v>
      </c>
      <c r="F107" s="32" t="s">
        <v>2185</v>
      </c>
      <c r="H107" s="12" t="s">
        <v>2343</v>
      </c>
      <c r="V107" s="32" t="s">
        <v>781</v>
      </c>
      <c r="AX107" s="119"/>
    </row>
    <row r="108" customFormat="false" ht="27" hidden="false" customHeight="false" outlineLevel="0" collapsed="false">
      <c r="A108" s="0" t="s">
        <v>1134</v>
      </c>
      <c r="B108" s="0" t="s">
        <v>1135</v>
      </c>
      <c r="C108" s="2"/>
      <c r="D108" s="12" t="s">
        <v>2297</v>
      </c>
      <c r="E108" s="0" t="s">
        <v>2247</v>
      </c>
      <c r="F108" s="32" t="s">
        <v>2203</v>
      </c>
      <c r="H108" s="12" t="s">
        <v>2344</v>
      </c>
      <c r="V108" s="32" t="s">
        <v>781</v>
      </c>
      <c r="AX108" s="119"/>
    </row>
    <row r="109" customFormat="false" ht="27" hidden="false" customHeight="false" outlineLevel="0" collapsed="false">
      <c r="A109" s="0" t="s">
        <v>1154</v>
      </c>
      <c r="B109" s="0" t="s">
        <v>1155</v>
      </c>
      <c r="C109" s="2"/>
      <c r="D109" s="12" t="s">
        <v>2298</v>
      </c>
      <c r="E109" s="0" t="s">
        <v>2247</v>
      </c>
      <c r="F109" s="32" t="s">
        <v>2203</v>
      </c>
      <c r="H109" s="12" t="s">
        <v>2345</v>
      </c>
      <c r="V109" s="32" t="s">
        <v>781</v>
      </c>
      <c r="AX109" s="119"/>
    </row>
    <row r="110" customFormat="false" ht="27" hidden="false" customHeight="false" outlineLevel="0" collapsed="false">
      <c r="A110" s="0" t="s">
        <v>1161</v>
      </c>
      <c r="B110" s="0" t="s">
        <v>1162</v>
      </c>
      <c r="C110" s="2"/>
      <c r="D110" s="12" t="s">
        <v>2298</v>
      </c>
      <c r="E110" s="0" t="s">
        <v>2247</v>
      </c>
      <c r="F110" s="32" t="s">
        <v>2203</v>
      </c>
      <c r="H110" s="12" t="s">
        <v>2346</v>
      </c>
      <c r="V110" s="32" t="s">
        <v>781</v>
      </c>
      <c r="AX110" s="119"/>
    </row>
    <row r="111" customFormat="false" ht="27" hidden="false" customHeight="false" outlineLevel="0" collapsed="false">
      <c r="A111" s="0" t="s">
        <v>1166</v>
      </c>
      <c r="B111" s="0" t="s">
        <v>1167</v>
      </c>
      <c r="C111" s="2"/>
      <c r="D111" s="12" t="s">
        <v>2299</v>
      </c>
      <c r="E111" s="0" t="s">
        <v>2247</v>
      </c>
      <c r="F111" s="32" t="s">
        <v>2203</v>
      </c>
      <c r="H111" s="12" t="s">
        <v>2347</v>
      </c>
      <c r="V111" s="32" t="s">
        <v>781</v>
      </c>
      <c r="AX111" s="119"/>
    </row>
    <row r="112" customFormat="false" ht="27" hidden="false" customHeight="false" outlineLevel="0" collapsed="false">
      <c r="A112" s="0" t="s">
        <v>1172</v>
      </c>
      <c r="B112" s="0" t="s">
        <v>1173</v>
      </c>
      <c r="C112" s="2"/>
      <c r="D112" s="12" t="s">
        <v>2300</v>
      </c>
      <c r="E112" s="0" t="s">
        <v>2247</v>
      </c>
      <c r="F112" s="32" t="s">
        <v>2203</v>
      </c>
      <c r="H112" s="12" t="s">
        <v>2348</v>
      </c>
      <c r="V112" s="32" t="s">
        <v>781</v>
      </c>
      <c r="AX112" s="119"/>
    </row>
    <row r="113" customFormat="false" ht="27" hidden="false" customHeight="false" outlineLevel="0" collapsed="false">
      <c r="A113" s="0" t="s">
        <v>1179</v>
      </c>
      <c r="B113" s="0" t="s">
        <v>1180</v>
      </c>
      <c r="C113" s="2"/>
      <c r="D113" s="12" t="s">
        <v>2300</v>
      </c>
      <c r="E113" s="0" t="s">
        <v>2247</v>
      </c>
      <c r="F113" s="32" t="s">
        <v>2203</v>
      </c>
      <c r="H113" s="12" t="s">
        <v>2349</v>
      </c>
      <c r="V113" s="32" t="s">
        <v>781</v>
      </c>
      <c r="AX113" s="119"/>
    </row>
    <row r="114" customFormat="false" ht="27" hidden="false" customHeight="false" outlineLevel="0" collapsed="false">
      <c r="A114" s="0" t="s">
        <v>1184</v>
      </c>
      <c r="B114" s="0" t="s">
        <v>1185</v>
      </c>
      <c r="C114" s="2"/>
      <c r="D114" s="12" t="s">
        <v>2300</v>
      </c>
      <c r="E114" s="0" t="s">
        <v>2247</v>
      </c>
      <c r="F114" s="32" t="s">
        <v>2203</v>
      </c>
      <c r="H114" s="12" t="s">
        <v>2350</v>
      </c>
      <c r="V114" s="32" t="s">
        <v>781</v>
      </c>
      <c r="AX114" s="119"/>
    </row>
    <row r="115" customFormat="false" ht="27" hidden="false" customHeight="false" outlineLevel="0" collapsed="false">
      <c r="A115" s="0" t="s">
        <v>1189</v>
      </c>
      <c r="B115" s="0" t="s">
        <v>1190</v>
      </c>
      <c r="C115" s="2"/>
      <c r="D115" s="12" t="s">
        <v>2301</v>
      </c>
      <c r="E115" s="0" t="s">
        <v>2247</v>
      </c>
      <c r="F115" s="32" t="s">
        <v>2203</v>
      </c>
      <c r="H115" s="12" t="s">
        <v>2351</v>
      </c>
      <c r="V115" s="32" t="s">
        <v>781</v>
      </c>
      <c r="AX115" s="119"/>
    </row>
    <row r="116" customFormat="false" ht="27" hidden="false" customHeight="false" outlineLevel="0" collapsed="false">
      <c r="A116" s="0" t="s">
        <v>1196</v>
      </c>
      <c r="B116" s="0" t="s">
        <v>1197</v>
      </c>
      <c r="C116" s="2"/>
      <c r="D116" s="12" t="s">
        <v>2301</v>
      </c>
      <c r="E116" s="0" t="s">
        <v>2247</v>
      </c>
      <c r="F116" s="32" t="s">
        <v>2203</v>
      </c>
      <c r="H116" s="12" t="s">
        <v>2352</v>
      </c>
      <c r="V116" s="32" t="s">
        <v>781</v>
      </c>
      <c r="AX116" s="119"/>
    </row>
    <row r="117" customFormat="false" ht="27" hidden="false" customHeight="false" outlineLevel="0" collapsed="false">
      <c r="A117" s="0" t="s">
        <v>1201</v>
      </c>
      <c r="B117" s="0" t="s">
        <v>1202</v>
      </c>
      <c r="C117" s="2"/>
      <c r="D117" s="12" t="s">
        <v>2301</v>
      </c>
      <c r="E117" s="0" t="s">
        <v>2247</v>
      </c>
      <c r="F117" s="32" t="s">
        <v>2203</v>
      </c>
      <c r="H117" s="12" t="s">
        <v>2353</v>
      </c>
      <c r="V117" s="32" t="s">
        <v>781</v>
      </c>
      <c r="AX117" s="119"/>
    </row>
    <row r="118" customFormat="false" ht="27" hidden="false" customHeight="false" outlineLevel="0" collapsed="false">
      <c r="A118" s="0" t="s">
        <v>1207</v>
      </c>
      <c r="B118" s="0" t="s">
        <v>1208</v>
      </c>
      <c r="C118" s="2"/>
      <c r="D118" s="12" t="s">
        <v>2302</v>
      </c>
      <c r="E118" s="0" t="s">
        <v>2247</v>
      </c>
      <c r="F118" s="32" t="s">
        <v>2203</v>
      </c>
      <c r="H118" s="12" t="s">
        <v>2354</v>
      </c>
      <c r="V118" s="32" t="s">
        <v>781</v>
      </c>
      <c r="AX118" s="119"/>
    </row>
    <row r="119" customFormat="false" ht="27" hidden="false" customHeight="false" outlineLevel="0" collapsed="false">
      <c r="A119" s="0" t="s">
        <v>1217</v>
      </c>
      <c r="B119" s="0" t="s">
        <v>1218</v>
      </c>
      <c r="C119" s="2"/>
      <c r="D119" s="12" t="s">
        <v>2302</v>
      </c>
      <c r="E119" s="0" t="s">
        <v>2247</v>
      </c>
      <c r="F119" s="32" t="s">
        <v>2203</v>
      </c>
      <c r="H119" s="12" t="s">
        <v>2355</v>
      </c>
      <c r="V119" s="32" t="s">
        <v>781</v>
      </c>
      <c r="AX119" s="119"/>
    </row>
    <row r="120" customFormat="false" ht="27" hidden="false" customHeight="false" outlineLevel="0" collapsed="false">
      <c r="A120" s="0" t="s">
        <v>1223</v>
      </c>
      <c r="B120" s="0" t="s">
        <v>1224</v>
      </c>
      <c r="C120" s="2"/>
      <c r="D120" s="12" t="s">
        <v>2302</v>
      </c>
      <c r="E120" s="0" t="s">
        <v>2247</v>
      </c>
      <c r="F120" s="32" t="s">
        <v>2203</v>
      </c>
      <c r="H120" s="12" t="s">
        <v>2356</v>
      </c>
      <c r="V120" s="32" t="s">
        <v>781</v>
      </c>
      <c r="AX120" s="119"/>
    </row>
    <row r="121" customFormat="false" ht="27" hidden="false" customHeight="false" outlineLevel="0" collapsed="false">
      <c r="A121" s="0" t="s">
        <v>1228</v>
      </c>
      <c r="B121" s="0" t="s">
        <v>1229</v>
      </c>
      <c r="C121" s="2"/>
      <c r="D121" s="12" t="s">
        <v>2303</v>
      </c>
      <c r="E121" s="0" t="s">
        <v>2247</v>
      </c>
      <c r="F121" s="32" t="s">
        <v>2203</v>
      </c>
      <c r="H121" s="12" t="s">
        <v>2357</v>
      </c>
      <c r="V121" s="32" t="s">
        <v>781</v>
      </c>
      <c r="AX121" s="119"/>
    </row>
    <row r="122" customFormat="false" ht="27" hidden="false" customHeight="false" outlineLevel="0" collapsed="false">
      <c r="A122" s="0" t="s">
        <v>1236</v>
      </c>
      <c r="B122" s="0" t="s">
        <v>1237</v>
      </c>
      <c r="C122" s="2"/>
      <c r="D122" s="12" t="s">
        <v>2303</v>
      </c>
      <c r="E122" s="0" t="s">
        <v>2247</v>
      </c>
      <c r="F122" s="32" t="s">
        <v>2203</v>
      </c>
      <c r="H122" s="12" t="s">
        <v>2358</v>
      </c>
      <c r="V122" s="32" t="s">
        <v>781</v>
      </c>
      <c r="AX122" s="119"/>
    </row>
    <row r="123" customFormat="false" ht="27" hidden="false" customHeight="false" outlineLevel="0" collapsed="false">
      <c r="A123" s="0" t="s">
        <v>1241</v>
      </c>
      <c r="B123" s="0" t="s">
        <v>1242</v>
      </c>
      <c r="C123" s="2"/>
      <c r="D123" s="12" t="s">
        <v>2304</v>
      </c>
      <c r="E123" s="0" t="s">
        <v>2247</v>
      </c>
      <c r="F123" s="32" t="s">
        <v>2203</v>
      </c>
      <c r="H123" s="12" t="s">
        <v>2359</v>
      </c>
      <c r="V123" s="32" t="s">
        <v>781</v>
      </c>
      <c r="AX123" s="119"/>
    </row>
    <row r="124" customFormat="false" ht="27" hidden="false" customHeight="false" outlineLevel="0" collapsed="false">
      <c r="A124" s="0" t="s">
        <v>1250</v>
      </c>
      <c r="B124" s="0" t="s">
        <v>1251</v>
      </c>
      <c r="C124" s="2"/>
      <c r="D124" s="12" t="s">
        <v>2305</v>
      </c>
      <c r="E124" s="0" t="s">
        <v>2250</v>
      </c>
      <c r="F124" s="32" t="s">
        <v>2206</v>
      </c>
      <c r="H124" s="12" t="s">
        <v>2360</v>
      </c>
      <c r="V124" s="32" t="s">
        <v>781</v>
      </c>
      <c r="AX124" s="119"/>
    </row>
    <row r="125" customFormat="false" ht="27" hidden="false" customHeight="false" outlineLevel="0" collapsed="false">
      <c r="A125" s="0" t="s">
        <v>1260</v>
      </c>
      <c r="B125" s="0" t="s">
        <v>1261</v>
      </c>
      <c r="C125" s="2"/>
      <c r="D125" s="12" t="s">
        <v>2306</v>
      </c>
      <c r="E125" s="0" t="s">
        <v>2250</v>
      </c>
      <c r="F125" s="32" t="s">
        <v>2206</v>
      </c>
      <c r="H125" s="12" t="s">
        <v>2361</v>
      </c>
      <c r="V125" s="32" t="s">
        <v>781</v>
      </c>
      <c r="AX125" s="119"/>
    </row>
    <row r="126" customFormat="false" ht="27" hidden="false" customHeight="false" outlineLevel="0" collapsed="false">
      <c r="A126" s="0" t="s">
        <v>1268</v>
      </c>
      <c r="B126" s="0" t="s">
        <v>1269</v>
      </c>
      <c r="C126" s="2"/>
      <c r="D126" s="12" t="s">
        <v>2306</v>
      </c>
      <c r="E126" s="0" t="s">
        <v>2250</v>
      </c>
      <c r="F126" s="32" t="s">
        <v>2206</v>
      </c>
      <c r="H126" s="12" t="s">
        <v>2362</v>
      </c>
      <c r="V126" s="32" t="s">
        <v>781</v>
      </c>
      <c r="AX126" s="119"/>
    </row>
    <row r="127" customFormat="false" ht="27" hidden="false" customHeight="false" outlineLevel="0" collapsed="false">
      <c r="A127" s="0" t="s">
        <v>1273</v>
      </c>
      <c r="B127" s="0" t="s">
        <v>1274</v>
      </c>
      <c r="C127" s="2"/>
      <c r="D127" s="12" t="s">
        <v>2307</v>
      </c>
      <c r="E127" s="0" t="s">
        <v>2250</v>
      </c>
      <c r="F127" s="32" t="s">
        <v>2206</v>
      </c>
      <c r="H127" s="12" t="s">
        <v>2363</v>
      </c>
      <c r="V127" s="32" t="s">
        <v>781</v>
      </c>
      <c r="AX127" s="119"/>
    </row>
    <row r="128" customFormat="false" ht="27" hidden="false" customHeight="false" outlineLevel="0" collapsed="false">
      <c r="A128" s="0" t="s">
        <v>1281</v>
      </c>
      <c r="B128" s="0" t="s">
        <v>1282</v>
      </c>
      <c r="C128" s="2"/>
      <c r="D128" s="12" t="s">
        <v>2308</v>
      </c>
      <c r="E128" s="0" t="s">
        <v>2250</v>
      </c>
      <c r="F128" s="32" t="s">
        <v>2206</v>
      </c>
      <c r="H128" s="12" t="s">
        <v>2364</v>
      </c>
      <c r="V128" s="32" t="s">
        <v>781</v>
      </c>
      <c r="AX128" s="119"/>
    </row>
    <row r="129" customFormat="false" ht="27" hidden="false" customHeight="false" outlineLevel="0" collapsed="false">
      <c r="A129" s="0" t="s">
        <v>1288</v>
      </c>
      <c r="B129" s="0" t="s">
        <v>1289</v>
      </c>
      <c r="C129" s="2"/>
      <c r="D129" s="12" t="s">
        <v>2308</v>
      </c>
      <c r="E129" s="0" t="s">
        <v>2250</v>
      </c>
      <c r="F129" s="32" t="s">
        <v>2206</v>
      </c>
      <c r="H129" s="12" t="s">
        <v>2365</v>
      </c>
      <c r="V129" s="32" t="s">
        <v>781</v>
      </c>
      <c r="AX129" s="119"/>
    </row>
    <row r="130" customFormat="false" ht="27" hidden="false" customHeight="false" outlineLevel="0" collapsed="false">
      <c r="A130" s="0" t="s">
        <v>1293</v>
      </c>
      <c r="B130" s="0" t="s">
        <v>1294</v>
      </c>
      <c r="C130" s="2"/>
      <c r="D130" s="12" t="s">
        <v>2308</v>
      </c>
      <c r="E130" s="0" t="s">
        <v>2250</v>
      </c>
      <c r="F130" s="32" t="s">
        <v>2206</v>
      </c>
      <c r="H130" s="12" t="s">
        <v>2366</v>
      </c>
      <c r="V130" s="32" t="s">
        <v>781</v>
      </c>
      <c r="AX130" s="119"/>
    </row>
    <row r="131" customFormat="false" ht="27" hidden="false" customHeight="false" outlineLevel="0" collapsed="false">
      <c r="A131" s="0" t="s">
        <v>1298</v>
      </c>
      <c r="B131" s="0" t="s">
        <v>1299</v>
      </c>
      <c r="C131" s="2"/>
      <c r="D131" s="12" t="s">
        <v>2309</v>
      </c>
      <c r="E131" s="0" t="s">
        <v>2250</v>
      </c>
      <c r="F131" s="32" t="s">
        <v>2206</v>
      </c>
      <c r="H131" s="12" t="s">
        <v>2367</v>
      </c>
      <c r="V131" s="32" t="s">
        <v>781</v>
      </c>
      <c r="AX131" s="119"/>
    </row>
    <row r="132" customFormat="false" ht="27" hidden="false" customHeight="false" outlineLevel="0" collapsed="false">
      <c r="A132" s="0" t="s">
        <v>1304</v>
      </c>
      <c r="B132" s="0" t="s">
        <v>1305</v>
      </c>
      <c r="C132" s="2"/>
      <c r="D132" s="12" t="s">
        <v>2310</v>
      </c>
      <c r="E132" s="0" t="s">
        <v>2250</v>
      </c>
      <c r="F132" s="32" t="s">
        <v>2206</v>
      </c>
      <c r="H132" s="12" t="s">
        <v>2368</v>
      </c>
      <c r="V132" s="32" t="s">
        <v>781</v>
      </c>
      <c r="AX132" s="119"/>
    </row>
    <row r="133" customFormat="false" ht="27" hidden="false" customHeight="false" outlineLevel="0" collapsed="false">
      <c r="A133" s="0" t="s">
        <v>1310</v>
      </c>
      <c r="B133" s="0" t="s">
        <v>1311</v>
      </c>
      <c r="C133" s="2"/>
      <c r="D133" s="12" t="s">
        <v>2310</v>
      </c>
      <c r="E133" s="0" t="s">
        <v>2250</v>
      </c>
      <c r="F133" s="32" t="s">
        <v>2206</v>
      </c>
      <c r="H133" s="12" t="s">
        <v>2369</v>
      </c>
      <c r="V133" s="32" t="s">
        <v>781</v>
      </c>
      <c r="AX133" s="119"/>
    </row>
    <row r="134" customFormat="false" ht="27" hidden="false" customHeight="false" outlineLevel="0" collapsed="false">
      <c r="A134" s="0" t="s">
        <v>1316</v>
      </c>
      <c r="B134" s="0" t="s">
        <v>1317</v>
      </c>
      <c r="C134" s="2"/>
      <c r="D134" s="12" t="s">
        <v>2310</v>
      </c>
      <c r="E134" s="0" t="s">
        <v>2250</v>
      </c>
      <c r="F134" s="32" t="s">
        <v>2206</v>
      </c>
      <c r="H134" s="12" t="s">
        <v>2370</v>
      </c>
      <c r="V134" s="32" t="s">
        <v>781</v>
      </c>
      <c r="AX134" s="119"/>
    </row>
    <row r="135" customFormat="false" ht="27" hidden="false" customHeight="false" outlineLevel="0" collapsed="false">
      <c r="A135" s="0" t="s">
        <v>1321</v>
      </c>
      <c r="B135" s="0" t="s">
        <v>1322</v>
      </c>
      <c r="C135" s="2"/>
      <c r="D135" s="12" t="s">
        <v>2311</v>
      </c>
      <c r="E135" s="0" t="s">
        <v>2250</v>
      </c>
      <c r="F135" s="32" t="s">
        <v>2206</v>
      </c>
      <c r="H135" s="12" t="s">
        <v>2371</v>
      </c>
      <c r="V135" s="32" t="s">
        <v>781</v>
      </c>
      <c r="AX135" s="119"/>
    </row>
    <row r="136" customFormat="false" ht="27" hidden="false" customHeight="false" outlineLevel="0" collapsed="false">
      <c r="A136" s="0" t="s">
        <v>1329</v>
      </c>
      <c r="B136" s="0" t="s">
        <v>1330</v>
      </c>
      <c r="C136" s="2"/>
      <c r="D136" s="12" t="s">
        <v>2311</v>
      </c>
      <c r="E136" s="0" t="s">
        <v>2250</v>
      </c>
      <c r="F136" s="32" t="s">
        <v>2206</v>
      </c>
      <c r="H136" s="12" t="s">
        <v>2372</v>
      </c>
      <c r="V136" s="32" t="s">
        <v>781</v>
      </c>
      <c r="AX136" s="119"/>
    </row>
    <row r="137" customFormat="false" ht="27" hidden="false" customHeight="false" outlineLevel="0" collapsed="false">
      <c r="A137" s="0" t="s">
        <v>1335</v>
      </c>
      <c r="B137" s="0" t="s">
        <v>1336</v>
      </c>
      <c r="C137" s="2"/>
      <c r="D137" s="12" t="s">
        <v>2311</v>
      </c>
      <c r="E137" s="0" t="s">
        <v>2250</v>
      </c>
      <c r="F137" s="32" t="s">
        <v>2206</v>
      </c>
      <c r="H137" s="12" t="s">
        <v>2373</v>
      </c>
      <c r="V137" s="32" t="s">
        <v>781</v>
      </c>
      <c r="AX137" s="119"/>
    </row>
    <row r="138" customFormat="false" ht="27" hidden="false" customHeight="false" outlineLevel="0" collapsed="false">
      <c r="A138" s="0" t="s">
        <v>1340</v>
      </c>
      <c r="B138" s="0" t="s">
        <v>1341</v>
      </c>
      <c r="C138" s="2"/>
      <c r="D138" s="12" t="s">
        <v>2312</v>
      </c>
      <c r="E138" s="0" t="s">
        <v>2250</v>
      </c>
      <c r="F138" s="32" t="s">
        <v>2206</v>
      </c>
      <c r="H138" s="12" t="s">
        <v>2374</v>
      </c>
      <c r="V138" s="32" t="s">
        <v>781</v>
      </c>
      <c r="AX138" s="119"/>
    </row>
    <row r="139" customFormat="false" ht="27" hidden="false" customHeight="false" outlineLevel="0" collapsed="false">
      <c r="A139" s="0" t="s">
        <v>1347</v>
      </c>
      <c r="B139" s="0" t="s">
        <v>1348</v>
      </c>
      <c r="C139" s="2"/>
      <c r="D139" s="12" t="s">
        <v>2312</v>
      </c>
      <c r="E139" s="0" t="s">
        <v>2250</v>
      </c>
      <c r="F139" s="32" t="s">
        <v>2206</v>
      </c>
      <c r="H139" s="12" t="s">
        <v>2375</v>
      </c>
      <c r="V139" s="32" t="s">
        <v>781</v>
      </c>
      <c r="AX139" s="119"/>
    </row>
    <row r="140" customFormat="false" ht="27" hidden="false" customHeight="false" outlineLevel="0" collapsed="false">
      <c r="A140" s="0" t="s">
        <v>1353</v>
      </c>
      <c r="B140" s="0" t="s">
        <v>1354</v>
      </c>
      <c r="C140" s="2"/>
      <c r="D140" s="12" t="s">
        <v>2313</v>
      </c>
      <c r="E140" s="0" t="s">
        <v>2250</v>
      </c>
      <c r="F140" s="32" t="s">
        <v>2206</v>
      </c>
      <c r="H140" s="12" t="s">
        <v>2376</v>
      </c>
      <c r="V140" s="32" t="s">
        <v>781</v>
      </c>
      <c r="AB140" s="119"/>
      <c r="AX140" s="119"/>
    </row>
    <row r="141" customFormat="false" ht="27" hidden="false" customHeight="false" outlineLevel="0" collapsed="false">
      <c r="A141" s="0" t="s">
        <v>1360</v>
      </c>
      <c r="B141" s="0" t="s">
        <v>1361</v>
      </c>
      <c r="C141" s="2"/>
      <c r="D141" s="12" t="s">
        <v>2314</v>
      </c>
      <c r="E141" s="0" t="s">
        <v>2253</v>
      </c>
      <c r="F141" s="32" t="s">
        <v>2209</v>
      </c>
      <c r="H141" s="12" t="s">
        <v>2377</v>
      </c>
      <c r="V141" s="32" t="s">
        <v>781</v>
      </c>
      <c r="AB141" s="119"/>
      <c r="AX141" s="119"/>
    </row>
    <row r="142" customFormat="false" ht="27" hidden="false" customHeight="false" outlineLevel="0" collapsed="false">
      <c r="A142" s="0" t="s">
        <v>1370</v>
      </c>
      <c r="B142" s="33" t="s">
        <v>1371</v>
      </c>
      <c r="C142" s="2"/>
      <c r="D142" s="12" t="s">
        <v>2315</v>
      </c>
      <c r="E142" s="0" t="s">
        <v>2253</v>
      </c>
      <c r="F142" s="32" t="s">
        <v>2209</v>
      </c>
      <c r="H142" s="12" t="s">
        <v>2378</v>
      </c>
      <c r="V142" s="93" t="s">
        <v>299</v>
      </c>
      <c r="AB142" s="119"/>
      <c r="AX142" s="119"/>
    </row>
    <row r="143" customFormat="false" ht="27" hidden="false" customHeight="false" outlineLevel="0" collapsed="false">
      <c r="A143" s="91" t="n">
        <v>5149</v>
      </c>
      <c r="B143" s="0" t="s">
        <v>1377</v>
      </c>
      <c r="C143" s="2"/>
      <c r="D143" s="12" t="s">
        <v>2316</v>
      </c>
      <c r="E143" s="0" t="s">
        <v>2142</v>
      </c>
      <c r="F143" s="32" t="s">
        <v>2137</v>
      </c>
      <c r="H143" s="12" t="s">
        <v>2379</v>
      </c>
      <c r="V143" s="93" t="s">
        <v>299</v>
      </c>
      <c r="AB143" s="119"/>
      <c r="AX143" s="119"/>
    </row>
    <row r="144" customFormat="false" ht="27" hidden="false" customHeight="false" outlineLevel="0" collapsed="false">
      <c r="A144" s="91" t="n">
        <v>5150</v>
      </c>
      <c r="B144" s="0" t="s">
        <v>1388</v>
      </c>
      <c r="C144" s="2"/>
      <c r="D144" s="12" t="s">
        <v>2317</v>
      </c>
      <c r="E144" s="0" t="s">
        <v>2136</v>
      </c>
      <c r="F144" s="32" t="s">
        <v>2134</v>
      </c>
      <c r="H144" s="12" t="s">
        <v>2380</v>
      </c>
      <c r="V144" s="93" t="s">
        <v>299</v>
      </c>
      <c r="AB144" s="119"/>
      <c r="AX144" s="119"/>
    </row>
    <row r="145" customFormat="false" ht="27" hidden="false" customHeight="false" outlineLevel="0" collapsed="false">
      <c r="A145" s="91" t="n">
        <v>4356</v>
      </c>
      <c r="B145" s="0" t="s">
        <v>1391</v>
      </c>
      <c r="C145" s="2"/>
      <c r="D145" s="12" t="s">
        <v>2318</v>
      </c>
      <c r="E145" s="0" t="s">
        <v>2142</v>
      </c>
      <c r="F145" s="32" t="s">
        <v>2137</v>
      </c>
      <c r="H145" s="12" t="s">
        <v>2381</v>
      </c>
      <c r="V145" s="93" t="s">
        <v>299</v>
      </c>
      <c r="AB145" s="119"/>
      <c r="AX145" s="119"/>
    </row>
    <row r="146" customFormat="false" ht="27" hidden="false" customHeight="false" outlineLevel="0" collapsed="false">
      <c r="A146" s="91" t="n">
        <v>4358</v>
      </c>
      <c r="B146" s="0" t="s">
        <v>1395</v>
      </c>
      <c r="C146" s="2"/>
      <c r="D146" s="12" t="s">
        <v>2319</v>
      </c>
      <c r="E146" s="0" t="s">
        <v>2136</v>
      </c>
      <c r="F146" s="32" t="s">
        <v>2134</v>
      </c>
      <c r="H146" s="12" t="s">
        <v>2382</v>
      </c>
      <c r="V146" s="93" t="s">
        <v>299</v>
      </c>
      <c r="AB146" s="119"/>
      <c r="AX146" s="119"/>
    </row>
    <row r="147" customFormat="false" ht="27" hidden="false" customHeight="false" outlineLevel="0" collapsed="false">
      <c r="A147" s="91" t="n">
        <v>2719</v>
      </c>
      <c r="B147" s="0" t="s">
        <v>1397</v>
      </c>
      <c r="C147" s="2"/>
      <c r="D147" s="12" t="s">
        <v>2320</v>
      </c>
      <c r="E147" s="0" t="s">
        <v>2142</v>
      </c>
      <c r="F147" s="32" t="s">
        <v>2137</v>
      </c>
      <c r="H147" s="12" t="s">
        <v>2383</v>
      </c>
      <c r="V147" s="93" t="s">
        <v>299</v>
      </c>
      <c r="AB147" s="119"/>
      <c r="AX147" s="119"/>
    </row>
    <row r="148" customFormat="false" ht="41.25" hidden="false" customHeight="false" outlineLevel="0" collapsed="false">
      <c r="A148" s="91" t="n">
        <v>2720</v>
      </c>
      <c r="B148" s="0" t="s">
        <v>1402</v>
      </c>
      <c r="C148" s="2"/>
      <c r="D148" s="12" t="s">
        <v>2321</v>
      </c>
      <c r="E148" s="0" t="s">
        <v>2136</v>
      </c>
      <c r="F148" s="32" t="s">
        <v>2134</v>
      </c>
      <c r="H148" s="12" t="s">
        <v>2384</v>
      </c>
      <c r="V148" s="0" t="s">
        <v>183</v>
      </c>
      <c r="AB148" s="119"/>
      <c r="AX148" s="119"/>
    </row>
    <row r="149" customFormat="false" ht="41.25" hidden="false" customHeight="false" outlineLevel="0" collapsed="false">
      <c r="A149" s="91" t="n">
        <v>4515</v>
      </c>
      <c r="B149" s="0" t="s">
        <v>1404</v>
      </c>
      <c r="C149" s="2"/>
      <c r="D149" s="12" t="s">
        <v>2322</v>
      </c>
      <c r="E149" s="0" t="s">
        <v>2139</v>
      </c>
      <c r="F149" s="32" t="s">
        <v>2137</v>
      </c>
      <c r="H149" s="12" t="s">
        <v>2385</v>
      </c>
      <c r="V149" s="0" t="s">
        <v>183</v>
      </c>
      <c r="AB149" s="119"/>
      <c r="AX149" s="119"/>
    </row>
    <row r="150" customFormat="false" ht="27" hidden="false" customHeight="false" outlineLevel="0" collapsed="false">
      <c r="A150" s="91" t="n">
        <v>4516</v>
      </c>
      <c r="B150" s="0" t="s">
        <v>1409</v>
      </c>
      <c r="C150" s="2"/>
      <c r="D150" s="12" t="s">
        <v>2323</v>
      </c>
      <c r="E150" s="0" t="s">
        <v>2133</v>
      </c>
      <c r="F150" s="32" t="s">
        <v>2134</v>
      </c>
      <c r="H150" s="12" t="s">
        <v>2386</v>
      </c>
      <c r="V150" s="93" t="s">
        <v>299</v>
      </c>
      <c r="AB150" s="119"/>
      <c r="AX150" s="119"/>
    </row>
    <row r="151" customFormat="false" ht="27" hidden="false" customHeight="false" outlineLevel="0" collapsed="false">
      <c r="A151" s="91" t="n">
        <v>4303</v>
      </c>
      <c r="B151" s="0" t="s">
        <v>1411</v>
      </c>
      <c r="C151" s="2"/>
      <c r="D151" s="12" t="s">
        <v>2324</v>
      </c>
      <c r="E151" s="0" t="s">
        <v>2136</v>
      </c>
      <c r="F151" s="32" t="s">
        <v>2134</v>
      </c>
      <c r="H151" s="12" t="s">
        <v>2387</v>
      </c>
      <c r="V151" s="93" t="s">
        <v>299</v>
      </c>
      <c r="AB151" s="119"/>
      <c r="AX151" s="119"/>
    </row>
    <row r="152" customFormat="false" ht="27" hidden="false" customHeight="false" outlineLevel="0" collapsed="false">
      <c r="A152" s="91" t="n">
        <v>4304</v>
      </c>
      <c r="B152" s="0" t="s">
        <v>1415</v>
      </c>
      <c r="C152" s="2"/>
      <c r="D152" s="12" t="s">
        <v>2325</v>
      </c>
      <c r="E152" s="0" t="s">
        <v>2142</v>
      </c>
      <c r="F152" s="32" t="s">
        <v>2137</v>
      </c>
      <c r="H152" s="12" t="s">
        <v>2388</v>
      </c>
      <c r="V152" s="93" t="s">
        <v>299</v>
      </c>
      <c r="AB152" s="119"/>
      <c r="AX152" s="119"/>
    </row>
    <row r="153" customFormat="false" ht="27" hidden="false" customHeight="false" outlineLevel="0" collapsed="false">
      <c r="A153" s="91" t="n">
        <v>6236</v>
      </c>
      <c r="B153" s="0" t="s">
        <v>1417</v>
      </c>
      <c r="C153" s="2"/>
      <c r="D153" s="12" t="s">
        <v>2326</v>
      </c>
      <c r="E153" s="0" t="s">
        <v>2142</v>
      </c>
      <c r="F153" s="32" t="s">
        <v>2137</v>
      </c>
      <c r="H153" s="12" t="s">
        <v>2389</v>
      </c>
      <c r="V153" s="93" t="s">
        <v>299</v>
      </c>
      <c r="AB153" s="119"/>
      <c r="AX153" s="119"/>
    </row>
    <row r="154" customFormat="false" ht="27" hidden="false" customHeight="false" outlineLevel="0" collapsed="false">
      <c r="A154" s="91" t="n">
        <v>6237</v>
      </c>
      <c r="B154" s="0" t="s">
        <v>1421</v>
      </c>
      <c r="C154" s="2"/>
      <c r="D154" s="12" t="s">
        <v>2327</v>
      </c>
      <c r="E154" s="0" t="s">
        <v>2136</v>
      </c>
      <c r="F154" s="32" t="s">
        <v>2134</v>
      </c>
      <c r="H154" s="12" t="s">
        <v>2390</v>
      </c>
      <c r="V154" s="93" t="s">
        <v>299</v>
      </c>
      <c r="AB154" s="119"/>
      <c r="AX154" s="119"/>
    </row>
    <row r="155" customFormat="false" ht="27" hidden="false" customHeight="false" outlineLevel="0" collapsed="false">
      <c r="A155" s="91" t="n">
        <v>4305</v>
      </c>
      <c r="B155" s="0" t="s">
        <v>1423</v>
      </c>
      <c r="C155" s="2"/>
      <c r="D155" s="12" t="s">
        <v>2328</v>
      </c>
      <c r="E155" s="0" t="s">
        <v>2142</v>
      </c>
      <c r="F155" s="32" t="s">
        <v>2137</v>
      </c>
      <c r="H155" s="12" t="s">
        <v>2391</v>
      </c>
      <c r="V155" s="93" t="s">
        <v>299</v>
      </c>
      <c r="AB155" s="119"/>
      <c r="AX155" s="119"/>
    </row>
    <row r="156" customFormat="false" ht="27" hidden="false" customHeight="false" outlineLevel="0" collapsed="false">
      <c r="A156" s="91" t="n">
        <v>4306</v>
      </c>
      <c r="B156" s="0" t="s">
        <v>1426</v>
      </c>
      <c r="C156" s="2"/>
      <c r="D156" s="12" t="s">
        <v>2329</v>
      </c>
      <c r="E156" s="0" t="s">
        <v>2136</v>
      </c>
      <c r="F156" s="32" t="s">
        <v>2134</v>
      </c>
      <c r="H156" s="12" t="s">
        <v>2392</v>
      </c>
      <c r="V156" s="93" t="s">
        <v>299</v>
      </c>
      <c r="AB156" s="119"/>
      <c r="AX156" s="119"/>
    </row>
    <row r="157" customFormat="false" ht="27" hidden="false" customHeight="false" outlineLevel="0" collapsed="false">
      <c r="A157" s="91" t="n">
        <v>4307</v>
      </c>
      <c r="B157" s="0" t="s">
        <v>1430</v>
      </c>
      <c r="C157" s="2"/>
      <c r="D157" s="12" t="s">
        <v>2330</v>
      </c>
      <c r="E157" s="0" t="s">
        <v>2142</v>
      </c>
      <c r="F157" s="32" t="s">
        <v>2137</v>
      </c>
      <c r="H157" s="12" t="s">
        <v>2393</v>
      </c>
      <c r="V157" s="93" t="s">
        <v>299</v>
      </c>
      <c r="AB157" s="119"/>
      <c r="AX157" s="119"/>
    </row>
    <row r="158" customFormat="false" ht="27" hidden="false" customHeight="false" outlineLevel="0" collapsed="false">
      <c r="A158" s="91" t="n">
        <v>4308</v>
      </c>
      <c r="B158" s="0" t="s">
        <v>1432</v>
      </c>
      <c r="C158" s="2"/>
      <c r="D158" s="12" t="s">
        <v>2331</v>
      </c>
      <c r="E158" s="0" t="s">
        <v>2136</v>
      </c>
      <c r="F158" s="32" t="s">
        <v>2134</v>
      </c>
      <c r="H158" s="12" t="s">
        <v>2394</v>
      </c>
      <c r="V158" s="93" t="s">
        <v>299</v>
      </c>
      <c r="AX158" s="119"/>
    </row>
    <row r="159" customFormat="false" ht="27" hidden="false" customHeight="false" outlineLevel="0" collapsed="false">
      <c r="A159" s="91" t="n">
        <v>4309</v>
      </c>
      <c r="B159" s="0" t="s">
        <v>1439</v>
      </c>
      <c r="C159" s="2"/>
      <c r="D159" s="12" t="s">
        <v>2331</v>
      </c>
      <c r="E159" s="0" t="s">
        <v>2136</v>
      </c>
      <c r="F159" s="32" t="s">
        <v>2134</v>
      </c>
      <c r="H159" s="12" t="s">
        <v>2395</v>
      </c>
      <c r="V159" s="0" t="s">
        <v>183</v>
      </c>
      <c r="AX159" s="119"/>
    </row>
    <row r="160" customFormat="false" ht="27" hidden="false" customHeight="false" outlineLevel="0" collapsed="false">
      <c r="A160" s="91" t="n">
        <v>4319</v>
      </c>
      <c r="B160" s="0" t="s">
        <v>1442</v>
      </c>
      <c r="C160" s="2"/>
      <c r="D160" s="12" t="s">
        <v>2332</v>
      </c>
      <c r="E160" s="0" t="s">
        <v>2139</v>
      </c>
      <c r="F160" s="32" t="s">
        <v>2137</v>
      </c>
      <c r="H160" s="12" t="s">
        <v>2396</v>
      </c>
      <c r="V160" s="0" t="s">
        <v>183</v>
      </c>
      <c r="AX160" s="119"/>
    </row>
    <row r="161" customFormat="false" ht="27" hidden="false" customHeight="false" outlineLevel="0" collapsed="false">
      <c r="A161" s="91" t="n">
        <v>4320</v>
      </c>
      <c r="B161" s="0" t="s">
        <v>1445</v>
      </c>
      <c r="C161" s="2"/>
      <c r="D161" s="12" t="s">
        <v>2333</v>
      </c>
      <c r="E161" s="0" t="s">
        <v>2133</v>
      </c>
      <c r="F161" s="32" t="s">
        <v>2134</v>
      </c>
      <c r="H161" s="12" t="s">
        <v>2397</v>
      </c>
      <c r="V161" s="0" t="s">
        <v>183</v>
      </c>
      <c r="AX161" s="119"/>
    </row>
    <row r="162" customFormat="false" ht="13.5" hidden="false" customHeight="false" outlineLevel="0" collapsed="false">
      <c r="A162" s="91" t="n">
        <v>6179</v>
      </c>
      <c r="B162" s="0" t="s">
        <v>1447</v>
      </c>
      <c r="C162" s="2"/>
      <c r="D162" s="12" t="s">
        <v>2322</v>
      </c>
      <c r="E162" s="0" t="s">
        <v>2139</v>
      </c>
      <c r="F162" s="32" t="s">
        <v>2137</v>
      </c>
      <c r="H162" s="12" t="s">
        <v>2398</v>
      </c>
      <c r="V162" s="0" t="s">
        <v>183</v>
      </c>
      <c r="AX162" s="119"/>
    </row>
    <row r="163" customFormat="false" ht="27" hidden="false" customHeight="false" outlineLevel="0" collapsed="false">
      <c r="A163" s="91" t="n">
        <v>6180</v>
      </c>
      <c r="B163" s="0" t="s">
        <v>1450</v>
      </c>
      <c r="C163" s="2"/>
      <c r="D163" s="12" t="s">
        <v>2323</v>
      </c>
      <c r="E163" s="0" t="s">
        <v>2133</v>
      </c>
      <c r="F163" s="32" t="s">
        <v>2134</v>
      </c>
      <c r="H163" s="12" t="s">
        <v>2399</v>
      </c>
      <c r="V163" s="93" t="s">
        <v>299</v>
      </c>
      <c r="AX163" s="119"/>
    </row>
    <row r="164" customFormat="false" ht="27" hidden="false" customHeight="false" outlineLevel="0" collapsed="false">
      <c r="A164" s="91" t="n">
        <v>4269</v>
      </c>
      <c r="B164" s="0" t="s">
        <v>1454</v>
      </c>
      <c r="C164" s="2"/>
      <c r="D164" s="12" t="s">
        <v>2334</v>
      </c>
      <c r="E164" s="0" t="s">
        <v>2136</v>
      </c>
      <c r="F164" s="32" t="s">
        <v>2134</v>
      </c>
      <c r="H164" s="12" t="s">
        <v>2400</v>
      </c>
      <c r="V164" s="93" t="s">
        <v>299</v>
      </c>
      <c r="AX164" s="119"/>
    </row>
    <row r="165" customFormat="false" ht="27" hidden="false" customHeight="false" outlineLevel="0" collapsed="false">
      <c r="A165" s="91" t="n">
        <v>4270</v>
      </c>
      <c r="B165" s="0" t="s">
        <v>1458</v>
      </c>
      <c r="C165" s="2"/>
      <c r="D165" s="12" t="s">
        <v>2334</v>
      </c>
      <c r="E165" s="0" t="s">
        <v>2136</v>
      </c>
      <c r="F165" s="32" t="s">
        <v>2134</v>
      </c>
      <c r="H165" s="12" t="s">
        <v>2401</v>
      </c>
      <c r="V165" s="0" t="s">
        <v>183</v>
      </c>
      <c r="AX165" s="119"/>
    </row>
    <row r="166" customFormat="false" ht="52.5" hidden="false" customHeight="false" outlineLevel="0" collapsed="false">
      <c r="A166" s="91" t="n">
        <v>7812</v>
      </c>
      <c r="B166" s="102" t="s">
        <v>1460</v>
      </c>
      <c r="C166" s="2"/>
      <c r="D166" s="12" t="s">
        <v>2335</v>
      </c>
      <c r="E166" s="0" t="s">
        <v>2139</v>
      </c>
      <c r="F166" s="32" t="s">
        <v>2137</v>
      </c>
      <c r="H166" s="12" t="s">
        <v>2402</v>
      </c>
      <c r="V166" s="0" t="s">
        <v>183</v>
      </c>
      <c r="AX166" s="119"/>
    </row>
    <row r="167" customFormat="false" ht="52.5" hidden="false" customHeight="false" outlineLevel="0" collapsed="false">
      <c r="A167" s="91" t="n">
        <v>7813</v>
      </c>
      <c r="B167" s="102" t="s">
        <v>1465</v>
      </c>
      <c r="C167" s="2"/>
      <c r="D167" s="12" t="s">
        <v>2336</v>
      </c>
      <c r="E167" s="0" t="s">
        <v>2133</v>
      </c>
      <c r="F167" s="32" t="s">
        <v>2134</v>
      </c>
      <c r="H167" s="12" t="s">
        <v>2403</v>
      </c>
      <c r="V167" s="93" t="s">
        <v>299</v>
      </c>
      <c r="AX167" s="119"/>
    </row>
    <row r="168" customFormat="false" ht="27" hidden="false" customHeight="false" outlineLevel="0" collapsed="false">
      <c r="A168" s="91" t="n">
        <v>8145</v>
      </c>
      <c r="B168" s="0" t="s">
        <v>1467</v>
      </c>
      <c r="C168" s="2"/>
      <c r="D168" s="12" t="s">
        <v>2339</v>
      </c>
      <c r="E168" s="0" t="s">
        <v>2136</v>
      </c>
      <c r="F168" s="32" t="s">
        <v>2134</v>
      </c>
      <c r="H168" s="12" t="s">
        <v>2404</v>
      </c>
      <c r="V168" s="93" t="s">
        <v>299</v>
      </c>
      <c r="AX168" s="119"/>
    </row>
    <row r="169" customFormat="false" ht="27" hidden="false" customHeight="false" outlineLevel="0" collapsed="false">
      <c r="A169" s="91" t="n">
        <v>8144</v>
      </c>
      <c r="B169" s="0" t="s">
        <v>1472</v>
      </c>
      <c r="C169" s="2"/>
      <c r="D169" s="12" t="s">
        <v>2340</v>
      </c>
      <c r="E169" s="0" t="s">
        <v>2142</v>
      </c>
      <c r="F169" s="32" t="s">
        <v>2137</v>
      </c>
      <c r="H169" s="12" t="s">
        <v>2405</v>
      </c>
      <c r="V169" s="93" t="s">
        <v>299</v>
      </c>
      <c r="AX169" s="119"/>
    </row>
    <row r="170" customFormat="false" ht="27" hidden="false" customHeight="false" outlineLevel="0" collapsed="false">
      <c r="A170" s="91" t="n">
        <v>1912</v>
      </c>
      <c r="B170" s="0" t="s">
        <v>1475</v>
      </c>
      <c r="C170" s="2"/>
      <c r="D170" s="12" t="s">
        <v>2343</v>
      </c>
      <c r="E170" s="0" t="s">
        <v>2142</v>
      </c>
      <c r="F170" s="32" t="s">
        <v>2137</v>
      </c>
      <c r="H170" s="12" t="s">
        <v>2406</v>
      </c>
      <c r="V170" s="93" t="s">
        <v>299</v>
      </c>
      <c r="AX170" s="119"/>
    </row>
    <row r="171" customFormat="false" ht="27" hidden="false" customHeight="false" outlineLevel="0" collapsed="false">
      <c r="A171" s="91" t="n">
        <v>1913</v>
      </c>
      <c r="B171" s="0" t="s">
        <v>1478</v>
      </c>
      <c r="C171" s="2"/>
      <c r="D171" s="12" t="s">
        <v>2344</v>
      </c>
      <c r="E171" s="0" t="s">
        <v>2136</v>
      </c>
      <c r="F171" s="32" t="s">
        <v>2134</v>
      </c>
      <c r="H171" s="12" t="s">
        <v>2407</v>
      </c>
      <c r="V171" s="93" t="s">
        <v>299</v>
      </c>
      <c r="AX171" s="119"/>
    </row>
    <row r="172" customFormat="false" ht="27" hidden="false" customHeight="false" outlineLevel="0" collapsed="false">
      <c r="A172" s="91" t="n">
        <v>5842</v>
      </c>
      <c r="B172" s="0" t="s">
        <v>1481</v>
      </c>
      <c r="C172" s="2"/>
      <c r="D172" s="12" t="s">
        <v>2345</v>
      </c>
      <c r="E172" s="0" t="s">
        <v>2142</v>
      </c>
      <c r="F172" s="32" t="s">
        <v>2137</v>
      </c>
      <c r="H172" s="12" t="s">
        <v>2408</v>
      </c>
      <c r="V172" s="93" t="s">
        <v>299</v>
      </c>
      <c r="AX172" s="119"/>
    </row>
    <row r="173" customFormat="false" ht="27" hidden="false" customHeight="false" outlineLevel="0" collapsed="false">
      <c r="A173" s="91" t="n">
        <v>5843</v>
      </c>
      <c r="B173" s="0" t="s">
        <v>1483</v>
      </c>
      <c r="C173" s="2"/>
      <c r="D173" s="12" t="s">
        <v>2346</v>
      </c>
      <c r="E173" s="0" t="s">
        <v>2136</v>
      </c>
      <c r="F173" s="32" t="s">
        <v>2134</v>
      </c>
      <c r="H173" s="12" t="s">
        <v>2409</v>
      </c>
      <c r="V173" s="0" t="s">
        <v>183</v>
      </c>
      <c r="AX173" s="119"/>
    </row>
    <row r="174" customFormat="false" ht="27" hidden="false" customHeight="false" outlineLevel="0" collapsed="false">
      <c r="A174" s="91" t="n">
        <v>4574</v>
      </c>
      <c r="B174" s="0" t="s">
        <v>1486</v>
      </c>
      <c r="C174" s="2"/>
      <c r="D174" s="12" t="s">
        <v>2347</v>
      </c>
      <c r="E174" s="0" t="s">
        <v>2151</v>
      </c>
      <c r="F174" s="32" t="s">
        <v>2137</v>
      </c>
      <c r="H174" s="12" t="s">
        <v>2410</v>
      </c>
      <c r="V174" s="0" t="s">
        <v>183</v>
      </c>
      <c r="AX174" s="119"/>
    </row>
    <row r="175" customFormat="false" ht="27" hidden="false" customHeight="false" outlineLevel="0" collapsed="false">
      <c r="A175" s="91" t="n">
        <v>4575</v>
      </c>
      <c r="B175" s="0" t="s">
        <v>1491</v>
      </c>
      <c r="C175" s="2"/>
      <c r="D175" s="12" t="s">
        <v>2347</v>
      </c>
      <c r="E175" s="0" t="s">
        <v>2151</v>
      </c>
      <c r="F175" s="32" t="s">
        <v>2137</v>
      </c>
      <c r="H175" s="12" t="s">
        <v>2411</v>
      </c>
      <c r="V175" s="0" t="s">
        <v>183</v>
      </c>
      <c r="AX175" s="119"/>
    </row>
    <row r="176" customFormat="false" ht="27" hidden="false" customHeight="false" outlineLevel="0" collapsed="false">
      <c r="A176" s="91" t="n">
        <v>4576</v>
      </c>
      <c r="B176" s="0" t="s">
        <v>1494</v>
      </c>
      <c r="C176" s="2"/>
      <c r="D176" s="12" t="s">
        <v>2348</v>
      </c>
      <c r="E176" s="0" t="s">
        <v>2148</v>
      </c>
      <c r="F176" s="32" t="s">
        <v>2134</v>
      </c>
      <c r="H176" s="12" t="s">
        <v>2412</v>
      </c>
      <c r="V176" s="0" t="s">
        <v>183</v>
      </c>
      <c r="AX176" s="119"/>
    </row>
    <row r="177" customFormat="false" ht="27" hidden="false" customHeight="false" outlineLevel="0" collapsed="false">
      <c r="A177" s="91" t="n">
        <v>4577</v>
      </c>
      <c r="B177" s="0" t="s">
        <v>1498</v>
      </c>
      <c r="C177" s="2"/>
      <c r="D177" s="12" t="s">
        <v>2348</v>
      </c>
      <c r="E177" s="0" t="s">
        <v>2148</v>
      </c>
      <c r="F177" s="32" t="s">
        <v>2134</v>
      </c>
      <c r="H177" s="12" t="s">
        <v>2413</v>
      </c>
      <c r="V177" s="93" t="s">
        <v>299</v>
      </c>
      <c r="AX177" s="119"/>
    </row>
    <row r="178" customFormat="false" ht="27" hidden="false" customHeight="false" outlineLevel="0" collapsed="false">
      <c r="A178" s="91" t="n">
        <v>4749</v>
      </c>
      <c r="B178" s="0" t="s">
        <v>1502</v>
      </c>
      <c r="C178" s="2"/>
      <c r="D178" s="12" t="s">
        <v>2349</v>
      </c>
      <c r="E178" s="0" t="s">
        <v>2142</v>
      </c>
      <c r="F178" s="32" t="s">
        <v>2137</v>
      </c>
      <c r="H178" s="12" t="s">
        <v>2414</v>
      </c>
      <c r="V178" s="93" t="s">
        <v>299</v>
      </c>
      <c r="AX178" s="119"/>
    </row>
    <row r="179" customFormat="false" ht="27" hidden="false" customHeight="false" outlineLevel="0" collapsed="false">
      <c r="A179" s="91" t="n">
        <v>4229</v>
      </c>
      <c r="B179" s="0" t="s">
        <v>1506</v>
      </c>
      <c r="C179" s="2"/>
      <c r="D179" s="12" t="s">
        <v>2350</v>
      </c>
      <c r="E179" s="0" t="s">
        <v>2142</v>
      </c>
      <c r="F179" s="32" t="s">
        <v>2137</v>
      </c>
      <c r="H179" s="12" t="s">
        <v>2415</v>
      </c>
      <c r="V179" s="93" t="s">
        <v>299</v>
      </c>
      <c r="AX179" s="119"/>
    </row>
    <row r="180" customFormat="false" ht="27" hidden="false" customHeight="false" outlineLevel="0" collapsed="false">
      <c r="A180" s="91" t="n">
        <v>4230</v>
      </c>
      <c r="B180" s="0" t="s">
        <v>1508</v>
      </c>
      <c r="C180" s="2"/>
      <c r="D180" s="12" t="s">
        <v>2351</v>
      </c>
      <c r="E180" s="0" t="s">
        <v>2256</v>
      </c>
      <c r="F180" s="32" t="s">
        <v>2212</v>
      </c>
      <c r="H180" s="12" t="s">
        <v>2416</v>
      </c>
      <c r="V180" s="93" t="s">
        <v>299</v>
      </c>
      <c r="AX180" s="119"/>
    </row>
    <row r="181" customFormat="false" ht="27" hidden="false" customHeight="false" outlineLevel="0" collapsed="false">
      <c r="A181" s="91" t="n">
        <v>4233</v>
      </c>
      <c r="B181" s="0" t="s">
        <v>1513</v>
      </c>
      <c r="C181" s="2"/>
      <c r="D181" s="12" t="s">
        <v>2352</v>
      </c>
      <c r="E181" s="0" t="s">
        <v>2136</v>
      </c>
      <c r="F181" s="32" t="s">
        <v>2134</v>
      </c>
      <c r="H181" s="12" t="s">
        <v>2417</v>
      </c>
      <c r="V181" s="93" t="s">
        <v>299</v>
      </c>
      <c r="AX181" s="119"/>
    </row>
    <row r="182" customFormat="false" ht="27" hidden="false" customHeight="false" outlineLevel="0" collapsed="false">
      <c r="A182" s="91" t="n">
        <v>5392</v>
      </c>
      <c r="B182" s="0" t="s">
        <v>1516</v>
      </c>
      <c r="C182" s="2"/>
      <c r="D182" s="12" t="s">
        <v>2353</v>
      </c>
      <c r="E182" s="0" t="s">
        <v>2142</v>
      </c>
      <c r="F182" s="32" t="s">
        <v>2137</v>
      </c>
      <c r="H182" s="12" t="s">
        <v>2418</v>
      </c>
      <c r="V182" s="93" t="s">
        <v>299</v>
      </c>
      <c r="AX182" s="119"/>
    </row>
    <row r="183" customFormat="false" ht="27" hidden="false" customHeight="false" outlineLevel="0" collapsed="false">
      <c r="A183" s="91" t="n">
        <v>5393</v>
      </c>
      <c r="B183" s="0" t="s">
        <v>1520</v>
      </c>
      <c r="C183" s="2"/>
      <c r="D183" s="12" t="s">
        <v>2353</v>
      </c>
      <c r="E183" s="0" t="s">
        <v>2142</v>
      </c>
      <c r="F183" s="32" t="s">
        <v>2137</v>
      </c>
      <c r="H183" s="12" t="s">
        <v>2419</v>
      </c>
      <c r="V183" s="93" t="s">
        <v>299</v>
      </c>
      <c r="AX183" s="119"/>
    </row>
    <row r="184" customFormat="false" ht="27" hidden="false" customHeight="false" outlineLevel="0" collapsed="false">
      <c r="A184" s="91" t="n">
        <v>5394</v>
      </c>
      <c r="B184" s="0" t="s">
        <v>1522</v>
      </c>
      <c r="C184" s="2"/>
      <c r="D184" s="12" t="s">
        <v>2354</v>
      </c>
      <c r="E184" s="0" t="s">
        <v>2136</v>
      </c>
      <c r="F184" s="32" t="s">
        <v>2134</v>
      </c>
      <c r="H184" s="12" t="s">
        <v>2420</v>
      </c>
      <c r="V184" s="93" t="s">
        <v>299</v>
      </c>
      <c r="AX184" s="119"/>
    </row>
    <row r="185" customFormat="false" ht="27" hidden="false" customHeight="false" outlineLevel="0" collapsed="false">
      <c r="A185" s="91" t="n">
        <v>5397</v>
      </c>
      <c r="B185" s="0" t="s">
        <v>1524</v>
      </c>
      <c r="C185" s="2"/>
      <c r="D185" s="12" t="s">
        <v>2355</v>
      </c>
      <c r="E185" s="0" t="s">
        <v>2142</v>
      </c>
      <c r="F185" s="32" t="s">
        <v>2137</v>
      </c>
      <c r="H185" s="12" t="s">
        <v>2421</v>
      </c>
      <c r="V185" s="93" t="s">
        <v>299</v>
      </c>
      <c r="AX185" s="119"/>
    </row>
    <row r="186" customFormat="false" ht="27" hidden="false" customHeight="false" outlineLevel="0" collapsed="false">
      <c r="A186" s="91" t="n">
        <v>5398</v>
      </c>
      <c r="B186" s="0" t="s">
        <v>1528</v>
      </c>
      <c r="C186" s="2"/>
      <c r="D186" s="12" t="s">
        <v>2356</v>
      </c>
      <c r="E186" s="0" t="s">
        <v>2136</v>
      </c>
      <c r="F186" s="32" t="s">
        <v>2134</v>
      </c>
      <c r="H186" s="12" t="s">
        <v>2422</v>
      </c>
      <c r="V186" s="93" t="s">
        <v>299</v>
      </c>
      <c r="AX186" s="119"/>
    </row>
    <row r="187" customFormat="false" ht="27" hidden="false" customHeight="false" outlineLevel="0" collapsed="false">
      <c r="A187" s="91" t="n">
        <v>5047</v>
      </c>
      <c r="B187" s="0" t="s">
        <v>1531</v>
      </c>
      <c r="C187" s="2"/>
      <c r="D187" s="12" t="s">
        <v>2357</v>
      </c>
      <c r="E187" s="0" t="s">
        <v>2142</v>
      </c>
      <c r="F187" s="32" t="s">
        <v>2137</v>
      </c>
      <c r="H187" s="12" t="s">
        <v>2423</v>
      </c>
      <c r="V187" s="93" t="s">
        <v>299</v>
      </c>
      <c r="AX187" s="119"/>
    </row>
    <row r="188" customFormat="false" ht="27" hidden="false" customHeight="false" outlineLevel="0" collapsed="false">
      <c r="A188" s="91" t="n">
        <v>5048</v>
      </c>
      <c r="B188" s="0" t="s">
        <v>1534</v>
      </c>
      <c r="C188" s="2"/>
      <c r="D188" s="12" t="s">
        <v>2357</v>
      </c>
      <c r="E188" s="0" t="s">
        <v>2142</v>
      </c>
      <c r="F188" s="32" t="s">
        <v>2137</v>
      </c>
      <c r="H188" s="12" t="s">
        <v>2424</v>
      </c>
      <c r="V188" s="93" t="s">
        <v>299</v>
      </c>
      <c r="AX188" s="119"/>
    </row>
    <row r="189" customFormat="false" ht="27" hidden="false" customHeight="false" outlineLevel="0" collapsed="false">
      <c r="A189" s="91" t="n">
        <v>5049</v>
      </c>
      <c r="B189" s="0" t="s">
        <v>1535</v>
      </c>
      <c r="C189" s="2"/>
      <c r="D189" s="12" t="s">
        <v>2358</v>
      </c>
      <c r="E189" s="0" t="s">
        <v>2256</v>
      </c>
      <c r="F189" s="32" t="s">
        <v>2212</v>
      </c>
      <c r="H189" s="12" t="s">
        <v>2425</v>
      </c>
      <c r="V189" s="93" t="s">
        <v>299</v>
      </c>
      <c r="AX189" s="119"/>
    </row>
    <row r="190" customFormat="false" ht="27" hidden="false" customHeight="false" outlineLevel="0" collapsed="false">
      <c r="A190" s="91" t="n">
        <v>4462</v>
      </c>
      <c r="B190" s="0" t="s">
        <v>1539</v>
      </c>
      <c r="C190" s="2"/>
      <c r="D190" s="12" t="s">
        <v>2359</v>
      </c>
      <c r="E190" s="0" t="s">
        <v>2142</v>
      </c>
      <c r="F190" s="32" t="s">
        <v>2137</v>
      </c>
      <c r="H190" s="12" t="s">
        <v>2426</v>
      </c>
      <c r="V190" s="93" t="s">
        <v>299</v>
      </c>
      <c r="AX190" s="119"/>
    </row>
    <row r="191" customFormat="false" ht="27" hidden="false" customHeight="false" outlineLevel="0" collapsed="false">
      <c r="A191" s="91" t="n">
        <v>4463</v>
      </c>
      <c r="B191" s="0" t="s">
        <v>1543</v>
      </c>
      <c r="C191" s="2"/>
      <c r="D191" s="12" t="s">
        <v>2359</v>
      </c>
      <c r="E191" s="0" t="s">
        <v>2142</v>
      </c>
      <c r="F191" s="32" t="s">
        <v>2137</v>
      </c>
      <c r="H191" s="12" t="s">
        <v>2427</v>
      </c>
      <c r="V191" s="93" t="s">
        <v>299</v>
      </c>
      <c r="AX191" s="119"/>
    </row>
    <row r="192" customFormat="false" ht="27" hidden="false" customHeight="false" outlineLevel="0" collapsed="false">
      <c r="A192" s="91" t="n">
        <v>4464</v>
      </c>
      <c r="B192" s="0" t="s">
        <v>1544</v>
      </c>
      <c r="C192" s="2"/>
      <c r="D192" s="12" t="s">
        <v>2360</v>
      </c>
      <c r="E192" s="0" t="s">
        <v>2136</v>
      </c>
      <c r="F192" s="32" t="s">
        <v>2134</v>
      </c>
      <c r="H192" s="12" t="s">
        <v>2428</v>
      </c>
      <c r="V192" s="93" t="s">
        <v>299</v>
      </c>
      <c r="AX192" s="119"/>
    </row>
    <row r="193" customFormat="false" ht="27" hidden="false" customHeight="false" outlineLevel="0" collapsed="false">
      <c r="A193" s="91" t="n">
        <v>4465</v>
      </c>
      <c r="B193" s="0" t="s">
        <v>1546</v>
      </c>
      <c r="C193" s="2"/>
      <c r="D193" s="12" t="s">
        <v>2360</v>
      </c>
      <c r="E193" s="0" t="s">
        <v>2136</v>
      </c>
      <c r="F193" s="32" t="s">
        <v>2134</v>
      </c>
      <c r="H193" s="12" t="s">
        <v>2429</v>
      </c>
      <c r="V193" s="93" t="s">
        <v>299</v>
      </c>
      <c r="AX193" s="119"/>
    </row>
    <row r="194" customFormat="false" ht="27" hidden="false" customHeight="false" outlineLevel="0" collapsed="false">
      <c r="A194" s="91" t="n">
        <v>4470</v>
      </c>
      <c r="B194" s="0" t="s">
        <v>1548</v>
      </c>
      <c r="C194" s="2"/>
      <c r="D194" s="12" t="s">
        <v>2361</v>
      </c>
      <c r="E194" s="0" t="s">
        <v>2142</v>
      </c>
      <c r="F194" s="32" t="s">
        <v>2137</v>
      </c>
      <c r="H194" s="12" t="s">
        <v>2430</v>
      </c>
      <c r="V194" s="93" t="s">
        <v>299</v>
      </c>
      <c r="AX194" s="119"/>
    </row>
    <row r="195" customFormat="false" ht="27" hidden="false" customHeight="false" outlineLevel="0" collapsed="false">
      <c r="A195" s="91" t="n">
        <v>4471</v>
      </c>
      <c r="B195" s="0" t="s">
        <v>1550</v>
      </c>
      <c r="C195" s="2"/>
      <c r="D195" s="12" t="s">
        <v>2361</v>
      </c>
      <c r="E195" s="0" t="s">
        <v>2142</v>
      </c>
      <c r="F195" s="32" t="s">
        <v>2137</v>
      </c>
      <c r="H195" s="12" t="s">
        <v>2431</v>
      </c>
      <c r="V195" s="93" t="s">
        <v>299</v>
      </c>
      <c r="AX195" s="119"/>
    </row>
    <row r="196" customFormat="false" ht="27" hidden="false" customHeight="false" outlineLevel="0" collapsed="false">
      <c r="A196" s="91" t="n">
        <v>4472</v>
      </c>
      <c r="B196" s="0" t="s">
        <v>1553</v>
      </c>
      <c r="C196" s="2"/>
      <c r="D196" s="12" t="s">
        <v>2362</v>
      </c>
      <c r="E196" s="0" t="s">
        <v>2136</v>
      </c>
      <c r="F196" s="32" t="s">
        <v>2134</v>
      </c>
      <c r="H196" s="12" t="s">
        <v>2432</v>
      </c>
      <c r="V196" s="93" t="s">
        <v>299</v>
      </c>
      <c r="AX196" s="119"/>
    </row>
    <row r="197" customFormat="false" ht="41.25" hidden="false" customHeight="false" outlineLevel="0" collapsed="false">
      <c r="A197" s="91" t="n">
        <v>4473</v>
      </c>
      <c r="B197" s="0" t="s">
        <v>1555</v>
      </c>
      <c r="C197" s="2"/>
      <c r="D197" s="12" t="s">
        <v>2362</v>
      </c>
      <c r="E197" s="0" t="s">
        <v>2136</v>
      </c>
      <c r="F197" s="32" t="s">
        <v>2134</v>
      </c>
      <c r="H197" s="12" t="s">
        <v>2433</v>
      </c>
      <c r="V197" s="93" t="s">
        <v>299</v>
      </c>
      <c r="AX197" s="119"/>
    </row>
    <row r="198" customFormat="false" ht="41.25" hidden="false" customHeight="false" outlineLevel="0" collapsed="false">
      <c r="A198" s="91" t="n">
        <v>4476</v>
      </c>
      <c r="B198" s="0" t="s">
        <v>1557</v>
      </c>
      <c r="C198" s="2"/>
      <c r="D198" s="12" t="s">
        <v>2363</v>
      </c>
      <c r="E198" s="0" t="s">
        <v>2142</v>
      </c>
      <c r="F198" s="32" t="s">
        <v>2137</v>
      </c>
      <c r="H198" s="12" t="s">
        <v>2434</v>
      </c>
      <c r="V198" s="93" t="s">
        <v>299</v>
      </c>
      <c r="AX198" s="119"/>
    </row>
    <row r="199" customFormat="false" ht="27" hidden="false" customHeight="false" outlineLevel="0" collapsed="false">
      <c r="A199" s="91" t="n">
        <v>4477</v>
      </c>
      <c r="B199" s="0" t="s">
        <v>1559</v>
      </c>
      <c r="C199" s="2"/>
      <c r="D199" s="12" t="s">
        <v>2364</v>
      </c>
      <c r="E199" s="0" t="s">
        <v>2136</v>
      </c>
      <c r="F199" s="32" t="s">
        <v>2134</v>
      </c>
      <c r="H199" s="12" t="s">
        <v>2435</v>
      </c>
      <c r="V199" s="93" t="s">
        <v>299</v>
      </c>
      <c r="AX199" s="119"/>
    </row>
    <row r="200" customFormat="false" ht="27" hidden="false" customHeight="false" outlineLevel="0" collapsed="false">
      <c r="A200" s="91" t="n">
        <v>4750</v>
      </c>
      <c r="B200" s="0" t="s">
        <v>1563</v>
      </c>
      <c r="C200" s="2"/>
      <c r="D200" s="12" t="s">
        <v>2349</v>
      </c>
      <c r="E200" s="0" t="s">
        <v>2142</v>
      </c>
      <c r="F200" s="32" t="s">
        <v>2137</v>
      </c>
      <c r="H200" s="12" t="s">
        <v>2436</v>
      </c>
      <c r="V200" s="93" t="s">
        <v>299</v>
      </c>
      <c r="AX200" s="119"/>
    </row>
    <row r="201" customFormat="false" ht="27" hidden="false" customHeight="false" outlineLevel="0" collapsed="false">
      <c r="A201" s="91" t="n">
        <v>4751</v>
      </c>
      <c r="B201" s="0" t="s">
        <v>1564</v>
      </c>
      <c r="C201" s="2"/>
      <c r="D201" s="12" t="s">
        <v>2365</v>
      </c>
      <c r="E201" s="0" t="s">
        <v>2136</v>
      </c>
      <c r="F201" s="32" t="s">
        <v>2134</v>
      </c>
      <c r="H201" s="12" t="s">
        <v>2437</v>
      </c>
      <c r="V201" s="93" t="s">
        <v>299</v>
      </c>
      <c r="AX201" s="119"/>
    </row>
    <row r="202" customFormat="false" ht="27" hidden="false" customHeight="false" outlineLevel="0" collapsed="false">
      <c r="A202" s="91" t="n">
        <v>4752</v>
      </c>
      <c r="B202" s="0" t="s">
        <v>1568</v>
      </c>
      <c r="C202" s="2"/>
      <c r="D202" s="12" t="s">
        <v>2365</v>
      </c>
      <c r="E202" s="0" t="s">
        <v>2136</v>
      </c>
      <c r="F202" s="32" t="s">
        <v>2134</v>
      </c>
      <c r="H202" s="12" t="s">
        <v>2438</v>
      </c>
      <c r="V202" s="0" t="s">
        <v>183</v>
      </c>
      <c r="AX202" s="119"/>
    </row>
    <row r="203" customFormat="false" ht="27" hidden="false" customHeight="false" outlineLevel="0" collapsed="false">
      <c r="A203" s="91" t="n">
        <v>7732</v>
      </c>
      <c r="B203" s="0" t="s">
        <v>1571</v>
      </c>
      <c r="C203" s="2"/>
      <c r="D203" s="12" t="s">
        <v>2366</v>
      </c>
      <c r="E203" s="0" t="s">
        <v>2133</v>
      </c>
      <c r="F203" s="32" t="s">
        <v>2134</v>
      </c>
      <c r="H203" s="12" t="s">
        <v>2439</v>
      </c>
      <c r="V203" s="0" t="s">
        <v>183</v>
      </c>
      <c r="AX203" s="119"/>
    </row>
    <row r="204" customFormat="false" ht="27" hidden="false" customHeight="false" outlineLevel="0" collapsed="false">
      <c r="A204" s="91" t="n">
        <v>7755</v>
      </c>
      <c r="B204" s="0" t="s">
        <v>1573</v>
      </c>
      <c r="C204" s="2"/>
      <c r="D204" s="12" t="s">
        <v>2367</v>
      </c>
      <c r="E204" s="0" t="s">
        <v>2139</v>
      </c>
      <c r="F204" s="32" t="s">
        <v>2137</v>
      </c>
      <c r="H204" s="12" t="s">
        <v>2440</v>
      </c>
      <c r="V204" s="0" t="s">
        <v>183</v>
      </c>
      <c r="AX204" s="119"/>
    </row>
    <row r="205" customFormat="false" ht="13.5" hidden="false" customHeight="false" outlineLevel="0" collapsed="false">
      <c r="A205" s="91" t="n">
        <v>4715</v>
      </c>
      <c r="B205" s="0" t="s">
        <v>1577</v>
      </c>
      <c r="C205" s="2"/>
      <c r="D205" s="12" t="s">
        <v>2368</v>
      </c>
      <c r="E205" s="0" t="s">
        <v>2148</v>
      </c>
      <c r="F205" s="32" t="s">
        <v>2134</v>
      </c>
      <c r="H205" s="12" t="s">
        <v>2441</v>
      </c>
      <c r="V205" s="0" t="s">
        <v>183</v>
      </c>
      <c r="AX205" s="119"/>
    </row>
    <row r="206" customFormat="false" ht="27" hidden="false" customHeight="false" outlineLevel="0" collapsed="false">
      <c r="A206" s="91" t="n">
        <v>4716</v>
      </c>
      <c r="B206" s="0" t="s">
        <v>1580</v>
      </c>
      <c r="C206" s="2"/>
      <c r="D206" s="12" t="s">
        <v>2369</v>
      </c>
      <c r="E206" s="0" t="s">
        <v>2148</v>
      </c>
      <c r="F206" s="32" t="s">
        <v>2134</v>
      </c>
      <c r="H206" s="12" t="s">
        <v>2442</v>
      </c>
      <c r="V206" s="93" t="s">
        <v>299</v>
      </c>
      <c r="AX206" s="119"/>
    </row>
    <row r="207" customFormat="false" ht="27" hidden="false" customHeight="false" outlineLevel="0" collapsed="false">
      <c r="A207" s="91" t="n">
        <v>5433</v>
      </c>
      <c r="B207" s="0" t="s">
        <v>1584</v>
      </c>
      <c r="C207" s="2"/>
      <c r="D207" s="12" t="s">
        <v>2370</v>
      </c>
      <c r="E207" s="0" t="s">
        <v>2142</v>
      </c>
      <c r="F207" s="32" t="s">
        <v>2137</v>
      </c>
      <c r="H207" s="12" t="s">
        <v>2443</v>
      </c>
      <c r="V207" s="93" t="s">
        <v>299</v>
      </c>
      <c r="AX207" s="119"/>
    </row>
    <row r="208" customFormat="false" ht="27" hidden="false" customHeight="false" outlineLevel="0" collapsed="false">
      <c r="A208" s="91" t="n">
        <v>5434</v>
      </c>
      <c r="B208" s="0" t="s">
        <v>1588</v>
      </c>
      <c r="C208" s="2"/>
      <c r="D208" s="12" t="s">
        <v>2371</v>
      </c>
      <c r="E208" s="0" t="s">
        <v>2136</v>
      </c>
      <c r="F208" s="32" t="s">
        <v>2134</v>
      </c>
      <c r="H208" s="12" t="s">
        <v>2444</v>
      </c>
      <c r="V208" s="93" t="s">
        <v>299</v>
      </c>
      <c r="AX208" s="119"/>
    </row>
    <row r="209" customFormat="false" ht="27" hidden="false" customHeight="false" outlineLevel="0" collapsed="false">
      <c r="A209" s="91" t="n">
        <v>5478</v>
      </c>
      <c r="B209" s="0" t="s">
        <v>1591</v>
      </c>
      <c r="C209" s="2"/>
      <c r="D209" s="12" t="s">
        <v>2372</v>
      </c>
      <c r="E209" s="0" t="s">
        <v>2142</v>
      </c>
      <c r="F209" s="32" t="s">
        <v>2137</v>
      </c>
      <c r="H209" s="12" t="s">
        <v>2445</v>
      </c>
      <c r="V209" s="93" t="s">
        <v>299</v>
      </c>
      <c r="AX209" s="119"/>
    </row>
    <row r="210" customFormat="false" ht="27" hidden="false" customHeight="false" outlineLevel="0" collapsed="false">
      <c r="A210" s="91" t="n">
        <v>5479</v>
      </c>
      <c r="B210" s="0" t="s">
        <v>1593</v>
      </c>
      <c r="C210" s="2"/>
      <c r="D210" s="12" t="s">
        <v>2373</v>
      </c>
      <c r="E210" s="0" t="s">
        <v>2136</v>
      </c>
      <c r="F210" s="32" t="s">
        <v>2134</v>
      </c>
      <c r="H210" s="12" t="s">
        <v>2446</v>
      </c>
      <c r="V210" s="93" t="s">
        <v>299</v>
      </c>
      <c r="AX210" s="119"/>
    </row>
    <row r="211" customFormat="false" ht="41.25" hidden="false" customHeight="false" outlineLevel="0" collapsed="false">
      <c r="A211" s="91" t="n">
        <v>4618</v>
      </c>
      <c r="B211" s="0" t="s">
        <v>1596</v>
      </c>
      <c r="C211" s="2"/>
      <c r="D211" s="12" t="s">
        <v>2374</v>
      </c>
      <c r="E211" s="0" t="s">
        <v>2136</v>
      </c>
      <c r="F211" s="32" t="s">
        <v>2134</v>
      </c>
      <c r="H211" s="12" t="s">
        <v>2447</v>
      </c>
      <c r="V211" s="93" t="s">
        <v>299</v>
      </c>
      <c r="AX211" s="119"/>
    </row>
    <row r="212" customFormat="false" ht="27" hidden="false" customHeight="false" outlineLevel="0" collapsed="false">
      <c r="A212" s="91" t="n">
        <v>4619</v>
      </c>
      <c r="B212" s="0" t="s">
        <v>1598</v>
      </c>
      <c r="C212" s="2"/>
      <c r="D212" s="12" t="s">
        <v>2374</v>
      </c>
      <c r="E212" s="0" t="s">
        <v>2136</v>
      </c>
      <c r="F212" s="32" t="s">
        <v>2134</v>
      </c>
      <c r="H212" s="12" t="s">
        <v>2448</v>
      </c>
      <c r="U212" s="119"/>
      <c r="V212" s="0" t="s">
        <v>183</v>
      </c>
      <c r="AX212" s="119"/>
    </row>
    <row r="213" customFormat="false" ht="27" hidden="false" customHeight="false" outlineLevel="0" collapsed="false">
      <c r="A213" s="91" t="n">
        <v>8816</v>
      </c>
      <c r="B213" s="0" t="s">
        <v>1599</v>
      </c>
      <c r="C213" s="2"/>
      <c r="D213" s="12" t="s">
        <v>2375</v>
      </c>
      <c r="E213" s="0" t="s">
        <v>2139</v>
      </c>
      <c r="F213" s="32" t="s">
        <v>2137</v>
      </c>
      <c r="H213" s="12" t="s">
        <v>2449</v>
      </c>
      <c r="U213" s="119"/>
      <c r="V213" s="0" t="s">
        <v>183</v>
      </c>
      <c r="AX213" s="119"/>
    </row>
    <row r="214" customFormat="false" ht="27" hidden="false" customHeight="false" outlineLevel="0" collapsed="false">
      <c r="A214" s="91" t="n">
        <v>8817</v>
      </c>
      <c r="B214" s="0" t="s">
        <v>1602</v>
      </c>
      <c r="C214" s="2"/>
      <c r="D214" s="12" t="s">
        <v>2376</v>
      </c>
      <c r="E214" s="0" t="s">
        <v>2133</v>
      </c>
      <c r="F214" s="32" t="s">
        <v>2134</v>
      </c>
      <c r="H214" s="12" t="s">
        <v>2450</v>
      </c>
      <c r="U214" s="119"/>
      <c r="V214" s="93" t="s">
        <v>299</v>
      </c>
      <c r="AX214" s="119"/>
    </row>
    <row r="215" customFormat="false" ht="27" hidden="false" customHeight="false" outlineLevel="0" collapsed="false">
      <c r="A215" s="91" t="n">
        <v>4823</v>
      </c>
      <c r="B215" s="0" t="s">
        <v>1604</v>
      </c>
      <c r="C215" s="2"/>
      <c r="D215" s="12" t="s">
        <v>2377</v>
      </c>
      <c r="E215" s="0" t="s">
        <v>2142</v>
      </c>
      <c r="F215" s="32" t="s">
        <v>2137</v>
      </c>
      <c r="H215" s="12" t="s">
        <v>2451</v>
      </c>
      <c r="U215" s="119"/>
      <c r="V215" s="93" t="s">
        <v>299</v>
      </c>
      <c r="AX215" s="119"/>
    </row>
    <row r="216" customFormat="false" ht="27" hidden="false" customHeight="false" outlineLevel="0" collapsed="false">
      <c r="A216" s="91" t="n">
        <v>4824</v>
      </c>
      <c r="B216" s="0" t="s">
        <v>1608</v>
      </c>
      <c r="C216" s="2"/>
      <c r="D216" s="12" t="s">
        <v>2378</v>
      </c>
      <c r="E216" s="0" t="s">
        <v>2136</v>
      </c>
      <c r="F216" s="32" t="s">
        <v>2134</v>
      </c>
      <c r="H216" s="12" t="s">
        <v>2452</v>
      </c>
      <c r="V216" s="93" t="s">
        <v>299</v>
      </c>
      <c r="AX216" s="119"/>
    </row>
    <row r="217" customFormat="false" ht="27" hidden="false" customHeight="false" outlineLevel="0" collapsed="false">
      <c r="A217" s="91" t="n">
        <v>4689</v>
      </c>
      <c r="B217" s="0" t="s">
        <v>1612</v>
      </c>
      <c r="C217" s="2"/>
      <c r="D217" s="12" t="s">
        <v>2349</v>
      </c>
      <c r="E217" s="0" t="s">
        <v>2142</v>
      </c>
      <c r="F217" s="32" t="s">
        <v>2137</v>
      </c>
      <c r="H217" s="12" t="s">
        <v>2453</v>
      </c>
      <c r="V217" s="93" t="s">
        <v>299</v>
      </c>
      <c r="AX217" s="119"/>
    </row>
    <row r="218" customFormat="false" ht="27" hidden="false" customHeight="false" outlineLevel="0" collapsed="false">
      <c r="A218" s="91" t="n">
        <v>4690</v>
      </c>
      <c r="B218" s="0" t="s">
        <v>1614</v>
      </c>
      <c r="C218" s="2"/>
      <c r="D218" s="12" t="s">
        <v>2365</v>
      </c>
      <c r="E218" s="0" t="s">
        <v>2136</v>
      </c>
      <c r="F218" s="32" t="s">
        <v>2134</v>
      </c>
      <c r="H218" s="12" t="s">
        <v>2454</v>
      </c>
      <c r="V218" s="93" t="s">
        <v>299</v>
      </c>
      <c r="AX218" s="119"/>
    </row>
    <row r="219" customFormat="false" ht="27" hidden="false" customHeight="false" outlineLevel="0" collapsed="false">
      <c r="A219" s="91" t="n">
        <v>4691</v>
      </c>
      <c r="B219" s="0" t="s">
        <v>1617</v>
      </c>
      <c r="C219" s="2"/>
      <c r="D219" s="12" t="s">
        <v>2365</v>
      </c>
      <c r="E219" s="0" t="s">
        <v>2136</v>
      </c>
      <c r="F219" s="32" t="s">
        <v>2134</v>
      </c>
      <c r="H219" s="12" t="s">
        <v>2455</v>
      </c>
      <c r="V219" s="0" t="s">
        <v>183</v>
      </c>
      <c r="AX219" s="119"/>
    </row>
    <row r="220" customFormat="false" ht="27" hidden="false" customHeight="false" outlineLevel="0" collapsed="false">
      <c r="A220" s="91" t="n">
        <v>4635</v>
      </c>
      <c r="B220" s="0" t="s">
        <v>1619</v>
      </c>
      <c r="C220" s="2"/>
      <c r="D220" s="12" t="s">
        <v>2379</v>
      </c>
      <c r="E220" s="0" t="s">
        <v>2258</v>
      </c>
      <c r="F220" s="32" t="s">
        <v>2137</v>
      </c>
      <c r="H220" s="12" t="s">
        <v>2456</v>
      </c>
      <c r="V220" s="0" t="s">
        <v>183</v>
      </c>
      <c r="AX220" s="119"/>
    </row>
    <row r="221" customFormat="false" ht="27" hidden="false" customHeight="false" outlineLevel="0" collapsed="false">
      <c r="A221" s="91" t="n">
        <v>4636</v>
      </c>
      <c r="B221" s="0" t="s">
        <v>1623</v>
      </c>
      <c r="C221" s="2"/>
      <c r="D221" s="12" t="s">
        <v>2380</v>
      </c>
      <c r="E221" s="0" t="s">
        <v>2260</v>
      </c>
      <c r="F221" s="32" t="s">
        <v>2134</v>
      </c>
      <c r="H221" s="12" t="s">
        <v>2457</v>
      </c>
      <c r="V221" s="0" t="s">
        <v>183</v>
      </c>
      <c r="AX221" s="119"/>
    </row>
    <row r="222" customFormat="false" ht="27" hidden="false" customHeight="false" outlineLevel="0" collapsed="false">
      <c r="A222" s="91" t="n">
        <v>5976</v>
      </c>
      <c r="B222" s="0" t="s">
        <v>1625</v>
      </c>
      <c r="C222" s="2"/>
      <c r="D222" s="12" t="s">
        <v>2381</v>
      </c>
      <c r="E222" s="0" t="s">
        <v>2133</v>
      </c>
      <c r="F222" s="32" t="s">
        <v>2134</v>
      </c>
      <c r="H222" s="12" t="s">
        <v>2458</v>
      </c>
      <c r="V222" s="93" t="s">
        <v>299</v>
      </c>
      <c r="AX222" s="119"/>
    </row>
    <row r="223" customFormat="false" ht="27" hidden="false" customHeight="false" outlineLevel="0" collapsed="false">
      <c r="A223" s="91" t="n">
        <v>5467</v>
      </c>
      <c r="B223" s="0" t="s">
        <v>1630</v>
      </c>
      <c r="C223" s="2"/>
      <c r="D223" s="12" t="s">
        <v>2382</v>
      </c>
      <c r="E223" s="0" t="s">
        <v>2142</v>
      </c>
      <c r="F223" s="32" t="s">
        <v>2137</v>
      </c>
      <c r="H223" s="12" t="s">
        <v>2459</v>
      </c>
      <c r="V223" s="93" t="s">
        <v>299</v>
      </c>
      <c r="AX223" s="119"/>
    </row>
    <row r="224" customFormat="false" ht="27" hidden="false" customHeight="false" outlineLevel="0" collapsed="false">
      <c r="A224" s="91" t="n">
        <v>5468</v>
      </c>
      <c r="B224" s="0" t="s">
        <v>1633</v>
      </c>
      <c r="C224" s="2"/>
      <c r="D224" s="12" t="s">
        <v>2383</v>
      </c>
      <c r="E224" s="0" t="s">
        <v>2136</v>
      </c>
      <c r="F224" s="32" t="s">
        <v>2134</v>
      </c>
      <c r="H224" s="12" t="s">
        <v>2460</v>
      </c>
      <c r="V224" s="93" t="s">
        <v>299</v>
      </c>
      <c r="AX224" s="119"/>
    </row>
    <row r="225" customFormat="false" ht="27" hidden="false" customHeight="false" outlineLevel="0" collapsed="false">
      <c r="A225" s="91" t="n">
        <v>4154</v>
      </c>
      <c r="B225" s="0" t="s">
        <v>1638</v>
      </c>
      <c r="C225" s="2"/>
      <c r="D225" s="12" t="s">
        <v>2384</v>
      </c>
      <c r="E225" s="0" t="s">
        <v>2262</v>
      </c>
      <c r="F225" s="32" t="s">
        <v>2215</v>
      </c>
      <c r="H225" s="12" t="s">
        <v>2461</v>
      </c>
      <c r="V225" s="93" t="s">
        <v>299</v>
      </c>
      <c r="AX225" s="119"/>
    </row>
    <row r="226" customFormat="false" ht="27" hidden="false" customHeight="false" outlineLevel="0" collapsed="false">
      <c r="A226" s="91" t="n">
        <v>4155</v>
      </c>
      <c r="B226" s="0" t="s">
        <v>1644</v>
      </c>
      <c r="C226" s="2"/>
      <c r="D226" s="12" t="s">
        <v>2385</v>
      </c>
      <c r="E226" s="0" t="s">
        <v>2136</v>
      </c>
      <c r="F226" s="32" t="s">
        <v>2218</v>
      </c>
      <c r="H226" s="12" t="s">
        <v>2462</v>
      </c>
      <c r="V226" s="93" t="s">
        <v>299</v>
      </c>
      <c r="AX226" s="119"/>
    </row>
    <row r="227" customFormat="false" ht="27" hidden="false" customHeight="false" outlineLevel="0" collapsed="false">
      <c r="A227" s="91" t="n">
        <v>4156</v>
      </c>
      <c r="B227" s="0" t="s">
        <v>1649</v>
      </c>
      <c r="C227" s="2"/>
      <c r="D227" s="12" t="s">
        <v>2340</v>
      </c>
      <c r="E227" s="0" t="s">
        <v>2142</v>
      </c>
      <c r="F227" s="32" t="s">
        <v>2221</v>
      </c>
      <c r="H227" s="12" t="s">
        <v>2463</v>
      </c>
      <c r="V227" s="93" t="s">
        <v>299</v>
      </c>
      <c r="AX227" s="119"/>
    </row>
    <row r="228" customFormat="false" ht="27" hidden="false" customHeight="false" outlineLevel="0" collapsed="false">
      <c r="A228" s="91" t="n">
        <v>4157</v>
      </c>
      <c r="B228" s="0" t="s">
        <v>1652</v>
      </c>
      <c r="C228" s="2"/>
      <c r="D228" s="12" t="s">
        <v>2386</v>
      </c>
      <c r="E228" s="0" t="s">
        <v>2264</v>
      </c>
      <c r="F228" s="32" t="s">
        <v>2224</v>
      </c>
      <c r="H228" s="12" t="s">
        <v>2464</v>
      </c>
      <c r="V228" s="0" t="s">
        <v>183</v>
      </c>
      <c r="AX228" s="119"/>
    </row>
    <row r="229" customFormat="false" ht="13.5" hidden="false" customHeight="false" outlineLevel="0" collapsed="false">
      <c r="A229" s="91" t="n">
        <v>9062</v>
      </c>
      <c r="B229" s="0" t="s">
        <v>1657</v>
      </c>
      <c r="C229" s="2"/>
      <c r="D229" s="12" t="s">
        <v>2332</v>
      </c>
      <c r="E229" s="0" t="s">
        <v>2139</v>
      </c>
      <c r="F229" s="32" t="s">
        <v>2137</v>
      </c>
      <c r="H229" s="12" t="s">
        <v>2465</v>
      </c>
      <c r="V229" s="0" t="s">
        <v>183</v>
      </c>
      <c r="AX229" s="119"/>
    </row>
    <row r="230" customFormat="false" ht="13.5" hidden="false" customHeight="false" outlineLevel="0" collapsed="false">
      <c r="A230" s="91" t="n">
        <v>9063</v>
      </c>
      <c r="B230" s="0" t="s">
        <v>1664</v>
      </c>
      <c r="C230" s="2"/>
      <c r="D230" s="12" t="s">
        <v>2333</v>
      </c>
      <c r="E230" s="0" t="s">
        <v>2133</v>
      </c>
      <c r="F230" s="32" t="s">
        <v>2134</v>
      </c>
      <c r="H230" s="12" t="s">
        <v>2466</v>
      </c>
      <c r="V230" s="0" t="s">
        <v>183</v>
      </c>
      <c r="AX230" s="119"/>
    </row>
    <row r="231" customFormat="false" ht="27" hidden="false" customHeight="false" outlineLevel="0" collapsed="false">
      <c r="A231" s="101" t="n">
        <v>267</v>
      </c>
      <c r="B231" s="119" t="s">
        <v>1669</v>
      </c>
      <c r="C231" s="2"/>
      <c r="D231" s="12" t="s">
        <v>2387</v>
      </c>
      <c r="E231" s="0" t="s">
        <v>2163</v>
      </c>
      <c r="F231" s="32" t="s">
        <v>2227</v>
      </c>
      <c r="H231" s="12" t="s">
        <v>2467</v>
      </c>
      <c r="V231" s="33" t="s">
        <v>517</v>
      </c>
      <c r="AX231" s="119"/>
    </row>
    <row r="232" customFormat="false" ht="27" hidden="false" customHeight="false" outlineLevel="0" collapsed="false">
      <c r="A232" s="101" t="n">
        <v>268</v>
      </c>
      <c r="B232" s="119" t="s">
        <v>1673</v>
      </c>
      <c r="C232" s="2"/>
      <c r="D232" s="12" t="s">
        <v>2388</v>
      </c>
      <c r="E232" s="0" t="s">
        <v>2160</v>
      </c>
      <c r="F232" s="32" t="s">
        <v>2230</v>
      </c>
      <c r="H232" s="12" t="s">
        <v>2468</v>
      </c>
      <c r="V232" s="73" t="s">
        <v>480</v>
      </c>
      <c r="AX232" s="119"/>
    </row>
    <row r="233" customFormat="false" ht="27" hidden="false" customHeight="false" outlineLevel="0" collapsed="false">
      <c r="A233" s="101" t="n">
        <v>269</v>
      </c>
      <c r="B233" s="119" t="s">
        <v>1677</v>
      </c>
      <c r="C233" s="2"/>
      <c r="D233" s="12" t="s">
        <v>2389</v>
      </c>
      <c r="E233" s="0" t="s">
        <v>2154</v>
      </c>
      <c r="F233" s="32" t="s">
        <v>2227</v>
      </c>
      <c r="H233" s="12" t="s">
        <v>2469</v>
      </c>
      <c r="V233" s="73" t="s">
        <v>480</v>
      </c>
      <c r="AX233" s="119"/>
    </row>
    <row r="234" customFormat="false" ht="27" hidden="false" customHeight="false" outlineLevel="0" collapsed="false">
      <c r="A234" s="101" t="n">
        <v>270</v>
      </c>
      <c r="B234" s="119" t="s">
        <v>1681</v>
      </c>
      <c r="C234" s="2"/>
      <c r="D234" s="12" t="s">
        <v>2390</v>
      </c>
      <c r="E234" s="0" t="s">
        <v>2157</v>
      </c>
      <c r="F234" s="32" t="s">
        <v>2233</v>
      </c>
      <c r="H234" s="12" t="s">
        <v>2470</v>
      </c>
      <c r="V234" s="33" t="s">
        <v>723</v>
      </c>
      <c r="AX234" s="119"/>
    </row>
    <row r="235" customFormat="false" ht="27" hidden="false" customHeight="false" outlineLevel="0" collapsed="false">
      <c r="A235" s="91" t="n">
        <v>7666</v>
      </c>
      <c r="B235" s="0" t="s">
        <v>1687</v>
      </c>
      <c r="C235" s="2"/>
      <c r="D235" s="12" t="s">
        <v>2391</v>
      </c>
      <c r="E235" s="0" t="s">
        <v>2266</v>
      </c>
      <c r="F235" s="32" t="s">
        <v>2173</v>
      </c>
      <c r="H235" s="12" t="s">
        <v>2471</v>
      </c>
      <c r="V235" s="0" t="s">
        <v>781</v>
      </c>
      <c r="AX235" s="119"/>
    </row>
    <row r="236" customFormat="false" ht="27" hidden="false" customHeight="false" outlineLevel="0" collapsed="false">
      <c r="A236" s="91" t="n">
        <v>105</v>
      </c>
      <c r="B236" s="0" t="s">
        <v>1691</v>
      </c>
      <c r="C236" s="2"/>
      <c r="D236" s="12" t="s">
        <v>2392</v>
      </c>
      <c r="E236" s="0" t="s">
        <v>2268</v>
      </c>
      <c r="F236" s="32" t="s">
        <v>2236</v>
      </c>
      <c r="H236" s="12" t="s">
        <v>2472</v>
      </c>
      <c r="V236" s="0" t="s">
        <v>436</v>
      </c>
      <c r="AX236" s="119"/>
    </row>
    <row r="237" customFormat="false" ht="13.5" hidden="false" customHeight="false" outlineLevel="0" collapsed="false">
      <c r="A237" s="91" t="n">
        <v>106</v>
      </c>
      <c r="B237" s="0" t="s">
        <v>1699</v>
      </c>
      <c r="C237" s="2"/>
      <c r="D237" s="12" t="s">
        <v>2393</v>
      </c>
      <c r="E237" s="0" t="s">
        <v>2270</v>
      </c>
      <c r="F237" s="32" t="s">
        <v>2176</v>
      </c>
      <c r="H237" s="12" t="s">
        <v>2473</v>
      </c>
      <c r="V237" s="0" t="s">
        <v>436</v>
      </c>
      <c r="AX237" s="119"/>
    </row>
    <row r="238" customFormat="false" ht="27" hidden="false" customHeight="false" outlineLevel="0" collapsed="false">
      <c r="A238" s="91" t="n">
        <v>107</v>
      </c>
      <c r="B238" s="0" t="s">
        <v>1702</v>
      </c>
      <c r="C238" s="2"/>
      <c r="D238" s="12" t="s">
        <v>2394</v>
      </c>
      <c r="E238" s="0" t="s">
        <v>2272</v>
      </c>
      <c r="F238" s="32" t="s">
        <v>2185</v>
      </c>
      <c r="H238" s="12" t="s">
        <v>2474</v>
      </c>
      <c r="V238" s="0" t="s">
        <v>436</v>
      </c>
      <c r="AX238" s="119"/>
    </row>
    <row r="239" customFormat="false" ht="27" hidden="false" customHeight="false" outlineLevel="0" collapsed="false">
      <c r="A239" s="91" t="n">
        <v>3444</v>
      </c>
      <c r="B239" s="0" t="s">
        <v>1704</v>
      </c>
      <c r="C239" s="2"/>
      <c r="D239" s="12" t="s">
        <v>2395</v>
      </c>
      <c r="E239" s="0" t="s">
        <v>2270</v>
      </c>
      <c r="F239" s="32" t="s">
        <v>2176</v>
      </c>
      <c r="H239" s="12" t="s">
        <v>2475</v>
      </c>
      <c r="V239" s="0" t="s">
        <v>436</v>
      </c>
      <c r="AX239" s="119"/>
    </row>
    <row r="240" customFormat="false" ht="27" hidden="false" customHeight="false" outlineLevel="0" collapsed="false">
      <c r="A240" s="91" t="n">
        <v>2103</v>
      </c>
      <c r="B240" s="0" t="s">
        <v>1706</v>
      </c>
      <c r="C240" s="2"/>
      <c r="D240" s="12" t="s">
        <v>2396</v>
      </c>
      <c r="E240" s="0" t="s">
        <v>2270</v>
      </c>
      <c r="F240" s="32" t="s">
        <v>2239</v>
      </c>
      <c r="H240" s="12" t="s">
        <v>2476</v>
      </c>
      <c r="V240" s="0" t="s">
        <v>917</v>
      </c>
      <c r="AX240" s="119"/>
    </row>
    <row r="241" customFormat="false" ht="27" hidden="false" customHeight="false" outlineLevel="0" collapsed="false">
      <c r="A241" s="91" t="n">
        <v>2104</v>
      </c>
      <c r="B241" s="0" t="s">
        <v>1715</v>
      </c>
      <c r="C241" s="2"/>
      <c r="D241" s="12" t="s">
        <v>2397</v>
      </c>
      <c r="E241" s="0" t="s">
        <v>2274</v>
      </c>
      <c r="F241" s="32" t="s">
        <v>2239</v>
      </c>
      <c r="H241" s="12" t="s">
        <v>2477</v>
      </c>
      <c r="V241" s="0" t="s">
        <v>517</v>
      </c>
      <c r="AX241" s="119"/>
    </row>
    <row r="242" customFormat="false" ht="27" hidden="false" customHeight="false" outlineLevel="0" collapsed="false">
      <c r="A242" s="91" t="n">
        <v>2109</v>
      </c>
      <c r="B242" s="0" t="s">
        <v>1722</v>
      </c>
      <c r="C242" s="2"/>
      <c r="D242" s="12" t="s">
        <v>2398</v>
      </c>
      <c r="E242" s="0" t="s">
        <v>2276</v>
      </c>
      <c r="F242" s="32" t="s">
        <v>2242</v>
      </c>
      <c r="H242" s="12" t="s">
        <v>2478</v>
      </c>
      <c r="V242" s="0" t="s">
        <v>1090</v>
      </c>
      <c r="AX242" s="119"/>
    </row>
    <row r="243" customFormat="false" ht="27" hidden="false" customHeight="false" outlineLevel="0" collapsed="false">
      <c r="A243" s="91" t="n">
        <v>2110</v>
      </c>
      <c r="B243" s="0" t="s">
        <v>1726</v>
      </c>
      <c r="C243" s="2"/>
      <c r="D243" s="12" t="s">
        <v>2399</v>
      </c>
      <c r="E243" s="0" t="s">
        <v>2278</v>
      </c>
      <c r="F243" s="32" t="s">
        <v>2245</v>
      </c>
      <c r="H243" s="12" t="s">
        <v>2479</v>
      </c>
      <c r="V243" s="0" t="s">
        <v>781</v>
      </c>
      <c r="AX243" s="119"/>
    </row>
    <row r="244" customFormat="false" ht="27" hidden="false" customHeight="false" outlineLevel="0" collapsed="false">
      <c r="A244" s="91" t="n">
        <v>2111</v>
      </c>
      <c r="B244" s="0" t="s">
        <v>1730</v>
      </c>
      <c r="C244" s="2"/>
      <c r="D244" s="12" t="s">
        <v>2400</v>
      </c>
      <c r="E244" s="0" t="s">
        <v>2280</v>
      </c>
      <c r="F244" s="32" t="s">
        <v>2176</v>
      </c>
      <c r="H244" s="12" t="s">
        <v>2480</v>
      </c>
      <c r="V244" s="0" t="s">
        <v>781</v>
      </c>
      <c r="AX244" s="119"/>
    </row>
    <row r="245" customFormat="false" ht="27" hidden="false" customHeight="false" outlineLevel="0" collapsed="false">
      <c r="A245" s="91" t="n">
        <v>2112</v>
      </c>
      <c r="B245" s="0" t="s">
        <v>1734</v>
      </c>
      <c r="C245" s="2"/>
      <c r="D245" s="12" t="s">
        <v>2401</v>
      </c>
      <c r="E245" s="0" t="s">
        <v>2282</v>
      </c>
      <c r="F245" s="32" t="s">
        <v>2185</v>
      </c>
      <c r="H245" s="12" t="s">
        <v>2481</v>
      </c>
      <c r="V245" s="0" t="s">
        <v>781</v>
      </c>
      <c r="AX245" s="119"/>
    </row>
    <row r="246" customFormat="false" ht="27" hidden="false" customHeight="false" outlineLevel="0" collapsed="false">
      <c r="A246" s="91" t="n">
        <v>2113</v>
      </c>
      <c r="B246" s="0" t="s">
        <v>1738</v>
      </c>
      <c r="C246" s="2"/>
      <c r="D246" s="12" t="s">
        <v>2402</v>
      </c>
      <c r="E246" s="0" t="s">
        <v>2268</v>
      </c>
      <c r="F246" s="32" t="s">
        <v>2188</v>
      </c>
      <c r="H246" s="12" t="s">
        <v>2482</v>
      </c>
      <c r="V246" s="33" t="s">
        <v>1744</v>
      </c>
      <c r="AX246" s="119"/>
    </row>
    <row r="247" customFormat="false" ht="27" hidden="false" customHeight="false" outlineLevel="0" collapsed="false">
      <c r="A247" s="91" t="n">
        <v>6667</v>
      </c>
      <c r="B247" s="0" t="s">
        <v>1742</v>
      </c>
      <c r="C247" s="2"/>
      <c r="D247" s="12" t="s">
        <v>2403</v>
      </c>
      <c r="E247" s="0" t="s">
        <v>2284</v>
      </c>
      <c r="F247" s="32" t="s">
        <v>2248</v>
      </c>
      <c r="H247" s="12" t="s">
        <v>2483</v>
      </c>
      <c r="V247" s="33" t="s">
        <v>1744</v>
      </c>
      <c r="AX247" s="119"/>
    </row>
    <row r="248" customFormat="false" ht="27" hidden="false" customHeight="false" outlineLevel="0" collapsed="false">
      <c r="A248" s="91" t="n">
        <v>20073</v>
      </c>
      <c r="B248" s="0" t="s">
        <v>1748</v>
      </c>
      <c r="C248" s="2"/>
      <c r="D248" s="12" t="s">
        <v>2404</v>
      </c>
      <c r="E248" s="0" t="s">
        <v>2286</v>
      </c>
      <c r="F248" s="32" t="s">
        <v>2251</v>
      </c>
      <c r="H248" s="12" t="s">
        <v>2484</v>
      </c>
      <c r="V248" s="0" t="s">
        <v>781</v>
      </c>
      <c r="AX248" s="119"/>
    </row>
    <row r="249" customFormat="false" ht="27" hidden="false" customHeight="false" outlineLevel="0" collapsed="false">
      <c r="A249" s="91" t="n">
        <v>7661</v>
      </c>
      <c r="B249" s="0" t="s">
        <v>1751</v>
      </c>
      <c r="C249" s="2"/>
      <c r="D249" s="12" t="s">
        <v>2405</v>
      </c>
      <c r="E249" s="0" t="s">
        <v>2288</v>
      </c>
      <c r="F249" s="32" t="s">
        <v>2203</v>
      </c>
      <c r="H249" s="12" t="s">
        <v>2485</v>
      </c>
      <c r="V249" s="0" t="s">
        <v>781</v>
      </c>
      <c r="AX249" s="119"/>
    </row>
    <row r="250" customFormat="false" ht="27" hidden="false" customHeight="false" outlineLevel="0" collapsed="false">
      <c r="A250" s="91" t="n">
        <v>7662</v>
      </c>
      <c r="B250" s="0" t="s">
        <v>1753</v>
      </c>
      <c r="C250" s="2"/>
      <c r="D250" s="12" t="s">
        <v>2406</v>
      </c>
      <c r="E250" s="0" t="s">
        <v>2290</v>
      </c>
      <c r="F250" s="32" t="s">
        <v>2206</v>
      </c>
      <c r="H250" s="12" t="s">
        <v>2486</v>
      </c>
      <c r="V250" s="0" t="s">
        <v>781</v>
      </c>
      <c r="AX250" s="119"/>
    </row>
    <row r="251" customFormat="false" ht="27" hidden="false" customHeight="false" outlineLevel="0" collapsed="false">
      <c r="A251" s="91" t="n">
        <v>3975</v>
      </c>
      <c r="B251" s="0" t="s">
        <v>1757</v>
      </c>
      <c r="C251" s="2"/>
      <c r="D251" s="12" t="s">
        <v>2407</v>
      </c>
      <c r="E251" s="0" t="s">
        <v>2288</v>
      </c>
      <c r="F251" s="32" t="s">
        <v>2203</v>
      </c>
      <c r="H251" s="12" t="s">
        <v>2487</v>
      </c>
      <c r="V251" s="0" t="s">
        <v>781</v>
      </c>
      <c r="AX251" s="119"/>
    </row>
    <row r="252" customFormat="false" ht="27" hidden="false" customHeight="false" outlineLevel="0" collapsed="false">
      <c r="A252" s="91" t="n">
        <v>3976</v>
      </c>
      <c r="B252" s="0" t="s">
        <v>1762</v>
      </c>
      <c r="C252" s="2"/>
      <c r="D252" s="12" t="s">
        <v>2408</v>
      </c>
      <c r="E252" s="0" t="s">
        <v>2290</v>
      </c>
      <c r="F252" s="32" t="s">
        <v>2206</v>
      </c>
      <c r="H252" s="12" t="s">
        <v>2488</v>
      </c>
      <c r="V252" s="0" t="s">
        <v>781</v>
      </c>
      <c r="AX252" s="119"/>
    </row>
    <row r="253" customFormat="false" ht="27" hidden="false" customHeight="false" outlineLevel="0" collapsed="false">
      <c r="A253" s="91" t="n">
        <v>3977</v>
      </c>
      <c r="B253" s="0" t="s">
        <v>1765</v>
      </c>
      <c r="C253" s="2"/>
      <c r="D253" s="12" t="s">
        <v>2409</v>
      </c>
      <c r="E253" s="0" t="s">
        <v>2290</v>
      </c>
      <c r="F253" s="32" t="s">
        <v>2206</v>
      </c>
      <c r="H253" s="12" t="s">
        <v>2489</v>
      </c>
      <c r="V253" s="0" t="s">
        <v>781</v>
      </c>
      <c r="AX253" s="119"/>
    </row>
    <row r="254" customFormat="false" ht="27" hidden="false" customHeight="false" outlineLevel="0" collapsed="false">
      <c r="A254" s="91" t="n">
        <v>4513</v>
      </c>
      <c r="B254" s="0" t="s">
        <v>1768</v>
      </c>
      <c r="C254" s="2"/>
      <c r="D254" s="12" t="s">
        <v>2410</v>
      </c>
      <c r="E254" s="0" t="s">
        <v>2288</v>
      </c>
      <c r="F254" s="32" t="s">
        <v>2203</v>
      </c>
      <c r="H254" s="12" t="s">
        <v>2490</v>
      </c>
      <c r="V254" s="0" t="s">
        <v>781</v>
      </c>
      <c r="AX254" s="119"/>
    </row>
    <row r="255" customFormat="false" ht="27" hidden="false" customHeight="false" outlineLevel="0" collapsed="false">
      <c r="A255" s="91" t="n">
        <v>4514</v>
      </c>
      <c r="B255" s="0" t="s">
        <v>1771</v>
      </c>
      <c r="C255" s="2"/>
      <c r="D255" s="12" t="s">
        <v>2411</v>
      </c>
      <c r="E255" s="0" t="s">
        <v>2290</v>
      </c>
      <c r="F255" s="32" t="s">
        <v>2206</v>
      </c>
      <c r="H255" s="12" t="s">
        <v>2491</v>
      </c>
      <c r="V255" s="0" t="s">
        <v>781</v>
      </c>
      <c r="AX255" s="119"/>
    </row>
    <row r="256" customFormat="false" ht="27" hidden="false" customHeight="false" outlineLevel="0" collapsed="false">
      <c r="A256" s="91" t="n">
        <v>5547</v>
      </c>
      <c r="B256" s="0" t="s">
        <v>1775</v>
      </c>
      <c r="C256" s="2"/>
      <c r="D256" s="12" t="s">
        <v>2412</v>
      </c>
      <c r="E256" s="0" t="s">
        <v>2290</v>
      </c>
      <c r="F256" s="32" t="s">
        <v>2206</v>
      </c>
      <c r="H256" s="12" t="s">
        <v>2492</v>
      </c>
      <c r="V256" s="0" t="s">
        <v>781</v>
      </c>
      <c r="AX256" s="119"/>
    </row>
    <row r="257" customFormat="false" ht="27" hidden="false" customHeight="false" outlineLevel="0" collapsed="false">
      <c r="A257" s="91" t="n">
        <v>4370</v>
      </c>
      <c r="B257" s="0" t="s">
        <v>1779</v>
      </c>
      <c r="C257" s="2"/>
      <c r="D257" s="12" t="s">
        <v>2413</v>
      </c>
      <c r="E257" s="0" t="s">
        <v>2290</v>
      </c>
      <c r="F257" s="32" t="s">
        <v>2206</v>
      </c>
      <c r="H257" s="12" t="s">
        <v>2493</v>
      </c>
      <c r="V257" s="0" t="s">
        <v>781</v>
      </c>
      <c r="AX257" s="119"/>
    </row>
    <row r="258" customFormat="false" ht="27" hidden="false" customHeight="false" outlineLevel="0" collapsed="false">
      <c r="A258" s="91" t="n">
        <v>4371</v>
      </c>
      <c r="B258" s="0" t="s">
        <v>1783</v>
      </c>
      <c r="C258" s="2"/>
      <c r="D258" s="12" t="s">
        <v>2413</v>
      </c>
      <c r="E258" s="0" t="s">
        <v>2290</v>
      </c>
      <c r="F258" s="32" t="s">
        <v>2206</v>
      </c>
      <c r="H258" s="12" t="s">
        <v>2494</v>
      </c>
      <c r="V258" s="0" t="s">
        <v>781</v>
      </c>
      <c r="AX258" s="119"/>
    </row>
    <row r="259" customFormat="false" ht="27" hidden="false" customHeight="false" outlineLevel="0" collapsed="false">
      <c r="A259" s="91" t="n">
        <v>4272</v>
      </c>
      <c r="B259" s="0" t="s">
        <v>1785</v>
      </c>
      <c r="C259" s="2"/>
      <c r="D259" s="12" t="s">
        <v>2414</v>
      </c>
      <c r="E259" s="0" t="s">
        <v>2288</v>
      </c>
      <c r="F259" s="32" t="s">
        <v>2203</v>
      </c>
      <c r="H259" s="12" t="s">
        <v>2495</v>
      </c>
      <c r="V259" s="0" t="s">
        <v>781</v>
      </c>
      <c r="AX259" s="119"/>
    </row>
    <row r="260" customFormat="false" ht="27" hidden="false" customHeight="false" outlineLevel="0" collapsed="false">
      <c r="A260" s="91" t="n">
        <v>7983</v>
      </c>
      <c r="B260" s="0" t="s">
        <v>1787</v>
      </c>
      <c r="C260" s="2"/>
      <c r="D260" s="12" t="s">
        <v>2405</v>
      </c>
      <c r="E260" s="0" t="s">
        <v>2288</v>
      </c>
      <c r="F260" s="32" t="s">
        <v>2203</v>
      </c>
      <c r="H260" s="12" t="s">
        <v>2496</v>
      </c>
      <c r="V260" s="0" t="s">
        <v>781</v>
      </c>
      <c r="AX260" s="119"/>
    </row>
    <row r="261" customFormat="false" ht="27" hidden="false" customHeight="false" outlineLevel="0" collapsed="false">
      <c r="A261" s="91" t="n">
        <v>7984</v>
      </c>
      <c r="B261" s="0" t="s">
        <v>1788</v>
      </c>
      <c r="C261" s="2"/>
      <c r="D261" s="12" t="s">
        <v>2406</v>
      </c>
      <c r="E261" s="0" t="s">
        <v>2290</v>
      </c>
      <c r="F261" s="32" t="s">
        <v>2206</v>
      </c>
      <c r="H261" s="12" t="s">
        <v>2497</v>
      </c>
      <c r="V261" s="0" t="s">
        <v>781</v>
      </c>
      <c r="AX261" s="119"/>
    </row>
    <row r="262" customFormat="false" ht="27" hidden="false" customHeight="false" outlineLevel="0" collapsed="false">
      <c r="A262" s="91" t="n">
        <v>8147</v>
      </c>
      <c r="B262" s="0" t="s">
        <v>1792</v>
      </c>
      <c r="C262" s="2"/>
      <c r="D262" s="12" t="s">
        <v>2415</v>
      </c>
      <c r="E262" s="0" t="s">
        <v>2292</v>
      </c>
      <c r="F262" s="32" t="s">
        <v>2254</v>
      </c>
      <c r="H262" s="12" t="s">
        <v>2498</v>
      </c>
      <c r="V262" s="0" t="s">
        <v>781</v>
      </c>
      <c r="AX262" s="119"/>
    </row>
    <row r="263" customFormat="false" ht="27" hidden="false" customHeight="false" outlineLevel="0" collapsed="false">
      <c r="A263" s="91" t="n">
        <v>3771</v>
      </c>
      <c r="B263" s="0" t="s">
        <v>1795</v>
      </c>
      <c r="C263" s="2"/>
      <c r="D263" s="12" t="s">
        <v>2416</v>
      </c>
      <c r="E263" s="0" t="s">
        <v>2290</v>
      </c>
      <c r="F263" s="32" t="s">
        <v>2206</v>
      </c>
      <c r="H263" s="12" t="s">
        <v>2499</v>
      </c>
      <c r="V263" s="0" t="s">
        <v>781</v>
      </c>
      <c r="AX263" s="119"/>
    </row>
    <row r="264" customFormat="false" ht="27" hidden="false" customHeight="false" outlineLevel="0" collapsed="false">
      <c r="A264" s="91" t="n">
        <v>3772</v>
      </c>
      <c r="B264" s="0" t="s">
        <v>1798</v>
      </c>
      <c r="C264" s="2"/>
      <c r="D264" s="12" t="s">
        <v>2417</v>
      </c>
      <c r="E264" s="0" t="s">
        <v>2290</v>
      </c>
      <c r="F264" s="32" t="s">
        <v>2206</v>
      </c>
      <c r="H264" s="12" t="s">
        <v>2500</v>
      </c>
      <c r="V264" s="0" t="s">
        <v>781</v>
      </c>
      <c r="AX264" s="119"/>
    </row>
    <row r="265" customFormat="false" ht="27" hidden="false" customHeight="false" outlineLevel="0" collapsed="false">
      <c r="A265" s="91" t="n">
        <v>3773</v>
      </c>
      <c r="B265" s="0" t="s">
        <v>1801</v>
      </c>
      <c r="C265" s="2"/>
      <c r="D265" s="12" t="s">
        <v>2416</v>
      </c>
      <c r="E265" s="0" t="s">
        <v>2290</v>
      </c>
      <c r="F265" s="32" t="s">
        <v>2206</v>
      </c>
      <c r="H265" s="12" t="s">
        <v>2501</v>
      </c>
      <c r="V265" s="0" t="s">
        <v>781</v>
      </c>
      <c r="AX265" s="119"/>
    </row>
    <row r="266" customFormat="false" ht="27" hidden="false" customHeight="false" outlineLevel="0" collapsed="false">
      <c r="A266" s="91" t="n">
        <v>3775</v>
      </c>
      <c r="B266" s="0" t="s">
        <v>1803</v>
      </c>
      <c r="C266" s="2"/>
      <c r="D266" s="12" t="s">
        <v>2418</v>
      </c>
      <c r="E266" s="0" t="s">
        <v>2288</v>
      </c>
      <c r="F266" s="32" t="s">
        <v>2203</v>
      </c>
      <c r="H266" s="12" t="s">
        <v>2502</v>
      </c>
      <c r="V266" s="0" t="s">
        <v>781</v>
      </c>
      <c r="AX266" s="119"/>
    </row>
    <row r="267" customFormat="false" ht="27" hidden="false" customHeight="false" outlineLevel="0" collapsed="false">
      <c r="A267" s="91" t="n">
        <v>3776</v>
      </c>
      <c r="B267" s="0" t="s">
        <v>1806</v>
      </c>
      <c r="C267" s="2"/>
      <c r="D267" s="12" t="s">
        <v>2419</v>
      </c>
      <c r="E267" s="0" t="s">
        <v>2290</v>
      </c>
      <c r="F267" s="32" t="s">
        <v>2206</v>
      </c>
      <c r="H267" s="12" t="s">
        <v>2503</v>
      </c>
      <c r="V267" s="0" t="s">
        <v>781</v>
      </c>
      <c r="AX267" s="119"/>
    </row>
    <row r="268" customFormat="false" ht="27" hidden="false" customHeight="false" outlineLevel="0" collapsed="false">
      <c r="A268" s="91" t="n">
        <v>3777</v>
      </c>
      <c r="B268" s="0" t="s">
        <v>1808</v>
      </c>
      <c r="C268" s="2"/>
      <c r="D268" s="12" t="s">
        <v>2420</v>
      </c>
      <c r="E268" s="0" t="s">
        <v>2288</v>
      </c>
      <c r="F268" s="32" t="s">
        <v>2203</v>
      </c>
      <c r="H268" s="12" t="s">
        <v>2504</v>
      </c>
      <c r="V268" s="0" t="s">
        <v>781</v>
      </c>
      <c r="AX268" s="119"/>
    </row>
    <row r="269" customFormat="false" ht="27" hidden="false" customHeight="false" outlineLevel="0" collapsed="false">
      <c r="A269" s="91" t="n">
        <v>3778</v>
      </c>
      <c r="B269" s="0" t="s">
        <v>1810</v>
      </c>
      <c r="C269" s="2"/>
      <c r="D269" s="12" t="s">
        <v>2421</v>
      </c>
      <c r="E269" s="0" t="s">
        <v>2290</v>
      </c>
      <c r="F269" s="32" t="s">
        <v>2206</v>
      </c>
      <c r="H269" s="12" t="s">
        <v>2505</v>
      </c>
      <c r="V269" s="0" t="s">
        <v>781</v>
      </c>
      <c r="AX269" s="119"/>
    </row>
    <row r="270" customFormat="false" ht="27" hidden="false" customHeight="false" outlineLevel="0" collapsed="false">
      <c r="A270" s="91" t="n">
        <v>7095</v>
      </c>
      <c r="B270" s="0" t="s">
        <v>1813</v>
      </c>
      <c r="C270" s="2"/>
      <c r="D270" s="12" t="s">
        <v>2422</v>
      </c>
      <c r="E270" s="0" t="s">
        <v>2290</v>
      </c>
      <c r="F270" s="32" t="s">
        <v>2206</v>
      </c>
      <c r="H270" s="12" t="s">
        <v>2506</v>
      </c>
      <c r="V270" s="0" t="s">
        <v>781</v>
      </c>
      <c r="AX270" s="119"/>
    </row>
    <row r="271" customFormat="false" ht="27" hidden="false" customHeight="false" outlineLevel="0" collapsed="false">
      <c r="A271" s="91" t="n">
        <v>7106</v>
      </c>
      <c r="B271" s="0" t="s">
        <v>1816</v>
      </c>
      <c r="C271" s="2"/>
      <c r="D271" s="12" t="s">
        <v>2423</v>
      </c>
      <c r="E271" s="0" t="s">
        <v>2288</v>
      </c>
      <c r="F271" s="32" t="s">
        <v>2203</v>
      </c>
      <c r="H271" s="12" t="s">
        <v>2507</v>
      </c>
      <c r="V271" s="0" t="s">
        <v>781</v>
      </c>
      <c r="AX271" s="119"/>
    </row>
    <row r="272" customFormat="false" ht="27" hidden="false" customHeight="false" outlineLevel="0" collapsed="false">
      <c r="A272" s="91" t="n">
        <v>3864</v>
      </c>
      <c r="B272" s="0" t="s">
        <v>1819</v>
      </c>
      <c r="C272" s="2"/>
      <c r="D272" s="12" t="s">
        <v>2424</v>
      </c>
      <c r="E272" s="0" t="s">
        <v>2288</v>
      </c>
      <c r="F272" s="32" t="s">
        <v>2203</v>
      </c>
      <c r="H272" s="12" t="s">
        <v>2508</v>
      </c>
      <c r="V272" s="0" t="s">
        <v>781</v>
      </c>
      <c r="AX272" s="119"/>
    </row>
    <row r="273" customFormat="false" ht="27" hidden="false" customHeight="false" outlineLevel="0" collapsed="false">
      <c r="A273" s="91" t="n">
        <v>3866</v>
      </c>
      <c r="B273" s="0" t="s">
        <v>1823</v>
      </c>
      <c r="C273" s="2"/>
      <c r="D273" s="12" t="s">
        <v>2425</v>
      </c>
      <c r="E273" s="0" t="s">
        <v>2290</v>
      </c>
      <c r="F273" s="32" t="s">
        <v>2206</v>
      </c>
      <c r="H273" s="12" t="s">
        <v>2509</v>
      </c>
      <c r="V273" s="0" t="s">
        <v>781</v>
      </c>
      <c r="AX273" s="119"/>
    </row>
    <row r="274" customFormat="false" ht="27" hidden="false" customHeight="false" outlineLevel="0" collapsed="false">
      <c r="A274" s="91" t="n">
        <v>3820</v>
      </c>
      <c r="B274" s="0" t="s">
        <v>1825</v>
      </c>
      <c r="C274" s="2"/>
      <c r="D274" s="12" t="s">
        <v>2426</v>
      </c>
      <c r="E274" s="0" t="s">
        <v>2288</v>
      </c>
      <c r="F274" s="32" t="s">
        <v>2203</v>
      </c>
      <c r="H274" s="12" t="s">
        <v>2510</v>
      </c>
      <c r="V274" s="0" t="s">
        <v>781</v>
      </c>
      <c r="AX274" s="119"/>
    </row>
    <row r="275" customFormat="false" ht="27" hidden="false" customHeight="false" outlineLevel="0" collapsed="false">
      <c r="A275" s="91" t="n">
        <v>3821</v>
      </c>
      <c r="B275" s="0" t="s">
        <v>1829</v>
      </c>
      <c r="C275" s="2"/>
      <c r="D275" s="12" t="s">
        <v>2427</v>
      </c>
      <c r="E275" s="0" t="s">
        <v>2290</v>
      </c>
      <c r="F275" s="32" t="s">
        <v>2206</v>
      </c>
      <c r="H275" s="12" t="s">
        <v>2511</v>
      </c>
      <c r="V275" s="0" t="s">
        <v>781</v>
      </c>
      <c r="AX275" s="119"/>
    </row>
    <row r="276" customFormat="false" ht="27" hidden="false" customHeight="false" outlineLevel="0" collapsed="false">
      <c r="A276" s="91" t="n">
        <v>3827</v>
      </c>
      <c r="B276" s="0" t="s">
        <v>1832</v>
      </c>
      <c r="C276" s="2"/>
      <c r="D276" s="12" t="s">
        <v>2428</v>
      </c>
      <c r="E276" s="0" t="s">
        <v>2288</v>
      </c>
      <c r="F276" s="32" t="s">
        <v>2203</v>
      </c>
      <c r="H276" s="12" t="s">
        <v>2512</v>
      </c>
      <c r="V276" s="0" t="s">
        <v>781</v>
      </c>
      <c r="AX276" s="119"/>
    </row>
    <row r="277" customFormat="false" ht="27" hidden="false" customHeight="false" outlineLevel="0" collapsed="false">
      <c r="A277" s="91" t="n">
        <v>3829</v>
      </c>
      <c r="B277" s="0" t="s">
        <v>1836</v>
      </c>
      <c r="C277" s="2"/>
      <c r="D277" s="12" t="s">
        <v>2429</v>
      </c>
      <c r="E277" s="0" t="s">
        <v>2290</v>
      </c>
      <c r="F277" s="32" t="s">
        <v>2206</v>
      </c>
      <c r="H277" s="12" t="s">
        <v>2513</v>
      </c>
      <c r="V277" s="0" t="s">
        <v>781</v>
      </c>
      <c r="AX277" s="119"/>
    </row>
    <row r="278" customFormat="false" ht="27" hidden="false" customHeight="false" outlineLevel="0" collapsed="false">
      <c r="A278" s="91" t="n">
        <v>2166</v>
      </c>
      <c r="B278" s="0" t="s">
        <v>1838</v>
      </c>
      <c r="C278" s="2"/>
      <c r="D278" s="12" t="s">
        <v>2430</v>
      </c>
      <c r="E278" s="0" t="s">
        <v>2290</v>
      </c>
      <c r="F278" s="32" t="s">
        <v>2206</v>
      </c>
      <c r="H278" s="12" t="s">
        <v>2514</v>
      </c>
      <c r="V278" s="0" t="s">
        <v>781</v>
      </c>
      <c r="AX278" s="119"/>
    </row>
    <row r="279" customFormat="false" ht="27" hidden="false" customHeight="false" outlineLevel="0" collapsed="false">
      <c r="A279" s="91" t="n">
        <v>3426</v>
      </c>
      <c r="B279" s="0" t="s">
        <v>1840</v>
      </c>
      <c r="C279" s="2"/>
      <c r="D279" s="12" t="s">
        <v>2431</v>
      </c>
      <c r="E279" s="0" t="s">
        <v>2288</v>
      </c>
      <c r="F279" s="32" t="s">
        <v>2203</v>
      </c>
      <c r="H279" s="12" t="s">
        <v>2515</v>
      </c>
      <c r="V279" s="0" t="s">
        <v>781</v>
      </c>
      <c r="AX279" s="119"/>
    </row>
    <row r="280" customFormat="false" ht="13.5" hidden="false" customHeight="false" outlineLevel="0" collapsed="false">
      <c r="A280" s="91" t="n">
        <v>3427</v>
      </c>
      <c r="B280" s="0" t="s">
        <v>1843</v>
      </c>
      <c r="C280" s="2"/>
      <c r="D280" s="12" t="s">
        <v>2431</v>
      </c>
      <c r="E280" s="0" t="s">
        <v>2288</v>
      </c>
      <c r="F280" s="32" t="s">
        <v>2203</v>
      </c>
      <c r="V280" s="0" t="s">
        <v>781</v>
      </c>
      <c r="AX280" s="119"/>
    </row>
    <row r="281" customFormat="false" ht="13.5" hidden="false" customHeight="false" outlineLevel="0" collapsed="false">
      <c r="A281" s="91" t="n">
        <v>3428</v>
      </c>
      <c r="B281" s="0" t="s">
        <v>1844</v>
      </c>
      <c r="C281" s="2"/>
      <c r="D281" s="12" t="s">
        <v>2432</v>
      </c>
      <c r="E281" s="0" t="s">
        <v>2290</v>
      </c>
      <c r="F281" s="32" t="s">
        <v>2206</v>
      </c>
      <c r="V281" s="0" t="s">
        <v>781</v>
      </c>
      <c r="AX281" s="119"/>
    </row>
    <row r="282" customFormat="false" ht="27" hidden="false" customHeight="false" outlineLevel="0" collapsed="false">
      <c r="A282" s="91" t="n">
        <v>3441</v>
      </c>
      <c r="B282" s="0" t="s">
        <v>1847</v>
      </c>
      <c r="C282" s="2"/>
      <c r="D282" s="12" t="s">
        <v>2433</v>
      </c>
      <c r="E282" s="0" t="s">
        <v>2288</v>
      </c>
      <c r="F282" s="32" t="s">
        <v>2203</v>
      </c>
      <c r="V282" s="0" t="s">
        <v>781</v>
      </c>
      <c r="AX282" s="119"/>
    </row>
    <row r="283" customFormat="false" ht="27" hidden="false" customHeight="false" outlineLevel="0" collapsed="false">
      <c r="A283" s="91" t="n">
        <v>3442</v>
      </c>
      <c r="B283" s="0" t="s">
        <v>1849</v>
      </c>
      <c r="C283" s="2"/>
      <c r="D283" s="12" t="s">
        <v>2434</v>
      </c>
      <c r="E283" s="0" t="s">
        <v>2290</v>
      </c>
      <c r="F283" s="32" t="s">
        <v>2206</v>
      </c>
      <c r="V283" s="0" t="s">
        <v>781</v>
      </c>
      <c r="AX283" s="119"/>
    </row>
    <row r="284" customFormat="false" ht="13.5" hidden="false" customHeight="false" outlineLevel="0" collapsed="false">
      <c r="A284" s="91" t="n">
        <v>3447</v>
      </c>
      <c r="B284" s="0" t="s">
        <v>1851</v>
      </c>
      <c r="C284" s="2"/>
      <c r="D284" s="12" t="s">
        <v>2423</v>
      </c>
      <c r="E284" s="0" t="s">
        <v>2288</v>
      </c>
      <c r="F284" s="32" t="s">
        <v>2203</v>
      </c>
      <c r="V284" s="0" t="s">
        <v>781</v>
      </c>
      <c r="AX284" s="119"/>
    </row>
    <row r="285" customFormat="false" ht="13.5" hidden="false" customHeight="false" outlineLevel="0" collapsed="false">
      <c r="A285" s="91" t="n">
        <v>3448</v>
      </c>
      <c r="B285" s="0" t="s">
        <v>1852</v>
      </c>
      <c r="C285" s="2"/>
      <c r="D285" s="12" t="s">
        <v>2435</v>
      </c>
      <c r="E285" s="0" t="s">
        <v>2290</v>
      </c>
      <c r="F285" s="32" t="s">
        <v>2206</v>
      </c>
      <c r="V285" s="0" t="s">
        <v>781</v>
      </c>
      <c r="AX285" s="119"/>
    </row>
    <row r="286" customFormat="false" ht="13.5" hidden="false" customHeight="false" outlineLevel="0" collapsed="false">
      <c r="A286" s="91" t="n">
        <v>3449</v>
      </c>
      <c r="B286" s="0" t="s">
        <v>1855</v>
      </c>
      <c r="C286" s="2"/>
      <c r="D286" s="12" t="s">
        <v>2435</v>
      </c>
      <c r="E286" s="0" t="s">
        <v>2290</v>
      </c>
      <c r="F286" s="32" t="s">
        <v>2206</v>
      </c>
      <c r="V286" s="0" t="s">
        <v>436</v>
      </c>
      <c r="AX286" s="119"/>
    </row>
    <row r="287" customFormat="false" ht="13.5" hidden="false" customHeight="false" outlineLevel="0" collapsed="false">
      <c r="A287" s="91" t="n">
        <v>3542</v>
      </c>
      <c r="B287" s="0" t="s">
        <v>1857</v>
      </c>
      <c r="C287" s="2"/>
      <c r="D287" s="12" t="s">
        <v>2436</v>
      </c>
      <c r="E287" s="0" t="s">
        <v>2294</v>
      </c>
      <c r="F287" s="32" t="s">
        <v>2203</v>
      </c>
      <c r="V287" s="0" t="s">
        <v>436</v>
      </c>
      <c r="AX287" s="119"/>
    </row>
    <row r="288" customFormat="false" ht="13.5" hidden="false" customHeight="false" outlineLevel="0" collapsed="false">
      <c r="A288" s="91" t="n">
        <v>3543</v>
      </c>
      <c r="B288" s="0" t="s">
        <v>1860</v>
      </c>
      <c r="C288" s="2"/>
      <c r="D288" s="12" t="s">
        <v>2437</v>
      </c>
      <c r="E288" s="0" t="s">
        <v>2294</v>
      </c>
      <c r="F288" s="32" t="s">
        <v>2203</v>
      </c>
      <c r="V288" s="0" t="s">
        <v>781</v>
      </c>
      <c r="AX288" s="119"/>
    </row>
    <row r="289" customFormat="false" ht="13.5" hidden="false" customHeight="false" outlineLevel="0" collapsed="false">
      <c r="A289" s="91" t="n">
        <v>3544</v>
      </c>
      <c r="B289" s="0" t="s">
        <v>1862</v>
      </c>
      <c r="C289" s="2"/>
      <c r="D289" s="12" t="s">
        <v>2438</v>
      </c>
      <c r="E289" s="0" t="s">
        <v>2290</v>
      </c>
      <c r="F289" s="32" t="s">
        <v>2206</v>
      </c>
      <c r="V289" s="0" t="s">
        <v>781</v>
      </c>
      <c r="AX289" s="119"/>
    </row>
    <row r="290" customFormat="false" ht="13.5" hidden="false" customHeight="false" outlineLevel="0" collapsed="false">
      <c r="A290" s="91" t="n">
        <v>3622</v>
      </c>
      <c r="B290" s="0" t="s">
        <v>1864</v>
      </c>
      <c r="C290" s="2"/>
      <c r="D290" s="12" t="s">
        <v>2439</v>
      </c>
      <c r="E290" s="0" t="s">
        <v>2288</v>
      </c>
      <c r="F290" s="32" t="s">
        <v>2203</v>
      </c>
      <c r="V290" s="0" t="s">
        <v>781</v>
      </c>
      <c r="AX290" s="119"/>
    </row>
    <row r="291" customFormat="false" ht="13.5" hidden="false" customHeight="false" outlineLevel="0" collapsed="false">
      <c r="A291" s="91" t="n">
        <v>3623</v>
      </c>
      <c r="B291" s="0" t="s">
        <v>1867</v>
      </c>
      <c r="C291" s="2"/>
      <c r="D291" s="12" t="s">
        <v>2439</v>
      </c>
      <c r="E291" s="0" t="s">
        <v>2288</v>
      </c>
      <c r="F291" s="32" t="s">
        <v>2203</v>
      </c>
      <c r="V291" s="0" t="s">
        <v>781</v>
      </c>
      <c r="AX291" s="119"/>
    </row>
    <row r="292" customFormat="false" ht="13.5" hidden="false" customHeight="false" outlineLevel="0" collapsed="false">
      <c r="A292" s="91" t="n">
        <v>3624</v>
      </c>
      <c r="B292" s="0" t="s">
        <v>1868</v>
      </c>
      <c r="C292" s="2"/>
      <c r="D292" s="12" t="s">
        <v>2440</v>
      </c>
      <c r="E292" s="0" t="s">
        <v>2288</v>
      </c>
      <c r="F292" s="32" t="s">
        <v>2203</v>
      </c>
      <c r="V292" s="0" t="s">
        <v>781</v>
      </c>
      <c r="AX292" s="119"/>
    </row>
    <row r="293" customFormat="false" ht="13.5" hidden="false" customHeight="false" outlineLevel="0" collapsed="false">
      <c r="A293" s="91" t="n">
        <v>3625</v>
      </c>
      <c r="B293" s="0" t="s">
        <v>1869</v>
      </c>
      <c r="C293" s="2"/>
      <c r="D293" s="12" t="s">
        <v>2441</v>
      </c>
      <c r="E293" s="0" t="s">
        <v>2290</v>
      </c>
      <c r="F293" s="32" t="s">
        <v>2206</v>
      </c>
      <c r="V293" s="0" t="s">
        <v>781</v>
      </c>
      <c r="AX293" s="119"/>
    </row>
    <row r="294" customFormat="false" ht="13.5" hidden="false" customHeight="false" outlineLevel="0" collapsed="false">
      <c r="A294" s="91" t="n">
        <v>3626</v>
      </c>
      <c r="B294" s="0" t="s">
        <v>1872</v>
      </c>
      <c r="C294" s="2"/>
      <c r="D294" s="12" t="s">
        <v>2442</v>
      </c>
      <c r="E294" s="0" t="s">
        <v>2290</v>
      </c>
      <c r="F294" s="32" t="s">
        <v>2206</v>
      </c>
      <c r="V294" s="0" t="s">
        <v>781</v>
      </c>
      <c r="AX294" s="119"/>
    </row>
    <row r="295" customFormat="false" ht="13.5" hidden="false" customHeight="false" outlineLevel="0" collapsed="false">
      <c r="A295" s="91" t="n">
        <v>3627</v>
      </c>
      <c r="B295" s="0" t="s">
        <v>1875</v>
      </c>
      <c r="C295" s="2"/>
      <c r="D295" s="12" t="s">
        <v>2443</v>
      </c>
      <c r="E295" s="0" t="s">
        <v>2288</v>
      </c>
      <c r="F295" s="32" t="s">
        <v>2203</v>
      </c>
      <c r="V295" s="0" t="s">
        <v>781</v>
      </c>
      <c r="AX295" s="119"/>
    </row>
    <row r="296" customFormat="false" ht="13.5" hidden="false" customHeight="false" outlineLevel="0" collapsed="false">
      <c r="A296" s="91" t="n">
        <v>3628</v>
      </c>
      <c r="B296" s="0" t="s">
        <v>1878</v>
      </c>
      <c r="C296" s="2"/>
      <c r="D296" s="12" t="s">
        <v>2444</v>
      </c>
      <c r="E296" s="0" t="s">
        <v>2290</v>
      </c>
      <c r="F296" s="32" t="s">
        <v>2206</v>
      </c>
      <c r="V296" s="0" t="s">
        <v>781</v>
      </c>
      <c r="AX296" s="119"/>
    </row>
    <row r="297" customFormat="false" ht="13.5" hidden="false" customHeight="false" outlineLevel="0" collapsed="false">
      <c r="A297" s="91" t="n">
        <v>3629</v>
      </c>
      <c r="B297" s="0" t="s">
        <v>1881</v>
      </c>
      <c r="C297" s="2"/>
      <c r="D297" s="12" t="s">
        <v>2444</v>
      </c>
      <c r="E297" s="0" t="s">
        <v>2290</v>
      </c>
      <c r="F297" s="32" t="s">
        <v>2206</v>
      </c>
      <c r="V297" s="0" t="s">
        <v>781</v>
      </c>
      <c r="AX297" s="119"/>
    </row>
    <row r="298" customFormat="false" ht="13.5" hidden="false" customHeight="false" outlineLevel="0" collapsed="false">
      <c r="A298" s="91" t="n">
        <v>3632</v>
      </c>
      <c r="B298" s="0" t="s">
        <v>1884</v>
      </c>
      <c r="C298" s="2"/>
      <c r="D298" s="12" t="s">
        <v>2445</v>
      </c>
      <c r="E298" s="0" t="s">
        <v>2290</v>
      </c>
      <c r="F298" s="32" t="s">
        <v>2206</v>
      </c>
      <c r="V298" s="0" t="s">
        <v>781</v>
      </c>
      <c r="AX298" s="119"/>
    </row>
    <row r="299" customFormat="false" ht="13.5" hidden="false" customHeight="false" outlineLevel="0" collapsed="false">
      <c r="A299" s="91" t="n">
        <v>3697</v>
      </c>
      <c r="B299" s="0" t="s">
        <v>1887</v>
      </c>
      <c r="C299" s="2"/>
      <c r="D299" s="12" t="s">
        <v>2446</v>
      </c>
      <c r="E299" s="0" t="s">
        <v>2290</v>
      </c>
      <c r="F299" s="32" t="s">
        <v>2206</v>
      </c>
      <c r="V299" s="0" t="s">
        <v>781</v>
      </c>
      <c r="AX299" s="119"/>
    </row>
    <row r="300" customFormat="false" ht="27" hidden="false" customHeight="false" outlineLevel="0" collapsed="false">
      <c r="A300" s="91" t="n">
        <v>3698</v>
      </c>
      <c r="B300" s="0" t="s">
        <v>1889</v>
      </c>
      <c r="C300" s="2"/>
      <c r="D300" s="12" t="s">
        <v>2447</v>
      </c>
      <c r="E300" s="0" t="s">
        <v>2290</v>
      </c>
      <c r="F300" s="32" t="s">
        <v>2206</v>
      </c>
      <c r="V300" s="0" t="s">
        <v>781</v>
      </c>
      <c r="AX300" s="119"/>
    </row>
    <row r="301" customFormat="false" ht="27" hidden="false" customHeight="false" outlineLevel="0" collapsed="false">
      <c r="A301" s="91" t="n">
        <v>2076</v>
      </c>
      <c r="B301" s="0" t="s">
        <v>1892</v>
      </c>
      <c r="C301" s="2"/>
      <c r="D301" s="12" t="s">
        <v>2448</v>
      </c>
      <c r="E301" s="0" t="s">
        <v>2288</v>
      </c>
      <c r="F301" s="32" t="s">
        <v>2203</v>
      </c>
      <c r="V301" s="0" t="s">
        <v>781</v>
      </c>
      <c r="AX301" s="119"/>
    </row>
    <row r="302" customFormat="false" ht="27" hidden="false" customHeight="false" outlineLevel="0" collapsed="false">
      <c r="A302" s="91" t="n">
        <v>2077</v>
      </c>
      <c r="B302" s="0" t="s">
        <v>1894</v>
      </c>
      <c r="C302" s="2"/>
      <c r="D302" s="12" t="s">
        <v>2449</v>
      </c>
      <c r="E302" s="0" t="s">
        <v>2290</v>
      </c>
      <c r="F302" s="32" t="s">
        <v>2206</v>
      </c>
      <c r="V302" s="0" t="s">
        <v>781</v>
      </c>
      <c r="AX302" s="119"/>
    </row>
    <row r="303" customFormat="false" ht="13.5" hidden="false" customHeight="false" outlineLevel="0" collapsed="false">
      <c r="A303" s="91" t="n">
        <v>6790</v>
      </c>
      <c r="B303" s="0" t="s">
        <v>1897</v>
      </c>
      <c r="C303" s="2"/>
      <c r="D303" s="12" t="s">
        <v>2450</v>
      </c>
      <c r="E303" s="0" t="s">
        <v>2288</v>
      </c>
      <c r="F303" s="32" t="s">
        <v>2203</v>
      </c>
      <c r="V303" s="0" t="s">
        <v>781</v>
      </c>
      <c r="AX303" s="119"/>
    </row>
    <row r="304" customFormat="false" ht="27" hidden="false" customHeight="false" outlineLevel="0" collapsed="false">
      <c r="A304" s="91" t="n">
        <v>6814</v>
      </c>
      <c r="B304" s="0" t="s">
        <v>1900</v>
      </c>
      <c r="C304" s="2"/>
      <c r="D304" s="12" t="s">
        <v>2451</v>
      </c>
      <c r="E304" s="0" t="s">
        <v>2290</v>
      </c>
      <c r="F304" s="32" t="s">
        <v>2206</v>
      </c>
      <c r="V304" s="0" t="s">
        <v>781</v>
      </c>
      <c r="AX304" s="119"/>
    </row>
    <row r="305" customFormat="false" ht="13.5" hidden="false" customHeight="false" outlineLevel="0" collapsed="false">
      <c r="A305" s="91" t="n">
        <v>11233</v>
      </c>
      <c r="B305" s="0" t="s">
        <v>1902</v>
      </c>
      <c r="C305" s="2"/>
      <c r="D305" s="12" t="s">
        <v>2452</v>
      </c>
      <c r="E305" s="0" t="s">
        <v>2288</v>
      </c>
      <c r="F305" s="32" t="s">
        <v>2203</v>
      </c>
      <c r="V305" s="0" t="s">
        <v>781</v>
      </c>
      <c r="AX305" s="119"/>
    </row>
    <row r="306" customFormat="false" ht="27" hidden="false" customHeight="false" outlineLevel="0" collapsed="false">
      <c r="A306" s="91" t="n">
        <v>8267</v>
      </c>
      <c r="B306" s="0" t="s">
        <v>1904</v>
      </c>
      <c r="C306" s="2"/>
      <c r="D306" s="12" t="s">
        <v>2453</v>
      </c>
      <c r="E306" s="0" t="s">
        <v>2292</v>
      </c>
      <c r="F306" s="32" t="s">
        <v>2254</v>
      </c>
      <c r="V306" s="0" t="s">
        <v>781</v>
      </c>
      <c r="AX306" s="119"/>
    </row>
    <row r="307" customFormat="false" ht="27" hidden="false" customHeight="false" outlineLevel="0" collapsed="false">
      <c r="A307" s="91" t="n">
        <v>8268</v>
      </c>
      <c r="B307" s="0" t="s">
        <v>1906</v>
      </c>
      <c r="C307" s="2"/>
      <c r="D307" s="12" t="s">
        <v>2454</v>
      </c>
      <c r="E307" s="0" t="s">
        <v>2288</v>
      </c>
      <c r="F307" s="32" t="s">
        <v>2203</v>
      </c>
      <c r="V307" s="0" t="s">
        <v>781</v>
      </c>
      <c r="AX307" s="119"/>
    </row>
    <row r="308" customFormat="false" ht="27" hidden="false" customHeight="false" outlineLevel="0" collapsed="false">
      <c r="A308" s="91" t="n">
        <v>8269</v>
      </c>
      <c r="B308" s="0" t="s">
        <v>1909</v>
      </c>
      <c r="C308" s="2"/>
      <c r="D308" s="12" t="s">
        <v>2455</v>
      </c>
      <c r="E308" s="0" t="s">
        <v>2290</v>
      </c>
      <c r="F308" s="32" t="s">
        <v>2206</v>
      </c>
      <c r="V308" s="0" t="s">
        <v>781</v>
      </c>
      <c r="AX308" s="119"/>
    </row>
    <row r="309" customFormat="false" ht="13.5" hidden="false" customHeight="false" outlineLevel="0" collapsed="false">
      <c r="A309" s="91" t="n">
        <v>4572</v>
      </c>
      <c r="B309" s="0" t="s">
        <v>1912</v>
      </c>
      <c r="C309" s="2"/>
      <c r="D309" s="12" t="s">
        <v>2456</v>
      </c>
      <c r="E309" s="0" t="s">
        <v>2288</v>
      </c>
      <c r="F309" s="32" t="s">
        <v>2203</v>
      </c>
      <c r="V309" s="0" t="s">
        <v>781</v>
      </c>
      <c r="AX309" s="119"/>
    </row>
    <row r="310" customFormat="false" ht="13.5" hidden="false" customHeight="false" outlineLevel="0" collapsed="false">
      <c r="A310" s="91" t="n">
        <v>4573</v>
      </c>
      <c r="B310" s="0" t="s">
        <v>1915</v>
      </c>
      <c r="C310" s="2"/>
      <c r="D310" s="12" t="s">
        <v>2457</v>
      </c>
      <c r="E310" s="0" t="s">
        <v>2290</v>
      </c>
      <c r="F310" s="32" t="s">
        <v>2206</v>
      </c>
      <c r="V310" s="0" t="s">
        <v>781</v>
      </c>
      <c r="AX310" s="119"/>
    </row>
    <row r="311" customFormat="false" ht="13.5" hidden="false" customHeight="false" outlineLevel="0" collapsed="false">
      <c r="A311" s="91" t="n">
        <v>4066</v>
      </c>
      <c r="B311" s="0" t="s">
        <v>1918</v>
      </c>
      <c r="C311" s="2"/>
      <c r="D311" s="12" t="s">
        <v>2458</v>
      </c>
      <c r="E311" s="0" t="s">
        <v>2288</v>
      </c>
      <c r="F311" s="32" t="s">
        <v>2203</v>
      </c>
      <c r="V311" s="0" t="s">
        <v>781</v>
      </c>
      <c r="AX311" s="119"/>
    </row>
    <row r="312" customFormat="false" ht="13.5" hidden="false" customHeight="false" outlineLevel="0" collapsed="false">
      <c r="A312" s="91" t="n">
        <v>4067</v>
      </c>
      <c r="B312" s="0" t="s">
        <v>1921</v>
      </c>
      <c r="C312" s="2"/>
      <c r="D312" s="12" t="s">
        <v>2458</v>
      </c>
      <c r="E312" s="0" t="s">
        <v>2288</v>
      </c>
      <c r="F312" s="32" t="s">
        <v>2203</v>
      </c>
      <c r="V312" s="0" t="s">
        <v>781</v>
      </c>
      <c r="AX312" s="119"/>
    </row>
    <row r="313" customFormat="false" ht="13.5" hidden="false" customHeight="false" outlineLevel="0" collapsed="false">
      <c r="A313" s="91" t="n">
        <v>4068</v>
      </c>
      <c r="B313" s="0" t="s">
        <v>1923</v>
      </c>
      <c r="C313" s="2"/>
      <c r="D313" s="12" t="s">
        <v>2459</v>
      </c>
      <c r="E313" s="0" t="s">
        <v>2290</v>
      </c>
      <c r="F313" s="32" t="s">
        <v>2206</v>
      </c>
      <c r="V313" s="0" t="s">
        <v>781</v>
      </c>
      <c r="AX313" s="119"/>
    </row>
    <row r="314" customFormat="false" ht="13.5" hidden="false" customHeight="false" outlineLevel="0" collapsed="false">
      <c r="A314" s="91" t="n">
        <v>4069</v>
      </c>
      <c r="B314" s="0" t="s">
        <v>1926</v>
      </c>
      <c r="C314" s="2"/>
      <c r="D314" s="12" t="s">
        <v>2459</v>
      </c>
      <c r="E314" s="0" t="s">
        <v>2290</v>
      </c>
      <c r="F314" s="32" t="s">
        <v>2206</v>
      </c>
      <c r="V314" s="0" t="s">
        <v>781</v>
      </c>
      <c r="AX314" s="119"/>
    </row>
    <row r="315" customFormat="false" ht="13.5" hidden="false" customHeight="false" outlineLevel="0" collapsed="false">
      <c r="A315" s="91" t="n">
        <v>4214</v>
      </c>
      <c r="B315" s="0" t="s">
        <v>1928</v>
      </c>
      <c r="C315" s="2"/>
      <c r="D315" s="12" t="s">
        <v>2460</v>
      </c>
      <c r="E315" s="0" t="s">
        <v>2288</v>
      </c>
      <c r="F315" s="32" t="s">
        <v>2203</v>
      </c>
      <c r="V315" s="0" t="s">
        <v>781</v>
      </c>
      <c r="AX315" s="119"/>
    </row>
    <row r="316" customFormat="false" ht="13.5" hidden="false" customHeight="false" outlineLevel="0" collapsed="false">
      <c r="A316" s="91" t="n">
        <v>4215</v>
      </c>
      <c r="B316" s="0" t="s">
        <v>1930</v>
      </c>
      <c r="C316" s="2"/>
      <c r="D316" s="12" t="s">
        <v>2461</v>
      </c>
      <c r="E316" s="0" t="s">
        <v>2290</v>
      </c>
      <c r="F316" s="32" t="s">
        <v>2206</v>
      </c>
      <c r="V316" s="0" t="s">
        <v>781</v>
      </c>
      <c r="AX316" s="119"/>
    </row>
    <row r="317" customFormat="false" ht="13.5" hidden="false" customHeight="false" outlineLevel="0" collapsed="false">
      <c r="A317" s="91" t="n">
        <v>4226</v>
      </c>
      <c r="B317" s="0" t="s">
        <v>1934</v>
      </c>
      <c r="C317" s="2"/>
      <c r="D317" s="12" t="s">
        <v>2408</v>
      </c>
      <c r="E317" s="0" t="s">
        <v>2290</v>
      </c>
      <c r="F317" s="32" t="s">
        <v>2206</v>
      </c>
      <c r="V317" s="0" t="s">
        <v>781</v>
      </c>
      <c r="AX317" s="119"/>
    </row>
    <row r="318" customFormat="false" ht="13.5" hidden="false" customHeight="false" outlineLevel="0" collapsed="false">
      <c r="A318" s="91" t="n">
        <v>4227</v>
      </c>
      <c r="B318" s="0" t="s">
        <v>1938</v>
      </c>
      <c r="C318" s="2"/>
      <c r="D318" s="12" t="s">
        <v>2462</v>
      </c>
      <c r="E318" s="0" t="s">
        <v>2290</v>
      </c>
      <c r="F318" s="32" t="s">
        <v>2206</v>
      </c>
      <c r="V318" s="0" t="s">
        <v>781</v>
      </c>
      <c r="AX318" s="119"/>
    </row>
    <row r="319" customFormat="false" ht="13.5" hidden="false" customHeight="false" outlineLevel="0" collapsed="false">
      <c r="A319" s="91" t="n">
        <v>4207</v>
      </c>
      <c r="B319" s="0" t="s">
        <v>1942</v>
      </c>
      <c r="C319" s="2"/>
      <c r="D319" s="12" t="s">
        <v>2463</v>
      </c>
      <c r="E319" s="0" t="s">
        <v>2288</v>
      </c>
      <c r="F319" s="32" t="s">
        <v>2203</v>
      </c>
      <c r="V319" s="0" t="s">
        <v>781</v>
      </c>
      <c r="AX319" s="119"/>
    </row>
    <row r="320" customFormat="false" ht="13.5" hidden="false" customHeight="false" outlineLevel="0" collapsed="false">
      <c r="A320" s="91" t="n">
        <v>4208</v>
      </c>
      <c r="B320" s="0" t="s">
        <v>1945</v>
      </c>
      <c r="C320" s="2"/>
      <c r="D320" s="12" t="s">
        <v>2464</v>
      </c>
      <c r="E320" s="0" t="s">
        <v>2290</v>
      </c>
      <c r="F320" s="32" t="s">
        <v>2206</v>
      </c>
      <c r="V320" s="0" t="s">
        <v>781</v>
      </c>
      <c r="AX320" s="119"/>
    </row>
    <row r="321" customFormat="false" ht="13.5" hidden="false" customHeight="false" outlineLevel="0" collapsed="false">
      <c r="A321" s="91" t="n">
        <v>4080</v>
      </c>
      <c r="B321" s="0" t="s">
        <v>1947</v>
      </c>
      <c r="C321" s="2"/>
      <c r="D321" s="12" t="s">
        <v>2465</v>
      </c>
      <c r="E321" s="0" t="s">
        <v>2288</v>
      </c>
      <c r="F321" s="32" t="s">
        <v>2203</v>
      </c>
      <c r="V321" s="0" t="s">
        <v>781</v>
      </c>
      <c r="AX321" s="119"/>
    </row>
    <row r="322" customFormat="false" ht="13.5" hidden="false" customHeight="false" outlineLevel="0" collapsed="false">
      <c r="A322" s="91" t="n">
        <v>4081</v>
      </c>
      <c r="B322" s="0" t="s">
        <v>1950</v>
      </c>
      <c r="C322" s="2"/>
      <c r="D322" s="12" t="s">
        <v>2466</v>
      </c>
      <c r="E322" s="0" t="s">
        <v>2290</v>
      </c>
      <c r="F322" s="32" t="s">
        <v>2206</v>
      </c>
      <c r="V322" s="0" t="s">
        <v>781</v>
      </c>
      <c r="AX322" s="119"/>
    </row>
    <row r="323" customFormat="false" ht="13.5" hidden="false" customHeight="false" outlineLevel="0" collapsed="false">
      <c r="A323" s="91" t="n">
        <v>5160</v>
      </c>
      <c r="B323" s="0" t="s">
        <v>1953</v>
      </c>
      <c r="C323" s="2"/>
      <c r="D323" s="12" t="s">
        <v>2467</v>
      </c>
      <c r="E323" s="0" t="s">
        <v>2288</v>
      </c>
      <c r="F323" s="32" t="s">
        <v>2203</v>
      </c>
      <c r="V323" s="0" t="s">
        <v>781</v>
      </c>
      <c r="AX323" s="119"/>
    </row>
    <row r="324" customFormat="false" ht="13.5" hidden="false" customHeight="false" outlineLevel="0" collapsed="false">
      <c r="A324" s="91" t="n">
        <v>5161</v>
      </c>
      <c r="B324" s="0" t="s">
        <v>1955</v>
      </c>
      <c r="C324" s="2"/>
      <c r="D324" s="12" t="s">
        <v>2468</v>
      </c>
      <c r="E324" s="0" t="s">
        <v>2290</v>
      </c>
      <c r="F324" s="32" t="s">
        <v>2206</v>
      </c>
      <c r="V324" s="0" t="s">
        <v>781</v>
      </c>
      <c r="AX324" s="119"/>
    </row>
    <row r="325" customFormat="false" ht="27" hidden="false" customHeight="false" outlineLevel="0" collapsed="false">
      <c r="A325" s="91" t="n">
        <v>4954</v>
      </c>
      <c r="B325" s="0" t="s">
        <v>1959</v>
      </c>
      <c r="C325" s="2"/>
      <c r="D325" s="12" t="s">
        <v>2469</v>
      </c>
      <c r="E325" s="0" t="s">
        <v>2290</v>
      </c>
      <c r="F325" s="32" t="s">
        <v>2206</v>
      </c>
      <c r="V325" s="0" t="s">
        <v>781</v>
      </c>
      <c r="AX325" s="119"/>
    </row>
    <row r="326" customFormat="false" ht="13.5" hidden="false" customHeight="false" outlineLevel="0" collapsed="false">
      <c r="A326" s="91" t="n">
        <v>4519</v>
      </c>
      <c r="B326" s="0" t="s">
        <v>1964</v>
      </c>
      <c r="C326" s="2"/>
      <c r="D326" s="12" t="s">
        <v>2470</v>
      </c>
      <c r="E326" s="0" t="s">
        <v>2290</v>
      </c>
      <c r="F326" s="32" t="s">
        <v>2206</v>
      </c>
      <c r="V326" s="0" t="s">
        <v>781</v>
      </c>
      <c r="AX326" s="119"/>
    </row>
    <row r="327" customFormat="false" ht="13.5" hidden="false" customHeight="false" outlineLevel="0" collapsed="false">
      <c r="A327" s="91" t="n">
        <v>4520</v>
      </c>
      <c r="B327" s="0" t="s">
        <v>1967</v>
      </c>
      <c r="C327" s="2"/>
      <c r="D327" s="12" t="s">
        <v>2470</v>
      </c>
      <c r="E327" s="0" t="s">
        <v>2290</v>
      </c>
      <c r="F327" s="32" t="s">
        <v>2206</v>
      </c>
      <c r="V327" s="0" t="s">
        <v>781</v>
      </c>
      <c r="AX327" s="119"/>
    </row>
    <row r="328" customFormat="false" ht="13.5" hidden="false" customHeight="false" outlineLevel="0" collapsed="false">
      <c r="A328" s="91" t="n">
        <v>7520</v>
      </c>
      <c r="B328" s="0" t="s">
        <v>1968</v>
      </c>
      <c r="C328" s="2"/>
      <c r="D328" s="12" t="s">
        <v>2471</v>
      </c>
      <c r="E328" s="0" t="s">
        <v>2292</v>
      </c>
      <c r="F328" s="32" t="s">
        <v>2254</v>
      </c>
      <c r="V328" s="0" t="s">
        <v>781</v>
      </c>
      <c r="AX328" s="119"/>
    </row>
    <row r="329" customFormat="false" ht="13.5" hidden="false" customHeight="false" outlineLevel="0" collapsed="false">
      <c r="A329" s="91" t="n">
        <v>5045</v>
      </c>
      <c r="B329" s="0" t="s">
        <v>1970</v>
      </c>
      <c r="C329" s="2"/>
      <c r="D329" s="12" t="s">
        <v>2472</v>
      </c>
      <c r="E329" s="0" t="s">
        <v>2290</v>
      </c>
      <c r="F329" s="32" t="s">
        <v>2206</v>
      </c>
      <c r="V329" s="0" t="s">
        <v>781</v>
      </c>
      <c r="AX329" s="119"/>
    </row>
    <row r="330" customFormat="false" ht="13.5" hidden="false" customHeight="false" outlineLevel="0" collapsed="false">
      <c r="A330" s="91" t="n">
        <v>5046</v>
      </c>
      <c r="B330" s="0" t="s">
        <v>1974</v>
      </c>
      <c r="C330" s="2"/>
      <c r="D330" s="12" t="s">
        <v>2473</v>
      </c>
      <c r="E330" s="0" t="s">
        <v>2290</v>
      </c>
      <c r="F330" s="32" t="s">
        <v>2206</v>
      </c>
      <c r="V330" s="0" t="s">
        <v>781</v>
      </c>
      <c r="AX330" s="119"/>
    </row>
    <row r="331" customFormat="false" ht="27" hidden="false" customHeight="false" outlineLevel="0" collapsed="false">
      <c r="A331" s="91" t="n">
        <v>5052</v>
      </c>
      <c r="B331" s="0" t="s">
        <v>1978</v>
      </c>
      <c r="C331" s="2"/>
      <c r="D331" s="12" t="s">
        <v>2474</v>
      </c>
      <c r="E331" s="0" t="s">
        <v>2288</v>
      </c>
      <c r="F331" s="32" t="s">
        <v>2203</v>
      </c>
      <c r="V331" s="0" t="s">
        <v>781</v>
      </c>
      <c r="AX331" s="119"/>
    </row>
    <row r="332" customFormat="false" ht="27" hidden="false" customHeight="false" outlineLevel="0" collapsed="false">
      <c r="A332" s="91" t="n">
        <v>5053</v>
      </c>
      <c r="B332" s="0" t="s">
        <v>1981</v>
      </c>
      <c r="C332" s="2"/>
      <c r="D332" s="12" t="s">
        <v>2474</v>
      </c>
      <c r="E332" s="0" t="s">
        <v>2288</v>
      </c>
      <c r="F332" s="32" t="s">
        <v>2203</v>
      </c>
      <c r="V332" s="0" t="s">
        <v>781</v>
      </c>
      <c r="AX332" s="119"/>
    </row>
    <row r="333" customFormat="false" ht="27" hidden="false" customHeight="false" outlineLevel="0" collapsed="false">
      <c r="A333" s="91" t="n">
        <v>5054</v>
      </c>
      <c r="B333" s="0" t="s">
        <v>1982</v>
      </c>
      <c r="C333" s="2"/>
      <c r="D333" s="12" t="s">
        <v>2475</v>
      </c>
      <c r="E333" s="0" t="s">
        <v>2290</v>
      </c>
      <c r="F333" s="32" t="s">
        <v>2206</v>
      </c>
      <c r="V333" s="0" t="s">
        <v>781</v>
      </c>
      <c r="AX333" s="119"/>
    </row>
    <row r="334" customFormat="false" ht="27" hidden="false" customHeight="false" outlineLevel="0" collapsed="false">
      <c r="A334" s="91" t="n">
        <v>5055</v>
      </c>
      <c r="B334" s="0" t="s">
        <v>1984</v>
      </c>
      <c r="C334" s="2"/>
      <c r="D334" s="12" t="s">
        <v>2475</v>
      </c>
      <c r="E334" s="0" t="s">
        <v>2290</v>
      </c>
      <c r="F334" s="32" t="s">
        <v>2206</v>
      </c>
      <c r="V334" s="0" t="s">
        <v>781</v>
      </c>
      <c r="AX334" s="119"/>
    </row>
    <row r="335" customFormat="false" ht="27" hidden="false" customHeight="false" outlineLevel="0" collapsed="false">
      <c r="A335" s="91" t="n">
        <v>5056</v>
      </c>
      <c r="B335" s="0" t="s">
        <v>1986</v>
      </c>
      <c r="C335" s="2"/>
      <c r="D335" s="12" t="s">
        <v>2475</v>
      </c>
      <c r="E335" s="0" t="s">
        <v>2290</v>
      </c>
      <c r="F335" s="32" t="s">
        <v>2206</v>
      </c>
      <c r="V335" s="0" t="s">
        <v>781</v>
      </c>
      <c r="AX335" s="119"/>
    </row>
    <row r="336" customFormat="false" ht="13.5" hidden="false" customHeight="false" outlineLevel="0" collapsed="false">
      <c r="A336" s="91" t="n">
        <v>4391</v>
      </c>
      <c r="B336" s="0" t="s">
        <v>1988</v>
      </c>
      <c r="C336" s="2"/>
      <c r="D336" s="12" t="s">
        <v>2476</v>
      </c>
      <c r="E336" s="0" t="s">
        <v>2290</v>
      </c>
      <c r="F336" s="32" t="s">
        <v>2206</v>
      </c>
      <c r="V336" s="0" t="s">
        <v>781</v>
      </c>
      <c r="AX336" s="119"/>
    </row>
    <row r="337" customFormat="false" ht="13.5" hidden="false" customHeight="false" outlineLevel="0" collapsed="false">
      <c r="A337" s="91" t="n">
        <v>7620</v>
      </c>
      <c r="B337" s="0" t="s">
        <v>1992</v>
      </c>
      <c r="C337" s="2"/>
      <c r="D337" s="12" t="s">
        <v>2459</v>
      </c>
      <c r="E337" s="0" t="s">
        <v>2290</v>
      </c>
      <c r="F337" s="32" t="s">
        <v>2206</v>
      </c>
      <c r="V337" s="0" t="s">
        <v>781</v>
      </c>
      <c r="AX337" s="119"/>
    </row>
    <row r="338" customFormat="false" ht="13.5" hidden="false" customHeight="false" outlineLevel="0" collapsed="false">
      <c r="A338" s="91" t="n">
        <v>7621</v>
      </c>
      <c r="B338" s="0" t="s">
        <v>1993</v>
      </c>
      <c r="C338" s="2"/>
      <c r="D338" s="12" t="s">
        <v>2458</v>
      </c>
      <c r="E338" s="0" t="s">
        <v>2288</v>
      </c>
      <c r="F338" s="32" t="s">
        <v>2203</v>
      </c>
      <c r="V338" s="0" t="s">
        <v>781</v>
      </c>
      <c r="AX338" s="119"/>
    </row>
    <row r="339" customFormat="false" ht="13.5" hidden="false" customHeight="false" outlineLevel="0" collapsed="false">
      <c r="A339" s="91" t="n">
        <v>5783</v>
      </c>
      <c r="B339" s="0" t="s">
        <v>1994</v>
      </c>
      <c r="C339" s="2"/>
      <c r="D339" s="12" t="s">
        <v>2477</v>
      </c>
      <c r="E339" s="0" t="s">
        <v>2288</v>
      </c>
      <c r="F339" s="32" t="s">
        <v>2203</v>
      </c>
      <c r="V339" s="0" t="s">
        <v>781</v>
      </c>
      <c r="AX339" s="119"/>
    </row>
    <row r="340" customFormat="false" ht="13.5" hidden="false" customHeight="false" outlineLevel="0" collapsed="false">
      <c r="A340" s="91" t="n">
        <v>5784</v>
      </c>
      <c r="B340" s="0" t="s">
        <v>1996</v>
      </c>
      <c r="C340" s="2"/>
      <c r="D340" s="12" t="s">
        <v>2478</v>
      </c>
      <c r="E340" s="0" t="s">
        <v>2290</v>
      </c>
      <c r="F340" s="32" t="s">
        <v>2206</v>
      </c>
      <c r="V340" s="0" t="s">
        <v>781</v>
      </c>
      <c r="AX340" s="119"/>
    </row>
    <row r="341" customFormat="false" ht="13.5" hidden="false" customHeight="false" outlineLevel="0" collapsed="false">
      <c r="A341" s="91" t="n">
        <v>3405</v>
      </c>
      <c r="B341" s="0" t="s">
        <v>1998</v>
      </c>
      <c r="C341" s="2"/>
      <c r="D341" s="12" t="s">
        <v>2479</v>
      </c>
      <c r="E341" s="0" t="s">
        <v>2288</v>
      </c>
      <c r="F341" s="32" t="s">
        <v>2203</v>
      </c>
      <c r="V341" s="0" t="s">
        <v>781</v>
      </c>
      <c r="AX341" s="119"/>
    </row>
    <row r="342" customFormat="false" ht="13.5" hidden="false" customHeight="false" outlineLevel="0" collapsed="false">
      <c r="A342" s="91" t="n">
        <v>3406</v>
      </c>
      <c r="B342" s="0" t="s">
        <v>2000</v>
      </c>
      <c r="C342" s="2"/>
      <c r="D342" s="12" t="s">
        <v>2480</v>
      </c>
      <c r="E342" s="0" t="s">
        <v>2290</v>
      </c>
      <c r="F342" s="32" t="s">
        <v>2206</v>
      </c>
      <c r="V342" s="0" t="s">
        <v>781</v>
      </c>
      <c r="AX342" s="119"/>
    </row>
    <row r="343" customFormat="false" ht="13.5" hidden="false" customHeight="false" outlineLevel="0" collapsed="false">
      <c r="A343" s="91" t="n">
        <v>3408</v>
      </c>
      <c r="B343" s="0" t="s">
        <v>2002</v>
      </c>
      <c r="C343" s="2"/>
      <c r="D343" s="12" t="s">
        <v>2481</v>
      </c>
      <c r="E343" s="0" t="s">
        <v>2288</v>
      </c>
      <c r="F343" s="32" t="s">
        <v>2203</v>
      </c>
      <c r="V343" s="0" t="s">
        <v>781</v>
      </c>
      <c r="AX343" s="119"/>
    </row>
    <row r="344" customFormat="false" ht="13.5" hidden="false" customHeight="false" outlineLevel="0" collapsed="false">
      <c r="A344" s="91" t="n">
        <v>3409</v>
      </c>
      <c r="B344" s="0" t="s">
        <v>2006</v>
      </c>
      <c r="C344" s="2"/>
      <c r="D344" s="12" t="s">
        <v>2482</v>
      </c>
      <c r="E344" s="0" t="s">
        <v>2290</v>
      </c>
      <c r="F344" s="32" t="s">
        <v>2206</v>
      </c>
      <c r="V344" s="0" t="s">
        <v>781</v>
      </c>
      <c r="AX344" s="119"/>
    </row>
    <row r="345" customFormat="false" ht="27" hidden="false" customHeight="false" outlineLevel="0" collapsed="false">
      <c r="A345" s="91" t="n">
        <v>4273</v>
      </c>
      <c r="B345" s="0" t="s">
        <v>2008</v>
      </c>
      <c r="C345" s="2"/>
      <c r="D345" s="12" t="s">
        <v>2483</v>
      </c>
      <c r="E345" s="0" t="s">
        <v>2290</v>
      </c>
      <c r="F345" s="32" t="s">
        <v>2206</v>
      </c>
      <c r="V345" s="0" t="s">
        <v>781</v>
      </c>
      <c r="AX345" s="119"/>
    </row>
    <row r="346" customFormat="false" ht="13.5" hidden="false" customHeight="false" outlineLevel="0" collapsed="false">
      <c r="A346" s="91" t="n">
        <v>4274</v>
      </c>
      <c r="B346" s="0" t="s">
        <v>2011</v>
      </c>
      <c r="C346" s="2"/>
      <c r="D346" s="12" t="s">
        <v>2484</v>
      </c>
      <c r="E346" s="0" t="s">
        <v>2290</v>
      </c>
      <c r="F346" s="32" t="s">
        <v>2206</v>
      </c>
      <c r="V346" s="0" t="s">
        <v>781</v>
      </c>
      <c r="AX346" s="119"/>
    </row>
    <row r="347" customFormat="false" ht="13.5" hidden="false" customHeight="false" outlineLevel="0" collapsed="false">
      <c r="A347" s="91" t="n">
        <v>4282</v>
      </c>
      <c r="B347" s="0" t="s">
        <v>2014</v>
      </c>
      <c r="C347" s="2"/>
      <c r="D347" s="12" t="s">
        <v>2485</v>
      </c>
      <c r="E347" s="0" t="s">
        <v>2288</v>
      </c>
      <c r="F347" s="32" t="s">
        <v>2203</v>
      </c>
      <c r="V347" s="0" t="s">
        <v>781</v>
      </c>
      <c r="AX347" s="119"/>
    </row>
    <row r="348" customFormat="false" ht="13.5" hidden="false" customHeight="false" outlineLevel="0" collapsed="false">
      <c r="A348" s="91" t="n">
        <v>4283</v>
      </c>
      <c r="B348" s="0" t="s">
        <v>2016</v>
      </c>
      <c r="C348" s="2"/>
      <c r="D348" s="12" t="s">
        <v>2486</v>
      </c>
      <c r="E348" s="0" t="s">
        <v>2290</v>
      </c>
      <c r="F348" s="32" t="s">
        <v>2206</v>
      </c>
      <c r="V348" s="0" t="s">
        <v>781</v>
      </c>
      <c r="AX348" s="119"/>
    </row>
    <row r="349" customFormat="false" ht="27" hidden="false" customHeight="false" outlineLevel="0" collapsed="false">
      <c r="A349" s="91" t="n">
        <v>4194</v>
      </c>
      <c r="B349" s="0" t="s">
        <v>2019</v>
      </c>
      <c r="C349" s="2"/>
      <c r="D349" s="12" t="s">
        <v>2487</v>
      </c>
      <c r="E349" s="0" t="s">
        <v>2288</v>
      </c>
      <c r="F349" s="32" t="s">
        <v>2203</v>
      </c>
      <c r="V349" s="0" t="s">
        <v>781</v>
      </c>
      <c r="AX349" s="119"/>
    </row>
    <row r="350" customFormat="false" ht="27" hidden="false" customHeight="false" outlineLevel="0" collapsed="false">
      <c r="A350" s="91" t="n">
        <v>4195</v>
      </c>
      <c r="B350" s="0" t="s">
        <v>2023</v>
      </c>
      <c r="C350" s="2"/>
      <c r="D350" s="12" t="s">
        <v>2488</v>
      </c>
      <c r="E350" s="0" t="s">
        <v>2290</v>
      </c>
      <c r="F350" s="32" t="s">
        <v>2206</v>
      </c>
      <c r="V350" s="0" t="s">
        <v>781</v>
      </c>
      <c r="AX350" s="119"/>
    </row>
    <row r="351" customFormat="false" ht="13.5" hidden="false" customHeight="false" outlineLevel="0" collapsed="false">
      <c r="A351" s="91" t="n">
        <v>8351</v>
      </c>
      <c r="B351" s="0" t="s">
        <v>2026</v>
      </c>
      <c r="C351" s="2"/>
      <c r="D351" s="12" t="s">
        <v>2450</v>
      </c>
      <c r="E351" s="0" t="s">
        <v>2288</v>
      </c>
      <c r="F351" s="32" t="s">
        <v>2203</v>
      </c>
      <c r="V351" s="0" t="s">
        <v>781</v>
      </c>
      <c r="AX351" s="119"/>
    </row>
    <row r="352" customFormat="false" ht="27" hidden="false" customHeight="false" outlineLevel="0" collapsed="false">
      <c r="A352" s="91" t="n">
        <v>4602</v>
      </c>
      <c r="B352" s="0" t="s">
        <v>2028</v>
      </c>
      <c r="C352" s="2"/>
      <c r="D352" s="12" t="s">
        <v>2489</v>
      </c>
      <c r="E352" s="0" t="s">
        <v>2288</v>
      </c>
      <c r="F352" s="32" t="s">
        <v>2203</v>
      </c>
      <c r="V352" s="0" t="s">
        <v>781</v>
      </c>
      <c r="AX352" s="119"/>
    </row>
    <row r="353" customFormat="false" ht="13.5" hidden="false" customHeight="false" outlineLevel="0" collapsed="false">
      <c r="A353" s="91" t="n">
        <v>4603</v>
      </c>
      <c r="B353" s="0" t="s">
        <v>2031</v>
      </c>
      <c r="C353" s="2"/>
      <c r="D353" s="12" t="s">
        <v>2490</v>
      </c>
      <c r="E353" s="0" t="s">
        <v>2290</v>
      </c>
      <c r="F353" s="32" t="s">
        <v>2206</v>
      </c>
      <c r="V353" s="0" t="s">
        <v>781</v>
      </c>
      <c r="AX353" s="119"/>
    </row>
    <row r="354" customFormat="false" ht="13.5" hidden="false" customHeight="false" outlineLevel="0" collapsed="false">
      <c r="A354" s="91" t="n">
        <v>5196</v>
      </c>
      <c r="B354" s="0" t="s">
        <v>2035</v>
      </c>
      <c r="C354" s="2"/>
      <c r="D354" s="12" t="s">
        <v>2491</v>
      </c>
      <c r="E354" s="0" t="s">
        <v>2290</v>
      </c>
      <c r="F354" s="32" t="s">
        <v>2206</v>
      </c>
      <c r="V354" s="0" t="s">
        <v>781</v>
      </c>
      <c r="AX354" s="119"/>
    </row>
    <row r="355" customFormat="false" ht="13.5" hidden="false" customHeight="false" outlineLevel="0" collapsed="false">
      <c r="A355" s="91" t="n">
        <v>4825</v>
      </c>
      <c r="B355" s="0" t="s">
        <v>2038</v>
      </c>
      <c r="C355" s="2"/>
      <c r="D355" s="12" t="s">
        <v>2492</v>
      </c>
      <c r="E355" s="0" t="s">
        <v>2290</v>
      </c>
      <c r="F355" s="32" t="s">
        <v>2206</v>
      </c>
      <c r="V355" s="0" t="s">
        <v>781</v>
      </c>
      <c r="AX355" s="119"/>
    </row>
    <row r="356" customFormat="false" ht="13.5" hidden="false" customHeight="false" outlineLevel="0" collapsed="false">
      <c r="A356" s="91" t="n">
        <v>1556</v>
      </c>
      <c r="B356" s="0" t="s">
        <v>2040</v>
      </c>
      <c r="C356" s="2"/>
      <c r="D356" s="12" t="s">
        <v>2493</v>
      </c>
      <c r="E356" s="0" t="s">
        <v>2288</v>
      </c>
      <c r="F356" s="32" t="s">
        <v>2203</v>
      </c>
      <c r="V356" s="0" t="s">
        <v>781</v>
      </c>
      <c r="AX356" s="119"/>
    </row>
    <row r="357" customFormat="false" ht="13.5" hidden="false" customHeight="false" outlineLevel="0" collapsed="false">
      <c r="A357" s="91" t="n">
        <v>1557</v>
      </c>
      <c r="B357" s="0" t="s">
        <v>2043</v>
      </c>
      <c r="C357" s="2"/>
      <c r="D357" s="12" t="s">
        <v>2494</v>
      </c>
      <c r="E357" s="0" t="s">
        <v>2290</v>
      </c>
      <c r="F357" s="32" t="s">
        <v>2206</v>
      </c>
      <c r="V357" s="0" t="s">
        <v>781</v>
      </c>
      <c r="AX357" s="119"/>
    </row>
    <row r="358" customFormat="false" ht="13.5" hidden="false" customHeight="false" outlineLevel="0" collapsed="false">
      <c r="A358" s="91" t="n">
        <v>4677</v>
      </c>
      <c r="B358" s="0" t="s">
        <v>2046</v>
      </c>
      <c r="C358" s="2"/>
      <c r="D358" s="12" t="s">
        <v>2495</v>
      </c>
      <c r="E358" s="0" t="s">
        <v>2290</v>
      </c>
      <c r="F358" s="32" t="s">
        <v>2206</v>
      </c>
      <c r="V358" s="0" t="s">
        <v>781</v>
      </c>
      <c r="AX358" s="119"/>
    </row>
    <row r="359" customFormat="false" ht="13.5" hidden="false" customHeight="false" outlineLevel="0" collapsed="false">
      <c r="A359" s="91" t="n">
        <v>4109</v>
      </c>
      <c r="B359" s="0" t="s">
        <v>2050</v>
      </c>
      <c r="C359" s="2"/>
      <c r="D359" s="12" t="s">
        <v>2496</v>
      </c>
      <c r="E359" s="0" t="s">
        <v>2288</v>
      </c>
      <c r="F359" s="32" t="s">
        <v>2203</v>
      </c>
      <c r="V359" s="0" t="s">
        <v>781</v>
      </c>
      <c r="AX359" s="119"/>
    </row>
    <row r="360" customFormat="false" ht="13.5" hidden="false" customHeight="false" outlineLevel="0" collapsed="false">
      <c r="A360" s="91" t="n">
        <v>4110</v>
      </c>
      <c r="B360" s="0" t="s">
        <v>2054</v>
      </c>
      <c r="C360" s="2"/>
      <c r="D360" s="12" t="s">
        <v>2497</v>
      </c>
      <c r="E360" s="0" t="s">
        <v>2290</v>
      </c>
      <c r="F360" s="32" t="s">
        <v>2206</v>
      </c>
      <c r="V360" s="0" t="s">
        <v>781</v>
      </c>
      <c r="AX360" s="119"/>
    </row>
    <row r="361" customFormat="false" ht="13.5" hidden="false" customHeight="false" outlineLevel="0" collapsed="false">
      <c r="A361" s="91" t="n">
        <v>4644</v>
      </c>
      <c r="B361" s="0" t="s">
        <v>2057</v>
      </c>
      <c r="C361" s="2"/>
      <c r="D361" s="12" t="s">
        <v>2498</v>
      </c>
      <c r="E361" s="0" t="s">
        <v>2290</v>
      </c>
      <c r="F361" s="32" t="s">
        <v>2206</v>
      </c>
      <c r="V361" s="0" t="s">
        <v>781</v>
      </c>
      <c r="AX361" s="119"/>
    </row>
    <row r="362" customFormat="false" ht="13.5" hidden="false" customHeight="false" outlineLevel="0" collapsed="false">
      <c r="A362" s="91" t="n">
        <v>4645</v>
      </c>
      <c r="B362" s="0" t="s">
        <v>2062</v>
      </c>
      <c r="C362" s="2"/>
      <c r="D362" s="12" t="s">
        <v>2457</v>
      </c>
      <c r="E362" s="0" t="s">
        <v>2290</v>
      </c>
      <c r="F362" s="32" t="s">
        <v>2206</v>
      </c>
      <c r="V362" s="0" t="s">
        <v>781</v>
      </c>
      <c r="AX362" s="119"/>
    </row>
    <row r="363" customFormat="false" ht="13.5" hidden="false" customHeight="false" outlineLevel="0" collapsed="false">
      <c r="A363" s="91" t="n">
        <v>4687</v>
      </c>
      <c r="B363" s="0" t="s">
        <v>2065</v>
      </c>
      <c r="C363" s="2"/>
      <c r="D363" s="12" t="s">
        <v>2499</v>
      </c>
      <c r="E363" s="0" t="s">
        <v>2288</v>
      </c>
      <c r="F363" s="32" t="s">
        <v>2203</v>
      </c>
      <c r="V363" s="0" t="s">
        <v>781</v>
      </c>
      <c r="AX363" s="119"/>
    </row>
    <row r="364" customFormat="false" ht="13.5" hidden="false" customHeight="false" outlineLevel="0" collapsed="false">
      <c r="A364" s="91" t="n">
        <v>4688</v>
      </c>
      <c r="B364" s="0" t="s">
        <v>2068</v>
      </c>
      <c r="C364" s="2"/>
      <c r="D364" s="12" t="s">
        <v>2500</v>
      </c>
      <c r="E364" s="0" t="s">
        <v>2290</v>
      </c>
      <c r="F364" s="32" t="s">
        <v>2206</v>
      </c>
      <c r="V364" s="0" t="s">
        <v>781</v>
      </c>
      <c r="AX364" s="119"/>
    </row>
    <row r="365" customFormat="false" ht="27" hidden="false" customHeight="false" outlineLevel="0" collapsed="false">
      <c r="A365" s="91" t="n">
        <v>5216</v>
      </c>
      <c r="B365" s="0" t="s">
        <v>2072</v>
      </c>
      <c r="C365" s="2"/>
      <c r="D365" s="12" t="s">
        <v>2501</v>
      </c>
      <c r="E365" s="0" t="s">
        <v>2288</v>
      </c>
      <c r="F365" s="32" t="s">
        <v>2203</v>
      </c>
      <c r="V365" s="0" t="s">
        <v>781</v>
      </c>
      <c r="AX365" s="119"/>
    </row>
    <row r="366" customFormat="false" ht="13.5" hidden="false" customHeight="false" outlineLevel="0" collapsed="false">
      <c r="A366" s="91" t="n">
        <v>5217</v>
      </c>
      <c r="B366" s="0" t="s">
        <v>2077</v>
      </c>
      <c r="C366" s="2"/>
      <c r="D366" s="12" t="s">
        <v>2502</v>
      </c>
      <c r="E366" s="0" t="s">
        <v>2290</v>
      </c>
      <c r="F366" s="32" t="s">
        <v>2206</v>
      </c>
      <c r="V366" s="0" t="s">
        <v>781</v>
      </c>
      <c r="AX366" s="119"/>
    </row>
    <row r="367" customFormat="false" ht="13.5" hidden="false" customHeight="false" outlineLevel="0" collapsed="false">
      <c r="A367" s="91" t="n">
        <v>3453</v>
      </c>
      <c r="B367" s="0" t="s">
        <v>2080</v>
      </c>
      <c r="C367" s="2"/>
      <c r="D367" s="12" t="s">
        <v>2503</v>
      </c>
      <c r="E367" s="0" t="s">
        <v>2288</v>
      </c>
      <c r="F367" s="32" t="s">
        <v>2203</v>
      </c>
      <c r="V367" s="0" t="s">
        <v>781</v>
      </c>
      <c r="AX367" s="119"/>
    </row>
    <row r="368" customFormat="false" ht="13.5" hidden="false" customHeight="false" outlineLevel="0" collapsed="false">
      <c r="A368" s="91" t="n">
        <v>3454</v>
      </c>
      <c r="B368" s="0" t="s">
        <v>2083</v>
      </c>
      <c r="C368" s="2"/>
      <c r="D368" s="12" t="s">
        <v>2502</v>
      </c>
      <c r="E368" s="0" t="s">
        <v>2290</v>
      </c>
      <c r="F368" s="32" t="s">
        <v>2206</v>
      </c>
      <c r="V368" s="0" t="s">
        <v>781</v>
      </c>
      <c r="AX368" s="119"/>
    </row>
    <row r="369" customFormat="false" ht="13.5" hidden="false" customHeight="false" outlineLevel="0" collapsed="false">
      <c r="A369" s="91" t="n">
        <v>1555</v>
      </c>
      <c r="B369" s="0" t="s">
        <v>2086</v>
      </c>
      <c r="C369" s="2"/>
      <c r="D369" s="12" t="s">
        <v>2504</v>
      </c>
      <c r="E369" s="0" t="s">
        <v>2292</v>
      </c>
      <c r="F369" s="32" t="s">
        <v>2254</v>
      </c>
      <c r="V369" s="0" t="s">
        <v>781</v>
      </c>
      <c r="AX369" s="119"/>
    </row>
    <row r="370" customFormat="false" ht="13.5" hidden="false" customHeight="false" outlineLevel="0" collapsed="false">
      <c r="A370" s="91" t="n">
        <v>4673</v>
      </c>
      <c r="B370" s="0" t="s">
        <v>2088</v>
      </c>
      <c r="C370" s="2"/>
      <c r="D370" s="12" t="s">
        <v>2505</v>
      </c>
      <c r="E370" s="0" t="s">
        <v>2292</v>
      </c>
      <c r="F370" s="32" t="s">
        <v>2254</v>
      </c>
      <c r="V370" s="0" t="s">
        <v>781</v>
      </c>
      <c r="AX370" s="119"/>
    </row>
    <row r="371" customFormat="false" ht="13.5" hidden="false" customHeight="false" outlineLevel="0" collapsed="false">
      <c r="A371" s="91" t="n">
        <v>4674</v>
      </c>
      <c r="B371" s="0" t="s">
        <v>2091</v>
      </c>
      <c r="C371" s="2"/>
      <c r="D371" s="12" t="s">
        <v>2506</v>
      </c>
      <c r="E371" s="0" t="s">
        <v>2288</v>
      </c>
      <c r="F371" s="32" t="s">
        <v>2203</v>
      </c>
      <c r="V371" s="0" t="s">
        <v>781</v>
      </c>
      <c r="AX371" s="119"/>
    </row>
    <row r="372" customFormat="false" ht="13.5" hidden="false" customHeight="false" outlineLevel="0" collapsed="false">
      <c r="A372" s="91" t="n">
        <v>4675</v>
      </c>
      <c r="B372" s="0" t="s">
        <v>2095</v>
      </c>
      <c r="C372" s="2"/>
      <c r="D372" s="12" t="s">
        <v>2507</v>
      </c>
      <c r="E372" s="0" t="s">
        <v>2290</v>
      </c>
      <c r="F372" s="32" t="s">
        <v>2206</v>
      </c>
      <c r="V372" s="0" t="s">
        <v>781</v>
      </c>
      <c r="AX372" s="119"/>
    </row>
    <row r="373" customFormat="false" ht="13.5" hidden="false" customHeight="false" outlineLevel="0" collapsed="false">
      <c r="A373" s="91" t="n">
        <v>4147</v>
      </c>
      <c r="B373" s="0" t="s">
        <v>2098</v>
      </c>
      <c r="C373" s="2"/>
      <c r="D373" s="12" t="s">
        <v>2508</v>
      </c>
      <c r="E373" s="0" t="s">
        <v>2288</v>
      </c>
      <c r="F373" s="32" t="s">
        <v>2203</v>
      </c>
      <c r="V373" s="0" t="s">
        <v>781</v>
      </c>
      <c r="AX373" s="119"/>
    </row>
    <row r="374" customFormat="false" ht="13.5" hidden="false" customHeight="false" outlineLevel="0" collapsed="false">
      <c r="A374" s="91" t="n">
        <v>4161</v>
      </c>
      <c r="B374" s="0" t="s">
        <v>2101</v>
      </c>
      <c r="C374" s="2"/>
      <c r="D374" s="12" t="s">
        <v>2509</v>
      </c>
      <c r="E374" s="0" t="s">
        <v>2292</v>
      </c>
      <c r="F374" s="32" t="s">
        <v>2254</v>
      </c>
      <c r="V374" s="0" t="s">
        <v>781</v>
      </c>
      <c r="AX374" s="119"/>
    </row>
    <row r="375" customFormat="false" ht="13.5" hidden="false" customHeight="false" outlineLevel="0" collapsed="false">
      <c r="A375" s="91" t="n">
        <v>4162</v>
      </c>
      <c r="B375" s="0" t="s">
        <v>2104</v>
      </c>
      <c r="C375" s="2"/>
      <c r="D375" s="12" t="s">
        <v>2510</v>
      </c>
      <c r="E375" s="0" t="s">
        <v>2290</v>
      </c>
      <c r="F375" s="32" t="s">
        <v>2206</v>
      </c>
      <c r="V375" s="0" t="s">
        <v>781</v>
      </c>
      <c r="AX375" s="119"/>
    </row>
    <row r="376" customFormat="false" ht="13.5" hidden="false" customHeight="false" outlineLevel="0" collapsed="false">
      <c r="A376" s="91" t="n">
        <v>9166</v>
      </c>
      <c r="B376" s="0" t="s">
        <v>2107</v>
      </c>
      <c r="C376" s="2"/>
      <c r="D376" s="12" t="s">
        <v>2511</v>
      </c>
      <c r="E376" s="0" t="s">
        <v>2290</v>
      </c>
      <c r="F376" s="32" t="s">
        <v>2206</v>
      </c>
      <c r="V376" s="0" t="s">
        <v>781</v>
      </c>
      <c r="AX376" s="119"/>
    </row>
    <row r="377" customFormat="false" ht="13.5" hidden="false" customHeight="false" outlineLevel="0" collapsed="false">
      <c r="A377" s="91" t="n">
        <v>9164</v>
      </c>
      <c r="B377" s="0" t="s">
        <v>2110</v>
      </c>
      <c r="C377" s="2"/>
      <c r="D377" s="12" t="s">
        <v>2512</v>
      </c>
      <c r="E377" s="0" t="s">
        <v>2288</v>
      </c>
      <c r="F377" s="32" t="s">
        <v>2203</v>
      </c>
      <c r="V377" s="0" t="s">
        <v>781</v>
      </c>
      <c r="AX377" s="119"/>
    </row>
    <row r="378" customFormat="false" ht="13.5" hidden="false" customHeight="false" outlineLevel="0" collapsed="false">
      <c r="A378" s="91" t="n">
        <v>9328</v>
      </c>
      <c r="B378" s="0" t="s">
        <v>2112</v>
      </c>
      <c r="C378" s="2"/>
      <c r="D378" s="12" t="s">
        <v>2452</v>
      </c>
      <c r="E378" s="0" t="s">
        <v>2288</v>
      </c>
      <c r="F378" s="32" t="s">
        <v>2203</v>
      </c>
      <c r="V378" s="0" t="s">
        <v>781</v>
      </c>
      <c r="AX378" s="119"/>
    </row>
    <row r="379" customFormat="false" ht="27" hidden="false" customHeight="false" outlineLevel="0" collapsed="false">
      <c r="A379" s="91" t="n">
        <v>9892</v>
      </c>
      <c r="B379" s="0" t="s">
        <v>2115</v>
      </c>
      <c r="C379" s="2"/>
      <c r="D379" s="12" t="s">
        <v>2513</v>
      </c>
      <c r="E379" s="0" t="s">
        <v>2292</v>
      </c>
      <c r="F379" s="32" t="s">
        <v>2254</v>
      </c>
      <c r="V379" s="0" t="s">
        <v>781</v>
      </c>
      <c r="AX379" s="119"/>
    </row>
    <row r="380" customFormat="false" ht="27" hidden="false" customHeight="false" outlineLevel="0" collapsed="false">
      <c r="A380" s="91" t="n">
        <v>9893</v>
      </c>
      <c r="B380" s="0" t="s">
        <v>2118</v>
      </c>
      <c r="C380" s="2"/>
      <c r="D380" s="12" t="s">
        <v>2514</v>
      </c>
      <c r="E380" s="0" t="s">
        <v>2288</v>
      </c>
      <c r="F380" s="32" t="s">
        <v>2203</v>
      </c>
      <c r="V380" s="0" t="s">
        <v>781</v>
      </c>
      <c r="AX380" s="119"/>
    </row>
    <row r="381" customFormat="false" ht="27" hidden="false" customHeight="false" outlineLevel="0" collapsed="false">
      <c r="A381" s="91" t="n">
        <v>9894</v>
      </c>
      <c r="B381" s="0" t="s">
        <v>2516</v>
      </c>
      <c r="C381" s="2"/>
      <c r="D381" s="12" t="s">
        <v>2515</v>
      </c>
      <c r="E381" s="0" t="s">
        <v>2290</v>
      </c>
      <c r="F381" s="32" t="s">
        <v>2206</v>
      </c>
      <c r="AX381" s="119"/>
    </row>
    <row r="382" customFormat="false" ht="13.5" hidden="false" customHeight="false" outlineLevel="0" collapsed="false">
      <c r="A382" s="121"/>
      <c r="B382" s="121"/>
      <c r="C382" s="2"/>
      <c r="D382" s="12"/>
      <c r="F382" s="32"/>
      <c r="H382" s="12"/>
      <c r="AX382" s="119"/>
    </row>
    <row r="383" customFormat="false" ht="13.5" hidden="false" customHeight="false" outlineLevel="0" collapsed="false">
      <c r="A383" s="121"/>
      <c r="B383" s="121"/>
      <c r="C383" s="2"/>
      <c r="D383" s="12"/>
      <c r="F383" s="32"/>
      <c r="H383" s="12"/>
      <c r="AX383" s="119"/>
    </row>
    <row r="384" customFormat="false" ht="13.5" hidden="false" customHeight="false" outlineLevel="0" collapsed="false">
      <c r="A384" s="121"/>
      <c r="B384" s="121"/>
      <c r="C384" s="2"/>
      <c r="D384" s="12"/>
      <c r="F384" s="32"/>
      <c r="H384" s="12"/>
      <c r="AX384" s="119"/>
    </row>
    <row r="385" customFormat="false" ht="13.5" hidden="false" customHeight="false" outlineLevel="0" collapsed="false">
      <c r="A385" s="121"/>
      <c r="B385" s="121"/>
      <c r="C385" s="2"/>
      <c r="D385" s="12"/>
      <c r="F385" s="32"/>
      <c r="H385" s="12"/>
      <c r="AX385" s="119"/>
    </row>
    <row r="386" customFormat="false" ht="13.5" hidden="false" customHeight="false" outlineLevel="0" collapsed="false">
      <c r="A386" s="121"/>
      <c r="B386" s="121"/>
      <c r="C386" s="2"/>
      <c r="D386" s="12"/>
      <c r="F386" s="32"/>
      <c r="H386" s="12"/>
      <c r="AX386" s="119"/>
    </row>
    <row r="387" customFormat="false" ht="13.5" hidden="false" customHeight="false" outlineLevel="0" collapsed="false">
      <c r="A387" s="121"/>
      <c r="B387" s="121"/>
      <c r="C387" s="2"/>
      <c r="D387" s="12"/>
      <c r="F387" s="32"/>
      <c r="H387" s="12"/>
      <c r="AX387" s="119"/>
    </row>
    <row r="388" customFormat="false" ht="13.5" hidden="false" customHeight="false" outlineLevel="0" collapsed="false">
      <c r="A388" s="121"/>
      <c r="B388" s="121"/>
      <c r="C388" s="2"/>
      <c r="D388" s="12"/>
      <c r="F388" s="32"/>
      <c r="H388" s="12"/>
      <c r="AX388" s="119"/>
    </row>
    <row r="389" customFormat="false" ht="13.5" hidden="false" customHeight="false" outlineLevel="0" collapsed="false">
      <c r="A389" s="121"/>
      <c r="B389" s="121"/>
      <c r="C389" s="2"/>
      <c r="D389" s="12"/>
      <c r="F389" s="32"/>
      <c r="H389" s="12"/>
      <c r="AX389" s="119"/>
    </row>
    <row r="390" customFormat="false" ht="13.5" hidden="false" customHeight="false" outlineLevel="0" collapsed="false">
      <c r="A390" s="121"/>
      <c r="B390" s="121"/>
      <c r="C390" s="2"/>
      <c r="D390" s="12"/>
      <c r="F390" s="32"/>
      <c r="H390" s="12"/>
      <c r="AX390" s="119"/>
    </row>
    <row r="391" customFormat="false" ht="13.5" hidden="false" customHeight="false" outlineLevel="0" collapsed="false">
      <c r="A391" s="121"/>
      <c r="B391" s="121"/>
      <c r="C391" s="2"/>
      <c r="D391" s="12"/>
      <c r="F391" s="32"/>
      <c r="H391" s="12"/>
      <c r="AX391" s="119"/>
    </row>
    <row r="392" customFormat="false" ht="13.5" hidden="false" customHeight="false" outlineLevel="0" collapsed="false">
      <c r="A392" s="121"/>
      <c r="B392" s="121"/>
      <c r="C392" s="2"/>
      <c r="D392" s="12"/>
      <c r="F392" s="32"/>
      <c r="H392" s="12"/>
      <c r="AX392" s="119"/>
    </row>
    <row r="393" customFormat="false" ht="13.5" hidden="false" customHeight="false" outlineLevel="0" collapsed="false">
      <c r="A393" s="121"/>
      <c r="B393" s="121"/>
      <c r="C393" s="2"/>
      <c r="D393" s="12"/>
      <c r="F393" s="32"/>
      <c r="H393" s="12"/>
      <c r="AX393" s="119"/>
    </row>
    <row r="394" customFormat="false" ht="13.5" hidden="false" customHeight="false" outlineLevel="0" collapsed="false">
      <c r="A394" s="121"/>
      <c r="B394" s="121"/>
      <c r="C394" s="2"/>
      <c r="D394" s="12"/>
      <c r="F394" s="32"/>
      <c r="H394" s="12"/>
      <c r="AX394" s="119"/>
    </row>
    <row r="395" customFormat="false" ht="13.5" hidden="false" customHeight="false" outlineLevel="0" collapsed="false">
      <c r="A395" s="121"/>
      <c r="B395" s="121"/>
      <c r="C395" s="2"/>
      <c r="D395" s="12"/>
      <c r="F395" s="32"/>
      <c r="H395" s="12"/>
      <c r="AX395" s="119"/>
    </row>
    <row r="396" customFormat="false" ht="13.5" hidden="false" customHeight="false" outlineLevel="0" collapsed="false">
      <c r="A396" s="121"/>
      <c r="B396" s="121"/>
      <c r="C396" s="2"/>
      <c r="D396" s="12"/>
      <c r="F396" s="32"/>
      <c r="H396" s="12"/>
      <c r="AX396" s="119"/>
    </row>
    <row r="397" customFormat="false" ht="13.5" hidden="false" customHeight="false" outlineLevel="0" collapsed="false">
      <c r="A397" s="121"/>
      <c r="B397" s="121"/>
      <c r="C397" s="2"/>
      <c r="D397" s="12"/>
      <c r="F397" s="32"/>
      <c r="H397" s="12"/>
      <c r="AX397" s="119"/>
    </row>
    <row r="398" customFormat="false" ht="13.5" hidden="false" customHeight="false" outlineLevel="0" collapsed="false">
      <c r="A398" s="121"/>
      <c r="B398" s="121"/>
      <c r="C398" s="2"/>
      <c r="D398" s="12"/>
      <c r="F398" s="32"/>
      <c r="H398" s="12"/>
      <c r="AX398" s="119"/>
    </row>
    <row r="399" customFormat="false" ht="13.5" hidden="false" customHeight="false" outlineLevel="0" collapsed="false">
      <c r="A399" s="121"/>
      <c r="B399" s="121"/>
      <c r="C399" s="2"/>
      <c r="D399" s="12"/>
      <c r="F399" s="32"/>
      <c r="H399" s="12"/>
      <c r="AX399" s="119"/>
    </row>
    <row r="400" customFormat="false" ht="13.5" hidden="false" customHeight="false" outlineLevel="0" collapsed="false">
      <c r="A400" s="121"/>
      <c r="B400" s="121"/>
      <c r="C400" s="2"/>
      <c r="D400" s="12"/>
      <c r="F400" s="32"/>
      <c r="H400" s="12"/>
      <c r="AX400" s="119"/>
    </row>
    <row r="401" customFormat="false" ht="13.5" hidden="false" customHeight="false" outlineLevel="0" collapsed="false">
      <c r="A401" s="121"/>
      <c r="B401" s="121"/>
      <c r="C401" s="2"/>
      <c r="D401" s="12"/>
      <c r="F401" s="32"/>
      <c r="H401" s="12"/>
      <c r="AX401" s="119"/>
    </row>
    <row r="402" customFormat="false" ht="13.5" hidden="false" customHeight="false" outlineLevel="0" collapsed="false">
      <c r="A402" s="121"/>
      <c r="B402" s="121"/>
      <c r="C402" s="2"/>
      <c r="D402" s="12"/>
      <c r="F402" s="32"/>
      <c r="H402" s="12"/>
      <c r="AX402" s="119"/>
    </row>
    <row r="403" customFormat="false" ht="13.5" hidden="false" customHeight="false" outlineLevel="0" collapsed="false">
      <c r="A403" s="121"/>
      <c r="B403" s="121"/>
      <c r="C403" s="2"/>
      <c r="D403" s="12"/>
      <c r="F403" s="32"/>
      <c r="H403" s="12"/>
      <c r="AX403" s="119"/>
    </row>
    <row r="404" customFormat="false" ht="13.5" hidden="false" customHeight="false" outlineLevel="0" collapsed="false">
      <c r="A404" s="121"/>
      <c r="B404" s="121"/>
      <c r="C404" s="2"/>
      <c r="D404" s="12"/>
      <c r="F404" s="32"/>
      <c r="H404" s="12"/>
      <c r="AX404" s="119"/>
    </row>
    <row r="405" customFormat="false" ht="13.5" hidden="false" customHeight="false" outlineLevel="0" collapsed="false">
      <c r="A405" s="121"/>
      <c r="B405" s="121"/>
      <c r="C405" s="2"/>
      <c r="D405" s="12"/>
      <c r="F405" s="32"/>
      <c r="H405" s="12"/>
      <c r="AX405" s="119"/>
    </row>
    <row r="406" customFormat="false" ht="13.5" hidden="false" customHeight="false" outlineLevel="0" collapsed="false">
      <c r="A406" s="121"/>
      <c r="B406" s="121"/>
      <c r="C406" s="2"/>
      <c r="D406" s="12"/>
      <c r="F406" s="32"/>
      <c r="H406" s="12"/>
      <c r="AX406" s="119"/>
    </row>
    <row r="407" customFormat="false" ht="13.5" hidden="false" customHeight="false" outlineLevel="0" collapsed="false">
      <c r="A407" s="121"/>
      <c r="B407" s="121"/>
      <c r="C407" s="2"/>
      <c r="D407" s="12"/>
      <c r="F407" s="32"/>
      <c r="H407" s="12"/>
      <c r="AX407" s="119"/>
    </row>
    <row r="408" customFormat="false" ht="13.5" hidden="false" customHeight="false" outlineLevel="0" collapsed="false">
      <c r="A408" s="121"/>
      <c r="B408" s="121"/>
      <c r="C408" s="2"/>
      <c r="D408" s="12"/>
      <c r="F408" s="32"/>
      <c r="H408" s="12"/>
      <c r="AX408" s="119"/>
    </row>
    <row r="409" customFormat="false" ht="13.5" hidden="false" customHeight="false" outlineLevel="0" collapsed="false">
      <c r="A409" s="121"/>
      <c r="B409" s="121"/>
      <c r="C409" s="2"/>
      <c r="D409" s="12"/>
      <c r="F409" s="32"/>
      <c r="H409" s="12"/>
      <c r="AX409" s="119"/>
    </row>
    <row r="410" customFormat="false" ht="13.5" hidden="false" customHeight="false" outlineLevel="0" collapsed="false">
      <c r="A410" s="121"/>
      <c r="B410" s="121"/>
      <c r="C410" s="2"/>
      <c r="D410" s="12"/>
      <c r="F410" s="32"/>
      <c r="H410" s="12"/>
      <c r="AX410" s="119"/>
    </row>
    <row r="411" customFormat="false" ht="13.5" hidden="false" customHeight="false" outlineLevel="0" collapsed="false">
      <c r="A411" s="121"/>
      <c r="B411" s="121"/>
      <c r="C411" s="2"/>
      <c r="D411" s="12"/>
      <c r="F411" s="32"/>
      <c r="H411" s="12"/>
      <c r="AX411" s="119"/>
    </row>
    <row r="412" customFormat="false" ht="13.5" hidden="false" customHeight="false" outlineLevel="0" collapsed="false">
      <c r="A412" s="121"/>
      <c r="B412" s="121"/>
      <c r="C412" s="2"/>
      <c r="D412" s="12"/>
      <c r="F412" s="32"/>
      <c r="H412" s="12"/>
      <c r="AX412" s="119"/>
    </row>
    <row r="413" customFormat="false" ht="13.5" hidden="false" customHeight="false" outlineLevel="0" collapsed="false">
      <c r="A413" s="121"/>
      <c r="B413" s="121"/>
      <c r="C413" s="2"/>
      <c r="D413" s="12"/>
      <c r="F413" s="32"/>
      <c r="H413" s="12"/>
      <c r="AX413" s="119"/>
    </row>
    <row r="414" customFormat="false" ht="13.5" hidden="false" customHeight="false" outlineLevel="0" collapsed="false">
      <c r="A414" s="121"/>
      <c r="B414" s="121"/>
      <c r="C414" s="2"/>
      <c r="D414" s="12"/>
      <c r="F414" s="32"/>
      <c r="H414" s="12"/>
      <c r="AX414" s="119"/>
    </row>
    <row r="415" customFormat="false" ht="13.5" hidden="false" customHeight="false" outlineLevel="0" collapsed="false">
      <c r="A415" s="121"/>
      <c r="B415" s="121"/>
      <c r="C415" s="2"/>
      <c r="D415" s="12"/>
      <c r="F415" s="32"/>
      <c r="H415" s="12"/>
      <c r="AX415" s="119"/>
    </row>
    <row r="416" customFormat="false" ht="13.5" hidden="false" customHeight="false" outlineLevel="0" collapsed="false">
      <c r="A416" s="121"/>
      <c r="B416" s="121"/>
      <c r="C416" s="2"/>
      <c r="D416" s="12"/>
      <c r="F416" s="32"/>
      <c r="H416" s="12"/>
      <c r="AX416" s="119"/>
    </row>
    <row r="417" customFormat="false" ht="13.5" hidden="false" customHeight="false" outlineLevel="0" collapsed="false">
      <c r="A417" s="121"/>
      <c r="B417" s="121"/>
      <c r="C417" s="2"/>
      <c r="D417" s="12"/>
      <c r="F417" s="32"/>
      <c r="H417" s="12"/>
      <c r="AX417" s="119"/>
    </row>
    <row r="418" customFormat="false" ht="13.5" hidden="false" customHeight="false" outlineLevel="0" collapsed="false">
      <c r="A418" s="121"/>
      <c r="B418" s="121"/>
      <c r="C418" s="2"/>
      <c r="D418" s="12"/>
      <c r="F418" s="32"/>
      <c r="H418" s="12"/>
      <c r="AX418" s="119"/>
    </row>
    <row r="419" customFormat="false" ht="13.5" hidden="false" customHeight="false" outlineLevel="0" collapsed="false">
      <c r="A419" s="121"/>
      <c r="B419" s="121"/>
      <c r="C419" s="2"/>
      <c r="D419" s="12"/>
      <c r="F419" s="32"/>
      <c r="H419" s="12"/>
      <c r="AX419" s="119"/>
    </row>
    <row r="420" customFormat="false" ht="13.5" hidden="false" customHeight="false" outlineLevel="0" collapsed="false">
      <c r="A420" s="121"/>
      <c r="B420" s="121"/>
      <c r="C420" s="2"/>
      <c r="D420" s="12"/>
      <c r="F420" s="32"/>
      <c r="H420" s="12"/>
      <c r="AX420" s="119"/>
    </row>
    <row r="421" customFormat="false" ht="13.5" hidden="false" customHeight="false" outlineLevel="0" collapsed="false">
      <c r="A421" s="121"/>
      <c r="B421" s="121"/>
      <c r="C421" s="2"/>
      <c r="D421" s="12"/>
      <c r="F421" s="32"/>
      <c r="H421" s="12"/>
      <c r="AX421" s="119"/>
    </row>
    <row r="422" customFormat="false" ht="13.5" hidden="false" customHeight="false" outlineLevel="0" collapsed="false">
      <c r="A422" s="121"/>
      <c r="B422" s="121"/>
      <c r="C422" s="2"/>
      <c r="D422" s="12"/>
      <c r="F422" s="32"/>
      <c r="H422" s="12"/>
      <c r="AX422" s="119"/>
    </row>
    <row r="423" customFormat="false" ht="13.5" hidden="false" customHeight="false" outlineLevel="0" collapsed="false">
      <c r="A423" s="121"/>
      <c r="B423" s="121"/>
      <c r="C423" s="2"/>
      <c r="D423" s="12"/>
      <c r="F423" s="32"/>
      <c r="H423" s="12"/>
      <c r="AX423" s="119"/>
    </row>
    <row r="424" customFormat="false" ht="13.5" hidden="false" customHeight="false" outlineLevel="0" collapsed="false">
      <c r="A424" s="121"/>
      <c r="B424" s="121"/>
      <c r="C424" s="2"/>
      <c r="D424" s="12"/>
      <c r="F424" s="32"/>
      <c r="H424" s="12"/>
      <c r="AX424" s="119"/>
    </row>
    <row r="425" customFormat="false" ht="13.5" hidden="false" customHeight="false" outlineLevel="0" collapsed="false">
      <c r="A425" s="121"/>
      <c r="B425" s="121"/>
      <c r="C425" s="2"/>
      <c r="D425" s="12"/>
      <c r="F425" s="32"/>
      <c r="H425" s="12"/>
      <c r="AX425" s="119"/>
    </row>
    <row r="426" customFormat="false" ht="13.5" hidden="false" customHeight="false" outlineLevel="0" collapsed="false">
      <c r="A426" s="121"/>
      <c r="B426" s="121"/>
      <c r="C426" s="2"/>
      <c r="D426" s="12"/>
      <c r="F426" s="32"/>
      <c r="H426" s="12"/>
      <c r="AX426" s="119"/>
    </row>
    <row r="427" customFormat="false" ht="13.5" hidden="false" customHeight="false" outlineLevel="0" collapsed="false">
      <c r="A427" s="121"/>
      <c r="B427" s="121"/>
      <c r="C427" s="2"/>
      <c r="D427" s="12"/>
      <c r="F427" s="32"/>
      <c r="H427" s="12"/>
      <c r="AX427" s="119"/>
    </row>
    <row r="428" customFormat="false" ht="13.5" hidden="false" customHeight="false" outlineLevel="0" collapsed="false">
      <c r="A428" s="121"/>
      <c r="B428" s="121"/>
      <c r="C428" s="2"/>
      <c r="D428" s="12"/>
      <c r="F428" s="32"/>
      <c r="H428" s="12"/>
      <c r="AX428" s="119"/>
    </row>
    <row r="429" customFormat="false" ht="13.5" hidden="false" customHeight="false" outlineLevel="0" collapsed="false">
      <c r="A429" s="121"/>
      <c r="B429" s="121"/>
      <c r="C429" s="2"/>
      <c r="D429" s="12"/>
      <c r="F429" s="32"/>
      <c r="H429" s="12"/>
      <c r="AX429" s="119"/>
    </row>
    <row r="430" customFormat="false" ht="13.5" hidden="false" customHeight="false" outlineLevel="0" collapsed="false">
      <c r="A430" s="121"/>
      <c r="B430" s="121"/>
      <c r="C430" s="2"/>
      <c r="D430" s="12"/>
      <c r="F430" s="32"/>
      <c r="H430" s="12"/>
      <c r="AX430" s="119"/>
    </row>
    <row r="431" customFormat="false" ht="13.5" hidden="false" customHeight="false" outlineLevel="0" collapsed="false">
      <c r="A431" s="121"/>
      <c r="B431" s="121"/>
      <c r="C431" s="2"/>
      <c r="D431" s="12"/>
      <c r="F431" s="32"/>
      <c r="H431" s="12"/>
      <c r="AX431" s="119"/>
    </row>
    <row r="432" customFormat="false" ht="13.5" hidden="false" customHeight="false" outlineLevel="0" collapsed="false">
      <c r="A432" s="121"/>
      <c r="B432" s="121"/>
      <c r="C432" s="2"/>
      <c r="D432" s="12"/>
      <c r="F432" s="32"/>
      <c r="H432" s="12"/>
      <c r="AX432" s="119"/>
    </row>
    <row r="433" customFormat="false" ht="13.5" hidden="false" customHeight="false" outlineLevel="0" collapsed="false">
      <c r="A433" s="121"/>
      <c r="B433" s="121"/>
      <c r="C433" s="2"/>
      <c r="D433" s="12"/>
      <c r="F433" s="32"/>
      <c r="H433" s="12"/>
      <c r="AX433" s="119"/>
    </row>
    <row r="434" customFormat="false" ht="13.5" hidden="false" customHeight="false" outlineLevel="0" collapsed="false">
      <c r="A434" s="121"/>
      <c r="B434" s="121"/>
      <c r="C434" s="2"/>
      <c r="D434" s="12"/>
      <c r="F434" s="32"/>
      <c r="H434" s="12"/>
      <c r="AX434" s="119"/>
    </row>
    <row r="435" customFormat="false" ht="13.5" hidden="false" customHeight="false" outlineLevel="0" collapsed="false">
      <c r="A435" s="121"/>
      <c r="B435" s="121"/>
      <c r="C435" s="2"/>
      <c r="D435" s="12"/>
      <c r="F435" s="32"/>
      <c r="H435" s="12"/>
      <c r="AX435" s="119"/>
    </row>
    <row r="436" customFormat="false" ht="13.5" hidden="false" customHeight="false" outlineLevel="0" collapsed="false">
      <c r="A436" s="121"/>
      <c r="B436" s="121"/>
      <c r="C436" s="2"/>
      <c r="D436" s="12"/>
      <c r="F436" s="32"/>
      <c r="H436" s="12"/>
      <c r="AX436" s="119"/>
    </row>
    <row r="437" customFormat="false" ht="13.5" hidden="false" customHeight="false" outlineLevel="0" collapsed="false">
      <c r="A437" s="121"/>
      <c r="B437" s="121"/>
      <c r="C437" s="2"/>
      <c r="D437" s="12"/>
      <c r="F437" s="32"/>
      <c r="H437" s="12"/>
      <c r="AX437" s="119"/>
    </row>
    <row r="438" customFormat="false" ht="13.5" hidden="false" customHeight="false" outlineLevel="0" collapsed="false">
      <c r="A438" s="121"/>
      <c r="B438" s="121"/>
      <c r="C438" s="2"/>
      <c r="D438" s="12"/>
      <c r="F438" s="32"/>
      <c r="H438" s="12"/>
      <c r="AX438" s="119"/>
    </row>
    <row r="439" customFormat="false" ht="13.5" hidden="false" customHeight="false" outlineLevel="0" collapsed="false">
      <c r="A439" s="121"/>
      <c r="B439" s="121"/>
      <c r="C439" s="2"/>
      <c r="D439" s="12"/>
      <c r="F439" s="32"/>
      <c r="H439" s="12"/>
      <c r="AX439" s="119"/>
    </row>
    <row r="440" customFormat="false" ht="13.5" hidden="false" customHeight="false" outlineLevel="0" collapsed="false">
      <c r="A440" s="121"/>
      <c r="B440" s="121"/>
      <c r="C440" s="2"/>
      <c r="D440" s="12"/>
      <c r="F440" s="32"/>
      <c r="H440" s="12"/>
      <c r="AX440" s="119"/>
    </row>
    <row r="441" customFormat="false" ht="13.5" hidden="false" customHeight="false" outlineLevel="0" collapsed="false">
      <c r="A441" s="121"/>
      <c r="B441" s="121"/>
      <c r="C441" s="2"/>
      <c r="D441" s="12"/>
      <c r="F441" s="32"/>
      <c r="H441" s="12"/>
      <c r="AX441" s="119"/>
    </row>
    <row r="442" customFormat="false" ht="13.5" hidden="false" customHeight="false" outlineLevel="0" collapsed="false">
      <c r="A442" s="121"/>
      <c r="B442" s="121"/>
      <c r="C442" s="2"/>
      <c r="D442" s="12"/>
      <c r="F442" s="32"/>
      <c r="H442" s="12"/>
      <c r="AX442" s="119"/>
    </row>
    <row r="443" customFormat="false" ht="13.5" hidden="false" customHeight="false" outlineLevel="0" collapsed="false">
      <c r="A443" s="121"/>
      <c r="B443" s="121"/>
      <c r="C443" s="2"/>
      <c r="D443" s="12"/>
      <c r="F443" s="32"/>
      <c r="H443" s="12"/>
      <c r="AX443" s="119"/>
    </row>
    <row r="444" customFormat="false" ht="13.5" hidden="false" customHeight="false" outlineLevel="0" collapsed="false">
      <c r="A444" s="121"/>
      <c r="B444" s="121"/>
      <c r="C444" s="2"/>
      <c r="D444" s="12"/>
      <c r="F444" s="32"/>
      <c r="H444" s="12"/>
      <c r="AX444" s="119"/>
    </row>
    <row r="445" customFormat="false" ht="13.5" hidden="false" customHeight="false" outlineLevel="0" collapsed="false">
      <c r="A445" s="121"/>
      <c r="B445" s="121"/>
      <c r="C445" s="2"/>
      <c r="D445" s="12"/>
      <c r="F445" s="32"/>
      <c r="H445" s="12"/>
      <c r="AX445" s="119"/>
    </row>
    <row r="446" customFormat="false" ht="13.5" hidden="false" customHeight="false" outlineLevel="0" collapsed="false">
      <c r="A446" s="121"/>
      <c r="B446" s="121"/>
      <c r="C446" s="2"/>
      <c r="D446" s="12"/>
      <c r="F446" s="32"/>
      <c r="H446" s="12"/>
      <c r="AX446" s="119"/>
    </row>
    <row r="447" customFormat="false" ht="13.5" hidden="false" customHeight="false" outlineLevel="0" collapsed="false">
      <c r="A447" s="121"/>
      <c r="B447" s="121"/>
      <c r="C447" s="2"/>
      <c r="D447" s="12"/>
      <c r="F447" s="32"/>
      <c r="H447" s="12"/>
      <c r="AX447" s="119"/>
    </row>
    <row r="448" customFormat="false" ht="13.5" hidden="false" customHeight="false" outlineLevel="0" collapsed="false">
      <c r="A448" s="121"/>
      <c r="B448" s="121"/>
      <c r="C448" s="2"/>
      <c r="D448" s="12"/>
      <c r="F448" s="32"/>
      <c r="H448" s="12"/>
      <c r="AX448" s="119"/>
    </row>
    <row r="449" customFormat="false" ht="13.5" hidden="false" customHeight="false" outlineLevel="0" collapsed="false">
      <c r="A449" s="121"/>
      <c r="B449" s="121"/>
      <c r="C449" s="2"/>
      <c r="D449" s="12"/>
      <c r="F449" s="32"/>
      <c r="H449" s="12"/>
      <c r="AX449" s="119"/>
    </row>
    <row r="450" customFormat="false" ht="13.5" hidden="false" customHeight="false" outlineLevel="0" collapsed="false">
      <c r="A450" s="121"/>
      <c r="B450" s="121"/>
      <c r="C450" s="2"/>
      <c r="D450" s="12"/>
      <c r="F450" s="32"/>
      <c r="H450" s="12"/>
      <c r="AX450" s="119"/>
    </row>
    <row r="451" customFormat="false" ht="13.5" hidden="false" customHeight="false" outlineLevel="0" collapsed="false">
      <c r="A451" s="121"/>
      <c r="B451" s="121"/>
      <c r="C451" s="2"/>
      <c r="D451" s="12"/>
      <c r="F451" s="32"/>
      <c r="H451" s="12"/>
      <c r="AX451" s="119"/>
    </row>
    <row r="452" customFormat="false" ht="13.5" hidden="false" customHeight="false" outlineLevel="0" collapsed="false">
      <c r="A452" s="121"/>
      <c r="B452" s="121"/>
      <c r="C452" s="2"/>
      <c r="D452" s="12"/>
      <c r="F452" s="32"/>
      <c r="AX452" s="119"/>
    </row>
    <row r="453" customFormat="false" ht="13.5" hidden="false" customHeight="false" outlineLevel="0" collapsed="false">
      <c r="A453" s="121"/>
      <c r="B453" s="121"/>
      <c r="C453" s="2"/>
      <c r="D453" s="12"/>
      <c r="F453" s="32"/>
      <c r="AX453" s="119"/>
    </row>
    <row r="454" customFormat="false" ht="13.5" hidden="false" customHeight="false" outlineLevel="0" collapsed="false">
      <c r="A454" s="121"/>
      <c r="B454" s="121"/>
      <c r="C454" s="2"/>
      <c r="D454" s="12"/>
      <c r="F454" s="32"/>
      <c r="AX454" s="119"/>
    </row>
    <row r="455" customFormat="false" ht="13.5" hidden="false" customHeight="false" outlineLevel="0" collapsed="false">
      <c r="A455" s="121"/>
      <c r="B455" s="121"/>
      <c r="C455" s="2"/>
      <c r="D455" s="12"/>
      <c r="F455" s="32"/>
      <c r="AX455" s="119"/>
    </row>
    <row r="456" customFormat="false" ht="13.5" hidden="false" customHeight="false" outlineLevel="0" collapsed="false">
      <c r="A456" s="121"/>
      <c r="B456" s="121"/>
      <c r="C456" s="2"/>
      <c r="D456" s="12"/>
      <c r="F456" s="32"/>
      <c r="AX456" s="119"/>
    </row>
    <row r="457" customFormat="false" ht="13.5" hidden="false" customHeight="false" outlineLevel="0" collapsed="false">
      <c r="A457" s="121"/>
      <c r="B457" s="121"/>
      <c r="C457" s="2"/>
      <c r="D457" s="12"/>
      <c r="F457" s="32"/>
      <c r="AX457" s="119"/>
    </row>
    <row r="458" customFormat="false" ht="13.5" hidden="false" customHeight="false" outlineLevel="0" collapsed="false">
      <c r="A458" s="121"/>
      <c r="B458" s="121"/>
      <c r="C458" s="2"/>
      <c r="D458" s="12"/>
      <c r="F458" s="32"/>
      <c r="AX458" s="119"/>
    </row>
    <row r="459" customFormat="false" ht="13.5" hidden="false" customHeight="false" outlineLevel="0" collapsed="false">
      <c r="A459" s="121"/>
      <c r="B459" s="121"/>
      <c r="C459" s="2"/>
      <c r="D459" s="12"/>
      <c r="F459" s="32"/>
      <c r="AX459" s="119"/>
    </row>
    <row r="460" customFormat="false" ht="13.5" hidden="false" customHeight="false" outlineLevel="0" collapsed="false">
      <c r="A460" s="121"/>
      <c r="B460" s="121"/>
      <c r="C460" s="2"/>
      <c r="D460" s="12"/>
      <c r="F460" s="32"/>
      <c r="AX460" s="119"/>
    </row>
    <row r="461" customFormat="false" ht="13.5" hidden="false" customHeight="false" outlineLevel="0" collapsed="false">
      <c r="A461" s="121"/>
      <c r="B461" s="121"/>
      <c r="C461" s="2"/>
      <c r="D461" s="12"/>
      <c r="F461" s="32"/>
      <c r="AX461" s="119"/>
    </row>
    <row r="462" customFormat="false" ht="13.5" hidden="false" customHeight="false" outlineLevel="0" collapsed="false">
      <c r="A462" s="121"/>
      <c r="B462" s="121"/>
      <c r="C462" s="2"/>
      <c r="D462" s="12"/>
      <c r="F462" s="32"/>
      <c r="AX462" s="119"/>
    </row>
    <row r="463" customFormat="false" ht="13.5" hidden="false" customHeight="false" outlineLevel="0" collapsed="false">
      <c r="A463" s="121"/>
      <c r="B463" s="121"/>
      <c r="C463" s="2"/>
      <c r="D463" s="12"/>
      <c r="F463" s="32"/>
      <c r="AX463" s="119"/>
    </row>
    <row r="464" customFormat="false" ht="13.5" hidden="false" customHeight="false" outlineLevel="0" collapsed="false">
      <c r="A464" s="121"/>
      <c r="B464" s="121"/>
      <c r="C464" s="2"/>
      <c r="D464" s="12"/>
      <c r="F464" s="32"/>
      <c r="AX464" s="119"/>
    </row>
    <row r="465" customFormat="false" ht="13.5" hidden="false" customHeight="false" outlineLevel="0" collapsed="false">
      <c r="A465" s="121"/>
      <c r="B465" s="121"/>
      <c r="C465" s="2"/>
      <c r="D465" s="12"/>
      <c r="F465" s="32"/>
      <c r="AX465" s="119"/>
    </row>
    <row r="466" customFormat="false" ht="13.5" hidden="false" customHeight="false" outlineLevel="0" collapsed="false">
      <c r="A466" s="121"/>
      <c r="B466" s="121"/>
      <c r="C466" s="2"/>
      <c r="D466" s="12"/>
      <c r="F466" s="32"/>
      <c r="AX466" s="119"/>
    </row>
    <row r="467" customFormat="false" ht="13.5" hidden="false" customHeight="false" outlineLevel="0" collapsed="false">
      <c r="A467" s="121"/>
      <c r="B467" s="121"/>
      <c r="C467" s="2"/>
      <c r="D467" s="12"/>
      <c r="F467" s="32"/>
      <c r="AX467" s="119"/>
    </row>
    <row r="468" customFormat="false" ht="13.5" hidden="false" customHeight="false" outlineLevel="0" collapsed="false">
      <c r="A468" s="121"/>
      <c r="B468" s="121"/>
      <c r="C468" s="2"/>
      <c r="D468" s="12"/>
      <c r="F468" s="32"/>
      <c r="AX468" s="119"/>
    </row>
    <row r="469" customFormat="false" ht="13.5" hidden="false" customHeight="false" outlineLevel="0" collapsed="false">
      <c r="A469" s="121"/>
      <c r="B469" s="121"/>
      <c r="C469" s="2"/>
      <c r="D469" s="12"/>
      <c r="F469" s="32"/>
      <c r="AX469" s="119"/>
    </row>
    <row r="470" customFormat="false" ht="13.5" hidden="false" customHeight="false" outlineLevel="0" collapsed="false">
      <c r="A470" s="121"/>
      <c r="B470" s="121"/>
      <c r="C470" s="2"/>
      <c r="D470" s="12"/>
      <c r="F470" s="32"/>
      <c r="AX470" s="119"/>
    </row>
    <row r="471" customFormat="false" ht="13.5" hidden="false" customHeight="false" outlineLevel="0" collapsed="false">
      <c r="A471" s="121"/>
      <c r="B471" s="121"/>
      <c r="C471" s="2"/>
      <c r="D471" s="12"/>
      <c r="F471" s="32"/>
      <c r="AX471" s="119"/>
    </row>
    <row r="472" customFormat="false" ht="13.5" hidden="false" customHeight="false" outlineLevel="0" collapsed="false">
      <c r="A472" s="121"/>
      <c r="B472" s="121"/>
      <c r="C472" s="2"/>
      <c r="D472" s="12"/>
      <c r="F472" s="32"/>
      <c r="AX472" s="119"/>
    </row>
    <row r="473" customFormat="false" ht="13.5" hidden="false" customHeight="false" outlineLevel="0" collapsed="false">
      <c r="A473" s="121"/>
      <c r="B473" s="121"/>
      <c r="C473" s="2"/>
      <c r="D473" s="12"/>
      <c r="F473" s="32"/>
      <c r="AX473" s="119"/>
    </row>
    <row r="474" customFormat="false" ht="13.5" hidden="false" customHeight="false" outlineLevel="0" collapsed="false">
      <c r="A474" s="121"/>
      <c r="B474" s="121"/>
      <c r="C474" s="2"/>
      <c r="D474" s="12"/>
      <c r="F474" s="32"/>
      <c r="AX474" s="119"/>
    </row>
    <row r="475" customFormat="false" ht="13.5" hidden="false" customHeight="false" outlineLevel="0" collapsed="false">
      <c r="A475" s="121"/>
      <c r="B475" s="121"/>
      <c r="C475" s="2"/>
      <c r="D475" s="12"/>
      <c r="F475" s="32"/>
      <c r="AX475" s="119"/>
    </row>
    <row r="476" customFormat="false" ht="13.5" hidden="false" customHeight="false" outlineLevel="0" collapsed="false">
      <c r="A476" s="121"/>
      <c r="B476" s="121"/>
      <c r="C476" s="2"/>
      <c r="D476" s="12"/>
      <c r="F476" s="32"/>
      <c r="AX476" s="119"/>
    </row>
    <row r="477" customFormat="false" ht="13.5" hidden="false" customHeight="false" outlineLevel="0" collapsed="false">
      <c r="A477" s="121"/>
      <c r="B477" s="121"/>
      <c r="C477" s="2"/>
      <c r="D477" s="12"/>
      <c r="F477" s="32"/>
      <c r="AX477" s="119"/>
    </row>
    <row r="478" customFormat="false" ht="13.5" hidden="false" customHeight="false" outlineLevel="0" collapsed="false">
      <c r="A478" s="121"/>
      <c r="B478" s="121"/>
      <c r="C478" s="2"/>
      <c r="D478" s="12"/>
      <c r="F478" s="32"/>
      <c r="AX478" s="119"/>
    </row>
    <row r="479" customFormat="false" ht="13.5" hidden="false" customHeight="false" outlineLevel="0" collapsed="false">
      <c r="A479" s="121"/>
      <c r="B479" s="121"/>
      <c r="C479" s="2"/>
      <c r="D479" s="12"/>
      <c r="F479" s="32"/>
      <c r="AX479" s="119"/>
    </row>
    <row r="480" customFormat="false" ht="13.5" hidden="false" customHeight="false" outlineLevel="0" collapsed="false">
      <c r="A480" s="121"/>
      <c r="B480" s="121"/>
      <c r="C480" s="2"/>
      <c r="D480" s="12"/>
      <c r="F480" s="32"/>
      <c r="AX480" s="119"/>
    </row>
    <row r="481" customFormat="false" ht="13.5" hidden="false" customHeight="false" outlineLevel="0" collapsed="false">
      <c r="A481" s="121"/>
      <c r="B481" s="121"/>
      <c r="C481" s="2"/>
      <c r="D481" s="12"/>
      <c r="F481" s="32"/>
      <c r="AX481" s="119"/>
    </row>
    <row r="482" customFormat="false" ht="13.5" hidden="false" customHeight="false" outlineLevel="0" collapsed="false">
      <c r="A482" s="121"/>
      <c r="B482" s="121"/>
      <c r="C482" s="2"/>
      <c r="D482" s="12"/>
      <c r="F482" s="32"/>
      <c r="AX482" s="119"/>
    </row>
    <row r="483" customFormat="false" ht="13.5" hidden="false" customHeight="false" outlineLevel="0" collapsed="false">
      <c r="A483" s="121"/>
      <c r="B483" s="121"/>
      <c r="C483" s="2"/>
      <c r="D483" s="12"/>
      <c r="F483" s="32"/>
      <c r="AX483" s="119"/>
    </row>
    <row r="484" customFormat="false" ht="13.5" hidden="false" customHeight="false" outlineLevel="0" collapsed="false">
      <c r="A484" s="121"/>
      <c r="B484" s="121"/>
      <c r="C484" s="2"/>
      <c r="D484" s="12"/>
      <c r="F484" s="32"/>
      <c r="AX484" s="119"/>
    </row>
    <row r="485" customFormat="false" ht="13.5" hidden="false" customHeight="false" outlineLevel="0" collapsed="false">
      <c r="A485" s="121"/>
      <c r="B485" s="121"/>
      <c r="C485" s="2"/>
      <c r="D485" s="12"/>
      <c r="F485" s="32"/>
      <c r="AX485" s="119"/>
    </row>
    <row r="486" customFormat="false" ht="13.5" hidden="false" customHeight="false" outlineLevel="0" collapsed="false">
      <c r="A486" s="121"/>
      <c r="B486" s="121"/>
      <c r="C486" s="2"/>
      <c r="D486" s="12"/>
      <c r="F486" s="32"/>
      <c r="AX486" s="119"/>
    </row>
    <row r="487" customFormat="false" ht="13.5" hidden="false" customHeight="false" outlineLevel="0" collapsed="false">
      <c r="A487" s="121"/>
      <c r="B487" s="121"/>
      <c r="C487" s="2"/>
      <c r="D487" s="12"/>
      <c r="F487" s="32"/>
      <c r="AX487" s="119"/>
    </row>
    <row r="488" customFormat="false" ht="13.5" hidden="false" customHeight="false" outlineLevel="0" collapsed="false">
      <c r="A488" s="121"/>
      <c r="B488" s="121"/>
      <c r="C488" s="2"/>
      <c r="D488" s="12"/>
      <c r="F488" s="32"/>
      <c r="AX488" s="119"/>
    </row>
    <row r="489" customFormat="false" ht="13.5" hidden="false" customHeight="false" outlineLevel="0" collapsed="false">
      <c r="A489" s="121"/>
      <c r="B489" s="121"/>
      <c r="C489" s="2"/>
      <c r="D489" s="12"/>
      <c r="F489" s="32"/>
      <c r="AX489" s="119"/>
    </row>
    <row r="490" customFormat="false" ht="13.5" hidden="false" customHeight="false" outlineLevel="0" collapsed="false">
      <c r="A490" s="121"/>
      <c r="B490" s="121"/>
      <c r="C490" s="2"/>
      <c r="D490" s="12"/>
      <c r="F490" s="32"/>
      <c r="AX490" s="119"/>
    </row>
    <row r="491" customFormat="false" ht="13.5" hidden="false" customHeight="false" outlineLevel="0" collapsed="false">
      <c r="A491" s="121"/>
      <c r="B491" s="121"/>
      <c r="C491" s="2"/>
      <c r="D491" s="12"/>
      <c r="F491" s="32"/>
      <c r="AX491" s="119"/>
    </row>
    <row r="492" customFormat="false" ht="13.5" hidden="false" customHeight="false" outlineLevel="0" collapsed="false">
      <c r="A492" s="121"/>
      <c r="B492" s="121"/>
      <c r="C492" s="2"/>
      <c r="D492" s="12"/>
      <c r="F492" s="32"/>
      <c r="AX492" s="119"/>
    </row>
    <row r="493" customFormat="false" ht="13.5" hidden="false" customHeight="false" outlineLevel="0" collapsed="false">
      <c r="A493" s="121"/>
      <c r="B493" s="121"/>
      <c r="C493" s="2"/>
      <c r="D493" s="12"/>
      <c r="F493" s="32"/>
      <c r="AX493" s="119"/>
    </row>
    <row r="494" customFormat="false" ht="13.5" hidden="false" customHeight="false" outlineLevel="0" collapsed="false">
      <c r="A494" s="121"/>
      <c r="B494" s="121"/>
      <c r="C494" s="2"/>
      <c r="D494" s="12"/>
      <c r="F494" s="32"/>
      <c r="AX494" s="119"/>
    </row>
    <row r="495" customFormat="false" ht="13.5" hidden="false" customHeight="false" outlineLevel="0" collapsed="false">
      <c r="A495" s="121"/>
      <c r="B495" s="121"/>
      <c r="C495" s="2"/>
      <c r="D495" s="12"/>
      <c r="F495" s="32"/>
      <c r="AX495" s="119"/>
    </row>
    <row r="496" customFormat="false" ht="13.5" hidden="false" customHeight="false" outlineLevel="0" collapsed="false">
      <c r="A496" s="121"/>
      <c r="B496" s="121"/>
      <c r="C496" s="2"/>
      <c r="D496" s="12"/>
      <c r="F496" s="32"/>
      <c r="AX496" s="119"/>
    </row>
    <row r="497" customFormat="false" ht="13.5" hidden="false" customHeight="false" outlineLevel="0" collapsed="false">
      <c r="A497" s="121"/>
      <c r="B497" s="121"/>
      <c r="C497" s="2"/>
      <c r="D497" s="12"/>
      <c r="F497" s="32"/>
      <c r="AX497" s="119"/>
    </row>
    <row r="498" customFormat="false" ht="13.5" hidden="false" customHeight="false" outlineLevel="0" collapsed="false">
      <c r="A498" s="121"/>
      <c r="B498" s="121"/>
      <c r="C498" s="2"/>
      <c r="D498" s="12"/>
      <c r="F498" s="32"/>
      <c r="AX498" s="119"/>
    </row>
    <row r="499" customFormat="false" ht="13.5" hidden="false" customHeight="false" outlineLevel="0" collapsed="false">
      <c r="A499" s="121"/>
      <c r="B499" s="121"/>
      <c r="C499" s="2"/>
      <c r="D499" s="12"/>
      <c r="F499" s="32"/>
      <c r="AX499" s="119"/>
    </row>
    <row r="500" customFormat="false" ht="13.5" hidden="false" customHeight="false" outlineLevel="0" collapsed="false">
      <c r="A500" s="121"/>
      <c r="B500" s="121"/>
      <c r="C500" s="2"/>
      <c r="D500" s="12"/>
      <c r="F500" s="32"/>
      <c r="AX500" s="119"/>
    </row>
    <row r="501" customFormat="false" ht="13.5" hidden="false" customHeight="false" outlineLevel="0" collapsed="false">
      <c r="A501" s="121"/>
      <c r="B501" s="121"/>
      <c r="C501" s="2"/>
      <c r="D501" s="12"/>
      <c r="F501" s="32"/>
      <c r="AX501" s="119"/>
    </row>
    <row r="502" customFormat="false" ht="13.5" hidden="false" customHeight="false" outlineLevel="0" collapsed="false">
      <c r="A502" s="121"/>
      <c r="B502" s="121"/>
      <c r="C502" s="2"/>
      <c r="D502" s="12"/>
      <c r="F502" s="32"/>
      <c r="AX502" s="119"/>
    </row>
    <row r="503" customFormat="false" ht="13.5" hidden="false" customHeight="false" outlineLevel="0" collapsed="false">
      <c r="A503" s="121"/>
      <c r="B503" s="121"/>
      <c r="C503" s="2"/>
      <c r="D503" s="12"/>
      <c r="F503" s="32"/>
      <c r="AX503" s="119"/>
    </row>
    <row r="504" customFormat="false" ht="13.5" hidden="false" customHeight="false" outlineLevel="0" collapsed="false">
      <c r="A504" s="121"/>
      <c r="B504" s="121"/>
      <c r="C504" s="2"/>
      <c r="D504" s="12"/>
      <c r="F504" s="32"/>
      <c r="AX504" s="119"/>
    </row>
    <row r="505" customFormat="false" ht="13.5" hidden="false" customHeight="false" outlineLevel="0" collapsed="false">
      <c r="A505" s="121"/>
      <c r="B505" s="121"/>
      <c r="C505" s="2"/>
      <c r="D505" s="12"/>
      <c r="F505" s="32"/>
      <c r="AX505" s="119"/>
    </row>
    <row r="506" customFormat="false" ht="13.5" hidden="false" customHeight="false" outlineLevel="0" collapsed="false">
      <c r="A506" s="121"/>
      <c r="B506" s="121"/>
      <c r="C506" s="2"/>
      <c r="D506" s="12"/>
      <c r="F506" s="32"/>
      <c r="AX506" s="119"/>
    </row>
    <row r="507" customFormat="false" ht="13.5" hidden="false" customHeight="false" outlineLevel="0" collapsed="false">
      <c r="A507" s="121"/>
      <c r="B507" s="121"/>
      <c r="C507" s="2"/>
      <c r="D507" s="12"/>
      <c r="F507" s="32"/>
      <c r="AX507" s="119"/>
    </row>
    <row r="508" customFormat="false" ht="13.5" hidden="false" customHeight="false" outlineLevel="0" collapsed="false">
      <c r="A508" s="121"/>
      <c r="B508" s="121"/>
      <c r="C508" s="2"/>
      <c r="D508" s="12"/>
      <c r="F508" s="32"/>
      <c r="AX508" s="119"/>
    </row>
    <row r="509" customFormat="false" ht="13.5" hidden="false" customHeight="false" outlineLevel="0" collapsed="false">
      <c r="A509" s="121"/>
      <c r="B509" s="121"/>
      <c r="C509" s="2"/>
      <c r="D509" s="12"/>
      <c r="F509" s="32"/>
      <c r="AX509" s="119"/>
    </row>
    <row r="510" customFormat="false" ht="13.5" hidden="false" customHeight="false" outlineLevel="0" collapsed="false">
      <c r="A510" s="121"/>
      <c r="B510" s="121"/>
      <c r="C510" s="2"/>
      <c r="D510" s="12"/>
      <c r="F510" s="32"/>
      <c r="AX510" s="119"/>
    </row>
    <row r="511" customFormat="false" ht="13.5" hidden="false" customHeight="false" outlineLevel="0" collapsed="false">
      <c r="A511" s="121"/>
      <c r="B511" s="121"/>
      <c r="C511" s="2"/>
      <c r="D511" s="12"/>
      <c r="F511" s="32"/>
      <c r="AX511" s="119"/>
    </row>
    <row r="512" customFormat="false" ht="13.5" hidden="false" customHeight="false" outlineLevel="0" collapsed="false">
      <c r="A512" s="121"/>
      <c r="B512" s="121"/>
      <c r="C512" s="2"/>
      <c r="D512" s="12"/>
      <c r="F512" s="32"/>
      <c r="AX512" s="119"/>
    </row>
    <row r="513" customFormat="false" ht="13.5" hidden="false" customHeight="false" outlineLevel="0" collapsed="false">
      <c r="A513" s="121"/>
      <c r="B513" s="121"/>
      <c r="C513" s="2"/>
      <c r="D513" s="12"/>
      <c r="F513" s="32"/>
      <c r="AX513" s="119"/>
    </row>
    <row r="514" customFormat="false" ht="13.5" hidden="false" customHeight="false" outlineLevel="0" collapsed="false">
      <c r="A514" s="121"/>
      <c r="B514" s="121"/>
      <c r="C514" s="2"/>
      <c r="D514" s="12"/>
      <c r="F514" s="32"/>
      <c r="AX514" s="119"/>
    </row>
    <row r="515" customFormat="false" ht="13.5" hidden="false" customHeight="false" outlineLevel="0" collapsed="false">
      <c r="A515" s="121"/>
      <c r="B515" s="121"/>
      <c r="C515" s="2"/>
      <c r="D515" s="12"/>
      <c r="F515" s="32"/>
      <c r="AX515" s="119"/>
    </row>
    <row r="516" customFormat="false" ht="13.5" hidden="false" customHeight="false" outlineLevel="0" collapsed="false">
      <c r="A516" s="121"/>
      <c r="B516" s="121"/>
      <c r="C516" s="2"/>
      <c r="D516" s="12"/>
      <c r="F516" s="32"/>
      <c r="AX516" s="119"/>
    </row>
    <row r="517" customFormat="false" ht="13.5" hidden="false" customHeight="false" outlineLevel="0" collapsed="false">
      <c r="A517" s="121"/>
      <c r="B517" s="121"/>
      <c r="C517" s="2"/>
      <c r="D517" s="12"/>
      <c r="F517" s="32"/>
      <c r="AX517" s="119"/>
    </row>
    <row r="518" customFormat="false" ht="13.5" hidden="false" customHeight="false" outlineLevel="0" collapsed="false">
      <c r="A518" s="121"/>
      <c r="B518" s="121"/>
      <c r="C518" s="2"/>
      <c r="D518" s="12"/>
      <c r="F518" s="32"/>
      <c r="AX518" s="119"/>
    </row>
    <row r="519" customFormat="false" ht="13.5" hidden="false" customHeight="false" outlineLevel="0" collapsed="false">
      <c r="A519" s="121"/>
      <c r="B519" s="121"/>
      <c r="C519" s="2"/>
      <c r="D519" s="12"/>
      <c r="F519" s="32"/>
      <c r="AX519" s="119"/>
    </row>
    <row r="520" customFormat="false" ht="13.5" hidden="false" customHeight="false" outlineLevel="0" collapsed="false">
      <c r="A520" s="121"/>
      <c r="B520" s="121"/>
      <c r="C520" s="2"/>
      <c r="D520" s="12"/>
      <c r="F520" s="32"/>
      <c r="AX520" s="119"/>
    </row>
    <row r="521" customFormat="false" ht="13.5" hidden="false" customHeight="false" outlineLevel="0" collapsed="false">
      <c r="A521" s="121"/>
      <c r="B521" s="121"/>
      <c r="C521" s="2"/>
      <c r="D521" s="12"/>
      <c r="F521" s="32"/>
      <c r="AX521" s="119"/>
    </row>
    <row r="522" customFormat="false" ht="13.5" hidden="false" customHeight="false" outlineLevel="0" collapsed="false">
      <c r="A522" s="121"/>
      <c r="B522" s="121"/>
      <c r="C522" s="2"/>
      <c r="D522" s="12"/>
      <c r="F522" s="32"/>
      <c r="AX522" s="119"/>
    </row>
    <row r="523" customFormat="false" ht="13.5" hidden="false" customHeight="false" outlineLevel="0" collapsed="false">
      <c r="A523" s="121"/>
      <c r="B523" s="121"/>
      <c r="C523" s="2"/>
      <c r="D523" s="12"/>
      <c r="F523" s="32"/>
    </row>
    <row r="524" customFormat="false" ht="13.5" hidden="false" customHeight="false" outlineLevel="0" collapsed="false">
      <c r="A524" s="121"/>
      <c r="B524" s="121"/>
      <c r="C524" s="2"/>
      <c r="D524" s="12"/>
      <c r="F524" s="32"/>
    </row>
    <row r="525" customFormat="false" ht="13.5" hidden="false" customHeight="false" outlineLevel="0" collapsed="false">
      <c r="A525" s="121"/>
      <c r="B525" s="121"/>
      <c r="C525" s="2"/>
      <c r="D525" s="12"/>
      <c r="F525" s="32"/>
    </row>
    <row r="526" customFormat="false" ht="13.5" hidden="false" customHeight="false" outlineLevel="0" collapsed="false">
      <c r="A526" s="121"/>
      <c r="B526" s="121"/>
      <c r="C526" s="2"/>
      <c r="D526" s="12"/>
      <c r="F526" s="32"/>
    </row>
    <row r="527" customFormat="false" ht="13.5" hidden="false" customHeight="false" outlineLevel="0" collapsed="false">
      <c r="A527" s="121"/>
      <c r="B527" s="121"/>
      <c r="C527" s="2"/>
      <c r="D527" s="12"/>
      <c r="F527" s="32"/>
    </row>
    <row r="528" customFormat="false" ht="13.5" hidden="false" customHeight="false" outlineLevel="0" collapsed="false">
      <c r="A528" s="121"/>
      <c r="B528" s="121"/>
      <c r="C528" s="2"/>
      <c r="D528" s="12"/>
      <c r="F528" s="32"/>
    </row>
    <row r="529" customFormat="false" ht="13.5" hidden="false" customHeight="false" outlineLevel="0" collapsed="false">
      <c r="A529" s="121"/>
      <c r="B529" s="121"/>
      <c r="C529" s="2"/>
      <c r="D529" s="12"/>
      <c r="F529" s="32"/>
    </row>
    <row r="530" customFormat="false" ht="13.5" hidden="false" customHeight="false" outlineLevel="0" collapsed="false">
      <c r="A530" s="121"/>
      <c r="B530" s="121"/>
      <c r="C530" s="2"/>
      <c r="D530" s="12"/>
      <c r="F530" s="32"/>
    </row>
    <row r="531" customFormat="false" ht="13.5" hidden="false" customHeight="false" outlineLevel="0" collapsed="false">
      <c r="A531" s="121"/>
      <c r="B531" s="121"/>
      <c r="C531" s="2"/>
      <c r="D531" s="12"/>
      <c r="F531" s="32"/>
    </row>
    <row r="532" customFormat="false" ht="13.5" hidden="false" customHeight="false" outlineLevel="0" collapsed="false">
      <c r="A532" s="121"/>
      <c r="B532" s="121"/>
      <c r="C532" s="2"/>
      <c r="D532" s="12"/>
      <c r="F532" s="32"/>
    </row>
    <row r="533" customFormat="false" ht="13.5" hidden="false" customHeight="false" outlineLevel="0" collapsed="false">
      <c r="A533" s="121"/>
      <c r="B533" s="121"/>
      <c r="C533" s="2"/>
      <c r="D533" s="12"/>
      <c r="F533" s="32"/>
    </row>
    <row r="534" customFormat="false" ht="13.5" hidden="false" customHeight="false" outlineLevel="0" collapsed="false">
      <c r="A534" s="121"/>
      <c r="B534" s="121"/>
      <c r="C534" s="2"/>
      <c r="D534" s="12"/>
      <c r="F534" s="32"/>
    </row>
    <row r="535" customFormat="false" ht="13.5" hidden="false" customHeight="false" outlineLevel="0" collapsed="false">
      <c r="A535" s="121"/>
      <c r="B535" s="121"/>
      <c r="C535" s="2"/>
      <c r="D535" s="12"/>
      <c r="F535" s="32"/>
    </row>
    <row r="536" customFormat="false" ht="13.5" hidden="false" customHeight="false" outlineLevel="0" collapsed="false">
      <c r="A536" s="121"/>
      <c r="B536" s="121"/>
      <c r="C536" s="2"/>
      <c r="D536" s="12"/>
      <c r="F536" s="32"/>
    </row>
    <row r="537" customFormat="false" ht="13.5" hidden="false" customHeight="false" outlineLevel="0" collapsed="false">
      <c r="A537" s="121"/>
      <c r="B537" s="121"/>
      <c r="C537" s="2"/>
      <c r="D537" s="12"/>
      <c r="F537" s="32"/>
    </row>
    <row r="538" customFormat="false" ht="13.5" hidden="false" customHeight="false" outlineLevel="0" collapsed="false">
      <c r="A538" s="121"/>
      <c r="B538" s="121"/>
      <c r="C538" s="2"/>
      <c r="D538" s="12"/>
      <c r="F538" s="32"/>
    </row>
    <row r="539" customFormat="false" ht="13.5" hidden="false" customHeight="false" outlineLevel="0" collapsed="false">
      <c r="A539" s="121"/>
      <c r="B539" s="121"/>
      <c r="C539" s="2"/>
      <c r="D539" s="12"/>
      <c r="F539" s="32"/>
    </row>
    <row r="540" customFormat="false" ht="13.5" hidden="false" customHeight="false" outlineLevel="0" collapsed="false">
      <c r="A540" s="121"/>
      <c r="B540" s="121"/>
      <c r="C540" s="2"/>
      <c r="D540" s="12"/>
      <c r="F540" s="32"/>
    </row>
    <row r="541" customFormat="false" ht="13.5" hidden="false" customHeight="false" outlineLevel="0" collapsed="false">
      <c r="A541" s="121"/>
      <c r="B541" s="121"/>
      <c r="C541" s="2"/>
      <c r="D541" s="12"/>
      <c r="F541" s="32"/>
    </row>
    <row r="542" customFormat="false" ht="13.5" hidden="false" customHeight="false" outlineLevel="0" collapsed="false">
      <c r="A542" s="121"/>
      <c r="B542" s="121"/>
      <c r="C542" s="2"/>
      <c r="D542" s="12"/>
      <c r="F542" s="32"/>
    </row>
    <row r="543" customFormat="false" ht="13.5" hidden="false" customHeight="false" outlineLevel="0" collapsed="false">
      <c r="A543" s="121"/>
      <c r="B543" s="121"/>
      <c r="C543" s="2"/>
      <c r="D543" s="12"/>
      <c r="F543" s="32"/>
    </row>
    <row r="544" customFormat="false" ht="13.5" hidden="false" customHeight="false" outlineLevel="0" collapsed="false">
      <c r="A544" s="121"/>
      <c r="B544" s="121"/>
      <c r="C544" s="2"/>
      <c r="D544" s="12"/>
      <c r="F544" s="32"/>
    </row>
    <row r="545" customFormat="false" ht="13.5" hidden="false" customHeight="false" outlineLevel="0" collapsed="false">
      <c r="A545" s="121"/>
      <c r="B545" s="121"/>
      <c r="C545" s="2"/>
      <c r="D545" s="12"/>
      <c r="F545" s="32"/>
    </row>
    <row r="546" customFormat="false" ht="13.5" hidden="false" customHeight="false" outlineLevel="0" collapsed="false">
      <c r="A546" s="121"/>
      <c r="B546" s="121"/>
      <c r="C546" s="2"/>
      <c r="D546" s="12"/>
      <c r="F546" s="32"/>
    </row>
    <row r="547" customFormat="false" ht="13.5" hidden="false" customHeight="false" outlineLevel="0" collapsed="false">
      <c r="A547" s="121"/>
      <c r="B547" s="121"/>
      <c r="C547" s="2"/>
      <c r="D547" s="12"/>
      <c r="F547" s="32"/>
    </row>
    <row r="548" customFormat="false" ht="13.5" hidden="false" customHeight="false" outlineLevel="0" collapsed="false">
      <c r="A548" s="121"/>
      <c r="B548" s="121"/>
      <c r="C548" s="2"/>
      <c r="D548" s="12"/>
      <c r="F548" s="32"/>
    </row>
    <row r="549" customFormat="false" ht="13.5" hidden="false" customHeight="false" outlineLevel="0" collapsed="false">
      <c r="A549" s="121"/>
      <c r="B549" s="121"/>
      <c r="C549" s="2"/>
      <c r="D549" s="12"/>
      <c r="F549" s="32"/>
    </row>
    <row r="550" customFormat="false" ht="13.5" hidden="false" customHeight="false" outlineLevel="0" collapsed="false">
      <c r="A550" s="121"/>
      <c r="B550" s="121"/>
      <c r="C550" s="2"/>
      <c r="D550" s="12"/>
      <c r="F550" s="32"/>
    </row>
    <row r="551" customFormat="false" ht="13.5" hidden="false" customHeight="false" outlineLevel="0" collapsed="false">
      <c r="A551" s="121"/>
      <c r="B551" s="121"/>
      <c r="C551" s="2"/>
      <c r="D551" s="12"/>
      <c r="F551" s="32"/>
    </row>
    <row r="552" customFormat="false" ht="13.5" hidden="false" customHeight="false" outlineLevel="0" collapsed="false">
      <c r="A552" s="121"/>
      <c r="B552" s="121"/>
      <c r="C552" s="2"/>
      <c r="D552" s="12"/>
      <c r="F552" s="32"/>
    </row>
    <row r="553" customFormat="false" ht="13.5" hidden="false" customHeight="false" outlineLevel="0" collapsed="false">
      <c r="A553" s="121"/>
      <c r="B553" s="121"/>
      <c r="C553" s="2"/>
      <c r="D553" s="12"/>
      <c r="F553" s="32"/>
    </row>
    <row r="554" customFormat="false" ht="13.5" hidden="false" customHeight="false" outlineLevel="0" collapsed="false">
      <c r="A554" s="121"/>
      <c r="B554" s="121"/>
      <c r="C554" s="2"/>
      <c r="D554" s="12"/>
      <c r="F554" s="32"/>
    </row>
    <row r="555" customFormat="false" ht="13.5" hidden="false" customHeight="false" outlineLevel="0" collapsed="false">
      <c r="A555" s="121"/>
      <c r="B555" s="121"/>
      <c r="C555" s="2"/>
      <c r="D555" s="12"/>
      <c r="F555" s="32"/>
    </row>
    <row r="556" customFormat="false" ht="13.5" hidden="false" customHeight="false" outlineLevel="0" collapsed="false">
      <c r="A556" s="121"/>
      <c r="B556" s="121"/>
      <c r="C556" s="2"/>
      <c r="D556" s="12"/>
      <c r="F556" s="32"/>
    </row>
    <row r="557" customFormat="false" ht="13.5" hidden="false" customHeight="false" outlineLevel="0" collapsed="false">
      <c r="A557" s="121"/>
      <c r="B557" s="121"/>
      <c r="C557" s="2"/>
      <c r="D557" s="12"/>
      <c r="F557" s="32"/>
    </row>
    <row r="558" customFormat="false" ht="13.5" hidden="false" customHeight="false" outlineLevel="0" collapsed="false">
      <c r="A558" s="121"/>
      <c r="B558" s="121"/>
      <c r="C558" s="2"/>
      <c r="D558" s="12"/>
      <c r="F558" s="32"/>
    </row>
    <row r="559" customFormat="false" ht="13.5" hidden="false" customHeight="false" outlineLevel="0" collapsed="false">
      <c r="A559" s="121"/>
      <c r="B559" s="121"/>
      <c r="C559" s="2"/>
      <c r="D559" s="12"/>
      <c r="F559" s="32"/>
    </row>
    <row r="560" customFormat="false" ht="13.5" hidden="false" customHeight="false" outlineLevel="0" collapsed="false">
      <c r="A560" s="121"/>
      <c r="B560" s="121"/>
      <c r="C560" s="2"/>
      <c r="D560" s="12"/>
      <c r="F560" s="32"/>
    </row>
    <row r="561" customFormat="false" ht="13.5" hidden="false" customHeight="false" outlineLevel="0" collapsed="false">
      <c r="A561" s="121"/>
      <c r="B561" s="121"/>
      <c r="C561" s="2"/>
      <c r="D561" s="12"/>
      <c r="F561" s="32"/>
    </row>
    <row r="562" customFormat="false" ht="13.5" hidden="false" customHeight="false" outlineLevel="0" collapsed="false">
      <c r="A562" s="121"/>
      <c r="B562" s="121"/>
      <c r="C562" s="2"/>
      <c r="D562" s="12"/>
      <c r="F562" s="32"/>
    </row>
    <row r="563" customFormat="false" ht="13.5" hidden="false" customHeight="false" outlineLevel="0" collapsed="false">
      <c r="A563" s="121"/>
      <c r="B563" s="121"/>
      <c r="C563" s="2"/>
      <c r="D563" s="12"/>
      <c r="F563" s="32"/>
    </row>
    <row r="564" customFormat="false" ht="13.5" hidden="false" customHeight="false" outlineLevel="0" collapsed="false">
      <c r="A564" s="121"/>
      <c r="B564" s="121"/>
      <c r="C564" s="2"/>
      <c r="D564" s="12"/>
      <c r="F564" s="32"/>
    </row>
    <row r="565" customFormat="false" ht="13.5" hidden="false" customHeight="false" outlineLevel="0" collapsed="false">
      <c r="A565" s="121"/>
      <c r="B565" s="121"/>
      <c r="C565" s="2"/>
      <c r="D565" s="12"/>
      <c r="F565" s="32"/>
    </row>
    <row r="566" customFormat="false" ht="13.5" hidden="false" customHeight="false" outlineLevel="0" collapsed="false">
      <c r="A566" s="121"/>
      <c r="B566" s="121"/>
      <c r="C566" s="2"/>
      <c r="D566" s="12"/>
      <c r="F566" s="32"/>
    </row>
    <row r="567" customFormat="false" ht="13.5" hidden="false" customHeight="false" outlineLevel="0" collapsed="false">
      <c r="A567" s="121"/>
      <c r="B567" s="121"/>
      <c r="C567" s="2"/>
      <c r="D567" s="12"/>
      <c r="F567" s="32"/>
    </row>
    <row r="568" customFormat="false" ht="13.5" hidden="false" customHeight="false" outlineLevel="0" collapsed="false">
      <c r="A568" s="121"/>
      <c r="B568" s="121"/>
      <c r="C568" s="2"/>
      <c r="D568" s="12"/>
      <c r="F568" s="32"/>
    </row>
    <row r="569" customFormat="false" ht="13.5" hidden="false" customHeight="false" outlineLevel="0" collapsed="false">
      <c r="A569" s="121"/>
      <c r="B569" s="121"/>
      <c r="C569" s="2"/>
      <c r="D569" s="12"/>
      <c r="F569" s="32"/>
    </row>
    <row r="570" customFormat="false" ht="13.5" hidden="false" customHeight="false" outlineLevel="0" collapsed="false">
      <c r="A570" s="121"/>
      <c r="B570" s="121"/>
      <c r="C570" s="2"/>
      <c r="D570" s="12"/>
      <c r="F570" s="32"/>
    </row>
    <row r="571" customFormat="false" ht="13.5" hidden="false" customHeight="false" outlineLevel="0" collapsed="false">
      <c r="A571" s="121"/>
      <c r="B571" s="121"/>
      <c r="C571" s="2"/>
      <c r="D571" s="12"/>
      <c r="F571" s="32"/>
    </row>
    <row r="572" customFormat="false" ht="13.5" hidden="false" customHeight="false" outlineLevel="0" collapsed="false">
      <c r="A572" s="121"/>
      <c r="B572" s="121"/>
      <c r="C572" s="2"/>
      <c r="D572" s="12"/>
      <c r="F572" s="32"/>
    </row>
    <row r="573" customFormat="false" ht="13.5" hidden="false" customHeight="false" outlineLevel="0" collapsed="false">
      <c r="A573" s="121"/>
      <c r="B573" s="121"/>
      <c r="C573" s="2"/>
      <c r="D573" s="12"/>
      <c r="F573" s="32"/>
    </row>
    <row r="574" customFormat="false" ht="13.5" hidden="false" customHeight="false" outlineLevel="0" collapsed="false">
      <c r="A574" s="121"/>
      <c r="B574" s="121"/>
      <c r="C574" s="2"/>
      <c r="D574" s="12"/>
      <c r="F574" s="32"/>
    </row>
    <row r="575" customFormat="false" ht="13.5" hidden="false" customHeight="false" outlineLevel="0" collapsed="false">
      <c r="A575" s="121"/>
      <c r="B575" s="121"/>
      <c r="C575" s="2"/>
      <c r="D575" s="12"/>
      <c r="F575" s="32"/>
    </row>
    <row r="576" customFormat="false" ht="13.5" hidden="false" customHeight="false" outlineLevel="0" collapsed="false">
      <c r="A576" s="121"/>
      <c r="B576" s="121"/>
      <c r="C576" s="2"/>
      <c r="D576" s="12"/>
      <c r="F576" s="32"/>
    </row>
    <row r="577" customFormat="false" ht="13.5" hidden="false" customHeight="false" outlineLevel="0" collapsed="false">
      <c r="A577" s="121"/>
      <c r="B577" s="121"/>
      <c r="C577" s="2"/>
      <c r="D577" s="12"/>
      <c r="F577" s="32"/>
    </row>
    <row r="578" customFormat="false" ht="13.5" hidden="false" customHeight="false" outlineLevel="0" collapsed="false">
      <c r="A578" s="121"/>
      <c r="B578" s="121"/>
      <c r="C578" s="2"/>
      <c r="D578" s="12"/>
      <c r="F578" s="32"/>
    </row>
    <row r="579" customFormat="false" ht="13.5" hidden="false" customHeight="false" outlineLevel="0" collapsed="false">
      <c r="A579" s="121"/>
      <c r="B579" s="121"/>
      <c r="C579" s="2"/>
      <c r="D579" s="12"/>
      <c r="F579" s="32"/>
    </row>
    <row r="580" customFormat="false" ht="13.5" hidden="false" customHeight="false" outlineLevel="0" collapsed="false">
      <c r="A580" s="121"/>
      <c r="B580" s="121"/>
      <c r="C580" s="2"/>
      <c r="D580" s="12"/>
      <c r="F580" s="32"/>
    </row>
    <row r="581" customFormat="false" ht="13.5" hidden="false" customHeight="false" outlineLevel="0" collapsed="false">
      <c r="A581" s="121"/>
      <c r="B581" s="121"/>
      <c r="C581" s="2"/>
      <c r="D581" s="12"/>
      <c r="F581" s="32"/>
    </row>
    <row r="582" customFormat="false" ht="13.5" hidden="false" customHeight="false" outlineLevel="0" collapsed="false">
      <c r="A582" s="121"/>
      <c r="B582" s="121"/>
      <c r="C582" s="2"/>
      <c r="D582" s="12"/>
      <c r="F582" s="32"/>
    </row>
    <row r="583" customFormat="false" ht="13.5" hidden="false" customHeight="false" outlineLevel="0" collapsed="false">
      <c r="A583" s="121"/>
      <c r="B583" s="121"/>
      <c r="C583" s="2"/>
      <c r="D583" s="12"/>
      <c r="F583" s="32"/>
    </row>
    <row r="584" customFormat="false" ht="13.5" hidden="false" customHeight="false" outlineLevel="0" collapsed="false">
      <c r="A584" s="121"/>
      <c r="B584" s="121"/>
      <c r="C584" s="2"/>
      <c r="D584" s="12"/>
      <c r="F584" s="32"/>
    </row>
    <row r="585" customFormat="false" ht="13.5" hidden="false" customHeight="false" outlineLevel="0" collapsed="false">
      <c r="A585" s="121"/>
      <c r="B585" s="121"/>
      <c r="C585" s="2"/>
      <c r="D585" s="12"/>
      <c r="F585" s="32"/>
    </row>
    <row r="586" customFormat="false" ht="13.5" hidden="false" customHeight="false" outlineLevel="0" collapsed="false">
      <c r="A586" s="121"/>
      <c r="B586" s="121"/>
      <c r="C586" s="2"/>
      <c r="D586" s="12"/>
      <c r="F586" s="32"/>
    </row>
    <row r="587" customFormat="false" ht="13.5" hidden="false" customHeight="false" outlineLevel="0" collapsed="false">
      <c r="A587" s="121"/>
      <c r="B587" s="121"/>
      <c r="C587" s="2"/>
      <c r="D587" s="12"/>
      <c r="F587" s="32"/>
    </row>
    <row r="588" customFormat="false" ht="13.5" hidden="false" customHeight="false" outlineLevel="0" collapsed="false">
      <c r="A588" s="121"/>
      <c r="B588" s="121"/>
      <c r="C588" s="2"/>
      <c r="D588" s="12"/>
      <c r="F588" s="32"/>
    </row>
    <row r="589" customFormat="false" ht="13.5" hidden="false" customHeight="false" outlineLevel="0" collapsed="false">
      <c r="A589" s="121"/>
      <c r="B589" s="121"/>
      <c r="C589" s="2"/>
      <c r="D589" s="12"/>
      <c r="F589" s="32"/>
    </row>
    <row r="590" customFormat="false" ht="13.5" hidden="false" customHeight="false" outlineLevel="0" collapsed="false">
      <c r="A590" s="121"/>
      <c r="B590" s="121"/>
      <c r="C590" s="2"/>
      <c r="D590" s="12"/>
      <c r="F590" s="32"/>
    </row>
    <row r="591" customFormat="false" ht="13.5" hidden="false" customHeight="false" outlineLevel="0" collapsed="false">
      <c r="A591" s="121"/>
      <c r="B591" s="121"/>
      <c r="C591" s="2"/>
      <c r="D591" s="12"/>
      <c r="F591" s="32"/>
    </row>
    <row r="592" customFormat="false" ht="13.5" hidden="false" customHeight="false" outlineLevel="0" collapsed="false">
      <c r="A592" s="121"/>
      <c r="B592" s="121"/>
      <c r="C592" s="2"/>
      <c r="D592" s="12"/>
      <c r="F592" s="32"/>
    </row>
    <row r="593" customFormat="false" ht="13.5" hidden="false" customHeight="false" outlineLevel="0" collapsed="false">
      <c r="A593" s="121"/>
      <c r="B593" s="121"/>
      <c r="C593" s="2"/>
      <c r="D593" s="12"/>
      <c r="F593" s="32"/>
    </row>
    <row r="594" customFormat="false" ht="13.5" hidden="false" customHeight="false" outlineLevel="0" collapsed="false">
      <c r="A594" s="121"/>
      <c r="B594" s="121"/>
      <c r="C594" s="2"/>
      <c r="D594" s="12"/>
      <c r="F594" s="32"/>
    </row>
    <row r="595" customFormat="false" ht="13.5" hidden="false" customHeight="false" outlineLevel="0" collapsed="false">
      <c r="A595" s="121"/>
      <c r="B595" s="121"/>
      <c r="C595" s="2"/>
      <c r="D595" s="12"/>
      <c r="F595" s="32"/>
    </row>
    <row r="596" customFormat="false" ht="13.5" hidden="false" customHeight="false" outlineLevel="0" collapsed="false">
      <c r="A596" s="121"/>
      <c r="B596" s="121"/>
      <c r="C596" s="2"/>
      <c r="D596" s="12"/>
      <c r="F596" s="32"/>
    </row>
    <row r="597" customFormat="false" ht="13.5" hidden="false" customHeight="false" outlineLevel="0" collapsed="false">
      <c r="A597" s="121"/>
      <c r="B597" s="121"/>
      <c r="C597" s="2"/>
      <c r="D597" s="12"/>
      <c r="F597" s="32"/>
    </row>
    <row r="598" customFormat="false" ht="13.5" hidden="false" customHeight="false" outlineLevel="0" collapsed="false">
      <c r="A598" s="121"/>
      <c r="B598" s="121"/>
      <c r="C598" s="2"/>
      <c r="D598" s="12"/>
      <c r="F598" s="32"/>
    </row>
    <row r="599" customFormat="false" ht="13.5" hidden="false" customHeight="false" outlineLevel="0" collapsed="false">
      <c r="A599" s="121"/>
      <c r="B599" s="121"/>
      <c r="C599" s="2"/>
      <c r="D599" s="12"/>
      <c r="F599" s="32"/>
    </row>
    <row r="600" customFormat="false" ht="13.5" hidden="false" customHeight="false" outlineLevel="0" collapsed="false">
      <c r="A600" s="121"/>
      <c r="B600" s="121"/>
      <c r="C600" s="2"/>
      <c r="D600" s="12"/>
      <c r="F600" s="32"/>
    </row>
    <row r="601" customFormat="false" ht="13.5" hidden="false" customHeight="false" outlineLevel="0" collapsed="false">
      <c r="A601" s="121"/>
      <c r="B601" s="121"/>
      <c r="C601" s="2"/>
      <c r="D601" s="12"/>
      <c r="F601" s="32"/>
    </row>
    <row r="602" customFormat="false" ht="13.5" hidden="false" customHeight="false" outlineLevel="0" collapsed="false">
      <c r="A602" s="121"/>
      <c r="B602" s="121"/>
      <c r="C602" s="2"/>
      <c r="D602" s="12"/>
      <c r="F602" s="32"/>
    </row>
    <row r="603" customFormat="false" ht="13.5" hidden="false" customHeight="false" outlineLevel="0" collapsed="false">
      <c r="A603" s="121"/>
      <c r="B603" s="121"/>
      <c r="C603" s="2"/>
      <c r="D603" s="12"/>
      <c r="F603" s="32"/>
    </row>
    <row r="604" customFormat="false" ht="13.5" hidden="false" customHeight="false" outlineLevel="0" collapsed="false">
      <c r="A604" s="121"/>
      <c r="B604" s="121"/>
      <c r="C604" s="2"/>
      <c r="D604" s="12"/>
      <c r="F604" s="32"/>
    </row>
    <row r="605" customFormat="false" ht="13.5" hidden="false" customHeight="false" outlineLevel="0" collapsed="false">
      <c r="A605" s="121"/>
      <c r="B605" s="121"/>
      <c r="C605" s="2"/>
      <c r="D605" s="12"/>
      <c r="F605" s="32"/>
    </row>
    <row r="606" customFormat="false" ht="13.5" hidden="false" customHeight="false" outlineLevel="0" collapsed="false">
      <c r="A606" s="121"/>
      <c r="B606" s="121"/>
      <c r="C606" s="2"/>
      <c r="D606" s="12"/>
      <c r="F606" s="32"/>
    </row>
    <row r="607" customFormat="false" ht="13.5" hidden="false" customHeight="false" outlineLevel="0" collapsed="false">
      <c r="A607" s="121"/>
      <c r="B607" s="121"/>
      <c r="C607" s="2"/>
      <c r="D607" s="12"/>
      <c r="F607" s="32"/>
    </row>
    <row r="608" customFormat="false" ht="13.5" hidden="false" customHeight="false" outlineLevel="0" collapsed="false">
      <c r="A608" s="121"/>
      <c r="B608" s="121"/>
      <c r="C608" s="2"/>
      <c r="D608" s="12"/>
      <c r="F608" s="32"/>
    </row>
    <row r="609" customFormat="false" ht="13.5" hidden="false" customHeight="false" outlineLevel="0" collapsed="false">
      <c r="A609" s="121"/>
      <c r="B609" s="121"/>
      <c r="C609" s="2"/>
      <c r="D609" s="12"/>
      <c r="F609" s="32"/>
    </row>
    <row r="610" customFormat="false" ht="13.5" hidden="false" customHeight="false" outlineLevel="0" collapsed="false">
      <c r="A610" s="121"/>
      <c r="B610" s="121"/>
      <c r="C610" s="2"/>
      <c r="D610" s="12"/>
      <c r="F610" s="32"/>
    </row>
    <row r="611" customFormat="false" ht="13.5" hidden="false" customHeight="false" outlineLevel="0" collapsed="false">
      <c r="A611" s="121"/>
      <c r="B611" s="121"/>
      <c r="C611" s="2"/>
      <c r="D611" s="12"/>
      <c r="F611" s="32"/>
    </row>
    <row r="612" customFormat="false" ht="13.5" hidden="false" customHeight="false" outlineLevel="0" collapsed="false">
      <c r="A612" s="121"/>
      <c r="B612" s="121"/>
      <c r="C612" s="2"/>
      <c r="D612" s="12"/>
      <c r="F612" s="32"/>
    </row>
    <row r="613" customFormat="false" ht="13.5" hidden="false" customHeight="false" outlineLevel="0" collapsed="false">
      <c r="A613" s="121"/>
      <c r="B613" s="121"/>
      <c r="C613" s="2"/>
      <c r="D613" s="12"/>
      <c r="F613" s="32"/>
    </row>
    <row r="614" customFormat="false" ht="13.5" hidden="false" customHeight="false" outlineLevel="0" collapsed="false">
      <c r="A614" s="121"/>
      <c r="B614" s="121"/>
      <c r="C614" s="2"/>
      <c r="D614" s="12"/>
      <c r="F614" s="32"/>
    </row>
    <row r="615" customFormat="false" ht="13.5" hidden="false" customHeight="false" outlineLevel="0" collapsed="false">
      <c r="A615" s="121"/>
      <c r="B615" s="121"/>
      <c r="C615" s="2"/>
      <c r="D615" s="12"/>
      <c r="F615" s="32"/>
    </row>
    <row r="616" customFormat="false" ht="13.5" hidden="false" customHeight="false" outlineLevel="0" collapsed="false">
      <c r="A616" s="121"/>
      <c r="B616" s="121"/>
      <c r="C616" s="2"/>
      <c r="D616" s="12"/>
      <c r="F616" s="32"/>
    </row>
    <row r="617" customFormat="false" ht="13.5" hidden="false" customHeight="false" outlineLevel="0" collapsed="false">
      <c r="A617" s="121"/>
      <c r="B617" s="121"/>
      <c r="C617" s="2"/>
      <c r="D617" s="12"/>
      <c r="F617" s="32"/>
    </row>
    <row r="618" customFormat="false" ht="13.5" hidden="false" customHeight="false" outlineLevel="0" collapsed="false">
      <c r="A618" s="121"/>
      <c r="B618" s="121"/>
      <c r="C618" s="2"/>
      <c r="D618" s="12"/>
      <c r="F618" s="32"/>
    </row>
    <row r="619" customFormat="false" ht="13.5" hidden="false" customHeight="false" outlineLevel="0" collapsed="false">
      <c r="A619" s="121"/>
      <c r="B619" s="121"/>
      <c r="C619" s="2"/>
      <c r="D619" s="12"/>
      <c r="F619" s="32"/>
    </row>
    <row r="620" customFormat="false" ht="13.5" hidden="false" customHeight="false" outlineLevel="0" collapsed="false">
      <c r="A620" s="121"/>
      <c r="B620" s="121"/>
      <c r="C620" s="2"/>
      <c r="D620" s="12"/>
      <c r="F620" s="32"/>
    </row>
    <row r="621" customFormat="false" ht="13.5" hidden="false" customHeight="false" outlineLevel="0" collapsed="false">
      <c r="A621" s="121"/>
      <c r="B621" s="121"/>
      <c r="C621" s="2"/>
      <c r="D621" s="12"/>
      <c r="F621" s="32"/>
    </row>
    <row r="622" customFormat="false" ht="13.5" hidden="false" customHeight="false" outlineLevel="0" collapsed="false">
      <c r="A622" s="121"/>
      <c r="B622" s="121"/>
      <c r="C622" s="2"/>
      <c r="D622" s="12"/>
      <c r="F622" s="32"/>
    </row>
    <row r="623" customFormat="false" ht="13.5" hidden="false" customHeight="false" outlineLevel="0" collapsed="false">
      <c r="A623" s="121"/>
      <c r="B623" s="121"/>
      <c r="C623" s="2"/>
      <c r="D623" s="12"/>
      <c r="F623" s="32"/>
    </row>
    <row r="624" customFormat="false" ht="13.5" hidden="false" customHeight="false" outlineLevel="0" collapsed="false">
      <c r="A624" s="121"/>
      <c r="B624" s="121"/>
      <c r="C624" s="2"/>
      <c r="D624" s="12"/>
      <c r="F624" s="32"/>
    </row>
    <row r="625" customFormat="false" ht="13.5" hidden="false" customHeight="false" outlineLevel="0" collapsed="false">
      <c r="A625" s="121"/>
      <c r="B625" s="121"/>
      <c r="C625" s="2"/>
      <c r="D625" s="12"/>
      <c r="F625" s="32"/>
    </row>
    <row r="626" customFormat="false" ht="13.5" hidden="false" customHeight="false" outlineLevel="0" collapsed="false">
      <c r="A626" s="121"/>
      <c r="B626" s="121"/>
      <c r="C626" s="2"/>
      <c r="D626" s="12"/>
      <c r="F626" s="32"/>
    </row>
    <row r="627" customFormat="false" ht="13.5" hidden="false" customHeight="false" outlineLevel="0" collapsed="false">
      <c r="A627" s="121"/>
      <c r="B627" s="121"/>
      <c r="C627" s="2"/>
      <c r="D627" s="12"/>
      <c r="F627" s="32"/>
    </row>
    <row r="628" customFormat="false" ht="13.5" hidden="false" customHeight="false" outlineLevel="0" collapsed="false">
      <c r="A628" s="121"/>
      <c r="B628" s="121"/>
      <c r="C628" s="2"/>
      <c r="D628" s="12"/>
      <c r="F628" s="32"/>
    </row>
    <row r="629" customFormat="false" ht="13.5" hidden="false" customHeight="false" outlineLevel="0" collapsed="false">
      <c r="A629" s="121"/>
      <c r="B629" s="121"/>
      <c r="C629" s="2"/>
      <c r="D629" s="12"/>
      <c r="F629" s="32"/>
    </row>
    <row r="630" customFormat="false" ht="13.5" hidden="false" customHeight="false" outlineLevel="0" collapsed="false">
      <c r="A630" s="121"/>
      <c r="B630" s="121"/>
      <c r="C630" s="2"/>
      <c r="D630" s="12"/>
      <c r="F630" s="32"/>
    </row>
    <row r="631" customFormat="false" ht="13.5" hidden="false" customHeight="false" outlineLevel="0" collapsed="false">
      <c r="A631" s="121"/>
      <c r="B631" s="121"/>
      <c r="C631" s="2"/>
      <c r="D631" s="12"/>
      <c r="F631" s="32"/>
    </row>
    <row r="632" customFormat="false" ht="13.5" hidden="false" customHeight="false" outlineLevel="0" collapsed="false">
      <c r="A632" s="121"/>
      <c r="B632" s="121"/>
      <c r="C632" s="2"/>
      <c r="D632" s="12"/>
      <c r="F632" s="32"/>
    </row>
    <row r="633" customFormat="false" ht="13.5" hidden="false" customHeight="false" outlineLevel="0" collapsed="false">
      <c r="A633" s="121"/>
      <c r="B633" s="121"/>
      <c r="C633" s="2"/>
      <c r="D633" s="12"/>
      <c r="F633" s="32"/>
    </row>
    <row r="634" customFormat="false" ht="13.5" hidden="false" customHeight="false" outlineLevel="0" collapsed="false">
      <c r="A634" s="121"/>
      <c r="B634" s="121"/>
      <c r="C634" s="2"/>
      <c r="D634" s="12"/>
      <c r="F634" s="32"/>
    </row>
    <row r="635" customFormat="false" ht="13.5" hidden="false" customHeight="false" outlineLevel="0" collapsed="false">
      <c r="A635" s="121"/>
      <c r="B635" s="121"/>
      <c r="C635" s="2"/>
      <c r="D635" s="12"/>
      <c r="F635" s="32"/>
    </row>
    <row r="636" customFormat="false" ht="13.5" hidden="false" customHeight="false" outlineLevel="0" collapsed="false">
      <c r="A636" s="121"/>
      <c r="B636" s="121"/>
      <c r="C636" s="2"/>
      <c r="D636" s="12"/>
      <c r="F636" s="32"/>
    </row>
    <row r="637" customFormat="false" ht="13.5" hidden="false" customHeight="false" outlineLevel="0" collapsed="false">
      <c r="A637" s="121"/>
      <c r="B637" s="121"/>
      <c r="C637" s="2"/>
      <c r="D637" s="12"/>
      <c r="F637" s="32"/>
    </row>
    <row r="638" customFormat="false" ht="13.5" hidden="false" customHeight="false" outlineLevel="0" collapsed="false">
      <c r="A638" s="121"/>
      <c r="B638" s="121"/>
      <c r="C638" s="2"/>
      <c r="D638" s="12"/>
      <c r="F638" s="32"/>
    </row>
    <row r="639" customFormat="false" ht="13.5" hidden="false" customHeight="false" outlineLevel="0" collapsed="false">
      <c r="A639" s="121"/>
      <c r="B639" s="121"/>
      <c r="C639" s="2"/>
      <c r="D639" s="12"/>
      <c r="F639" s="32"/>
    </row>
    <row r="640" customFormat="false" ht="13.5" hidden="false" customHeight="false" outlineLevel="0" collapsed="false">
      <c r="A640" s="121"/>
      <c r="B640" s="121"/>
      <c r="C640" s="2"/>
      <c r="D640" s="12"/>
      <c r="F640" s="32"/>
    </row>
    <row r="641" customFormat="false" ht="13.5" hidden="false" customHeight="false" outlineLevel="0" collapsed="false">
      <c r="A641" s="121"/>
      <c r="B641" s="121"/>
      <c r="C641" s="2"/>
      <c r="D641" s="12"/>
      <c r="F641" s="32"/>
    </row>
    <row r="642" customFormat="false" ht="13.5" hidden="false" customHeight="false" outlineLevel="0" collapsed="false">
      <c r="A642" s="121"/>
      <c r="B642" s="121"/>
      <c r="C642" s="2"/>
      <c r="D642" s="12"/>
      <c r="F642" s="32"/>
    </row>
    <row r="643" customFormat="false" ht="13.5" hidden="false" customHeight="false" outlineLevel="0" collapsed="false">
      <c r="A643" s="121"/>
      <c r="B643" s="121"/>
      <c r="C643" s="2"/>
      <c r="D643" s="12"/>
      <c r="F643" s="32"/>
    </row>
    <row r="644" customFormat="false" ht="13.5" hidden="false" customHeight="false" outlineLevel="0" collapsed="false">
      <c r="A644" s="121"/>
      <c r="B644" s="121"/>
      <c r="C644" s="2"/>
      <c r="D644" s="12"/>
      <c r="F644" s="32"/>
    </row>
    <row r="645" customFormat="false" ht="13.5" hidden="false" customHeight="false" outlineLevel="0" collapsed="false">
      <c r="A645" s="121"/>
      <c r="B645" s="121"/>
      <c r="C645" s="2"/>
      <c r="D645" s="12"/>
      <c r="F645" s="32"/>
    </row>
    <row r="646" customFormat="false" ht="13.5" hidden="false" customHeight="false" outlineLevel="0" collapsed="false">
      <c r="A646" s="121"/>
      <c r="B646" s="121"/>
      <c r="C646" s="2"/>
      <c r="D646" s="12"/>
      <c r="F646" s="32"/>
    </row>
    <row r="647" customFormat="false" ht="13.5" hidden="false" customHeight="false" outlineLevel="0" collapsed="false">
      <c r="A647" s="121"/>
      <c r="B647" s="121"/>
      <c r="C647" s="2"/>
      <c r="D647" s="12"/>
      <c r="F647" s="32"/>
    </row>
    <row r="648" customFormat="false" ht="13.5" hidden="false" customHeight="false" outlineLevel="0" collapsed="false">
      <c r="A648" s="121"/>
      <c r="B648" s="121"/>
      <c r="C648" s="2"/>
      <c r="D648" s="12"/>
      <c r="F648" s="32"/>
    </row>
    <row r="649" customFormat="false" ht="13.5" hidden="false" customHeight="false" outlineLevel="0" collapsed="false">
      <c r="A649" s="121"/>
      <c r="B649" s="121"/>
      <c r="C649" s="2"/>
      <c r="D649" s="12"/>
      <c r="F649" s="32"/>
    </row>
    <row r="650" customFormat="false" ht="13.5" hidden="false" customHeight="false" outlineLevel="0" collapsed="false">
      <c r="A650" s="121"/>
      <c r="B650" s="121"/>
      <c r="C650" s="2"/>
      <c r="D650" s="12"/>
      <c r="F650" s="32"/>
    </row>
    <row r="651" customFormat="false" ht="13.5" hidden="false" customHeight="false" outlineLevel="0" collapsed="false">
      <c r="A651" s="121"/>
      <c r="B651" s="121"/>
      <c r="C651" s="2"/>
      <c r="D651" s="12"/>
      <c r="F651" s="32"/>
    </row>
    <row r="652" customFormat="false" ht="13.5" hidden="false" customHeight="false" outlineLevel="0" collapsed="false">
      <c r="A652" s="121"/>
      <c r="B652" s="121"/>
      <c r="C652" s="2"/>
      <c r="D652" s="12"/>
      <c r="F652" s="32"/>
    </row>
    <row r="653" customFormat="false" ht="13.5" hidden="false" customHeight="false" outlineLevel="0" collapsed="false">
      <c r="A653" s="121"/>
      <c r="B653" s="121"/>
      <c r="C653" s="2"/>
      <c r="D653" s="12"/>
      <c r="F653" s="32"/>
    </row>
    <row r="654" customFormat="false" ht="13.5" hidden="false" customHeight="false" outlineLevel="0" collapsed="false">
      <c r="A654" s="121"/>
      <c r="B654" s="121"/>
      <c r="C654" s="2"/>
      <c r="D654" s="12"/>
      <c r="F654" s="32"/>
    </row>
    <row r="655" customFormat="false" ht="13.5" hidden="false" customHeight="false" outlineLevel="0" collapsed="false">
      <c r="A655" s="121"/>
      <c r="B655" s="121"/>
      <c r="C655" s="2"/>
      <c r="D655" s="12"/>
      <c r="F655" s="32"/>
    </row>
    <row r="656" customFormat="false" ht="13.5" hidden="false" customHeight="false" outlineLevel="0" collapsed="false">
      <c r="A656" s="121"/>
      <c r="B656" s="121"/>
      <c r="C656" s="2"/>
      <c r="D656" s="12"/>
      <c r="F656" s="32"/>
    </row>
    <row r="657" customFormat="false" ht="13.5" hidden="false" customHeight="false" outlineLevel="0" collapsed="false">
      <c r="A657" s="121"/>
      <c r="B657" s="121"/>
      <c r="C657" s="2"/>
      <c r="D657" s="12"/>
      <c r="F657" s="32"/>
    </row>
    <row r="658" customFormat="false" ht="13.5" hidden="false" customHeight="false" outlineLevel="0" collapsed="false">
      <c r="A658" s="121"/>
      <c r="B658" s="121"/>
      <c r="C658" s="2"/>
      <c r="D658" s="12"/>
      <c r="F658" s="32"/>
    </row>
    <row r="659" customFormat="false" ht="13.5" hidden="false" customHeight="false" outlineLevel="0" collapsed="false">
      <c r="A659" s="121"/>
      <c r="B659" s="121"/>
      <c r="C659" s="2"/>
      <c r="D659" s="12"/>
      <c r="F659" s="32"/>
    </row>
    <row r="660" customFormat="false" ht="13.5" hidden="false" customHeight="false" outlineLevel="0" collapsed="false">
      <c r="A660" s="121"/>
      <c r="B660" s="121"/>
      <c r="C660" s="2"/>
      <c r="D660" s="12"/>
      <c r="F660" s="32"/>
    </row>
    <row r="661" customFormat="false" ht="13.5" hidden="false" customHeight="false" outlineLevel="0" collapsed="false">
      <c r="A661" s="121"/>
      <c r="B661" s="121"/>
      <c r="C661" s="2"/>
      <c r="D661" s="12"/>
      <c r="F661" s="32"/>
    </row>
    <row r="662" customFormat="false" ht="13.5" hidden="false" customHeight="false" outlineLevel="0" collapsed="false">
      <c r="A662" s="121"/>
      <c r="B662" s="121"/>
      <c r="C662" s="2"/>
      <c r="D662" s="12"/>
      <c r="F662" s="32"/>
    </row>
    <row r="663" customFormat="false" ht="13.5" hidden="false" customHeight="false" outlineLevel="0" collapsed="false">
      <c r="A663" s="121"/>
      <c r="B663" s="121"/>
      <c r="C663" s="2"/>
      <c r="D663" s="12"/>
      <c r="F663" s="32"/>
    </row>
    <row r="664" customFormat="false" ht="13.5" hidden="false" customHeight="false" outlineLevel="0" collapsed="false">
      <c r="A664" s="121"/>
      <c r="B664" s="121"/>
      <c r="C664" s="2"/>
      <c r="D664" s="12"/>
      <c r="F664" s="32"/>
    </row>
    <row r="665" customFormat="false" ht="13.5" hidden="false" customHeight="false" outlineLevel="0" collapsed="false">
      <c r="A665" s="121"/>
      <c r="B665" s="121"/>
      <c r="C665" s="2"/>
      <c r="D665" s="12"/>
      <c r="F665" s="32"/>
    </row>
    <row r="666" customFormat="false" ht="13.5" hidden="false" customHeight="false" outlineLevel="0" collapsed="false">
      <c r="A666" s="121"/>
      <c r="B666" s="121"/>
      <c r="C666" s="2"/>
      <c r="D666" s="12"/>
      <c r="F666" s="32"/>
    </row>
    <row r="667" customFormat="false" ht="13.5" hidden="false" customHeight="false" outlineLevel="0" collapsed="false">
      <c r="A667" s="121"/>
      <c r="B667" s="121"/>
      <c r="C667" s="2"/>
      <c r="D667" s="12"/>
      <c r="F667" s="32"/>
    </row>
    <row r="668" customFormat="false" ht="13.5" hidden="false" customHeight="false" outlineLevel="0" collapsed="false">
      <c r="A668" s="121"/>
      <c r="B668" s="121"/>
      <c r="C668" s="2"/>
      <c r="D668" s="12"/>
      <c r="F668" s="32"/>
    </row>
    <row r="669" customFormat="false" ht="13.5" hidden="false" customHeight="false" outlineLevel="0" collapsed="false">
      <c r="A669" s="121"/>
      <c r="B669" s="121"/>
      <c r="C669" s="2"/>
      <c r="D669" s="12"/>
      <c r="F669" s="32"/>
    </row>
    <row r="670" customFormat="false" ht="13.5" hidden="false" customHeight="false" outlineLevel="0" collapsed="false">
      <c r="A670" s="121"/>
      <c r="B670" s="121"/>
      <c r="C670" s="2"/>
      <c r="D670" s="12"/>
      <c r="F670" s="32"/>
    </row>
    <row r="671" customFormat="false" ht="13.5" hidden="false" customHeight="false" outlineLevel="0" collapsed="false">
      <c r="A671" s="121"/>
      <c r="B671" s="121"/>
      <c r="C671" s="2"/>
      <c r="D671" s="12"/>
      <c r="F671" s="32"/>
    </row>
    <row r="672" customFormat="false" ht="13.5" hidden="false" customHeight="false" outlineLevel="0" collapsed="false">
      <c r="A672" s="121"/>
      <c r="B672" s="121"/>
      <c r="C672" s="2"/>
      <c r="D672" s="12"/>
      <c r="F672" s="32"/>
    </row>
    <row r="673" customFormat="false" ht="13.5" hidden="false" customHeight="false" outlineLevel="0" collapsed="false">
      <c r="A673" s="121"/>
      <c r="B673" s="121"/>
      <c r="C673" s="2"/>
      <c r="D673" s="12"/>
      <c r="F673" s="32"/>
    </row>
    <row r="674" customFormat="false" ht="13.5" hidden="false" customHeight="false" outlineLevel="0" collapsed="false">
      <c r="A674" s="121"/>
      <c r="B674" s="121"/>
      <c r="C674" s="2"/>
      <c r="D674" s="12"/>
      <c r="F674" s="32"/>
    </row>
    <row r="675" customFormat="false" ht="13.5" hidden="false" customHeight="false" outlineLevel="0" collapsed="false">
      <c r="A675" s="121"/>
      <c r="B675" s="121"/>
      <c r="C675" s="2"/>
      <c r="D675" s="12"/>
      <c r="F675" s="32"/>
    </row>
    <row r="676" customFormat="false" ht="13.5" hidden="false" customHeight="false" outlineLevel="0" collapsed="false">
      <c r="A676" s="121"/>
      <c r="B676" s="121"/>
      <c r="C676" s="2"/>
      <c r="D676" s="12"/>
      <c r="F676" s="32"/>
    </row>
    <row r="677" customFormat="false" ht="13.5" hidden="false" customHeight="false" outlineLevel="0" collapsed="false">
      <c r="A677" s="121"/>
      <c r="B677" s="121"/>
      <c r="C677" s="2"/>
      <c r="D677" s="12"/>
      <c r="F677" s="32"/>
    </row>
    <row r="678" customFormat="false" ht="13.5" hidden="false" customHeight="false" outlineLevel="0" collapsed="false">
      <c r="A678" s="121"/>
      <c r="B678" s="121"/>
      <c r="C678" s="2"/>
      <c r="D678" s="12"/>
      <c r="F678" s="32"/>
    </row>
    <row r="679" customFormat="false" ht="13.5" hidden="false" customHeight="false" outlineLevel="0" collapsed="false">
      <c r="A679" s="121"/>
      <c r="B679" s="121"/>
      <c r="C679" s="2"/>
      <c r="D679" s="12"/>
      <c r="F679" s="32"/>
    </row>
    <row r="680" customFormat="false" ht="13.5" hidden="false" customHeight="false" outlineLevel="0" collapsed="false">
      <c r="A680" s="121"/>
      <c r="B680" s="121"/>
      <c r="C680" s="2"/>
      <c r="D680" s="12"/>
      <c r="F680" s="32"/>
    </row>
    <row r="681" customFormat="false" ht="13.5" hidden="false" customHeight="false" outlineLevel="0" collapsed="false">
      <c r="A681" s="121"/>
      <c r="B681" s="121"/>
      <c r="C681" s="2"/>
      <c r="D681" s="12"/>
      <c r="F681" s="32"/>
    </row>
    <row r="682" customFormat="false" ht="13.5" hidden="false" customHeight="false" outlineLevel="0" collapsed="false">
      <c r="A682" s="121"/>
      <c r="B682" s="121"/>
      <c r="C682" s="2"/>
      <c r="D682" s="12"/>
      <c r="F682" s="32"/>
    </row>
    <row r="683" customFormat="false" ht="13.5" hidden="false" customHeight="false" outlineLevel="0" collapsed="false">
      <c r="A683" s="121"/>
      <c r="B683" s="121"/>
      <c r="C683" s="2"/>
      <c r="D683" s="12"/>
      <c r="F683" s="32"/>
    </row>
    <row r="684" customFormat="false" ht="13.5" hidden="false" customHeight="false" outlineLevel="0" collapsed="false">
      <c r="A684" s="121"/>
      <c r="B684" s="121"/>
      <c r="C684" s="2"/>
      <c r="D684" s="12"/>
      <c r="F684" s="32"/>
    </row>
    <row r="685" customFormat="false" ht="13.5" hidden="false" customHeight="false" outlineLevel="0" collapsed="false">
      <c r="A685" s="121"/>
      <c r="B685" s="121"/>
      <c r="C685" s="2"/>
      <c r="D685" s="12"/>
      <c r="F685" s="32"/>
    </row>
    <row r="686" customFormat="false" ht="13.5" hidden="false" customHeight="false" outlineLevel="0" collapsed="false">
      <c r="A686" s="121"/>
      <c r="B686" s="121"/>
      <c r="C686" s="2"/>
      <c r="D686" s="12"/>
      <c r="F686" s="32"/>
    </row>
    <row r="687" customFormat="false" ht="13.5" hidden="false" customHeight="false" outlineLevel="0" collapsed="false">
      <c r="A687" s="121"/>
      <c r="B687" s="121"/>
      <c r="C687" s="2"/>
      <c r="D687" s="12"/>
      <c r="F687" s="32"/>
    </row>
    <row r="688" customFormat="false" ht="13.5" hidden="false" customHeight="false" outlineLevel="0" collapsed="false">
      <c r="A688" s="121"/>
      <c r="B688" s="121"/>
      <c r="C688" s="2"/>
      <c r="D688" s="12"/>
      <c r="F688" s="32"/>
    </row>
    <row r="689" customFormat="false" ht="13.5" hidden="false" customHeight="false" outlineLevel="0" collapsed="false">
      <c r="A689" s="121"/>
      <c r="B689" s="121"/>
      <c r="C689" s="2"/>
      <c r="D689" s="12"/>
      <c r="F689" s="32"/>
    </row>
    <row r="690" customFormat="false" ht="13.5" hidden="false" customHeight="false" outlineLevel="0" collapsed="false">
      <c r="A690" s="121"/>
      <c r="B690" s="121"/>
      <c r="C690" s="2"/>
      <c r="D690" s="12"/>
      <c r="F690" s="32"/>
    </row>
    <row r="691" customFormat="false" ht="13.5" hidden="false" customHeight="false" outlineLevel="0" collapsed="false">
      <c r="A691" s="121"/>
      <c r="B691" s="121"/>
      <c r="C691" s="2"/>
      <c r="D691" s="12"/>
      <c r="F691" s="32"/>
    </row>
    <row r="692" customFormat="false" ht="13.5" hidden="false" customHeight="false" outlineLevel="0" collapsed="false">
      <c r="A692" s="121"/>
      <c r="B692" s="121"/>
      <c r="C692" s="2"/>
      <c r="D692" s="12"/>
      <c r="F692" s="32"/>
    </row>
    <row r="693" customFormat="false" ht="13.5" hidden="false" customHeight="false" outlineLevel="0" collapsed="false">
      <c r="A693" s="121"/>
      <c r="B693" s="121"/>
      <c r="C693" s="2"/>
      <c r="D693" s="12"/>
      <c r="F693" s="32"/>
    </row>
    <row r="694" customFormat="false" ht="13.5" hidden="false" customHeight="false" outlineLevel="0" collapsed="false">
      <c r="A694" s="121"/>
      <c r="B694" s="121"/>
      <c r="C694" s="2"/>
      <c r="D694" s="12"/>
      <c r="F694" s="32"/>
    </row>
    <row r="695" customFormat="false" ht="13.5" hidden="false" customHeight="false" outlineLevel="0" collapsed="false">
      <c r="A695" s="121"/>
      <c r="B695" s="121"/>
      <c r="C695" s="2"/>
      <c r="D695" s="12"/>
      <c r="F695" s="32"/>
    </row>
    <row r="696" customFormat="false" ht="13.5" hidden="false" customHeight="false" outlineLevel="0" collapsed="false">
      <c r="A696" s="121"/>
      <c r="B696" s="121"/>
      <c r="C696" s="2"/>
      <c r="D696" s="12"/>
      <c r="F696" s="32"/>
    </row>
    <row r="697" customFormat="false" ht="13.5" hidden="false" customHeight="false" outlineLevel="0" collapsed="false">
      <c r="A697" s="121"/>
      <c r="B697" s="121"/>
      <c r="C697" s="2"/>
      <c r="D697" s="12"/>
      <c r="F697" s="32"/>
    </row>
    <row r="698" customFormat="false" ht="13.5" hidden="false" customHeight="false" outlineLevel="0" collapsed="false">
      <c r="A698" s="121"/>
      <c r="B698" s="121"/>
      <c r="C698" s="2"/>
      <c r="D698" s="12"/>
      <c r="F698" s="32"/>
    </row>
    <row r="699" customFormat="false" ht="13.5" hidden="false" customHeight="false" outlineLevel="0" collapsed="false">
      <c r="A699" s="121"/>
      <c r="B699" s="121"/>
      <c r="C699" s="2"/>
      <c r="D699" s="12"/>
      <c r="F699" s="32"/>
    </row>
    <row r="700" customFormat="false" ht="13.5" hidden="false" customHeight="false" outlineLevel="0" collapsed="false">
      <c r="A700" s="121"/>
      <c r="B700" s="121"/>
      <c r="C700" s="2"/>
      <c r="D700" s="12"/>
      <c r="F700" s="32"/>
    </row>
    <row r="701" customFormat="false" ht="13.5" hidden="false" customHeight="false" outlineLevel="0" collapsed="false">
      <c r="A701" s="121"/>
      <c r="B701" s="121"/>
      <c r="C701" s="2"/>
      <c r="D701" s="12"/>
      <c r="F701" s="32"/>
    </row>
    <row r="702" customFormat="false" ht="13.5" hidden="false" customHeight="false" outlineLevel="0" collapsed="false">
      <c r="A702" s="121"/>
      <c r="B702" s="121"/>
      <c r="C702" s="2"/>
      <c r="D702" s="12"/>
      <c r="F702" s="32"/>
    </row>
    <row r="703" customFormat="false" ht="13.5" hidden="false" customHeight="false" outlineLevel="0" collapsed="false">
      <c r="A703" s="121"/>
      <c r="B703" s="121"/>
      <c r="C703" s="2"/>
      <c r="D703" s="12"/>
      <c r="F703" s="32"/>
    </row>
    <row r="704" customFormat="false" ht="13.5" hidden="false" customHeight="false" outlineLevel="0" collapsed="false">
      <c r="A704" s="121"/>
      <c r="B704" s="121"/>
      <c r="C704" s="2"/>
      <c r="D704" s="12"/>
      <c r="F704" s="32"/>
    </row>
    <row r="705" customFormat="false" ht="13.5" hidden="false" customHeight="false" outlineLevel="0" collapsed="false">
      <c r="A705" s="121"/>
      <c r="B705" s="121"/>
      <c r="C705" s="2"/>
      <c r="D705" s="12"/>
      <c r="F705" s="32"/>
    </row>
    <row r="706" customFormat="false" ht="13.5" hidden="false" customHeight="false" outlineLevel="0" collapsed="false">
      <c r="A706" s="121"/>
      <c r="B706" s="121"/>
      <c r="C706" s="2"/>
      <c r="D706" s="12"/>
      <c r="F706" s="32"/>
    </row>
    <row r="707" customFormat="false" ht="13.5" hidden="false" customHeight="false" outlineLevel="0" collapsed="false">
      <c r="A707" s="121"/>
      <c r="B707" s="121"/>
      <c r="C707" s="2"/>
      <c r="D707" s="12"/>
      <c r="F707" s="32"/>
    </row>
    <row r="708" customFormat="false" ht="13.5" hidden="false" customHeight="false" outlineLevel="0" collapsed="false">
      <c r="A708" s="121"/>
      <c r="B708" s="121"/>
      <c r="C708" s="2"/>
      <c r="D708" s="12"/>
      <c r="F708" s="32"/>
    </row>
    <row r="709" customFormat="false" ht="13.5" hidden="false" customHeight="false" outlineLevel="0" collapsed="false">
      <c r="A709" s="121"/>
      <c r="B709" s="121"/>
      <c r="C709" s="2"/>
      <c r="D709" s="12"/>
      <c r="F709" s="32"/>
    </row>
    <row r="710" customFormat="false" ht="13.5" hidden="false" customHeight="false" outlineLevel="0" collapsed="false">
      <c r="A710" s="121"/>
      <c r="B710" s="121"/>
      <c r="C710" s="2"/>
      <c r="D710" s="12"/>
      <c r="F710" s="32"/>
    </row>
    <row r="711" customFormat="false" ht="13.5" hidden="false" customHeight="false" outlineLevel="0" collapsed="false">
      <c r="A711" s="121"/>
      <c r="B711" s="121"/>
      <c r="C711" s="2"/>
      <c r="D711" s="12"/>
      <c r="F711" s="32"/>
    </row>
    <row r="712" customFormat="false" ht="13.5" hidden="false" customHeight="false" outlineLevel="0" collapsed="false">
      <c r="A712" s="121"/>
      <c r="B712" s="121"/>
      <c r="C712" s="2"/>
      <c r="D712" s="12"/>
      <c r="F712" s="32"/>
    </row>
    <row r="713" customFormat="false" ht="13.5" hidden="false" customHeight="true" outlineLevel="0" collapsed="false">
      <c r="A713" s="121"/>
      <c r="B713" s="121"/>
      <c r="C713" s="2"/>
      <c r="D713" s="12"/>
      <c r="F713" s="32"/>
    </row>
    <row r="714" customFormat="false" ht="13.5" hidden="false" customHeight="true" outlineLevel="0" collapsed="false">
      <c r="A714" s="121"/>
      <c r="B714" s="121"/>
      <c r="C714" s="2"/>
      <c r="D714" s="12"/>
      <c r="F714" s="32"/>
    </row>
    <row r="715" customFormat="false" ht="13.5" hidden="false" customHeight="false" outlineLevel="0" collapsed="false">
      <c r="A715" s="121"/>
      <c r="B715" s="121"/>
      <c r="C715" s="2"/>
      <c r="D715" s="12"/>
      <c r="F715" s="32"/>
    </row>
    <row r="716" customFormat="false" ht="13.5" hidden="false" customHeight="false" outlineLevel="0" collapsed="false">
      <c r="A716" s="121"/>
      <c r="B716" s="121"/>
      <c r="C716" s="2"/>
      <c r="D716" s="12"/>
      <c r="F716" s="32"/>
    </row>
    <row r="717" customFormat="false" ht="13.5" hidden="false" customHeight="false" outlineLevel="0" collapsed="false">
      <c r="A717" s="121"/>
      <c r="B717" s="121"/>
      <c r="C717" s="2"/>
      <c r="D717" s="12"/>
      <c r="F717" s="32"/>
    </row>
    <row r="718" customFormat="false" ht="13.5" hidden="false" customHeight="false" outlineLevel="0" collapsed="false">
      <c r="A718" s="121"/>
      <c r="B718" s="121"/>
      <c r="C718" s="2"/>
      <c r="D718" s="12"/>
      <c r="F718" s="32"/>
    </row>
    <row r="719" customFormat="false" ht="13.5" hidden="false" customHeight="false" outlineLevel="0" collapsed="false">
      <c r="A719" s="121"/>
      <c r="B719" s="121"/>
      <c r="C719" s="2"/>
      <c r="D719" s="12"/>
      <c r="F719" s="32"/>
    </row>
    <row r="720" customFormat="false" ht="13.5" hidden="false" customHeight="false" outlineLevel="0" collapsed="false">
      <c r="A720" s="121"/>
      <c r="B720" s="121"/>
      <c r="C720" s="2"/>
      <c r="D720" s="12"/>
      <c r="F720" s="32"/>
    </row>
    <row r="721" customFormat="false" ht="13.5" hidden="false" customHeight="false" outlineLevel="0" collapsed="false">
      <c r="A721" s="121"/>
      <c r="B721" s="121"/>
      <c r="C721" s="2"/>
      <c r="D721" s="12"/>
      <c r="F721" s="32"/>
    </row>
    <row r="722" customFormat="false" ht="13.5" hidden="false" customHeight="false" outlineLevel="0" collapsed="false">
      <c r="A722" s="121"/>
      <c r="B722" s="121"/>
      <c r="C722" s="2"/>
      <c r="D722" s="12"/>
      <c r="F722" s="32"/>
    </row>
    <row r="723" customFormat="false" ht="13.5" hidden="false" customHeight="false" outlineLevel="0" collapsed="false">
      <c r="A723" s="121"/>
      <c r="B723" s="121"/>
      <c r="C723" s="2"/>
      <c r="D723" s="12"/>
      <c r="F723" s="32"/>
    </row>
    <row r="724" customFormat="false" ht="13.5" hidden="false" customHeight="false" outlineLevel="0" collapsed="false">
      <c r="A724" s="121"/>
      <c r="B724" s="121"/>
      <c r="C724" s="2"/>
      <c r="D724" s="12"/>
      <c r="F724" s="32"/>
    </row>
    <row r="725" customFormat="false" ht="13.5" hidden="false" customHeight="false" outlineLevel="0" collapsed="false">
      <c r="A725" s="121"/>
      <c r="B725" s="121"/>
      <c r="C725" s="2"/>
      <c r="D725" s="12"/>
      <c r="F725" s="32"/>
    </row>
    <row r="726" customFormat="false" ht="13.5" hidden="false" customHeight="false" outlineLevel="0" collapsed="false">
      <c r="A726" s="121"/>
      <c r="B726" s="121"/>
      <c r="C726" s="2"/>
      <c r="D726" s="12"/>
      <c r="F726" s="32"/>
    </row>
    <row r="727" customFormat="false" ht="13.5" hidden="false" customHeight="false" outlineLevel="0" collapsed="false">
      <c r="A727" s="121"/>
      <c r="B727" s="121"/>
      <c r="C727" s="2"/>
      <c r="D727" s="12"/>
      <c r="F727" s="32"/>
    </row>
    <row r="728" customFormat="false" ht="13.5" hidden="false" customHeight="false" outlineLevel="0" collapsed="false">
      <c r="A728" s="121"/>
      <c r="B728" s="121"/>
      <c r="C728" s="2"/>
      <c r="D728" s="12"/>
      <c r="F728" s="32"/>
    </row>
    <row r="729" customFormat="false" ht="13.5" hidden="false" customHeight="false" outlineLevel="0" collapsed="false">
      <c r="A729" s="121"/>
      <c r="B729" s="121"/>
      <c r="C729" s="2"/>
      <c r="D729" s="12"/>
      <c r="F729" s="32"/>
    </row>
    <row r="730" customFormat="false" ht="13.5" hidden="false" customHeight="false" outlineLevel="0" collapsed="false">
      <c r="A730" s="121"/>
      <c r="B730" s="121"/>
      <c r="C730" s="2"/>
      <c r="D730" s="12"/>
      <c r="F730" s="32"/>
    </row>
    <row r="731" customFormat="false" ht="15" hidden="false" customHeight="true" outlineLevel="0" collapsed="false">
      <c r="A731" s="121"/>
      <c r="B731" s="121"/>
      <c r="C731" s="2"/>
      <c r="D731" s="12"/>
      <c r="F731" s="32"/>
    </row>
    <row r="732" customFormat="false" ht="15" hidden="false" customHeight="true" outlineLevel="0" collapsed="false">
      <c r="A732" s="121"/>
      <c r="B732" s="121"/>
      <c r="C732" s="2"/>
      <c r="D732" s="12"/>
      <c r="F732" s="32"/>
    </row>
    <row r="733" customFormat="false" ht="15" hidden="false" customHeight="true" outlineLevel="0" collapsed="false">
      <c r="A733" s="121"/>
      <c r="B733" s="121"/>
      <c r="C733" s="2"/>
      <c r="D733" s="12"/>
      <c r="F733" s="32"/>
    </row>
    <row r="734" customFormat="false" ht="13.5" hidden="false" customHeight="false" outlineLevel="0" collapsed="false">
      <c r="A734" s="121"/>
      <c r="B734" s="121"/>
      <c r="C734" s="2"/>
      <c r="D734" s="12"/>
      <c r="F734" s="32"/>
    </row>
    <row r="735" customFormat="false" ht="13.5" hidden="false" customHeight="false" outlineLevel="0" collapsed="false">
      <c r="A735" s="121"/>
      <c r="B735" s="121"/>
      <c r="C735" s="2"/>
      <c r="D735" s="12"/>
      <c r="F735" s="32"/>
    </row>
    <row r="736" customFormat="false" ht="13.5" hidden="false" customHeight="false" outlineLevel="0" collapsed="false">
      <c r="A736" s="121"/>
      <c r="B736" s="121"/>
      <c r="C736" s="2"/>
      <c r="D736" s="12"/>
      <c r="F736" s="32"/>
    </row>
    <row r="737" customFormat="false" ht="13.5" hidden="false" customHeight="false" outlineLevel="0" collapsed="false">
      <c r="A737" s="121"/>
      <c r="B737" s="121"/>
      <c r="C737" s="2"/>
      <c r="D737" s="12"/>
      <c r="F737" s="32"/>
    </row>
    <row r="738" customFormat="false" ht="13.5" hidden="false" customHeight="false" outlineLevel="0" collapsed="false">
      <c r="A738" s="121"/>
      <c r="B738" s="121"/>
      <c r="C738" s="2"/>
      <c r="D738" s="12"/>
      <c r="F738" s="32"/>
    </row>
    <row r="739" customFormat="false" ht="13.5" hidden="false" customHeight="false" outlineLevel="0" collapsed="false">
      <c r="A739" s="121"/>
      <c r="B739" s="121"/>
      <c r="C739" s="2"/>
      <c r="D739" s="12"/>
      <c r="F739" s="32"/>
    </row>
    <row r="740" customFormat="false" ht="13.5" hidden="false" customHeight="false" outlineLevel="0" collapsed="false">
      <c r="A740" s="121"/>
      <c r="B740" s="121"/>
      <c r="C740" s="2"/>
      <c r="D740" s="12"/>
      <c r="F740" s="32"/>
    </row>
    <row r="741" customFormat="false" ht="13.5" hidden="false" customHeight="false" outlineLevel="0" collapsed="false">
      <c r="A741" s="121"/>
      <c r="B741" s="121"/>
      <c r="C741" s="2"/>
      <c r="D741" s="12"/>
      <c r="F741" s="32"/>
    </row>
    <row r="742" customFormat="false" ht="13.5" hidden="false" customHeight="false" outlineLevel="0" collapsed="false">
      <c r="A742" s="121"/>
      <c r="B742" s="121"/>
      <c r="C742" s="2"/>
      <c r="D742" s="12"/>
      <c r="F742" s="32"/>
    </row>
    <row r="743" customFormat="false" ht="13.5" hidden="false" customHeight="false" outlineLevel="0" collapsed="false">
      <c r="A743" s="121"/>
      <c r="B743" s="121"/>
      <c r="C743" s="2"/>
      <c r="D743" s="12"/>
      <c r="F743" s="32"/>
    </row>
    <row r="744" customFormat="false" ht="13.5" hidden="false" customHeight="false" outlineLevel="0" collapsed="false">
      <c r="A744" s="121"/>
      <c r="B744" s="121"/>
      <c r="C744" s="2"/>
      <c r="D744" s="12"/>
      <c r="F744" s="32"/>
    </row>
    <row r="745" customFormat="false" ht="13.5" hidden="false" customHeight="false" outlineLevel="0" collapsed="false">
      <c r="A745" s="121"/>
      <c r="B745" s="121"/>
      <c r="C745" s="2"/>
      <c r="D745" s="12"/>
      <c r="F745" s="32"/>
    </row>
    <row r="746" customFormat="false" ht="13.5" hidden="false" customHeight="false" outlineLevel="0" collapsed="false">
      <c r="A746" s="121"/>
      <c r="B746" s="121"/>
      <c r="C746" s="2"/>
      <c r="D746" s="12"/>
      <c r="F746" s="32"/>
    </row>
    <row r="747" customFormat="false" ht="13.5" hidden="false" customHeight="false" outlineLevel="0" collapsed="false">
      <c r="A747" s="121"/>
      <c r="B747" s="121"/>
      <c r="C747" s="2"/>
      <c r="D747" s="12"/>
      <c r="F747" s="32"/>
    </row>
    <row r="748" customFormat="false" ht="13.5" hidden="false" customHeight="false" outlineLevel="0" collapsed="false">
      <c r="A748" s="121"/>
      <c r="B748" s="121"/>
      <c r="C748" s="2"/>
      <c r="D748" s="12"/>
      <c r="F748" s="32"/>
    </row>
    <row r="749" customFormat="false" ht="13.5" hidden="false" customHeight="false" outlineLevel="0" collapsed="false">
      <c r="A749" s="121"/>
      <c r="B749" s="121"/>
      <c r="C749" s="2"/>
      <c r="D749" s="12"/>
      <c r="F749" s="32"/>
    </row>
    <row r="750" customFormat="false" ht="13.5" hidden="false" customHeight="false" outlineLevel="0" collapsed="false">
      <c r="A750" s="121"/>
      <c r="B750" s="121"/>
      <c r="C750" s="2"/>
      <c r="D750" s="12"/>
      <c r="F750" s="32"/>
    </row>
    <row r="751" customFormat="false" ht="13.5" hidden="false" customHeight="false" outlineLevel="0" collapsed="false">
      <c r="A751" s="121"/>
      <c r="B751" s="121"/>
      <c r="C751" s="2"/>
      <c r="D751" s="12"/>
      <c r="F751" s="32"/>
    </row>
    <row r="752" customFormat="false" ht="13.5" hidden="false" customHeight="false" outlineLevel="0" collapsed="false">
      <c r="A752" s="121"/>
      <c r="B752" s="121"/>
      <c r="C752" s="2"/>
      <c r="D752" s="12"/>
      <c r="F752" s="32"/>
    </row>
    <row r="753" customFormat="false" ht="13.5" hidden="false" customHeight="false" outlineLevel="0" collapsed="false">
      <c r="A753" s="121"/>
      <c r="B753" s="121"/>
      <c r="C753" s="2"/>
      <c r="D753" s="12"/>
      <c r="F753" s="32"/>
    </row>
    <row r="754" customFormat="false" ht="13.5" hidden="false" customHeight="false" outlineLevel="0" collapsed="false">
      <c r="A754" s="121"/>
      <c r="B754" s="121"/>
      <c r="C754" s="2"/>
      <c r="D754" s="12"/>
      <c r="F754" s="32"/>
    </row>
    <row r="755" customFormat="false" ht="13.5" hidden="false" customHeight="false" outlineLevel="0" collapsed="false">
      <c r="A755" s="121"/>
      <c r="B755" s="121"/>
      <c r="C755" s="2"/>
      <c r="D755" s="12"/>
      <c r="F755" s="32"/>
    </row>
    <row r="756" customFormat="false" ht="13.5" hidden="false" customHeight="false" outlineLevel="0" collapsed="false">
      <c r="A756" s="121"/>
      <c r="B756" s="121"/>
      <c r="C756" s="2"/>
      <c r="D756" s="12"/>
      <c r="F756" s="32"/>
    </row>
    <row r="757" customFormat="false" ht="13.5" hidden="false" customHeight="false" outlineLevel="0" collapsed="false">
      <c r="A757" s="121"/>
      <c r="B757" s="121"/>
      <c r="C757" s="2"/>
      <c r="D757" s="12"/>
      <c r="F757" s="32"/>
    </row>
    <row r="758" customFormat="false" ht="13.5" hidden="false" customHeight="false" outlineLevel="0" collapsed="false">
      <c r="A758" s="121"/>
      <c r="B758" s="121"/>
      <c r="C758" s="2"/>
      <c r="D758" s="12"/>
      <c r="F758" s="32"/>
    </row>
    <row r="759" customFormat="false" ht="13.5" hidden="false" customHeight="false" outlineLevel="0" collapsed="false">
      <c r="A759" s="121"/>
      <c r="B759" s="121"/>
      <c r="C759" s="2"/>
      <c r="D759" s="12"/>
      <c r="F759" s="32"/>
    </row>
    <row r="760" customFormat="false" ht="13.5" hidden="false" customHeight="false" outlineLevel="0" collapsed="false">
      <c r="A760" s="121"/>
      <c r="B760" s="121"/>
      <c r="C760" s="2"/>
      <c r="D760" s="12"/>
      <c r="F760" s="32"/>
    </row>
    <row r="761" customFormat="false" ht="13.5" hidden="false" customHeight="false" outlineLevel="0" collapsed="false">
      <c r="A761" s="121"/>
      <c r="B761" s="121"/>
      <c r="C761" s="2"/>
      <c r="D761" s="12"/>
      <c r="F761" s="32"/>
    </row>
    <row r="762" customFormat="false" ht="13.5" hidden="false" customHeight="false" outlineLevel="0" collapsed="false">
      <c r="A762" s="121"/>
      <c r="B762" s="121"/>
      <c r="C762" s="2"/>
      <c r="D762" s="12"/>
      <c r="F762" s="32"/>
    </row>
    <row r="763" customFormat="false" ht="13.5" hidden="false" customHeight="false" outlineLevel="0" collapsed="false">
      <c r="A763" s="121"/>
      <c r="B763" s="121"/>
      <c r="C763" s="2"/>
      <c r="D763" s="12"/>
      <c r="F763" s="32"/>
    </row>
    <row r="764" customFormat="false" ht="13.5" hidden="false" customHeight="false" outlineLevel="0" collapsed="false">
      <c r="A764" s="121"/>
      <c r="B764" s="121"/>
      <c r="C764" s="2"/>
      <c r="D764" s="12"/>
      <c r="F764" s="32"/>
    </row>
    <row r="765" customFormat="false" ht="13.5" hidden="false" customHeight="false" outlineLevel="0" collapsed="false">
      <c r="A765" s="121"/>
      <c r="B765" s="121"/>
      <c r="C765" s="2"/>
      <c r="D765" s="12"/>
      <c r="F765" s="32"/>
    </row>
    <row r="766" customFormat="false" ht="13.5" hidden="false" customHeight="false" outlineLevel="0" collapsed="false">
      <c r="A766" s="121"/>
      <c r="B766" s="121"/>
      <c r="C766" s="2"/>
      <c r="D766" s="12"/>
      <c r="F766" s="32"/>
    </row>
    <row r="767" customFormat="false" ht="13.5" hidden="false" customHeight="false" outlineLevel="0" collapsed="false">
      <c r="A767" s="121"/>
      <c r="B767" s="121"/>
      <c r="C767" s="2"/>
      <c r="D767" s="12"/>
      <c r="F767" s="32"/>
    </row>
    <row r="768" customFormat="false" ht="13.5" hidden="false" customHeight="false" outlineLevel="0" collapsed="false">
      <c r="A768" s="121"/>
      <c r="B768" s="121"/>
      <c r="C768" s="2"/>
      <c r="D768" s="12"/>
      <c r="F768" s="32"/>
    </row>
    <row r="769" customFormat="false" ht="13.5" hidden="false" customHeight="false" outlineLevel="0" collapsed="false">
      <c r="A769" s="121"/>
      <c r="B769" s="121"/>
      <c r="C769" s="2"/>
      <c r="D769" s="12"/>
      <c r="F769" s="32"/>
    </row>
    <row r="770" customFormat="false" ht="13.5" hidden="false" customHeight="false" outlineLevel="0" collapsed="false">
      <c r="A770" s="121"/>
      <c r="B770" s="121"/>
      <c r="C770" s="2"/>
      <c r="D770" s="12"/>
      <c r="F770" s="32"/>
    </row>
    <row r="771" customFormat="false" ht="13.5" hidden="false" customHeight="false" outlineLevel="0" collapsed="false">
      <c r="A771" s="121"/>
      <c r="B771" s="121"/>
      <c r="C771" s="2"/>
      <c r="D771" s="12"/>
      <c r="F771" s="32"/>
    </row>
    <row r="772" customFormat="false" ht="13.5" hidden="false" customHeight="false" outlineLevel="0" collapsed="false">
      <c r="A772" s="121"/>
      <c r="B772" s="121"/>
      <c r="C772" s="2"/>
      <c r="D772" s="12"/>
      <c r="F772" s="32"/>
    </row>
    <row r="773" customFormat="false" ht="13.5" hidden="false" customHeight="false" outlineLevel="0" collapsed="false">
      <c r="A773" s="121"/>
      <c r="B773" s="121"/>
      <c r="C773" s="2"/>
      <c r="D773" s="12"/>
      <c r="F773" s="32"/>
    </row>
    <row r="774" customFormat="false" ht="13.5" hidden="false" customHeight="false" outlineLevel="0" collapsed="false">
      <c r="A774" s="121"/>
      <c r="B774" s="121"/>
      <c r="C774" s="2"/>
      <c r="D774" s="12"/>
      <c r="F774" s="32"/>
    </row>
    <row r="775" customFormat="false" ht="13.5" hidden="false" customHeight="false" outlineLevel="0" collapsed="false">
      <c r="A775" s="121"/>
      <c r="B775" s="121"/>
      <c r="C775" s="2"/>
      <c r="D775" s="12"/>
      <c r="F775" s="32"/>
    </row>
    <row r="776" customFormat="false" ht="13.5" hidden="false" customHeight="false" outlineLevel="0" collapsed="false">
      <c r="A776" s="121"/>
      <c r="B776" s="121"/>
      <c r="C776" s="2"/>
      <c r="D776" s="12"/>
      <c r="F776" s="32"/>
    </row>
    <row r="777" customFormat="false" ht="13.5" hidden="false" customHeight="false" outlineLevel="0" collapsed="false">
      <c r="A777" s="121"/>
      <c r="B777" s="121"/>
      <c r="C777" s="2"/>
      <c r="D777" s="12"/>
      <c r="F777" s="32"/>
    </row>
    <row r="778" customFormat="false" ht="13.5" hidden="false" customHeight="false" outlineLevel="0" collapsed="false">
      <c r="A778" s="121"/>
      <c r="B778" s="121"/>
      <c r="C778" s="2"/>
      <c r="D778" s="12"/>
      <c r="F778" s="32"/>
    </row>
    <row r="779" customFormat="false" ht="13.5" hidden="false" customHeight="false" outlineLevel="0" collapsed="false">
      <c r="A779" s="121"/>
      <c r="B779" s="121"/>
      <c r="C779" s="2"/>
      <c r="D779" s="12"/>
      <c r="F779" s="32"/>
    </row>
    <row r="780" customFormat="false" ht="13.5" hidden="false" customHeight="false" outlineLevel="0" collapsed="false">
      <c r="A780" s="121"/>
      <c r="B780" s="121"/>
      <c r="C780" s="2"/>
      <c r="D780" s="12"/>
      <c r="F780" s="32"/>
    </row>
    <row r="781" customFormat="false" ht="13.5" hidden="false" customHeight="false" outlineLevel="0" collapsed="false">
      <c r="A781" s="121"/>
      <c r="B781" s="121"/>
      <c r="C781" s="2"/>
      <c r="D781" s="12"/>
      <c r="F781" s="32"/>
    </row>
    <row r="782" customFormat="false" ht="13.5" hidden="false" customHeight="false" outlineLevel="0" collapsed="false">
      <c r="A782" s="121"/>
      <c r="B782" s="121"/>
      <c r="C782" s="2"/>
      <c r="D782" s="12"/>
      <c r="F782" s="32"/>
    </row>
    <row r="783" customFormat="false" ht="13.5" hidden="false" customHeight="false" outlineLevel="0" collapsed="false">
      <c r="A783" s="121"/>
      <c r="B783" s="121"/>
      <c r="C783" s="2"/>
      <c r="D783" s="12"/>
      <c r="F783" s="32"/>
    </row>
    <row r="784" customFormat="false" ht="13.5" hidden="false" customHeight="false" outlineLevel="0" collapsed="false">
      <c r="A784" s="121"/>
      <c r="B784" s="121"/>
      <c r="C784" s="2"/>
      <c r="D784" s="12"/>
      <c r="F784" s="32"/>
    </row>
    <row r="785" customFormat="false" ht="13.5" hidden="false" customHeight="false" outlineLevel="0" collapsed="false">
      <c r="A785" s="121"/>
      <c r="B785" s="121"/>
      <c r="C785" s="2"/>
      <c r="D785" s="12"/>
      <c r="F785" s="32"/>
    </row>
    <row r="786" customFormat="false" ht="13.5" hidden="false" customHeight="false" outlineLevel="0" collapsed="false">
      <c r="A786" s="121"/>
      <c r="B786" s="121"/>
      <c r="C786" s="2"/>
      <c r="D786" s="12"/>
      <c r="F786" s="32"/>
    </row>
    <row r="787" customFormat="false" ht="13.5" hidden="false" customHeight="false" outlineLevel="0" collapsed="false">
      <c r="A787" s="121"/>
      <c r="B787" s="121"/>
      <c r="C787" s="2"/>
      <c r="D787" s="12"/>
      <c r="F787" s="32"/>
    </row>
    <row r="788" customFormat="false" ht="13.5" hidden="false" customHeight="false" outlineLevel="0" collapsed="false">
      <c r="A788" s="121"/>
      <c r="B788" s="121"/>
      <c r="C788" s="2"/>
      <c r="D788" s="12"/>
      <c r="F788" s="32"/>
    </row>
    <row r="789" customFormat="false" ht="13.5" hidden="false" customHeight="false" outlineLevel="0" collapsed="false">
      <c r="A789" s="121"/>
      <c r="B789" s="121"/>
      <c r="C789" s="2"/>
      <c r="D789" s="12"/>
      <c r="F789" s="32"/>
    </row>
    <row r="790" customFormat="false" ht="13.5" hidden="false" customHeight="false" outlineLevel="0" collapsed="false">
      <c r="A790" s="121"/>
      <c r="B790" s="121"/>
      <c r="C790" s="2"/>
      <c r="D790" s="12"/>
      <c r="F790" s="32"/>
    </row>
    <row r="791" customFormat="false" ht="13.5" hidden="false" customHeight="false" outlineLevel="0" collapsed="false">
      <c r="A791" s="121"/>
      <c r="B791" s="121"/>
      <c r="C791" s="2"/>
      <c r="D791" s="12"/>
      <c r="F791" s="32"/>
    </row>
    <row r="792" customFormat="false" ht="13.5" hidden="false" customHeight="false" outlineLevel="0" collapsed="false">
      <c r="A792" s="121"/>
      <c r="B792" s="121"/>
      <c r="C792" s="2"/>
      <c r="D792" s="12"/>
      <c r="F792" s="32"/>
    </row>
    <row r="793" customFormat="false" ht="13.5" hidden="false" customHeight="false" outlineLevel="0" collapsed="false">
      <c r="A793" s="121"/>
      <c r="B793" s="121"/>
      <c r="C793" s="2"/>
      <c r="D793" s="12"/>
      <c r="F793" s="32"/>
    </row>
    <row r="794" customFormat="false" ht="13.5" hidden="false" customHeight="false" outlineLevel="0" collapsed="false">
      <c r="A794" s="121"/>
      <c r="B794" s="121"/>
      <c r="C794" s="2"/>
      <c r="D794" s="12"/>
      <c r="F794" s="32"/>
    </row>
    <row r="795" customFormat="false" ht="13.5" hidden="false" customHeight="false" outlineLevel="0" collapsed="false">
      <c r="A795" s="121"/>
      <c r="B795" s="121"/>
      <c r="C795" s="2"/>
      <c r="D795" s="12"/>
      <c r="F795" s="32"/>
    </row>
    <row r="796" customFormat="false" ht="13.5" hidden="false" customHeight="false" outlineLevel="0" collapsed="false">
      <c r="A796" s="121"/>
      <c r="B796" s="121"/>
      <c r="C796" s="2"/>
      <c r="D796" s="12"/>
      <c r="F796" s="32"/>
    </row>
    <row r="797" customFormat="false" ht="13.5" hidden="false" customHeight="false" outlineLevel="0" collapsed="false">
      <c r="A797" s="121"/>
      <c r="B797" s="121"/>
      <c r="C797" s="2"/>
      <c r="D797" s="12"/>
      <c r="F797" s="32"/>
    </row>
    <row r="798" customFormat="false" ht="13.5" hidden="false" customHeight="false" outlineLevel="0" collapsed="false">
      <c r="A798" s="121"/>
      <c r="B798" s="121"/>
      <c r="C798" s="2"/>
      <c r="D798" s="12"/>
      <c r="F798" s="32"/>
    </row>
    <row r="799" customFormat="false" ht="13.5" hidden="false" customHeight="false" outlineLevel="0" collapsed="false">
      <c r="A799" s="121"/>
      <c r="B799" s="121"/>
      <c r="C799" s="2"/>
      <c r="D799" s="12"/>
      <c r="F799" s="32"/>
    </row>
    <row r="800" customFormat="false" ht="13.5" hidden="false" customHeight="false" outlineLevel="0" collapsed="false">
      <c r="A800" s="121"/>
      <c r="B800" s="121"/>
      <c r="C800" s="2"/>
      <c r="D800" s="12"/>
      <c r="F800" s="32"/>
    </row>
    <row r="801" customFormat="false" ht="13.5" hidden="false" customHeight="false" outlineLevel="0" collapsed="false">
      <c r="A801" s="121"/>
      <c r="B801" s="121"/>
      <c r="C801" s="2"/>
      <c r="D801" s="12"/>
      <c r="F801" s="32"/>
    </row>
    <row r="802" customFormat="false" ht="13.5" hidden="false" customHeight="true" outlineLevel="0" collapsed="false">
      <c r="A802" s="121"/>
      <c r="B802" s="121"/>
      <c r="C802" s="2"/>
      <c r="D802" s="12"/>
      <c r="F802" s="32"/>
    </row>
    <row r="803" customFormat="false" ht="13.5" hidden="false" customHeight="false" outlineLevel="0" collapsed="false">
      <c r="A803" s="121"/>
      <c r="B803" s="121"/>
      <c r="C803" s="2"/>
      <c r="D803" s="12"/>
      <c r="F803" s="32"/>
    </row>
    <row r="804" customFormat="false" ht="13.5" hidden="false" customHeight="false" outlineLevel="0" collapsed="false">
      <c r="A804" s="121"/>
      <c r="B804" s="121"/>
      <c r="C804" s="2"/>
      <c r="D804" s="12"/>
      <c r="F804" s="32"/>
    </row>
    <row r="805" customFormat="false" ht="13.5" hidden="false" customHeight="false" outlineLevel="0" collapsed="false">
      <c r="A805" s="121"/>
      <c r="B805" s="121"/>
      <c r="C805" s="2"/>
      <c r="D805" s="12"/>
      <c r="F805" s="32"/>
    </row>
    <row r="806" customFormat="false" ht="13.5" hidden="false" customHeight="false" outlineLevel="0" collapsed="false">
      <c r="A806" s="121"/>
      <c r="B806" s="121"/>
      <c r="C806" s="2"/>
      <c r="D806" s="12"/>
      <c r="F806" s="32"/>
    </row>
    <row r="807" customFormat="false" ht="13.5" hidden="false" customHeight="false" outlineLevel="0" collapsed="false">
      <c r="A807" s="121"/>
      <c r="B807" s="121"/>
      <c r="C807" s="2"/>
      <c r="D807" s="12"/>
      <c r="F807" s="32"/>
    </row>
    <row r="808" customFormat="false" ht="13.5" hidden="false" customHeight="false" outlineLevel="0" collapsed="false">
      <c r="A808" s="121"/>
      <c r="B808" s="121"/>
      <c r="C808" s="2"/>
      <c r="D808" s="12"/>
      <c r="F808" s="32"/>
    </row>
    <row r="809" customFormat="false" ht="13.5" hidden="false" customHeight="false" outlineLevel="0" collapsed="false">
      <c r="A809" s="121"/>
      <c r="B809" s="121"/>
      <c r="C809" s="2"/>
      <c r="D809" s="12"/>
      <c r="F809" s="32"/>
    </row>
    <row r="810" customFormat="false" ht="13.5" hidden="false" customHeight="false" outlineLevel="0" collapsed="false">
      <c r="A810" s="121"/>
      <c r="B810" s="121"/>
      <c r="C810" s="2"/>
      <c r="D810" s="12"/>
      <c r="F810" s="32"/>
    </row>
    <row r="811" customFormat="false" ht="13.5" hidden="false" customHeight="false" outlineLevel="0" collapsed="false">
      <c r="A811" s="121"/>
      <c r="B811" s="121"/>
      <c r="C811" s="2"/>
      <c r="D811" s="12"/>
      <c r="F811" s="32"/>
    </row>
    <row r="812" customFormat="false" ht="13.5" hidden="false" customHeight="false" outlineLevel="0" collapsed="false">
      <c r="A812" s="121"/>
      <c r="B812" s="121"/>
      <c r="C812" s="2"/>
      <c r="D812" s="12"/>
      <c r="F812" s="32"/>
    </row>
    <row r="813" customFormat="false" ht="13.5" hidden="false" customHeight="false" outlineLevel="0" collapsed="false">
      <c r="A813" s="121"/>
      <c r="B813" s="121"/>
      <c r="C813" s="2"/>
      <c r="D813" s="12"/>
      <c r="F813" s="32"/>
    </row>
    <row r="814" customFormat="false" ht="13.5" hidden="false" customHeight="false" outlineLevel="0" collapsed="false">
      <c r="A814" s="121"/>
      <c r="B814" s="121"/>
      <c r="C814" s="2"/>
      <c r="D814" s="12"/>
      <c r="F814" s="32"/>
    </row>
    <row r="815" customFormat="false" ht="13.5" hidden="false" customHeight="false" outlineLevel="0" collapsed="false">
      <c r="A815" s="121"/>
      <c r="B815" s="121"/>
      <c r="C815" s="2"/>
      <c r="D815" s="12"/>
      <c r="F815" s="32"/>
    </row>
    <row r="816" customFormat="false" ht="13.5" hidden="false" customHeight="false" outlineLevel="0" collapsed="false">
      <c r="A816" s="121"/>
      <c r="B816" s="121"/>
      <c r="C816" s="2"/>
      <c r="D816" s="12"/>
      <c r="F816" s="32"/>
    </row>
    <row r="817" customFormat="false" ht="13.5" hidden="false" customHeight="false" outlineLevel="0" collapsed="false">
      <c r="A817" s="121"/>
      <c r="B817" s="121"/>
      <c r="C817" s="2"/>
      <c r="D817" s="12"/>
      <c r="F817" s="32"/>
    </row>
    <row r="818" customFormat="false" ht="13.5" hidden="false" customHeight="false" outlineLevel="0" collapsed="false">
      <c r="A818" s="121"/>
      <c r="B818" s="121"/>
      <c r="C818" s="2"/>
      <c r="D818" s="12"/>
      <c r="F818" s="32"/>
    </row>
    <row r="819" customFormat="false" ht="13.5" hidden="false" customHeight="false" outlineLevel="0" collapsed="false">
      <c r="A819" s="121"/>
      <c r="B819" s="121"/>
      <c r="C819" s="2"/>
      <c r="D819" s="12"/>
      <c r="F819" s="32"/>
    </row>
    <row r="820" customFormat="false" ht="13.5" hidden="false" customHeight="false" outlineLevel="0" collapsed="false">
      <c r="A820" s="121"/>
      <c r="B820" s="121"/>
      <c r="C820" s="2"/>
      <c r="D820" s="12"/>
      <c r="F820" s="32"/>
    </row>
    <row r="821" customFormat="false" ht="13.5" hidden="false" customHeight="false" outlineLevel="0" collapsed="false">
      <c r="A821" s="121"/>
      <c r="B821" s="121"/>
      <c r="C821" s="2"/>
      <c r="D821" s="12"/>
      <c r="F821" s="32"/>
    </row>
    <row r="822" customFormat="false" ht="13.5" hidden="false" customHeight="false" outlineLevel="0" collapsed="false">
      <c r="A822" s="121"/>
      <c r="B822" s="121"/>
      <c r="C822" s="2"/>
      <c r="D822" s="12"/>
      <c r="F822" s="32"/>
    </row>
    <row r="823" customFormat="false" ht="13.5" hidden="false" customHeight="false" outlineLevel="0" collapsed="false">
      <c r="A823" s="121"/>
      <c r="B823" s="121"/>
      <c r="C823" s="2"/>
      <c r="D823" s="12"/>
      <c r="F823" s="32"/>
    </row>
    <row r="824" customFormat="false" ht="13.5" hidden="false" customHeight="false" outlineLevel="0" collapsed="false">
      <c r="A824" s="121"/>
      <c r="B824" s="121"/>
      <c r="C824" s="2"/>
      <c r="D824" s="12"/>
      <c r="F824" s="32"/>
    </row>
    <row r="825" customFormat="false" ht="13.5" hidden="false" customHeight="false" outlineLevel="0" collapsed="false">
      <c r="A825" s="121"/>
      <c r="B825" s="121"/>
      <c r="C825" s="2"/>
      <c r="D825" s="12"/>
      <c r="F825" s="32"/>
    </row>
    <row r="826" customFormat="false" ht="13.5" hidden="false" customHeight="false" outlineLevel="0" collapsed="false">
      <c r="A826" s="121"/>
      <c r="B826" s="121"/>
      <c r="C826" s="2"/>
      <c r="D826" s="12"/>
      <c r="F826" s="32"/>
    </row>
    <row r="827" customFormat="false" ht="13.5" hidden="false" customHeight="false" outlineLevel="0" collapsed="false">
      <c r="A827" s="121"/>
      <c r="B827" s="121"/>
      <c r="C827" s="2"/>
      <c r="D827" s="12"/>
      <c r="F827" s="32"/>
    </row>
    <row r="828" customFormat="false" ht="13.5" hidden="false" customHeight="false" outlineLevel="0" collapsed="false">
      <c r="A828" s="121"/>
      <c r="B828" s="121"/>
      <c r="C828" s="2"/>
      <c r="D828" s="12"/>
      <c r="F828" s="32"/>
    </row>
    <row r="829" customFormat="false" ht="13.5" hidden="false" customHeight="false" outlineLevel="0" collapsed="false">
      <c r="A829" s="121"/>
      <c r="B829" s="121"/>
      <c r="C829" s="2"/>
      <c r="D829" s="12"/>
      <c r="F829" s="32"/>
    </row>
    <row r="830" customFormat="false" ht="13.5" hidden="false" customHeight="false" outlineLevel="0" collapsed="false">
      <c r="A830" s="121"/>
      <c r="B830" s="121"/>
      <c r="C830" s="2"/>
      <c r="D830" s="12"/>
      <c r="F830" s="32"/>
    </row>
    <row r="831" customFormat="false" ht="13.5" hidden="false" customHeight="false" outlineLevel="0" collapsed="false">
      <c r="A831" s="121"/>
      <c r="B831" s="121"/>
      <c r="C831" s="2"/>
      <c r="D831" s="12"/>
      <c r="F831" s="32"/>
    </row>
    <row r="832" customFormat="false" ht="13.5" hidden="false" customHeight="false" outlineLevel="0" collapsed="false">
      <c r="A832" s="121"/>
      <c r="B832" s="121"/>
      <c r="C832" s="2"/>
      <c r="D832" s="12"/>
      <c r="F832" s="32"/>
    </row>
    <row r="833" customFormat="false" ht="13.5" hidden="false" customHeight="false" outlineLevel="0" collapsed="false">
      <c r="A833" s="121"/>
      <c r="B833" s="121"/>
      <c r="C833" s="2"/>
      <c r="D833" s="12"/>
      <c r="F833" s="32"/>
    </row>
    <row r="834" customFormat="false" ht="13.5" hidden="false" customHeight="false" outlineLevel="0" collapsed="false">
      <c r="A834" s="121"/>
      <c r="B834" s="121"/>
      <c r="C834" s="2"/>
      <c r="D834" s="12"/>
      <c r="F834" s="32"/>
    </row>
    <row r="835" customFormat="false" ht="13.5" hidden="false" customHeight="false" outlineLevel="0" collapsed="false">
      <c r="A835" s="121"/>
      <c r="B835" s="121"/>
      <c r="C835" s="2"/>
      <c r="D835" s="12"/>
      <c r="F835" s="32"/>
    </row>
    <row r="836" customFormat="false" ht="13.5" hidden="false" customHeight="false" outlineLevel="0" collapsed="false">
      <c r="A836" s="121"/>
      <c r="B836" s="121"/>
      <c r="C836" s="2"/>
      <c r="D836" s="12"/>
      <c r="F836" s="32"/>
    </row>
    <row r="837" customFormat="false" ht="13.5" hidden="false" customHeight="false" outlineLevel="0" collapsed="false">
      <c r="A837" s="121"/>
      <c r="B837" s="121"/>
      <c r="C837" s="2"/>
      <c r="D837" s="12"/>
      <c r="F837" s="32"/>
    </row>
    <row r="838" customFormat="false" ht="13.5" hidden="false" customHeight="false" outlineLevel="0" collapsed="false">
      <c r="A838" s="121"/>
      <c r="B838" s="121"/>
      <c r="C838" s="2"/>
      <c r="D838" s="12"/>
      <c r="F838" s="32"/>
    </row>
    <row r="839" customFormat="false" ht="13.5" hidden="false" customHeight="false" outlineLevel="0" collapsed="false">
      <c r="A839" s="121"/>
      <c r="B839" s="121"/>
      <c r="C839" s="2"/>
      <c r="D839" s="12"/>
      <c r="F839" s="32"/>
    </row>
    <row r="840" customFormat="false" ht="13.5" hidden="false" customHeight="false" outlineLevel="0" collapsed="false">
      <c r="A840" s="121"/>
      <c r="B840" s="121"/>
      <c r="C840" s="2"/>
      <c r="D840" s="12"/>
      <c r="F840" s="32"/>
    </row>
    <row r="841" customFormat="false" ht="13.5" hidden="false" customHeight="false" outlineLevel="0" collapsed="false">
      <c r="A841" s="121"/>
      <c r="B841" s="121"/>
      <c r="C841" s="2"/>
      <c r="D841" s="12"/>
      <c r="F841" s="32"/>
    </row>
    <row r="842" customFormat="false" ht="13.5" hidden="false" customHeight="false" outlineLevel="0" collapsed="false">
      <c r="A842" s="121"/>
      <c r="B842" s="121"/>
      <c r="C842" s="2"/>
      <c r="D842" s="12"/>
      <c r="F842" s="32"/>
    </row>
    <row r="843" customFormat="false" ht="13.5" hidden="false" customHeight="false" outlineLevel="0" collapsed="false">
      <c r="A843" s="121"/>
      <c r="B843" s="121"/>
      <c r="C843" s="2"/>
      <c r="D843" s="12"/>
      <c r="F843" s="32"/>
    </row>
    <row r="844" customFormat="false" ht="13.5" hidden="false" customHeight="false" outlineLevel="0" collapsed="false">
      <c r="A844" s="121"/>
      <c r="B844" s="121"/>
      <c r="C844" s="2"/>
      <c r="D844" s="12"/>
      <c r="F844" s="32"/>
    </row>
    <row r="845" customFormat="false" ht="13.5" hidden="false" customHeight="false" outlineLevel="0" collapsed="false">
      <c r="A845" s="121"/>
      <c r="B845" s="121"/>
      <c r="C845" s="2"/>
      <c r="D845" s="12"/>
      <c r="F845" s="32"/>
    </row>
    <row r="846" customFormat="false" ht="13.5" hidden="false" customHeight="false" outlineLevel="0" collapsed="false">
      <c r="A846" s="121"/>
      <c r="B846" s="121"/>
      <c r="C846" s="2"/>
      <c r="D846" s="12"/>
      <c r="F846" s="32"/>
    </row>
    <row r="847" customFormat="false" ht="13.5" hidden="false" customHeight="false" outlineLevel="0" collapsed="false">
      <c r="A847" s="121"/>
      <c r="B847" s="121"/>
      <c r="C847" s="2"/>
      <c r="D847" s="12"/>
      <c r="F847" s="32"/>
    </row>
    <row r="848" customFormat="false" ht="13.5" hidden="false" customHeight="false" outlineLevel="0" collapsed="false">
      <c r="A848" s="121"/>
      <c r="B848" s="121"/>
      <c r="C848" s="2"/>
      <c r="D848" s="12"/>
      <c r="F848" s="32"/>
    </row>
    <row r="849" customFormat="false" ht="13.5" hidden="false" customHeight="false" outlineLevel="0" collapsed="false">
      <c r="A849" s="121"/>
      <c r="B849" s="121"/>
      <c r="C849" s="2"/>
      <c r="D849" s="12"/>
      <c r="F849" s="32"/>
    </row>
    <row r="850" customFormat="false" ht="13.5" hidden="false" customHeight="false" outlineLevel="0" collapsed="false">
      <c r="A850" s="121"/>
      <c r="B850" s="121"/>
      <c r="C850" s="2"/>
      <c r="D850" s="12"/>
      <c r="F850" s="32"/>
    </row>
    <row r="851" customFormat="false" ht="13.5" hidden="false" customHeight="false" outlineLevel="0" collapsed="false">
      <c r="A851" s="121"/>
      <c r="B851" s="121"/>
      <c r="C851" s="2"/>
      <c r="D851" s="12"/>
      <c r="F851" s="32"/>
    </row>
    <row r="852" customFormat="false" ht="13.5" hidden="false" customHeight="false" outlineLevel="0" collapsed="false">
      <c r="A852" s="121"/>
      <c r="B852" s="121"/>
      <c r="C852" s="2"/>
      <c r="D852" s="12"/>
      <c r="F852" s="32"/>
    </row>
    <row r="853" customFormat="false" ht="13.5" hidden="false" customHeight="false" outlineLevel="0" collapsed="false">
      <c r="A853" s="121"/>
      <c r="B853" s="121"/>
      <c r="C853" s="2"/>
      <c r="D853" s="12"/>
      <c r="F853" s="32"/>
    </row>
    <row r="854" customFormat="false" ht="13.5" hidden="false" customHeight="false" outlineLevel="0" collapsed="false">
      <c r="A854" s="121"/>
      <c r="B854" s="121"/>
      <c r="C854" s="2"/>
      <c r="D854" s="12"/>
      <c r="F854" s="32"/>
    </row>
    <row r="855" customFormat="false" ht="13.5" hidden="false" customHeight="false" outlineLevel="0" collapsed="false">
      <c r="A855" s="121"/>
      <c r="B855" s="121"/>
      <c r="C855" s="2"/>
      <c r="D855" s="12"/>
      <c r="F855" s="32"/>
    </row>
    <row r="856" customFormat="false" ht="13.5" hidden="false" customHeight="false" outlineLevel="0" collapsed="false">
      <c r="A856" s="121"/>
      <c r="B856" s="121"/>
      <c r="C856" s="2"/>
      <c r="D856" s="12"/>
      <c r="F856" s="32"/>
    </row>
    <row r="857" customFormat="false" ht="13.5" hidden="false" customHeight="false" outlineLevel="0" collapsed="false">
      <c r="A857" s="121"/>
      <c r="B857" s="121"/>
      <c r="C857" s="2"/>
      <c r="D857" s="12"/>
      <c r="F857" s="32"/>
    </row>
    <row r="858" customFormat="false" ht="13.5" hidden="false" customHeight="false" outlineLevel="0" collapsed="false">
      <c r="A858" s="121"/>
      <c r="B858" s="121"/>
      <c r="C858" s="2"/>
      <c r="D858" s="12"/>
      <c r="F858" s="32"/>
    </row>
    <row r="859" customFormat="false" ht="13.5" hidden="false" customHeight="false" outlineLevel="0" collapsed="false">
      <c r="A859" s="121"/>
      <c r="B859" s="121"/>
      <c r="C859" s="2"/>
      <c r="D859" s="12"/>
      <c r="F859" s="32"/>
    </row>
    <row r="860" customFormat="false" ht="13.5" hidden="false" customHeight="false" outlineLevel="0" collapsed="false">
      <c r="A860" s="121"/>
      <c r="B860" s="121"/>
      <c r="C860" s="2"/>
      <c r="D860" s="12"/>
      <c r="F860" s="32"/>
    </row>
    <row r="861" customFormat="false" ht="13.5" hidden="false" customHeight="false" outlineLevel="0" collapsed="false">
      <c r="A861" s="121"/>
      <c r="B861" s="121"/>
      <c r="C861" s="2"/>
      <c r="D861" s="12"/>
      <c r="F861" s="32"/>
    </row>
    <row r="862" customFormat="false" ht="13.5" hidden="false" customHeight="false" outlineLevel="0" collapsed="false">
      <c r="A862" s="121"/>
      <c r="B862" s="121"/>
      <c r="C862" s="2"/>
      <c r="D862" s="12"/>
      <c r="F862" s="32"/>
    </row>
    <row r="863" customFormat="false" ht="13.5" hidden="false" customHeight="false" outlineLevel="0" collapsed="false">
      <c r="A863" s="121"/>
      <c r="B863" s="121"/>
      <c r="C863" s="2"/>
      <c r="D863" s="12"/>
      <c r="F863" s="32"/>
    </row>
    <row r="864" customFormat="false" ht="13.5" hidden="false" customHeight="false" outlineLevel="0" collapsed="false">
      <c r="A864" s="121"/>
      <c r="B864" s="121"/>
      <c r="C864" s="2"/>
      <c r="D864" s="12"/>
      <c r="F864" s="32"/>
    </row>
    <row r="865" customFormat="false" ht="13.5" hidden="false" customHeight="false" outlineLevel="0" collapsed="false">
      <c r="A865" s="121"/>
      <c r="B865" s="121"/>
      <c r="C865" s="2"/>
      <c r="D865" s="12"/>
      <c r="F865" s="32"/>
    </row>
    <row r="866" customFormat="false" ht="13.5" hidden="false" customHeight="false" outlineLevel="0" collapsed="false">
      <c r="A866" s="121"/>
      <c r="B866" s="121"/>
      <c r="C866" s="2"/>
      <c r="D866" s="12"/>
      <c r="F866" s="32"/>
    </row>
    <row r="867" customFormat="false" ht="13.5" hidden="false" customHeight="false" outlineLevel="0" collapsed="false">
      <c r="A867" s="121"/>
      <c r="B867" s="121"/>
      <c r="C867" s="2"/>
      <c r="D867" s="12"/>
      <c r="F867" s="32"/>
    </row>
    <row r="868" customFormat="false" ht="13.5" hidden="false" customHeight="false" outlineLevel="0" collapsed="false">
      <c r="A868" s="121"/>
      <c r="B868" s="121"/>
      <c r="C868" s="2"/>
      <c r="D868" s="12"/>
      <c r="F868" s="32"/>
    </row>
    <row r="869" customFormat="false" ht="13.5" hidden="false" customHeight="false" outlineLevel="0" collapsed="false">
      <c r="A869" s="121"/>
      <c r="B869" s="121"/>
      <c r="C869" s="2"/>
      <c r="D869" s="12"/>
      <c r="F869" s="32"/>
    </row>
    <row r="870" customFormat="false" ht="13.5" hidden="false" customHeight="false" outlineLevel="0" collapsed="false">
      <c r="A870" s="121"/>
      <c r="B870" s="121"/>
      <c r="C870" s="2"/>
      <c r="D870" s="12"/>
      <c r="F870" s="32"/>
    </row>
    <row r="871" customFormat="false" ht="13.5" hidden="false" customHeight="false" outlineLevel="0" collapsed="false">
      <c r="A871" s="121"/>
      <c r="B871" s="121"/>
      <c r="C871" s="2"/>
      <c r="D871" s="12"/>
      <c r="F871" s="32"/>
    </row>
    <row r="872" customFormat="false" ht="13.5" hidden="false" customHeight="false" outlineLevel="0" collapsed="false">
      <c r="A872" s="121"/>
      <c r="B872" s="121"/>
      <c r="C872" s="2"/>
      <c r="D872" s="12"/>
      <c r="F872" s="32"/>
    </row>
    <row r="873" customFormat="false" ht="13.5" hidden="false" customHeight="false" outlineLevel="0" collapsed="false">
      <c r="A873" s="121"/>
      <c r="B873" s="121"/>
      <c r="C873" s="2"/>
      <c r="D873" s="12"/>
      <c r="F873" s="32"/>
    </row>
    <row r="874" customFormat="false" ht="13.5" hidden="false" customHeight="false" outlineLevel="0" collapsed="false">
      <c r="A874" s="121"/>
      <c r="B874" s="121"/>
      <c r="C874" s="2"/>
      <c r="D874" s="12"/>
      <c r="F874" s="32"/>
    </row>
    <row r="875" customFormat="false" ht="13.5" hidden="false" customHeight="false" outlineLevel="0" collapsed="false">
      <c r="A875" s="121"/>
      <c r="B875" s="121"/>
      <c r="C875" s="2"/>
      <c r="D875" s="12"/>
      <c r="F875" s="32"/>
    </row>
    <row r="876" customFormat="false" ht="13.5" hidden="false" customHeight="false" outlineLevel="0" collapsed="false">
      <c r="A876" s="121"/>
      <c r="B876" s="121"/>
      <c r="C876" s="2"/>
      <c r="D876" s="12"/>
      <c r="F876" s="32"/>
    </row>
    <row r="877" customFormat="false" ht="13.5" hidden="false" customHeight="false" outlineLevel="0" collapsed="false">
      <c r="A877" s="121"/>
      <c r="B877" s="121"/>
      <c r="C877" s="2"/>
      <c r="D877" s="12"/>
      <c r="F877" s="32"/>
    </row>
    <row r="878" customFormat="false" ht="13.5" hidden="false" customHeight="false" outlineLevel="0" collapsed="false">
      <c r="A878" s="121"/>
      <c r="B878" s="121"/>
      <c r="C878" s="2"/>
      <c r="D878" s="12"/>
      <c r="F878" s="32"/>
    </row>
    <row r="879" customFormat="false" ht="13.5" hidden="false" customHeight="false" outlineLevel="0" collapsed="false">
      <c r="A879" s="121"/>
      <c r="B879" s="121"/>
      <c r="C879" s="2"/>
      <c r="D879" s="12"/>
      <c r="F879" s="32"/>
    </row>
    <row r="880" customFormat="false" ht="13.5" hidden="false" customHeight="false" outlineLevel="0" collapsed="false">
      <c r="A880" s="121"/>
      <c r="B880" s="121"/>
      <c r="C880" s="2"/>
      <c r="D880" s="12"/>
      <c r="F880" s="32"/>
    </row>
    <row r="881" customFormat="false" ht="13.5" hidden="false" customHeight="false" outlineLevel="0" collapsed="false">
      <c r="A881" s="121"/>
      <c r="B881" s="121"/>
      <c r="C881" s="2"/>
      <c r="D881" s="12"/>
      <c r="F881" s="32"/>
    </row>
    <row r="882" customFormat="false" ht="13.5" hidden="false" customHeight="false" outlineLevel="0" collapsed="false">
      <c r="A882" s="121"/>
      <c r="B882" s="121"/>
      <c r="C882" s="2"/>
      <c r="D882" s="12"/>
      <c r="F882" s="32"/>
    </row>
    <row r="883" customFormat="false" ht="13.5" hidden="false" customHeight="false" outlineLevel="0" collapsed="false">
      <c r="A883" s="121"/>
      <c r="B883" s="121"/>
      <c r="C883" s="2"/>
      <c r="D883" s="12"/>
      <c r="F883" s="32"/>
    </row>
    <row r="884" customFormat="false" ht="13.5" hidden="false" customHeight="false" outlineLevel="0" collapsed="false">
      <c r="A884" s="121"/>
      <c r="B884" s="121"/>
      <c r="C884" s="2"/>
      <c r="D884" s="12"/>
      <c r="F884" s="32"/>
    </row>
    <row r="885" customFormat="false" ht="13.5" hidden="false" customHeight="false" outlineLevel="0" collapsed="false">
      <c r="A885" s="121"/>
      <c r="B885" s="121"/>
      <c r="C885" s="2"/>
      <c r="D885" s="12"/>
      <c r="F885" s="32"/>
    </row>
    <row r="886" customFormat="false" ht="13.5" hidden="false" customHeight="false" outlineLevel="0" collapsed="false">
      <c r="A886" s="121"/>
      <c r="B886" s="121"/>
      <c r="C886" s="2"/>
      <c r="D886" s="12"/>
      <c r="F886" s="32"/>
    </row>
    <row r="887" customFormat="false" ht="13.5" hidden="false" customHeight="false" outlineLevel="0" collapsed="false">
      <c r="A887" s="121"/>
      <c r="B887" s="121"/>
      <c r="C887" s="2"/>
      <c r="D887" s="12"/>
      <c r="F887" s="32"/>
    </row>
    <row r="888" customFormat="false" ht="13.5" hidden="false" customHeight="false" outlineLevel="0" collapsed="false">
      <c r="A888" s="121"/>
      <c r="B888" s="121"/>
      <c r="C888" s="2"/>
      <c r="D888" s="12"/>
      <c r="F888" s="32"/>
    </row>
    <row r="889" customFormat="false" ht="13.5" hidden="false" customHeight="false" outlineLevel="0" collapsed="false">
      <c r="A889" s="121"/>
      <c r="B889" s="121"/>
      <c r="C889" s="2"/>
      <c r="D889" s="12"/>
      <c r="F889" s="32"/>
    </row>
    <row r="890" customFormat="false" ht="13.5" hidden="false" customHeight="false" outlineLevel="0" collapsed="false">
      <c r="A890" s="121"/>
      <c r="B890" s="121"/>
      <c r="C890" s="2"/>
      <c r="D890" s="12"/>
      <c r="F890" s="32"/>
    </row>
    <row r="891" customFormat="false" ht="13.5" hidden="false" customHeight="false" outlineLevel="0" collapsed="false">
      <c r="A891" s="121"/>
      <c r="B891" s="121"/>
      <c r="C891" s="2"/>
      <c r="D891" s="12"/>
      <c r="F891" s="32"/>
    </row>
    <row r="892" customFormat="false" ht="13.5" hidden="false" customHeight="false" outlineLevel="0" collapsed="false">
      <c r="A892" s="121"/>
      <c r="B892" s="121"/>
      <c r="C892" s="2"/>
      <c r="D892" s="12"/>
      <c r="F892" s="32"/>
    </row>
    <row r="893" customFormat="false" ht="13.5" hidden="false" customHeight="false" outlineLevel="0" collapsed="false">
      <c r="A893" s="121"/>
      <c r="B893" s="121"/>
      <c r="C893" s="2"/>
      <c r="D893" s="12"/>
      <c r="F893" s="32"/>
    </row>
    <row r="894" customFormat="false" ht="13.5" hidden="false" customHeight="false" outlineLevel="0" collapsed="false">
      <c r="A894" s="121"/>
      <c r="B894" s="121"/>
      <c r="C894" s="2"/>
      <c r="D894" s="12"/>
      <c r="F894" s="32"/>
    </row>
    <row r="895" customFormat="false" ht="13.5" hidden="false" customHeight="false" outlineLevel="0" collapsed="false">
      <c r="A895" s="121"/>
      <c r="B895" s="121"/>
      <c r="C895" s="2"/>
      <c r="D895" s="12"/>
      <c r="F895" s="32"/>
    </row>
    <row r="896" customFormat="false" ht="13.5" hidden="false" customHeight="false" outlineLevel="0" collapsed="false">
      <c r="A896" s="121"/>
      <c r="B896" s="121"/>
      <c r="C896" s="2"/>
      <c r="D896" s="12"/>
      <c r="F896" s="32"/>
    </row>
    <row r="897" customFormat="false" ht="13.5" hidden="false" customHeight="false" outlineLevel="0" collapsed="false">
      <c r="A897" s="121"/>
      <c r="B897" s="121"/>
      <c r="C897" s="2"/>
      <c r="D897" s="12"/>
      <c r="F897" s="32"/>
    </row>
    <row r="898" customFormat="false" ht="13.5" hidden="false" customHeight="false" outlineLevel="0" collapsed="false">
      <c r="A898" s="121"/>
      <c r="B898" s="121"/>
      <c r="C898" s="2"/>
      <c r="D898" s="12"/>
      <c r="F898" s="32"/>
    </row>
    <row r="899" customFormat="false" ht="13.5" hidden="false" customHeight="false" outlineLevel="0" collapsed="false">
      <c r="A899" s="121"/>
      <c r="B899" s="121"/>
      <c r="C899" s="2"/>
      <c r="D899" s="12"/>
      <c r="F899" s="32"/>
    </row>
    <row r="900" customFormat="false" ht="13.5" hidden="false" customHeight="false" outlineLevel="0" collapsed="false">
      <c r="A900" s="121"/>
      <c r="B900" s="121"/>
      <c r="C900" s="2"/>
      <c r="D900" s="12"/>
      <c r="F900" s="32"/>
    </row>
    <row r="901" customFormat="false" ht="13.5" hidden="false" customHeight="false" outlineLevel="0" collapsed="false">
      <c r="A901" s="121"/>
      <c r="B901" s="121"/>
      <c r="C901" s="2"/>
      <c r="D901" s="12"/>
      <c r="F901" s="32"/>
    </row>
    <row r="902" customFormat="false" ht="13.5" hidden="false" customHeight="false" outlineLevel="0" collapsed="false">
      <c r="A902" s="121"/>
      <c r="B902" s="121"/>
      <c r="C902" s="2"/>
      <c r="D902" s="12"/>
      <c r="F902" s="32"/>
    </row>
    <row r="903" customFormat="false" ht="13.5" hidden="false" customHeight="false" outlineLevel="0" collapsed="false">
      <c r="A903" s="121"/>
      <c r="B903" s="121"/>
      <c r="C903" s="2"/>
      <c r="D903" s="12"/>
      <c r="F903" s="32"/>
    </row>
    <row r="904" customFormat="false" ht="13.5" hidden="false" customHeight="false" outlineLevel="0" collapsed="false">
      <c r="A904" s="121"/>
      <c r="B904" s="121"/>
      <c r="C904" s="2"/>
      <c r="D904" s="12"/>
      <c r="F904" s="32"/>
    </row>
    <row r="905" customFormat="false" ht="13.5" hidden="false" customHeight="false" outlineLevel="0" collapsed="false">
      <c r="A905" s="121"/>
      <c r="B905" s="121"/>
      <c r="C905" s="2"/>
      <c r="D905" s="12"/>
      <c r="F905" s="32"/>
    </row>
    <row r="906" customFormat="false" ht="13.5" hidden="false" customHeight="false" outlineLevel="0" collapsed="false">
      <c r="A906" s="121"/>
      <c r="B906" s="121"/>
      <c r="C906" s="2"/>
      <c r="D906" s="12"/>
      <c r="F906" s="32"/>
    </row>
    <row r="907" customFormat="false" ht="13.5" hidden="false" customHeight="false" outlineLevel="0" collapsed="false">
      <c r="A907" s="121"/>
      <c r="B907" s="121"/>
      <c r="C907" s="2"/>
      <c r="D907" s="12"/>
      <c r="F907" s="32"/>
    </row>
    <row r="908" customFormat="false" ht="13.5" hidden="false" customHeight="false" outlineLevel="0" collapsed="false">
      <c r="A908" s="121"/>
      <c r="B908" s="121"/>
      <c r="C908" s="2"/>
      <c r="D908" s="12"/>
      <c r="F908" s="32"/>
    </row>
    <row r="909" customFormat="false" ht="13.5" hidden="false" customHeight="false" outlineLevel="0" collapsed="false">
      <c r="A909" s="121"/>
      <c r="B909" s="121"/>
      <c r="C909" s="2"/>
      <c r="D909" s="12"/>
      <c r="F909" s="32"/>
    </row>
    <row r="910" customFormat="false" ht="13.5" hidden="false" customHeight="false" outlineLevel="0" collapsed="false">
      <c r="A910" s="121"/>
      <c r="B910" s="121"/>
      <c r="C910" s="2"/>
      <c r="D910" s="12"/>
      <c r="F910" s="32"/>
    </row>
    <row r="911" customFormat="false" ht="13.5" hidden="false" customHeight="false" outlineLevel="0" collapsed="false">
      <c r="A911" s="121"/>
      <c r="B911" s="121"/>
      <c r="C911" s="2"/>
      <c r="D911" s="12"/>
      <c r="F911" s="32"/>
    </row>
    <row r="912" customFormat="false" ht="13.5" hidden="false" customHeight="false" outlineLevel="0" collapsed="false">
      <c r="A912" s="121"/>
      <c r="B912" s="121"/>
      <c r="C912" s="2"/>
      <c r="D912" s="12"/>
      <c r="F912" s="32"/>
    </row>
    <row r="913" customFormat="false" ht="13.5" hidden="false" customHeight="false" outlineLevel="0" collapsed="false">
      <c r="A913" s="121"/>
      <c r="B913" s="121"/>
      <c r="C913" s="2"/>
      <c r="D913" s="12"/>
      <c r="F913" s="32"/>
    </row>
    <row r="914" customFormat="false" ht="13.5" hidden="false" customHeight="false" outlineLevel="0" collapsed="false">
      <c r="A914" s="121"/>
      <c r="B914" s="121"/>
      <c r="C914" s="2"/>
      <c r="D914" s="12"/>
      <c r="F914" s="32"/>
    </row>
    <row r="915" customFormat="false" ht="13.5" hidden="false" customHeight="false" outlineLevel="0" collapsed="false">
      <c r="A915" s="121"/>
      <c r="B915" s="121"/>
      <c r="C915" s="2"/>
      <c r="D915" s="12"/>
      <c r="F915" s="32"/>
    </row>
    <row r="916" customFormat="false" ht="13.5" hidden="false" customHeight="false" outlineLevel="0" collapsed="false">
      <c r="A916" s="121"/>
      <c r="B916" s="121"/>
      <c r="C916" s="2"/>
      <c r="D916" s="12"/>
      <c r="F916" s="32"/>
    </row>
    <row r="917" customFormat="false" ht="13.5" hidden="false" customHeight="false" outlineLevel="0" collapsed="false">
      <c r="A917" s="121"/>
      <c r="B917" s="121"/>
      <c r="C917" s="2"/>
      <c r="D917" s="12"/>
      <c r="F917" s="32"/>
    </row>
    <row r="918" customFormat="false" ht="13.5" hidden="false" customHeight="false" outlineLevel="0" collapsed="false">
      <c r="A918" s="121"/>
      <c r="B918" s="121"/>
      <c r="C918" s="2"/>
      <c r="D918" s="12"/>
      <c r="F918" s="32"/>
    </row>
    <row r="919" customFormat="false" ht="13.5" hidden="false" customHeight="false" outlineLevel="0" collapsed="false">
      <c r="A919" s="121"/>
      <c r="B919" s="121"/>
      <c r="C919" s="2"/>
      <c r="D919" s="12"/>
      <c r="F919" s="32"/>
    </row>
    <row r="920" customFormat="false" ht="13.5" hidden="false" customHeight="false" outlineLevel="0" collapsed="false">
      <c r="A920" s="121"/>
      <c r="B920" s="121"/>
      <c r="C920" s="2"/>
      <c r="D920" s="12"/>
      <c r="F920" s="32"/>
    </row>
    <row r="921" customFormat="false" ht="13.5" hidden="false" customHeight="false" outlineLevel="0" collapsed="false">
      <c r="A921" s="121"/>
      <c r="B921" s="121"/>
      <c r="C921" s="2"/>
      <c r="D921" s="12"/>
      <c r="F921" s="32"/>
    </row>
    <row r="922" customFormat="false" ht="13.5" hidden="false" customHeight="false" outlineLevel="0" collapsed="false">
      <c r="A922" s="121"/>
      <c r="B922" s="121"/>
      <c r="C922" s="2"/>
      <c r="D922" s="12"/>
      <c r="F922" s="32"/>
    </row>
    <row r="923" customFormat="false" ht="13.5" hidden="false" customHeight="false" outlineLevel="0" collapsed="false">
      <c r="A923" s="121"/>
      <c r="B923" s="121"/>
      <c r="C923" s="2"/>
      <c r="D923" s="12"/>
      <c r="F923" s="32"/>
    </row>
    <row r="924" customFormat="false" ht="13.5" hidden="false" customHeight="false" outlineLevel="0" collapsed="false">
      <c r="A924" s="121"/>
      <c r="B924" s="121"/>
      <c r="C924" s="2"/>
      <c r="D924" s="12"/>
      <c r="F924" s="32"/>
    </row>
    <row r="925" customFormat="false" ht="13.5" hidden="false" customHeight="false" outlineLevel="0" collapsed="false">
      <c r="A925" s="121"/>
      <c r="B925" s="121"/>
      <c r="C925" s="2"/>
      <c r="D925" s="12"/>
      <c r="F925" s="32"/>
    </row>
    <row r="926" customFormat="false" ht="13.5" hidden="false" customHeight="false" outlineLevel="0" collapsed="false">
      <c r="A926" s="121"/>
      <c r="B926" s="121"/>
      <c r="C926" s="2"/>
      <c r="D926" s="12"/>
      <c r="F926" s="32"/>
    </row>
    <row r="927" customFormat="false" ht="13.5" hidden="false" customHeight="false" outlineLevel="0" collapsed="false">
      <c r="A927" s="121"/>
      <c r="B927" s="121"/>
      <c r="C927" s="2"/>
      <c r="D927" s="12"/>
      <c r="F927" s="32"/>
    </row>
    <row r="928" customFormat="false" ht="13.5" hidden="false" customHeight="false" outlineLevel="0" collapsed="false">
      <c r="A928" s="121"/>
      <c r="B928" s="121"/>
      <c r="C928" s="2"/>
      <c r="D928" s="12"/>
      <c r="F928" s="32"/>
    </row>
    <row r="929" customFormat="false" ht="13.5" hidden="false" customHeight="false" outlineLevel="0" collapsed="false">
      <c r="A929" s="121"/>
      <c r="B929" s="121"/>
      <c r="C929" s="2"/>
      <c r="D929" s="12"/>
      <c r="F929" s="32"/>
    </row>
    <row r="930" customFormat="false" ht="13.5" hidden="false" customHeight="false" outlineLevel="0" collapsed="false">
      <c r="A930" s="121"/>
      <c r="B930" s="121"/>
      <c r="C930" s="2"/>
      <c r="D930" s="12"/>
      <c r="F930" s="32"/>
    </row>
    <row r="931" customFormat="false" ht="13.5" hidden="false" customHeight="false" outlineLevel="0" collapsed="false">
      <c r="A931" s="121"/>
      <c r="B931" s="121"/>
      <c r="C931" s="2"/>
      <c r="D931" s="12"/>
      <c r="F931" s="32"/>
    </row>
    <row r="932" customFormat="false" ht="13.5" hidden="false" customHeight="false" outlineLevel="0" collapsed="false">
      <c r="A932" s="121"/>
      <c r="B932" s="121"/>
      <c r="C932" s="2"/>
      <c r="D932" s="12"/>
      <c r="F932" s="32"/>
    </row>
    <row r="933" customFormat="false" ht="13.5" hidden="false" customHeight="false" outlineLevel="0" collapsed="false">
      <c r="A933" s="121"/>
      <c r="B933" s="121"/>
      <c r="C933" s="2"/>
      <c r="D933" s="12"/>
      <c r="F933" s="32"/>
    </row>
    <row r="934" customFormat="false" ht="13.5" hidden="false" customHeight="false" outlineLevel="0" collapsed="false">
      <c r="A934" s="121"/>
      <c r="B934" s="121"/>
      <c r="C934" s="2"/>
      <c r="D934" s="12"/>
      <c r="F934" s="32"/>
    </row>
    <row r="935" customFormat="false" ht="13.5" hidden="false" customHeight="false" outlineLevel="0" collapsed="false">
      <c r="A935" s="121"/>
      <c r="B935" s="121"/>
      <c r="C935" s="2"/>
      <c r="D935" s="12"/>
      <c r="F935" s="32"/>
    </row>
    <row r="936" customFormat="false" ht="13.5" hidden="false" customHeight="false" outlineLevel="0" collapsed="false">
      <c r="A936" s="121"/>
      <c r="B936" s="121"/>
      <c r="C936" s="2"/>
      <c r="D936" s="12"/>
      <c r="F936" s="32"/>
    </row>
    <row r="937" customFormat="false" ht="13.5" hidden="false" customHeight="false" outlineLevel="0" collapsed="false">
      <c r="A937" s="121"/>
      <c r="B937" s="121"/>
      <c r="C937" s="2"/>
      <c r="D937" s="12"/>
      <c r="F937" s="32"/>
    </row>
    <row r="938" customFormat="false" ht="13.5" hidden="false" customHeight="false" outlineLevel="0" collapsed="false">
      <c r="A938" s="121"/>
      <c r="B938" s="121"/>
      <c r="C938" s="2"/>
      <c r="D938" s="12"/>
      <c r="F938" s="32"/>
    </row>
    <row r="939" customFormat="false" ht="13.5" hidden="false" customHeight="false" outlineLevel="0" collapsed="false">
      <c r="A939" s="121"/>
      <c r="B939" s="121"/>
      <c r="C939" s="2"/>
      <c r="D939" s="12"/>
      <c r="F939" s="32"/>
    </row>
    <row r="940" customFormat="false" ht="13.5" hidden="false" customHeight="false" outlineLevel="0" collapsed="false">
      <c r="A940" s="121"/>
      <c r="B940" s="121"/>
      <c r="C940" s="2"/>
      <c r="D940" s="12"/>
      <c r="F940" s="32"/>
    </row>
    <row r="941" customFormat="false" ht="13.5" hidden="false" customHeight="false" outlineLevel="0" collapsed="false">
      <c r="A941" s="121"/>
      <c r="B941" s="121"/>
      <c r="C941" s="2"/>
      <c r="D941" s="12"/>
      <c r="F941" s="32"/>
    </row>
    <row r="942" customFormat="false" ht="13.5" hidden="false" customHeight="false" outlineLevel="0" collapsed="false">
      <c r="A942" s="121"/>
      <c r="B942" s="121"/>
      <c r="C942" s="2"/>
      <c r="D942" s="12"/>
      <c r="F942" s="32"/>
    </row>
    <row r="943" customFormat="false" ht="13.5" hidden="false" customHeight="false" outlineLevel="0" collapsed="false">
      <c r="A943" s="121"/>
      <c r="B943" s="121"/>
      <c r="C943" s="2"/>
      <c r="D943" s="12"/>
      <c r="F943" s="32"/>
    </row>
    <row r="944" customFormat="false" ht="13.5" hidden="false" customHeight="false" outlineLevel="0" collapsed="false">
      <c r="A944" s="121"/>
      <c r="B944" s="121"/>
      <c r="C944" s="2"/>
      <c r="D944" s="12"/>
      <c r="F944" s="32"/>
    </row>
    <row r="945" customFormat="false" ht="13.5" hidden="false" customHeight="false" outlineLevel="0" collapsed="false">
      <c r="A945" s="121"/>
      <c r="B945" s="121"/>
      <c r="C945" s="2"/>
      <c r="D945" s="12"/>
      <c r="F945" s="32"/>
    </row>
    <row r="946" customFormat="false" ht="13.5" hidden="false" customHeight="false" outlineLevel="0" collapsed="false">
      <c r="A946" s="121"/>
      <c r="B946" s="121"/>
      <c r="C946" s="2"/>
      <c r="D946" s="12"/>
      <c r="F946" s="32"/>
    </row>
    <row r="947" customFormat="false" ht="13.5" hidden="false" customHeight="false" outlineLevel="0" collapsed="false">
      <c r="A947" s="121"/>
      <c r="B947" s="121"/>
      <c r="C947" s="2"/>
      <c r="D947" s="12"/>
      <c r="F947" s="32"/>
    </row>
    <row r="948" customFormat="false" ht="13.5" hidden="false" customHeight="false" outlineLevel="0" collapsed="false">
      <c r="A948" s="121"/>
      <c r="B948" s="121"/>
      <c r="C948" s="2"/>
      <c r="D948" s="12"/>
      <c r="F948" s="32"/>
    </row>
    <row r="949" customFormat="false" ht="13.5" hidden="false" customHeight="false" outlineLevel="0" collapsed="false">
      <c r="A949" s="121"/>
      <c r="B949" s="121"/>
      <c r="C949" s="2"/>
      <c r="D949" s="12"/>
      <c r="F949" s="32"/>
    </row>
    <row r="950" customFormat="false" ht="13.5" hidden="false" customHeight="false" outlineLevel="0" collapsed="false">
      <c r="A950" s="121"/>
      <c r="B950" s="121"/>
      <c r="C950" s="2"/>
      <c r="D950" s="12"/>
      <c r="F950" s="32"/>
    </row>
    <row r="951" customFormat="false" ht="13.5" hidden="false" customHeight="false" outlineLevel="0" collapsed="false">
      <c r="A951" s="121"/>
      <c r="B951" s="121"/>
      <c r="C951" s="2"/>
      <c r="D951" s="12"/>
      <c r="F951" s="32"/>
    </row>
    <row r="952" customFormat="false" ht="13.5" hidden="false" customHeight="false" outlineLevel="0" collapsed="false">
      <c r="A952" s="121"/>
      <c r="B952" s="121"/>
      <c r="C952" s="2"/>
      <c r="D952" s="12"/>
      <c r="F952" s="32"/>
    </row>
    <row r="953" customFormat="false" ht="13.5" hidden="false" customHeight="false" outlineLevel="0" collapsed="false">
      <c r="A953" s="121"/>
      <c r="B953" s="121"/>
      <c r="C953" s="2"/>
      <c r="D953" s="12"/>
      <c r="F953" s="32"/>
    </row>
    <row r="954" customFormat="false" ht="13.5" hidden="false" customHeight="false" outlineLevel="0" collapsed="false">
      <c r="A954" s="121"/>
      <c r="B954" s="121"/>
      <c r="C954" s="2"/>
      <c r="D954" s="12"/>
      <c r="F954" s="32"/>
    </row>
    <row r="955" customFormat="false" ht="13.5" hidden="false" customHeight="false" outlineLevel="0" collapsed="false">
      <c r="A955" s="121"/>
      <c r="B955" s="121"/>
      <c r="C955" s="2"/>
      <c r="D955" s="12"/>
      <c r="F955" s="32"/>
    </row>
    <row r="956" customFormat="false" ht="13.5" hidden="false" customHeight="false" outlineLevel="0" collapsed="false">
      <c r="A956" s="121"/>
      <c r="B956" s="121"/>
      <c r="C956" s="2"/>
      <c r="D956" s="12"/>
      <c r="F956" s="32"/>
    </row>
    <row r="957" customFormat="false" ht="13.5" hidden="false" customHeight="false" outlineLevel="0" collapsed="false">
      <c r="A957" s="121"/>
      <c r="B957" s="121"/>
      <c r="C957" s="2"/>
      <c r="D957" s="12"/>
      <c r="F957" s="32"/>
    </row>
    <row r="958" customFormat="false" ht="13.5" hidden="false" customHeight="false" outlineLevel="0" collapsed="false">
      <c r="A958" s="121"/>
      <c r="B958" s="121"/>
      <c r="C958" s="2"/>
      <c r="D958" s="12"/>
      <c r="F958" s="32"/>
    </row>
    <row r="959" customFormat="false" ht="13.5" hidden="false" customHeight="false" outlineLevel="0" collapsed="false">
      <c r="A959" s="121"/>
      <c r="B959" s="121"/>
      <c r="C959" s="2"/>
      <c r="D959" s="12"/>
      <c r="F959" s="32"/>
    </row>
    <row r="960" customFormat="false" ht="13.5" hidden="false" customHeight="false" outlineLevel="0" collapsed="false">
      <c r="A960" s="121"/>
      <c r="B960" s="121"/>
      <c r="C960" s="2"/>
      <c r="D960" s="12"/>
      <c r="F960" s="32"/>
    </row>
    <row r="961" customFormat="false" ht="13.5" hidden="false" customHeight="false" outlineLevel="0" collapsed="false">
      <c r="A961" s="121"/>
      <c r="B961" s="121"/>
      <c r="C961" s="2"/>
      <c r="D961" s="12"/>
      <c r="F961" s="32"/>
    </row>
    <row r="962" customFormat="false" ht="13.5" hidden="false" customHeight="false" outlineLevel="0" collapsed="false">
      <c r="A962" s="121"/>
      <c r="B962" s="121"/>
      <c r="C962" s="2"/>
      <c r="D962" s="12"/>
      <c r="F962" s="32"/>
    </row>
    <row r="963" customFormat="false" ht="13.5" hidden="false" customHeight="false" outlineLevel="0" collapsed="false">
      <c r="A963" s="121"/>
      <c r="B963" s="121"/>
      <c r="C963" s="2"/>
      <c r="D963" s="12"/>
      <c r="F963" s="32"/>
    </row>
    <row r="964" customFormat="false" ht="13.5" hidden="false" customHeight="false" outlineLevel="0" collapsed="false">
      <c r="A964" s="121"/>
      <c r="B964" s="121"/>
      <c r="C964" s="2"/>
      <c r="D964" s="12"/>
      <c r="F964" s="32"/>
    </row>
    <row r="965" customFormat="false" ht="13.5" hidden="false" customHeight="false" outlineLevel="0" collapsed="false">
      <c r="A965" s="121"/>
      <c r="B965" s="121"/>
      <c r="C965" s="2"/>
      <c r="D965" s="12"/>
      <c r="F965" s="32"/>
    </row>
    <row r="966" customFormat="false" ht="13.5" hidden="false" customHeight="false" outlineLevel="0" collapsed="false">
      <c r="A966" s="121"/>
      <c r="B966" s="121"/>
      <c r="C966" s="2"/>
      <c r="D966" s="12"/>
      <c r="F966" s="32"/>
    </row>
    <row r="967" customFormat="false" ht="13.5" hidden="false" customHeight="false" outlineLevel="0" collapsed="false">
      <c r="A967" s="121"/>
      <c r="B967" s="121"/>
      <c r="C967" s="2"/>
      <c r="D967" s="12"/>
      <c r="F967" s="32"/>
    </row>
    <row r="968" customFormat="false" ht="13.5" hidden="false" customHeight="false" outlineLevel="0" collapsed="false">
      <c r="A968" s="121"/>
      <c r="B968" s="121"/>
      <c r="C968" s="2"/>
      <c r="D968" s="12"/>
      <c r="F968" s="32"/>
    </row>
    <row r="969" customFormat="false" ht="13.5" hidden="false" customHeight="false" outlineLevel="0" collapsed="false">
      <c r="A969" s="121"/>
      <c r="B969" s="121"/>
      <c r="C969" s="2"/>
      <c r="D969" s="12"/>
      <c r="F969" s="32"/>
    </row>
    <row r="970" customFormat="false" ht="13.5" hidden="false" customHeight="false" outlineLevel="0" collapsed="false">
      <c r="A970" s="121"/>
      <c r="B970" s="121"/>
      <c r="C970" s="2"/>
      <c r="D970" s="12"/>
      <c r="F970" s="32"/>
    </row>
    <row r="971" customFormat="false" ht="13.5" hidden="false" customHeight="false" outlineLevel="0" collapsed="false">
      <c r="A971" s="121"/>
      <c r="B971" s="121"/>
      <c r="C971" s="2"/>
      <c r="D971" s="12"/>
      <c r="F971" s="32"/>
    </row>
    <row r="972" customFormat="false" ht="13.5" hidden="false" customHeight="false" outlineLevel="0" collapsed="false">
      <c r="A972" s="121"/>
      <c r="B972" s="121"/>
      <c r="C972" s="2"/>
      <c r="D972" s="12"/>
      <c r="F972" s="32"/>
    </row>
    <row r="973" customFormat="false" ht="13.5" hidden="false" customHeight="false" outlineLevel="0" collapsed="false">
      <c r="A973" s="121"/>
      <c r="B973" s="121"/>
      <c r="C973" s="2"/>
      <c r="D973" s="12"/>
      <c r="F973" s="32"/>
    </row>
    <row r="974" customFormat="false" ht="13.5" hidden="false" customHeight="false" outlineLevel="0" collapsed="false">
      <c r="A974" s="121"/>
      <c r="B974" s="121"/>
      <c r="C974" s="2"/>
      <c r="D974" s="12"/>
      <c r="F974" s="32"/>
    </row>
    <row r="975" customFormat="false" ht="13.5" hidden="false" customHeight="false" outlineLevel="0" collapsed="false">
      <c r="A975" s="121"/>
      <c r="B975" s="121"/>
      <c r="C975" s="2"/>
      <c r="D975" s="12"/>
      <c r="F975" s="32"/>
    </row>
    <row r="976" customFormat="false" ht="13.5" hidden="false" customHeight="false" outlineLevel="0" collapsed="false">
      <c r="A976" s="121"/>
      <c r="B976" s="121"/>
      <c r="C976" s="2"/>
      <c r="D976" s="12"/>
      <c r="F976" s="32"/>
    </row>
    <row r="977" customFormat="false" ht="13.5" hidden="false" customHeight="false" outlineLevel="0" collapsed="false">
      <c r="A977" s="121"/>
      <c r="B977" s="121"/>
      <c r="C977" s="2"/>
      <c r="D977" s="12"/>
      <c r="F977" s="32"/>
    </row>
    <row r="978" customFormat="false" ht="13.5" hidden="false" customHeight="false" outlineLevel="0" collapsed="false">
      <c r="A978" s="121"/>
      <c r="B978" s="121"/>
      <c r="C978" s="2"/>
      <c r="D978" s="12"/>
      <c r="F978" s="32"/>
    </row>
    <row r="979" customFormat="false" ht="13.5" hidden="false" customHeight="false" outlineLevel="0" collapsed="false">
      <c r="A979" s="121"/>
      <c r="B979" s="121"/>
      <c r="C979" s="2"/>
      <c r="D979" s="12"/>
      <c r="F979" s="32"/>
    </row>
    <row r="980" customFormat="false" ht="13.5" hidden="false" customHeight="false" outlineLevel="0" collapsed="false">
      <c r="A980" s="121"/>
      <c r="B980" s="121"/>
      <c r="C980" s="2"/>
      <c r="D980" s="12"/>
      <c r="F980" s="32"/>
    </row>
    <row r="981" customFormat="false" ht="13.5" hidden="false" customHeight="false" outlineLevel="0" collapsed="false">
      <c r="A981" s="121"/>
      <c r="B981" s="121"/>
      <c r="C981" s="2"/>
      <c r="D981" s="12"/>
      <c r="F981" s="32"/>
    </row>
    <row r="982" customFormat="false" ht="13.5" hidden="false" customHeight="false" outlineLevel="0" collapsed="false">
      <c r="A982" s="121"/>
      <c r="B982" s="121"/>
      <c r="C982" s="2"/>
      <c r="D982" s="12"/>
      <c r="F982" s="32"/>
    </row>
    <row r="983" customFormat="false" ht="13.5" hidden="false" customHeight="false" outlineLevel="0" collapsed="false">
      <c r="A983" s="121"/>
      <c r="B983" s="121"/>
      <c r="C983" s="2"/>
      <c r="D983" s="12"/>
      <c r="F983" s="32"/>
    </row>
    <row r="984" customFormat="false" ht="13.5" hidden="false" customHeight="false" outlineLevel="0" collapsed="false">
      <c r="A984" s="121"/>
      <c r="B984" s="121"/>
      <c r="C984" s="2"/>
      <c r="D984" s="12"/>
      <c r="F984" s="32"/>
    </row>
    <row r="985" customFormat="false" ht="13.5" hidden="false" customHeight="false" outlineLevel="0" collapsed="false">
      <c r="A985" s="121"/>
      <c r="B985" s="121"/>
      <c r="C985" s="2"/>
      <c r="D985" s="12"/>
      <c r="F985" s="32"/>
    </row>
    <row r="986" customFormat="false" ht="13.5" hidden="false" customHeight="false" outlineLevel="0" collapsed="false">
      <c r="A986" s="121"/>
      <c r="B986" s="121"/>
      <c r="C986" s="2"/>
      <c r="D986" s="12"/>
      <c r="F986" s="32"/>
    </row>
    <row r="987" customFormat="false" ht="13.5" hidden="false" customHeight="false" outlineLevel="0" collapsed="false">
      <c r="A987" s="121"/>
      <c r="B987" s="121"/>
      <c r="C987" s="2"/>
      <c r="D987" s="12"/>
      <c r="F987" s="32"/>
    </row>
    <row r="988" customFormat="false" ht="13.5" hidden="false" customHeight="false" outlineLevel="0" collapsed="false">
      <c r="A988" s="121"/>
      <c r="B988" s="121"/>
      <c r="C988" s="2"/>
      <c r="D988" s="12"/>
      <c r="F988" s="32"/>
    </row>
    <row r="989" customFormat="false" ht="13.5" hidden="false" customHeight="false" outlineLevel="0" collapsed="false">
      <c r="A989" s="121"/>
      <c r="B989" s="121"/>
      <c r="C989" s="2"/>
      <c r="D989" s="12"/>
      <c r="F989" s="32"/>
    </row>
    <row r="990" customFormat="false" ht="13.5" hidden="false" customHeight="false" outlineLevel="0" collapsed="false">
      <c r="A990" s="121"/>
      <c r="B990" s="121"/>
      <c r="C990" s="2"/>
      <c r="D990" s="12"/>
      <c r="F990" s="32"/>
    </row>
    <row r="991" customFormat="false" ht="13.5" hidden="false" customHeight="false" outlineLevel="0" collapsed="false">
      <c r="A991" s="121"/>
      <c r="B991" s="121"/>
      <c r="C991" s="2"/>
      <c r="D991" s="12"/>
      <c r="F991" s="32"/>
    </row>
    <row r="992" customFormat="false" ht="13.5" hidden="false" customHeight="false" outlineLevel="0" collapsed="false">
      <c r="A992" s="121"/>
      <c r="B992" s="121"/>
      <c r="C992" s="2"/>
      <c r="D992" s="12"/>
      <c r="F992" s="32"/>
    </row>
    <row r="993" customFormat="false" ht="13.5" hidden="false" customHeight="false" outlineLevel="0" collapsed="false">
      <c r="A993" s="121"/>
      <c r="B993" s="121"/>
      <c r="C993" s="2"/>
      <c r="D993" s="12"/>
      <c r="F993" s="32"/>
    </row>
    <row r="994" customFormat="false" ht="13.5" hidden="false" customHeight="false" outlineLevel="0" collapsed="false">
      <c r="A994" s="121"/>
      <c r="B994" s="121"/>
      <c r="C994" s="2"/>
      <c r="D994" s="12"/>
      <c r="F994" s="32"/>
    </row>
    <row r="995" customFormat="false" ht="13.5" hidden="false" customHeight="false" outlineLevel="0" collapsed="false">
      <c r="A995" s="121"/>
      <c r="B995" s="121"/>
      <c r="C995" s="2"/>
      <c r="D995" s="12"/>
      <c r="F995" s="32"/>
    </row>
    <row r="996" customFormat="false" ht="13.5" hidden="false" customHeight="false" outlineLevel="0" collapsed="false">
      <c r="A996" s="121"/>
      <c r="B996" s="121"/>
      <c r="C996" s="2"/>
      <c r="D996" s="12"/>
      <c r="F996" s="32"/>
    </row>
    <row r="997" customFormat="false" ht="13.5" hidden="false" customHeight="false" outlineLevel="0" collapsed="false">
      <c r="A997" s="121"/>
      <c r="B997" s="121"/>
      <c r="C997" s="2"/>
      <c r="D997" s="12"/>
      <c r="F997" s="32"/>
    </row>
    <row r="998" customFormat="false" ht="13.5" hidden="false" customHeight="false" outlineLevel="0" collapsed="false">
      <c r="A998" s="121"/>
      <c r="B998" s="121"/>
      <c r="C998" s="2"/>
      <c r="D998" s="12"/>
      <c r="F998" s="32"/>
    </row>
    <row r="999" customFormat="false" ht="13.5" hidden="false" customHeight="false" outlineLevel="0" collapsed="false">
      <c r="A999" s="121"/>
      <c r="B999" s="121"/>
      <c r="C999" s="2"/>
      <c r="D999" s="12"/>
      <c r="F999" s="32"/>
    </row>
    <row r="1000" customFormat="false" ht="13.5" hidden="false" customHeight="false" outlineLevel="0" collapsed="false">
      <c r="A1000" s="121"/>
      <c r="B1000" s="121"/>
      <c r="C1000" s="2"/>
      <c r="D1000" s="12"/>
      <c r="F1000" s="32"/>
    </row>
    <row r="1001" customFormat="false" ht="13.5" hidden="false" customHeight="false" outlineLevel="0" collapsed="false">
      <c r="A1001" s="121"/>
      <c r="B1001" s="121"/>
      <c r="C1001" s="2"/>
      <c r="D1001" s="12"/>
      <c r="F1001" s="32"/>
    </row>
    <row r="1002" customFormat="false" ht="13.5" hidden="false" customHeight="false" outlineLevel="0" collapsed="false">
      <c r="A1002" s="121"/>
      <c r="B1002" s="121"/>
      <c r="C1002" s="2"/>
      <c r="D1002" s="12"/>
      <c r="F1002" s="32"/>
    </row>
    <row r="1003" customFormat="false" ht="13.5" hidden="false" customHeight="false" outlineLevel="0" collapsed="false">
      <c r="A1003" s="121"/>
      <c r="B1003" s="121"/>
      <c r="C1003" s="2"/>
      <c r="D1003" s="12"/>
      <c r="F1003" s="32"/>
    </row>
    <row r="1004" customFormat="false" ht="13.5" hidden="false" customHeight="false" outlineLevel="0" collapsed="false">
      <c r="A1004" s="121"/>
      <c r="B1004" s="121"/>
      <c r="C1004" s="2"/>
      <c r="D1004" s="12"/>
      <c r="F1004" s="32"/>
    </row>
    <row r="1005" customFormat="false" ht="13.5" hidden="false" customHeight="false" outlineLevel="0" collapsed="false">
      <c r="A1005" s="121"/>
      <c r="B1005" s="121"/>
      <c r="C1005" s="2"/>
      <c r="D1005" s="12"/>
      <c r="F1005" s="32"/>
    </row>
    <row r="1006" customFormat="false" ht="13.5" hidden="false" customHeight="false" outlineLevel="0" collapsed="false">
      <c r="A1006" s="121"/>
      <c r="B1006" s="121"/>
      <c r="C1006" s="2"/>
      <c r="D1006" s="12"/>
      <c r="F1006" s="32"/>
    </row>
    <row r="1007" customFormat="false" ht="13.5" hidden="false" customHeight="false" outlineLevel="0" collapsed="false">
      <c r="A1007" s="121"/>
      <c r="B1007" s="121"/>
      <c r="C1007" s="2"/>
      <c r="D1007" s="12"/>
      <c r="F1007" s="32"/>
    </row>
    <row r="1008" customFormat="false" ht="13.5" hidden="false" customHeight="false" outlineLevel="0" collapsed="false">
      <c r="A1008" s="121"/>
      <c r="B1008" s="121"/>
      <c r="C1008" s="2"/>
      <c r="D1008" s="12"/>
      <c r="F1008" s="32"/>
    </row>
    <row r="1009" customFormat="false" ht="13.5" hidden="false" customHeight="false" outlineLevel="0" collapsed="false">
      <c r="A1009" s="121"/>
      <c r="B1009" s="121"/>
      <c r="C1009" s="2"/>
      <c r="D1009" s="12"/>
      <c r="F1009" s="32"/>
    </row>
    <row r="1010" customFormat="false" ht="13.5" hidden="false" customHeight="false" outlineLevel="0" collapsed="false">
      <c r="A1010" s="121"/>
      <c r="B1010" s="121"/>
      <c r="C1010" s="2"/>
      <c r="D1010" s="12"/>
      <c r="F1010" s="32"/>
    </row>
    <row r="1011" customFormat="false" ht="13.5" hidden="false" customHeight="false" outlineLevel="0" collapsed="false">
      <c r="A1011" s="121"/>
      <c r="B1011" s="121"/>
      <c r="C1011" s="2"/>
      <c r="D1011" s="12"/>
      <c r="F1011" s="32"/>
    </row>
    <row r="1012" customFormat="false" ht="13.5" hidden="false" customHeight="false" outlineLevel="0" collapsed="false">
      <c r="A1012" s="121"/>
      <c r="B1012" s="121"/>
      <c r="C1012" s="2"/>
      <c r="D1012" s="12"/>
      <c r="F1012" s="32"/>
    </row>
    <row r="1013" customFormat="false" ht="13.5" hidden="false" customHeight="false" outlineLevel="0" collapsed="false">
      <c r="A1013" s="121"/>
      <c r="B1013" s="121"/>
      <c r="C1013" s="2"/>
      <c r="D1013" s="12"/>
      <c r="F1013" s="32"/>
    </row>
    <row r="1014" customFormat="false" ht="13.5" hidden="false" customHeight="false" outlineLevel="0" collapsed="false">
      <c r="A1014" s="121"/>
      <c r="B1014" s="121"/>
      <c r="C1014" s="2"/>
      <c r="D1014" s="12"/>
      <c r="F1014" s="32"/>
    </row>
    <row r="1015" customFormat="false" ht="13.5" hidden="false" customHeight="false" outlineLevel="0" collapsed="false">
      <c r="A1015" s="121"/>
      <c r="B1015" s="121"/>
      <c r="C1015" s="2"/>
      <c r="D1015" s="12"/>
      <c r="F1015" s="32"/>
    </row>
    <row r="1016" customFormat="false" ht="13.5" hidden="false" customHeight="false" outlineLevel="0" collapsed="false">
      <c r="A1016" s="121"/>
      <c r="B1016" s="121"/>
      <c r="C1016" s="2"/>
      <c r="D1016" s="12"/>
      <c r="F1016" s="32"/>
    </row>
    <row r="1017" customFormat="false" ht="13.5" hidden="false" customHeight="false" outlineLevel="0" collapsed="false">
      <c r="A1017" s="121"/>
      <c r="B1017" s="121"/>
      <c r="C1017" s="2"/>
      <c r="D1017" s="12"/>
      <c r="F1017" s="32"/>
    </row>
    <row r="1018" customFormat="false" ht="13.5" hidden="false" customHeight="false" outlineLevel="0" collapsed="false">
      <c r="A1018" s="121"/>
      <c r="B1018" s="121"/>
      <c r="C1018" s="2"/>
      <c r="D1018" s="12"/>
      <c r="F1018" s="32"/>
    </row>
    <row r="1019" customFormat="false" ht="13.5" hidden="false" customHeight="false" outlineLevel="0" collapsed="false">
      <c r="A1019" s="121"/>
      <c r="B1019" s="121"/>
      <c r="C1019" s="2"/>
      <c r="D1019" s="12"/>
      <c r="F1019" s="32"/>
    </row>
    <row r="1020" customFormat="false" ht="13.5" hidden="false" customHeight="false" outlineLevel="0" collapsed="false">
      <c r="A1020" s="121"/>
      <c r="B1020" s="121"/>
      <c r="C1020" s="2"/>
      <c r="D1020" s="12"/>
      <c r="F1020" s="32"/>
    </row>
    <row r="1021" customFormat="false" ht="13.5" hidden="false" customHeight="false" outlineLevel="0" collapsed="false">
      <c r="A1021" s="121"/>
      <c r="B1021" s="121"/>
      <c r="C1021" s="2"/>
      <c r="D1021" s="12"/>
      <c r="F1021" s="32"/>
    </row>
    <row r="1022" customFormat="false" ht="13.5" hidden="false" customHeight="false" outlineLevel="0" collapsed="false">
      <c r="A1022" s="121"/>
      <c r="B1022" s="121"/>
      <c r="C1022" s="2"/>
      <c r="D1022" s="12"/>
      <c r="F1022" s="32"/>
    </row>
    <row r="1023" customFormat="false" ht="13.5" hidden="false" customHeight="false" outlineLevel="0" collapsed="false">
      <c r="A1023" s="121"/>
      <c r="B1023" s="121"/>
      <c r="C1023" s="2"/>
      <c r="D1023" s="12"/>
      <c r="F1023" s="32"/>
    </row>
    <row r="1024" customFormat="false" ht="13.5" hidden="false" customHeight="false" outlineLevel="0" collapsed="false">
      <c r="A1024" s="121"/>
      <c r="B1024" s="121"/>
      <c r="C1024" s="2"/>
      <c r="D1024" s="12"/>
      <c r="F1024" s="32"/>
    </row>
    <row r="1025" customFormat="false" ht="13.5" hidden="false" customHeight="false" outlineLevel="0" collapsed="false">
      <c r="A1025" s="121"/>
      <c r="B1025" s="121"/>
      <c r="C1025" s="2"/>
      <c r="D1025" s="12"/>
      <c r="F1025" s="32"/>
    </row>
    <row r="1026" customFormat="false" ht="13.5" hidden="false" customHeight="false" outlineLevel="0" collapsed="false">
      <c r="A1026" s="121"/>
      <c r="B1026" s="121"/>
      <c r="C1026" s="2"/>
      <c r="D1026" s="12"/>
      <c r="F1026" s="32"/>
    </row>
    <row r="1027" customFormat="false" ht="13.5" hidden="false" customHeight="false" outlineLevel="0" collapsed="false">
      <c r="A1027" s="121"/>
      <c r="B1027" s="121"/>
      <c r="C1027" s="2"/>
      <c r="D1027" s="12"/>
      <c r="F1027" s="32"/>
    </row>
    <row r="1028" customFormat="false" ht="13.5" hidden="false" customHeight="false" outlineLevel="0" collapsed="false">
      <c r="A1028" s="121"/>
      <c r="B1028" s="121"/>
      <c r="C1028" s="2"/>
      <c r="D1028" s="12"/>
      <c r="F1028" s="32"/>
    </row>
    <row r="1029" customFormat="false" ht="13.5" hidden="false" customHeight="false" outlineLevel="0" collapsed="false">
      <c r="A1029" s="121"/>
      <c r="B1029" s="121"/>
      <c r="C1029" s="2"/>
      <c r="D1029" s="12"/>
      <c r="F1029" s="32"/>
    </row>
    <row r="1030" customFormat="false" ht="13.5" hidden="false" customHeight="false" outlineLevel="0" collapsed="false">
      <c r="A1030" s="121"/>
      <c r="B1030" s="121"/>
      <c r="C1030" s="2"/>
      <c r="D1030" s="12"/>
      <c r="F1030" s="32"/>
    </row>
    <row r="1031" customFormat="false" ht="13.5" hidden="false" customHeight="false" outlineLevel="0" collapsed="false">
      <c r="A1031" s="121"/>
      <c r="B1031" s="121"/>
      <c r="C1031" s="2"/>
      <c r="D1031" s="12"/>
      <c r="F1031" s="32"/>
    </row>
    <row r="1032" customFormat="false" ht="13.5" hidden="false" customHeight="false" outlineLevel="0" collapsed="false">
      <c r="A1032" s="121"/>
      <c r="B1032" s="121"/>
      <c r="C1032" s="2"/>
      <c r="D1032" s="12"/>
      <c r="F1032" s="32"/>
    </row>
    <row r="1033" customFormat="false" ht="13.5" hidden="false" customHeight="false" outlineLevel="0" collapsed="false">
      <c r="A1033" s="121"/>
      <c r="B1033" s="121"/>
      <c r="C1033" s="2"/>
      <c r="D1033" s="12"/>
      <c r="F1033" s="32"/>
    </row>
    <row r="1034" customFormat="false" ht="13.5" hidden="false" customHeight="false" outlineLevel="0" collapsed="false">
      <c r="A1034" s="121"/>
      <c r="B1034" s="121"/>
      <c r="C1034" s="2"/>
      <c r="D1034" s="12"/>
      <c r="F1034" s="32"/>
    </row>
    <row r="1035" customFormat="false" ht="13.5" hidden="false" customHeight="false" outlineLevel="0" collapsed="false">
      <c r="A1035" s="121"/>
      <c r="B1035" s="121"/>
      <c r="C1035" s="2"/>
      <c r="D1035" s="12"/>
      <c r="F1035" s="32"/>
    </row>
    <row r="1036" customFormat="false" ht="13.5" hidden="false" customHeight="false" outlineLevel="0" collapsed="false">
      <c r="A1036" s="121"/>
      <c r="B1036" s="121"/>
      <c r="C1036" s="2"/>
      <c r="D1036" s="12"/>
      <c r="F1036" s="32"/>
    </row>
    <row r="1037" customFormat="false" ht="13.5" hidden="false" customHeight="false" outlineLevel="0" collapsed="false">
      <c r="A1037" s="121"/>
      <c r="B1037" s="121"/>
      <c r="C1037" s="2"/>
      <c r="D1037" s="12"/>
      <c r="F1037" s="32"/>
    </row>
    <row r="1038" customFormat="false" ht="13.5" hidden="false" customHeight="false" outlineLevel="0" collapsed="false">
      <c r="A1038" s="121"/>
      <c r="B1038" s="121"/>
      <c r="C1038" s="2"/>
      <c r="D1038" s="12"/>
      <c r="F1038" s="32"/>
    </row>
    <row r="1039" customFormat="false" ht="13.5" hidden="false" customHeight="false" outlineLevel="0" collapsed="false">
      <c r="A1039" s="121"/>
      <c r="B1039" s="121"/>
      <c r="C1039" s="2"/>
      <c r="D1039" s="12"/>
      <c r="F1039" s="32"/>
    </row>
    <row r="1040" customFormat="false" ht="13.5" hidden="false" customHeight="false" outlineLevel="0" collapsed="false">
      <c r="A1040" s="121"/>
      <c r="B1040" s="121"/>
      <c r="C1040" s="2"/>
      <c r="D1040" s="12"/>
      <c r="F1040" s="32"/>
    </row>
    <row r="1041" customFormat="false" ht="13.5" hidden="false" customHeight="false" outlineLevel="0" collapsed="false">
      <c r="A1041" s="121"/>
      <c r="B1041" s="121"/>
      <c r="C1041" s="2"/>
      <c r="D1041" s="12"/>
      <c r="F1041" s="32"/>
    </row>
    <row r="1042" customFormat="false" ht="13.5" hidden="false" customHeight="false" outlineLevel="0" collapsed="false">
      <c r="A1042" s="121"/>
      <c r="B1042" s="121"/>
      <c r="C1042" s="2"/>
      <c r="D1042" s="12"/>
      <c r="F1042" s="32"/>
    </row>
    <row r="1043" customFormat="false" ht="13.5" hidden="false" customHeight="false" outlineLevel="0" collapsed="false">
      <c r="A1043" s="121"/>
      <c r="B1043" s="121"/>
      <c r="C1043" s="2"/>
      <c r="D1043" s="12"/>
      <c r="F1043" s="32"/>
    </row>
    <row r="1044" customFormat="false" ht="13.5" hidden="false" customHeight="false" outlineLevel="0" collapsed="false">
      <c r="A1044" s="121"/>
      <c r="B1044" s="121"/>
      <c r="C1044" s="2"/>
      <c r="D1044" s="12"/>
      <c r="F1044" s="32"/>
    </row>
    <row r="1045" customFormat="false" ht="13.5" hidden="false" customHeight="false" outlineLevel="0" collapsed="false">
      <c r="A1045" s="121"/>
      <c r="B1045" s="121"/>
      <c r="C1045" s="2"/>
      <c r="D1045" s="12"/>
      <c r="F1045" s="32"/>
    </row>
    <row r="1046" customFormat="false" ht="13.5" hidden="false" customHeight="false" outlineLevel="0" collapsed="false">
      <c r="A1046" s="121"/>
      <c r="B1046" s="121"/>
      <c r="C1046" s="2"/>
      <c r="D1046" s="12"/>
      <c r="F1046" s="32"/>
    </row>
    <row r="1047" customFormat="false" ht="13.5" hidden="false" customHeight="false" outlineLevel="0" collapsed="false">
      <c r="A1047" s="121"/>
      <c r="B1047" s="121"/>
      <c r="C1047" s="2"/>
      <c r="D1047" s="12"/>
      <c r="F1047" s="32"/>
    </row>
    <row r="1048" customFormat="false" ht="13.5" hidden="false" customHeight="false" outlineLevel="0" collapsed="false">
      <c r="A1048" s="121"/>
      <c r="B1048" s="121"/>
      <c r="C1048" s="2"/>
      <c r="D1048" s="12"/>
      <c r="F1048" s="32"/>
    </row>
    <row r="1049" customFormat="false" ht="13.5" hidden="false" customHeight="false" outlineLevel="0" collapsed="false">
      <c r="A1049" s="121"/>
      <c r="B1049" s="121"/>
      <c r="C1049" s="2"/>
      <c r="D1049" s="12"/>
      <c r="F1049" s="32"/>
    </row>
    <row r="1050" customFormat="false" ht="13.5" hidden="false" customHeight="false" outlineLevel="0" collapsed="false">
      <c r="A1050" s="121"/>
      <c r="B1050" s="121"/>
      <c r="C1050" s="2"/>
      <c r="D1050" s="12"/>
      <c r="F1050" s="32"/>
    </row>
    <row r="1051" customFormat="false" ht="13.5" hidden="false" customHeight="false" outlineLevel="0" collapsed="false">
      <c r="A1051" s="121"/>
      <c r="B1051" s="121"/>
      <c r="C1051" s="2"/>
      <c r="D1051" s="12"/>
      <c r="F1051" s="32"/>
    </row>
    <row r="1052" customFormat="false" ht="13.5" hidden="false" customHeight="false" outlineLevel="0" collapsed="false">
      <c r="A1052" s="121"/>
      <c r="B1052" s="121"/>
      <c r="C1052" s="2"/>
      <c r="D1052" s="12"/>
      <c r="F1052" s="32"/>
    </row>
    <row r="1053" customFormat="false" ht="13.5" hidden="false" customHeight="false" outlineLevel="0" collapsed="false">
      <c r="A1053" s="121"/>
      <c r="B1053" s="121"/>
      <c r="C1053" s="2"/>
      <c r="D1053" s="12"/>
      <c r="F1053" s="32"/>
    </row>
    <row r="1054" customFormat="false" ht="13.5" hidden="false" customHeight="false" outlineLevel="0" collapsed="false">
      <c r="A1054" s="121"/>
      <c r="B1054" s="121"/>
      <c r="C1054" s="2"/>
      <c r="D1054" s="12"/>
      <c r="F1054" s="32"/>
    </row>
    <row r="1055" customFormat="false" ht="13.5" hidden="false" customHeight="false" outlineLevel="0" collapsed="false">
      <c r="A1055" s="121"/>
      <c r="B1055" s="121"/>
      <c r="C1055" s="2"/>
      <c r="D1055" s="12"/>
      <c r="F1055" s="32"/>
    </row>
    <row r="1056" customFormat="false" ht="13.5" hidden="false" customHeight="false" outlineLevel="0" collapsed="false">
      <c r="A1056" s="121"/>
      <c r="B1056" s="121"/>
      <c r="C1056" s="2"/>
      <c r="D1056" s="12"/>
      <c r="F1056" s="32"/>
    </row>
    <row r="1057" customFormat="false" ht="13.5" hidden="false" customHeight="false" outlineLevel="0" collapsed="false">
      <c r="A1057" s="121"/>
      <c r="B1057" s="121"/>
      <c r="C1057" s="2"/>
      <c r="D1057" s="12"/>
      <c r="F1057" s="32"/>
    </row>
    <row r="1058" customFormat="false" ht="13.5" hidden="false" customHeight="false" outlineLevel="0" collapsed="false">
      <c r="A1058" s="121"/>
      <c r="B1058" s="121"/>
      <c r="C1058" s="2"/>
      <c r="D1058" s="12"/>
      <c r="F1058" s="32"/>
    </row>
    <row r="1059" customFormat="false" ht="13.5" hidden="false" customHeight="false" outlineLevel="0" collapsed="false">
      <c r="A1059" s="121"/>
      <c r="B1059" s="121"/>
      <c r="C1059" s="2"/>
      <c r="D1059" s="12"/>
      <c r="F1059" s="32"/>
    </row>
    <row r="1060" customFormat="false" ht="13.5" hidden="false" customHeight="false" outlineLevel="0" collapsed="false">
      <c r="A1060" s="121"/>
      <c r="B1060" s="121"/>
      <c r="C1060" s="2"/>
      <c r="D1060" s="12"/>
      <c r="F1060" s="32"/>
    </row>
    <row r="1061" customFormat="false" ht="13.5" hidden="false" customHeight="false" outlineLevel="0" collapsed="false">
      <c r="A1061" s="121"/>
      <c r="B1061" s="121"/>
      <c r="C1061" s="2"/>
      <c r="D1061" s="12"/>
      <c r="F1061" s="32"/>
    </row>
    <row r="1062" customFormat="false" ht="13.5" hidden="false" customHeight="false" outlineLevel="0" collapsed="false">
      <c r="A1062" s="121"/>
      <c r="B1062" s="121"/>
      <c r="C1062" s="2"/>
      <c r="D1062" s="12"/>
      <c r="F1062" s="32"/>
    </row>
    <row r="1063" customFormat="false" ht="13.5" hidden="false" customHeight="false" outlineLevel="0" collapsed="false">
      <c r="A1063" s="121"/>
      <c r="B1063" s="121"/>
      <c r="C1063" s="2"/>
      <c r="D1063" s="12"/>
      <c r="F1063" s="32"/>
    </row>
    <row r="1064" customFormat="false" ht="13.5" hidden="false" customHeight="false" outlineLevel="0" collapsed="false">
      <c r="A1064" s="121"/>
      <c r="B1064" s="121"/>
      <c r="C1064" s="2"/>
      <c r="D1064" s="12"/>
      <c r="F1064" s="32"/>
    </row>
    <row r="1065" customFormat="false" ht="13.5" hidden="false" customHeight="false" outlineLevel="0" collapsed="false">
      <c r="A1065" s="121"/>
      <c r="B1065" s="121"/>
      <c r="C1065" s="2"/>
      <c r="D1065" s="12"/>
      <c r="F1065" s="32"/>
    </row>
    <row r="1066" customFormat="false" ht="13.5" hidden="false" customHeight="false" outlineLevel="0" collapsed="false">
      <c r="A1066" s="121"/>
      <c r="B1066" s="121"/>
      <c r="C1066" s="2"/>
      <c r="D1066" s="12"/>
      <c r="F1066" s="32"/>
    </row>
    <row r="1067" customFormat="false" ht="13.5" hidden="false" customHeight="false" outlineLevel="0" collapsed="false">
      <c r="A1067" s="121"/>
      <c r="B1067" s="121"/>
      <c r="C1067" s="2"/>
      <c r="D1067" s="12"/>
      <c r="F1067" s="32"/>
    </row>
    <row r="1068" customFormat="false" ht="13.5" hidden="false" customHeight="false" outlineLevel="0" collapsed="false">
      <c r="A1068" s="121"/>
      <c r="B1068" s="121"/>
      <c r="C1068" s="2"/>
      <c r="D1068" s="12"/>
      <c r="F1068" s="32"/>
    </row>
    <row r="1069" customFormat="false" ht="13.5" hidden="false" customHeight="false" outlineLevel="0" collapsed="false">
      <c r="A1069" s="121"/>
      <c r="B1069" s="121"/>
      <c r="C1069" s="2"/>
      <c r="D1069" s="12"/>
      <c r="F1069" s="32"/>
    </row>
    <row r="1070" customFormat="false" ht="13.5" hidden="false" customHeight="false" outlineLevel="0" collapsed="false">
      <c r="A1070" s="121"/>
      <c r="B1070" s="121"/>
      <c r="C1070" s="2"/>
      <c r="D1070" s="12"/>
      <c r="F1070" s="32"/>
    </row>
    <row r="1071" customFormat="false" ht="13.5" hidden="false" customHeight="false" outlineLevel="0" collapsed="false">
      <c r="A1071" s="121"/>
      <c r="B1071" s="121"/>
      <c r="C1071" s="2"/>
      <c r="D1071" s="12"/>
      <c r="F1071" s="32"/>
    </row>
    <row r="1072" customFormat="false" ht="13.5" hidden="false" customHeight="false" outlineLevel="0" collapsed="false">
      <c r="A1072" s="121"/>
      <c r="B1072" s="121"/>
      <c r="C1072" s="2"/>
      <c r="D1072" s="12"/>
      <c r="F1072" s="32"/>
    </row>
    <row r="1073" customFormat="false" ht="13.5" hidden="false" customHeight="false" outlineLevel="0" collapsed="false">
      <c r="A1073" s="121"/>
      <c r="B1073" s="121"/>
      <c r="C1073" s="2"/>
      <c r="D1073" s="12"/>
      <c r="F1073" s="32"/>
    </row>
    <row r="1074" customFormat="false" ht="13.5" hidden="false" customHeight="false" outlineLevel="0" collapsed="false">
      <c r="A1074" s="121"/>
      <c r="B1074" s="121"/>
      <c r="C1074" s="2"/>
      <c r="D1074" s="12"/>
      <c r="F1074" s="32"/>
    </row>
    <row r="1075" customFormat="false" ht="13.5" hidden="false" customHeight="false" outlineLevel="0" collapsed="false">
      <c r="A1075" s="121"/>
      <c r="B1075" s="121"/>
      <c r="C1075" s="2"/>
      <c r="D1075" s="12"/>
      <c r="F1075" s="32"/>
    </row>
    <row r="1076" customFormat="false" ht="13.5" hidden="false" customHeight="false" outlineLevel="0" collapsed="false">
      <c r="A1076" s="121"/>
      <c r="B1076" s="121"/>
      <c r="C1076" s="2"/>
      <c r="D1076" s="12"/>
      <c r="F1076" s="32"/>
    </row>
    <row r="1077" customFormat="false" ht="13.5" hidden="false" customHeight="false" outlineLevel="0" collapsed="false">
      <c r="A1077" s="121"/>
      <c r="B1077" s="121"/>
      <c r="C1077" s="2"/>
      <c r="D1077" s="12"/>
      <c r="F1077" s="32"/>
    </row>
    <row r="1078" customFormat="false" ht="13.5" hidden="false" customHeight="false" outlineLevel="0" collapsed="false">
      <c r="A1078" s="121"/>
      <c r="B1078" s="121"/>
      <c r="C1078" s="2"/>
      <c r="D1078" s="12"/>
      <c r="F1078" s="32"/>
    </row>
    <row r="1079" customFormat="false" ht="13.5" hidden="false" customHeight="false" outlineLevel="0" collapsed="false">
      <c r="A1079" s="121"/>
      <c r="B1079" s="121"/>
      <c r="C1079" s="2"/>
      <c r="D1079" s="12"/>
      <c r="F1079" s="32"/>
    </row>
    <row r="1080" customFormat="false" ht="13.5" hidden="false" customHeight="false" outlineLevel="0" collapsed="false">
      <c r="A1080" s="121"/>
      <c r="B1080" s="121"/>
      <c r="C1080" s="2"/>
      <c r="D1080" s="12"/>
      <c r="F1080" s="32"/>
    </row>
    <row r="1081" customFormat="false" ht="13.5" hidden="false" customHeight="false" outlineLevel="0" collapsed="false">
      <c r="A1081" s="121"/>
      <c r="B1081" s="121"/>
      <c r="C1081" s="2"/>
      <c r="D1081" s="12"/>
      <c r="F1081" s="32"/>
    </row>
    <row r="1082" customFormat="false" ht="13.5" hidden="false" customHeight="false" outlineLevel="0" collapsed="false">
      <c r="A1082" s="121"/>
      <c r="B1082" s="121"/>
      <c r="C1082" s="2"/>
      <c r="D1082" s="12"/>
      <c r="F1082" s="32"/>
    </row>
    <row r="1083" customFormat="false" ht="13.5" hidden="false" customHeight="false" outlineLevel="0" collapsed="false">
      <c r="A1083" s="121"/>
      <c r="B1083" s="121"/>
      <c r="C1083" s="2"/>
      <c r="D1083" s="12"/>
      <c r="F1083" s="32"/>
    </row>
    <row r="1084" customFormat="false" ht="13.5" hidden="false" customHeight="false" outlineLevel="0" collapsed="false">
      <c r="A1084" s="121"/>
      <c r="B1084" s="121"/>
      <c r="C1084" s="2"/>
      <c r="D1084" s="12"/>
      <c r="F1084" s="32"/>
    </row>
    <row r="1085" customFormat="false" ht="13.5" hidden="false" customHeight="false" outlineLevel="0" collapsed="false">
      <c r="A1085" s="121"/>
      <c r="B1085" s="121"/>
      <c r="C1085" s="2"/>
      <c r="D1085" s="12"/>
      <c r="F1085" s="32"/>
    </row>
    <row r="1086" customFormat="false" ht="13.5" hidden="false" customHeight="false" outlineLevel="0" collapsed="false">
      <c r="A1086" s="121"/>
      <c r="B1086" s="121"/>
      <c r="C1086" s="2"/>
      <c r="D1086" s="12"/>
      <c r="F1086" s="32"/>
    </row>
    <row r="1087" customFormat="false" ht="13.5" hidden="false" customHeight="false" outlineLevel="0" collapsed="false">
      <c r="A1087" s="121"/>
      <c r="B1087" s="121"/>
      <c r="C1087" s="2"/>
      <c r="D1087" s="12"/>
      <c r="F1087" s="32"/>
    </row>
    <row r="1088" customFormat="false" ht="13.5" hidden="false" customHeight="false" outlineLevel="0" collapsed="false">
      <c r="A1088" s="121"/>
      <c r="B1088" s="121"/>
      <c r="C1088" s="2"/>
      <c r="D1088" s="12"/>
      <c r="F1088" s="32"/>
    </row>
    <row r="1089" customFormat="false" ht="13.5" hidden="false" customHeight="false" outlineLevel="0" collapsed="false">
      <c r="A1089" s="121"/>
      <c r="B1089" s="121"/>
      <c r="C1089" s="2"/>
      <c r="D1089" s="12"/>
      <c r="F1089" s="32"/>
    </row>
    <row r="1090" customFormat="false" ht="13.5" hidden="false" customHeight="false" outlineLevel="0" collapsed="false">
      <c r="A1090" s="121"/>
      <c r="B1090" s="121"/>
      <c r="C1090" s="2"/>
      <c r="D1090" s="12"/>
      <c r="F1090" s="32"/>
    </row>
    <row r="1091" customFormat="false" ht="13.5" hidden="false" customHeight="false" outlineLevel="0" collapsed="false">
      <c r="A1091" s="121"/>
      <c r="B1091" s="121"/>
      <c r="C1091" s="2"/>
      <c r="D1091" s="12"/>
      <c r="F1091" s="32"/>
    </row>
    <row r="1092" customFormat="false" ht="13.5" hidden="false" customHeight="false" outlineLevel="0" collapsed="false">
      <c r="A1092" s="121"/>
      <c r="B1092" s="121"/>
      <c r="C1092" s="2"/>
      <c r="D1092" s="12"/>
      <c r="F1092" s="32"/>
    </row>
    <row r="1093" customFormat="false" ht="13.5" hidden="false" customHeight="false" outlineLevel="0" collapsed="false">
      <c r="A1093" s="121"/>
      <c r="B1093" s="121"/>
      <c r="C1093" s="2"/>
      <c r="D1093" s="12"/>
      <c r="F1093" s="32"/>
    </row>
    <row r="1094" customFormat="false" ht="13.5" hidden="false" customHeight="false" outlineLevel="0" collapsed="false">
      <c r="A1094" s="121"/>
      <c r="B1094" s="121"/>
      <c r="C1094" s="2"/>
      <c r="D1094" s="12"/>
      <c r="F1094" s="32"/>
    </row>
    <row r="1095" customFormat="false" ht="13.5" hidden="false" customHeight="false" outlineLevel="0" collapsed="false">
      <c r="A1095" s="121"/>
      <c r="B1095" s="121"/>
      <c r="C1095" s="2"/>
      <c r="D1095" s="12"/>
      <c r="F1095" s="32"/>
    </row>
    <row r="1096" customFormat="false" ht="13.5" hidden="false" customHeight="false" outlineLevel="0" collapsed="false">
      <c r="A1096" s="121"/>
      <c r="B1096" s="121"/>
      <c r="C1096" s="2"/>
      <c r="D1096" s="12"/>
      <c r="F1096" s="32"/>
    </row>
    <row r="1097" customFormat="false" ht="13.5" hidden="false" customHeight="false" outlineLevel="0" collapsed="false">
      <c r="A1097" s="121"/>
      <c r="B1097" s="121"/>
      <c r="C1097" s="2"/>
      <c r="D1097" s="12"/>
      <c r="F1097" s="32"/>
    </row>
    <row r="1098" customFormat="false" ht="13.5" hidden="false" customHeight="false" outlineLevel="0" collapsed="false">
      <c r="A1098" s="121"/>
      <c r="B1098" s="121"/>
      <c r="C1098" s="2"/>
      <c r="D1098" s="12"/>
      <c r="F1098" s="32"/>
    </row>
    <row r="1099" customFormat="false" ht="13.5" hidden="false" customHeight="false" outlineLevel="0" collapsed="false">
      <c r="A1099" s="121"/>
      <c r="B1099" s="121"/>
      <c r="C1099" s="2"/>
      <c r="D1099" s="12"/>
      <c r="F1099" s="32"/>
    </row>
    <row r="1100" customFormat="false" ht="13.5" hidden="false" customHeight="false" outlineLevel="0" collapsed="false">
      <c r="A1100" s="121"/>
      <c r="B1100" s="121"/>
      <c r="C1100" s="2"/>
      <c r="D1100" s="12"/>
      <c r="F1100" s="32"/>
    </row>
    <row r="1101" customFormat="false" ht="13.5" hidden="false" customHeight="false" outlineLevel="0" collapsed="false">
      <c r="A1101" s="121"/>
      <c r="B1101" s="121"/>
      <c r="C1101" s="2"/>
      <c r="D1101" s="12"/>
      <c r="F1101" s="32"/>
    </row>
    <row r="1102" customFormat="false" ht="13.5" hidden="false" customHeight="false" outlineLevel="0" collapsed="false">
      <c r="A1102" s="121"/>
      <c r="B1102" s="121"/>
      <c r="C1102" s="2"/>
      <c r="D1102" s="12"/>
      <c r="F1102" s="32"/>
    </row>
    <row r="1103" customFormat="false" ht="13.5" hidden="false" customHeight="false" outlineLevel="0" collapsed="false">
      <c r="A1103" s="121"/>
      <c r="B1103" s="121"/>
      <c r="C1103" s="2"/>
      <c r="D1103" s="12"/>
      <c r="F1103" s="32"/>
    </row>
    <row r="1104" customFormat="false" ht="13.5" hidden="false" customHeight="false" outlineLevel="0" collapsed="false">
      <c r="A1104" s="121"/>
      <c r="B1104" s="121"/>
      <c r="C1104" s="2"/>
      <c r="D1104" s="12"/>
      <c r="F1104" s="32"/>
    </row>
    <row r="1105" customFormat="false" ht="13.5" hidden="false" customHeight="false" outlineLevel="0" collapsed="false">
      <c r="A1105" s="121"/>
      <c r="B1105" s="121"/>
      <c r="C1105" s="2"/>
      <c r="D1105" s="12"/>
      <c r="F1105" s="32"/>
    </row>
    <row r="1106" customFormat="false" ht="13.5" hidden="false" customHeight="false" outlineLevel="0" collapsed="false">
      <c r="A1106" s="121"/>
      <c r="B1106" s="121"/>
      <c r="C1106" s="2"/>
      <c r="D1106" s="12"/>
      <c r="F1106" s="32"/>
    </row>
    <row r="1107" customFormat="false" ht="13.5" hidden="false" customHeight="false" outlineLevel="0" collapsed="false">
      <c r="A1107" s="121"/>
      <c r="B1107" s="121"/>
      <c r="C1107" s="2"/>
      <c r="D1107" s="12"/>
      <c r="F1107" s="32"/>
    </row>
    <row r="1108" customFormat="false" ht="13.5" hidden="false" customHeight="false" outlineLevel="0" collapsed="false">
      <c r="A1108" s="121"/>
      <c r="B1108" s="121"/>
      <c r="C1108" s="2"/>
      <c r="D1108" s="12"/>
      <c r="F1108" s="32"/>
    </row>
    <row r="1109" customFormat="false" ht="13.5" hidden="false" customHeight="false" outlineLevel="0" collapsed="false">
      <c r="A1109" s="121"/>
      <c r="B1109" s="121"/>
      <c r="C1109" s="2"/>
      <c r="D1109" s="12"/>
      <c r="F1109" s="32"/>
    </row>
    <row r="1110" customFormat="false" ht="13.5" hidden="false" customHeight="false" outlineLevel="0" collapsed="false">
      <c r="A1110" s="121"/>
      <c r="B1110" s="121"/>
      <c r="C1110" s="2"/>
      <c r="D1110" s="12"/>
      <c r="F1110" s="32"/>
    </row>
    <row r="1111" customFormat="false" ht="13.5" hidden="false" customHeight="false" outlineLevel="0" collapsed="false">
      <c r="A1111" s="121"/>
      <c r="B1111" s="121"/>
      <c r="C1111" s="2"/>
      <c r="D1111" s="12"/>
      <c r="F1111" s="32"/>
    </row>
    <row r="1112" customFormat="false" ht="13.5" hidden="false" customHeight="false" outlineLevel="0" collapsed="false">
      <c r="A1112" s="121"/>
      <c r="B1112" s="121"/>
      <c r="C1112" s="2"/>
      <c r="D1112" s="12"/>
      <c r="F1112" s="32"/>
    </row>
    <row r="1113" customFormat="false" ht="13.5" hidden="false" customHeight="false" outlineLevel="0" collapsed="false">
      <c r="A1113" s="121"/>
      <c r="B1113" s="121"/>
      <c r="C1113" s="2"/>
      <c r="D1113" s="12"/>
      <c r="F1113" s="32"/>
    </row>
    <row r="1114" customFormat="false" ht="13.5" hidden="false" customHeight="false" outlineLevel="0" collapsed="false">
      <c r="A1114" s="121"/>
      <c r="B1114" s="121"/>
      <c r="C1114" s="2"/>
      <c r="D1114" s="12"/>
      <c r="F1114" s="32"/>
    </row>
    <row r="1115" customFormat="false" ht="13.5" hidden="false" customHeight="false" outlineLevel="0" collapsed="false">
      <c r="A1115" s="121"/>
      <c r="B1115" s="121"/>
      <c r="C1115" s="2"/>
      <c r="D1115" s="12"/>
      <c r="F1115" s="32"/>
    </row>
    <row r="1116" customFormat="false" ht="13.5" hidden="false" customHeight="false" outlineLevel="0" collapsed="false">
      <c r="A1116" s="121"/>
      <c r="B1116" s="121"/>
      <c r="C1116" s="2"/>
      <c r="D1116" s="12"/>
      <c r="F1116" s="32"/>
    </row>
    <row r="1117" customFormat="false" ht="13.5" hidden="false" customHeight="false" outlineLevel="0" collapsed="false">
      <c r="A1117" s="121"/>
      <c r="B1117" s="121"/>
      <c r="C1117" s="2"/>
      <c r="D1117" s="12"/>
      <c r="F1117" s="32"/>
    </row>
    <row r="1118" customFormat="false" ht="13.5" hidden="false" customHeight="false" outlineLevel="0" collapsed="false">
      <c r="A1118" s="121"/>
      <c r="B1118" s="121"/>
      <c r="C1118" s="2"/>
      <c r="D1118" s="12"/>
      <c r="F1118" s="32"/>
    </row>
    <row r="1119" customFormat="false" ht="13.5" hidden="false" customHeight="false" outlineLevel="0" collapsed="false">
      <c r="A1119" s="121"/>
      <c r="B1119" s="121"/>
      <c r="C1119" s="2"/>
      <c r="D1119" s="12"/>
      <c r="F1119" s="32"/>
    </row>
    <row r="1120" customFormat="false" ht="13.5" hidden="false" customHeight="false" outlineLevel="0" collapsed="false">
      <c r="A1120" s="121"/>
      <c r="B1120" s="121"/>
      <c r="C1120" s="2"/>
      <c r="D1120" s="12"/>
      <c r="F1120" s="32"/>
    </row>
    <row r="1121" customFormat="false" ht="13.5" hidden="false" customHeight="false" outlineLevel="0" collapsed="false">
      <c r="A1121" s="121"/>
      <c r="B1121" s="121"/>
      <c r="C1121" s="2"/>
      <c r="D1121" s="12"/>
      <c r="F1121" s="32"/>
    </row>
    <row r="1122" customFormat="false" ht="13.5" hidden="false" customHeight="false" outlineLevel="0" collapsed="false">
      <c r="A1122" s="121"/>
      <c r="B1122" s="121"/>
      <c r="C1122" s="2"/>
      <c r="D1122" s="12"/>
      <c r="F1122" s="32"/>
    </row>
    <row r="1123" customFormat="false" ht="13.5" hidden="false" customHeight="false" outlineLevel="0" collapsed="false">
      <c r="A1123" s="121"/>
      <c r="B1123" s="121"/>
      <c r="C1123" s="2"/>
      <c r="D1123" s="12"/>
      <c r="F1123" s="32"/>
    </row>
    <row r="1124" customFormat="false" ht="13.5" hidden="false" customHeight="false" outlineLevel="0" collapsed="false">
      <c r="A1124" s="121"/>
      <c r="B1124" s="121"/>
      <c r="C1124" s="2"/>
      <c r="D1124" s="12"/>
      <c r="F1124" s="32"/>
    </row>
    <row r="1125" customFormat="false" ht="13.5" hidden="false" customHeight="false" outlineLevel="0" collapsed="false">
      <c r="A1125" s="121"/>
      <c r="B1125" s="121"/>
      <c r="C1125" s="2"/>
      <c r="D1125" s="12"/>
      <c r="F1125" s="32"/>
    </row>
    <row r="1126" customFormat="false" ht="13.5" hidden="false" customHeight="false" outlineLevel="0" collapsed="false">
      <c r="A1126" s="121"/>
      <c r="B1126" s="121"/>
      <c r="C1126" s="2"/>
      <c r="D1126" s="12"/>
      <c r="F1126" s="32"/>
    </row>
    <row r="1127" customFormat="false" ht="13.5" hidden="false" customHeight="false" outlineLevel="0" collapsed="false">
      <c r="A1127" s="121"/>
      <c r="B1127" s="121"/>
      <c r="C1127" s="2"/>
      <c r="D1127" s="12"/>
      <c r="F1127" s="32"/>
    </row>
    <row r="1128" customFormat="false" ht="13.5" hidden="false" customHeight="false" outlineLevel="0" collapsed="false">
      <c r="A1128" s="121"/>
      <c r="B1128" s="121"/>
      <c r="C1128" s="2"/>
      <c r="D1128" s="12"/>
      <c r="F1128" s="32"/>
    </row>
    <row r="1129" customFormat="false" ht="13.5" hidden="false" customHeight="false" outlineLevel="0" collapsed="false">
      <c r="A1129" s="121"/>
      <c r="B1129" s="121"/>
      <c r="C1129" s="2"/>
      <c r="D1129" s="12"/>
      <c r="F1129" s="32"/>
    </row>
    <row r="1130" customFormat="false" ht="13.5" hidden="false" customHeight="false" outlineLevel="0" collapsed="false">
      <c r="A1130" s="121"/>
      <c r="B1130" s="121"/>
      <c r="C1130" s="2"/>
      <c r="D1130" s="12"/>
      <c r="F1130" s="32"/>
    </row>
    <row r="1131" customFormat="false" ht="13.5" hidden="false" customHeight="false" outlineLevel="0" collapsed="false">
      <c r="A1131" s="121"/>
      <c r="B1131" s="121"/>
      <c r="C1131" s="2"/>
      <c r="D1131" s="12"/>
      <c r="F1131" s="32"/>
    </row>
    <row r="1132" customFormat="false" ht="13.5" hidden="false" customHeight="false" outlineLevel="0" collapsed="false">
      <c r="A1132" s="121"/>
      <c r="B1132" s="121"/>
      <c r="C1132" s="2"/>
      <c r="D1132" s="12"/>
      <c r="F1132" s="32"/>
    </row>
    <row r="1133" customFormat="false" ht="13.5" hidden="false" customHeight="false" outlineLevel="0" collapsed="false">
      <c r="A1133" s="121"/>
      <c r="B1133" s="121"/>
      <c r="C1133" s="2"/>
      <c r="D1133" s="12"/>
      <c r="F1133" s="32"/>
    </row>
    <row r="1134" customFormat="false" ht="13.5" hidden="false" customHeight="false" outlineLevel="0" collapsed="false">
      <c r="A1134" s="121"/>
      <c r="B1134" s="121"/>
      <c r="C1134" s="2"/>
      <c r="D1134" s="12"/>
      <c r="F1134" s="32"/>
    </row>
    <row r="1135" customFormat="false" ht="13.5" hidden="false" customHeight="false" outlineLevel="0" collapsed="false">
      <c r="A1135" s="121"/>
      <c r="B1135" s="121"/>
      <c r="C1135" s="2"/>
      <c r="D1135" s="12"/>
      <c r="F1135" s="32"/>
    </row>
    <row r="1136" customFormat="false" ht="13.5" hidden="false" customHeight="false" outlineLevel="0" collapsed="false">
      <c r="A1136" s="121"/>
      <c r="B1136" s="121"/>
      <c r="C1136" s="2"/>
      <c r="D1136" s="12"/>
      <c r="F1136" s="32"/>
    </row>
    <row r="1137" customFormat="false" ht="13.5" hidden="false" customHeight="false" outlineLevel="0" collapsed="false">
      <c r="A1137" s="121"/>
      <c r="B1137" s="121"/>
      <c r="C1137" s="2"/>
      <c r="D1137" s="12"/>
      <c r="F1137" s="32"/>
    </row>
    <row r="1138" customFormat="false" ht="13.5" hidden="false" customHeight="false" outlineLevel="0" collapsed="false">
      <c r="A1138" s="121"/>
      <c r="B1138" s="121"/>
      <c r="C1138" s="2"/>
      <c r="D1138" s="12"/>
      <c r="F1138" s="32"/>
    </row>
    <row r="1139" customFormat="false" ht="13.5" hidden="false" customHeight="false" outlineLevel="0" collapsed="false">
      <c r="A1139" s="121"/>
      <c r="B1139" s="121"/>
      <c r="C1139" s="2"/>
      <c r="D1139" s="12"/>
      <c r="F1139" s="32"/>
    </row>
    <row r="1140" customFormat="false" ht="13.5" hidden="false" customHeight="false" outlineLevel="0" collapsed="false">
      <c r="A1140" s="121"/>
      <c r="B1140" s="121"/>
      <c r="C1140" s="2"/>
      <c r="D1140" s="12"/>
      <c r="F1140" s="32"/>
    </row>
    <row r="1141" customFormat="false" ht="13.5" hidden="false" customHeight="false" outlineLevel="0" collapsed="false">
      <c r="A1141" s="121"/>
      <c r="B1141" s="121"/>
      <c r="C1141" s="2"/>
      <c r="D1141" s="12"/>
      <c r="F1141" s="32"/>
    </row>
    <row r="1142" customFormat="false" ht="13.5" hidden="false" customHeight="false" outlineLevel="0" collapsed="false">
      <c r="A1142" s="121"/>
      <c r="B1142" s="121"/>
      <c r="C1142" s="2"/>
      <c r="D1142" s="12"/>
      <c r="F1142" s="32"/>
    </row>
    <row r="1143" customFormat="false" ht="13.5" hidden="false" customHeight="false" outlineLevel="0" collapsed="false">
      <c r="A1143" s="121"/>
      <c r="B1143" s="121"/>
      <c r="C1143" s="2"/>
      <c r="D1143" s="12"/>
      <c r="F1143" s="32"/>
    </row>
    <row r="1144" customFormat="false" ht="13.5" hidden="false" customHeight="false" outlineLevel="0" collapsed="false">
      <c r="A1144" s="121"/>
      <c r="B1144" s="121"/>
      <c r="C1144" s="2"/>
      <c r="D1144" s="12"/>
      <c r="F1144" s="32"/>
    </row>
    <row r="1145" customFormat="false" ht="13.5" hidden="false" customHeight="false" outlineLevel="0" collapsed="false">
      <c r="A1145" s="121"/>
      <c r="B1145" s="121"/>
      <c r="C1145" s="2"/>
      <c r="D1145" s="12"/>
      <c r="F1145" s="32"/>
    </row>
    <row r="1146" customFormat="false" ht="13.5" hidden="false" customHeight="false" outlineLevel="0" collapsed="false">
      <c r="A1146" s="121"/>
      <c r="B1146" s="121"/>
      <c r="C1146" s="2"/>
      <c r="D1146" s="12"/>
      <c r="F1146" s="32"/>
    </row>
    <row r="1147" customFormat="false" ht="13.5" hidden="false" customHeight="false" outlineLevel="0" collapsed="false">
      <c r="A1147" s="121"/>
      <c r="B1147" s="121"/>
      <c r="C1147" s="2"/>
      <c r="D1147" s="12"/>
      <c r="F1147" s="32"/>
    </row>
    <row r="1148" customFormat="false" ht="13.5" hidden="false" customHeight="false" outlineLevel="0" collapsed="false">
      <c r="A1148" s="121"/>
      <c r="B1148" s="121"/>
      <c r="C1148" s="2"/>
      <c r="D1148" s="12"/>
      <c r="F1148" s="32"/>
    </row>
    <row r="1149" customFormat="false" ht="13.5" hidden="false" customHeight="false" outlineLevel="0" collapsed="false">
      <c r="A1149" s="121"/>
      <c r="B1149" s="121"/>
      <c r="C1149" s="2"/>
      <c r="D1149" s="12"/>
      <c r="F1149" s="32"/>
    </row>
    <row r="1150" customFormat="false" ht="13.5" hidden="false" customHeight="false" outlineLevel="0" collapsed="false">
      <c r="A1150" s="121"/>
      <c r="B1150" s="121"/>
      <c r="C1150" s="2"/>
      <c r="D1150" s="12"/>
      <c r="F1150" s="32"/>
    </row>
    <row r="1151" customFormat="false" ht="13.5" hidden="false" customHeight="false" outlineLevel="0" collapsed="false">
      <c r="A1151" s="121"/>
      <c r="B1151" s="121"/>
      <c r="C1151" s="2"/>
      <c r="D1151" s="12"/>
      <c r="F1151" s="32"/>
    </row>
    <row r="1152" customFormat="false" ht="13.5" hidden="false" customHeight="false" outlineLevel="0" collapsed="false">
      <c r="A1152" s="121"/>
      <c r="B1152" s="121"/>
      <c r="C1152" s="2"/>
      <c r="D1152" s="12"/>
      <c r="F1152" s="32"/>
    </row>
    <row r="1153" customFormat="false" ht="13.5" hidden="false" customHeight="false" outlineLevel="0" collapsed="false">
      <c r="A1153" s="121"/>
      <c r="B1153" s="121"/>
      <c r="C1153" s="2"/>
      <c r="D1153" s="12"/>
      <c r="F1153" s="32"/>
    </row>
    <row r="1154" customFormat="false" ht="13.5" hidden="false" customHeight="false" outlineLevel="0" collapsed="false">
      <c r="A1154" s="121"/>
      <c r="B1154" s="121"/>
      <c r="C1154" s="2"/>
      <c r="D1154" s="12"/>
      <c r="F1154" s="32"/>
    </row>
    <row r="1155" customFormat="false" ht="13.5" hidden="false" customHeight="false" outlineLevel="0" collapsed="false">
      <c r="A1155" s="121"/>
      <c r="B1155" s="121"/>
      <c r="C1155" s="2"/>
      <c r="D1155" s="12"/>
      <c r="F1155" s="32"/>
    </row>
    <row r="1156" customFormat="false" ht="13.5" hidden="false" customHeight="false" outlineLevel="0" collapsed="false">
      <c r="A1156" s="121"/>
      <c r="B1156" s="121"/>
      <c r="C1156" s="2"/>
      <c r="D1156" s="12"/>
      <c r="F1156" s="32"/>
    </row>
    <row r="1157" customFormat="false" ht="13.5" hidden="false" customHeight="false" outlineLevel="0" collapsed="false">
      <c r="A1157" s="121"/>
      <c r="B1157" s="121"/>
      <c r="C1157" s="2"/>
      <c r="D1157" s="12"/>
      <c r="F1157" s="32"/>
    </row>
    <row r="1158" customFormat="false" ht="13.5" hidden="false" customHeight="false" outlineLevel="0" collapsed="false">
      <c r="A1158" s="121"/>
      <c r="B1158" s="121"/>
      <c r="C1158" s="2"/>
      <c r="D1158" s="12"/>
      <c r="F1158" s="32"/>
    </row>
    <row r="1159" customFormat="false" ht="13.5" hidden="false" customHeight="false" outlineLevel="0" collapsed="false">
      <c r="A1159" s="121"/>
      <c r="B1159" s="121"/>
      <c r="C1159" s="2"/>
      <c r="D1159" s="12"/>
      <c r="F1159" s="32"/>
    </row>
    <row r="1160" customFormat="false" ht="13.5" hidden="false" customHeight="false" outlineLevel="0" collapsed="false">
      <c r="A1160" s="121"/>
      <c r="B1160" s="121"/>
      <c r="C1160" s="2"/>
      <c r="D1160" s="12"/>
      <c r="F1160" s="32"/>
    </row>
    <row r="1161" customFormat="false" ht="13.5" hidden="false" customHeight="false" outlineLevel="0" collapsed="false">
      <c r="A1161" s="121"/>
      <c r="B1161" s="121"/>
      <c r="C1161" s="2"/>
      <c r="D1161" s="12"/>
      <c r="F1161" s="32"/>
    </row>
    <row r="1162" customFormat="false" ht="13.5" hidden="false" customHeight="false" outlineLevel="0" collapsed="false">
      <c r="A1162" s="121"/>
      <c r="B1162" s="121"/>
      <c r="C1162" s="2"/>
      <c r="D1162" s="12"/>
      <c r="F1162" s="32"/>
    </row>
    <row r="1163" customFormat="false" ht="13.5" hidden="false" customHeight="false" outlineLevel="0" collapsed="false">
      <c r="A1163" s="121"/>
      <c r="B1163" s="121"/>
      <c r="C1163" s="2"/>
      <c r="D1163" s="12"/>
      <c r="F1163" s="32"/>
    </row>
    <row r="1164" customFormat="false" ht="13.5" hidden="false" customHeight="false" outlineLevel="0" collapsed="false">
      <c r="A1164" s="121"/>
      <c r="B1164" s="121"/>
      <c r="C1164" s="2"/>
      <c r="D1164" s="12"/>
      <c r="F1164" s="32"/>
    </row>
    <row r="1165" customFormat="false" ht="13.5" hidden="false" customHeight="false" outlineLevel="0" collapsed="false">
      <c r="A1165" s="121"/>
      <c r="B1165" s="121"/>
      <c r="C1165" s="2"/>
      <c r="D1165" s="12"/>
      <c r="F1165" s="32"/>
    </row>
    <row r="1166" customFormat="false" ht="13.5" hidden="false" customHeight="false" outlineLevel="0" collapsed="false">
      <c r="A1166" s="121"/>
      <c r="B1166" s="121"/>
      <c r="C1166" s="2"/>
      <c r="D1166" s="12"/>
      <c r="F1166" s="32"/>
    </row>
    <row r="1167" customFormat="false" ht="13.5" hidden="false" customHeight="false" outlineLevel="0" collapsed="false">
      <c r="A1167" s="121"/>
      <c r="B1167" s="121"/>
      <c r="C1167" s="2"/>
      <c r="D1167" s="12"/>
      <c r="F1167" s="32"/>
    </row>
    <row r="1168" customFormat="false" ht="13.5" hidden="false" customHeight="false" outlineLevel="0" collapsed="false">
      <c r="A1168" s="121"/>
      <c r="B1168" s="121"/>
      <c r="C1168" s="2"/>
      <c r="D1168" s="12"/>
      <c r="F1168" s="32"/>
    </row>
    <row r="1169" customFormat="false" ht="13.5" hidden="false" customHeight="false" outlineLevel="0" collapsed="false">
      <c r="A1169" s="121"/>
      <c r="B1169" s="121"/>
      <c r="C1169" s="2"/>
      <c r="D1169" s="12"/>
      <c r="F1169" s="32"/>
    </row>
    <row r="1170" customFormat="false" ht="13.5" hidden="false" customHeight="false" outlineLevel="0" collapsed="false">
      <c r="A1170" s="121"/>
      <c r="B1170" s="121"/>
      <c r="C1170" s="2"/>
      <c r="D1170" s="12"/>
      <c r="F1170" s="32"/>
    </row>
    <row r="1171" customFormat="false" ht="13.5" hidden="false" customHeight="false" outlineLevel="0" collapsed="false">
      <c r="A1171" s="121"/>
      <c r="B1171" s="121"/>
      <c r="C1171" s="2"/>
      <c r="D1171" s="12"/>
      <c r="F1171" s="32"/>
    </row>
    <row r="1172" customFormat="false" ht="13.5" hidden="false" customHeight="false" outlineLevel="0" collapsed="false">
      <c r="A1172" s="121"/>
      <c r="B1172" s="121"/>
      <c r="C1172" s="2"/>
      <c r="D1172" s="12"/>
      <c r="F1172" s="32"/>
    </row>
    <row r="1173" customFormat="false" ht="13.5" hidden="false" customHeight="false" outlineLevel="0" collapsed="false">
      <c r="A1173" s="121"/>
      <c r="B1173" s="121"/>
      <c r="C1173" s="2"/>
      <c r="D1173" s="12"/>
      <c r="F1173" s="32"/>
    </row>
    <row r="1174" customFormat="false" ht="13.5" hidden="false" customHeight="false" outlineLevel="0" collapsed="false">
      <c r="A1174" s="121"/>
      <c r="B1174" s="121"/>
      <c r="C1174" s="2"/>
      <c r="D1174" s="12"/>
      <c r="F1174" s="32"/>
    </row>
    <row r="1175" customFormat="false" ht="13.5" hidden="false" customHeight="false" outlineLevel="0" collapsed="false">
      <c r="A1175" s="121"/>
      <c r="B1175" s="121"/>
      <c r="C1175" s="2"/>
      <c r="D1175" s="12"/>
      <c r="F1175" s="32"/>
    </row>
    <row r="1176" customFormat="false" ht="13.5" hidden="false" customHeight="false" outlineLevel="0" collapsed="false">
      <c r="A1176" s="121"/>
      <c r="B1176" s="121"/>
      <c r="C1176" s="2"/>
      <c r="D1176" s="12"/>
      <c r="F1176" s="32"/>
    </row>
    <row r="1177" customFormat="false" ht="13.5" hidden="false" customHeight="false" outlineLevel="0" collapsed="false">
      <c r="A1177" s="121"/>
      <c r="B1177" s="121"/>
      <c r="C1177" s="2"/>
      <c r="D1177" s="12"/>
      <c r="F1177" s="32"/>
    </row>
    <row r="1178" customFormat="false" ht="13.5" hidden="false" customHeight="false" outlineLevel="0" collapsed="false">
      <c r="A1178" s="121"/>
      <c r="B1178" s="121"/>
      <c r="C1178" s="2"/>
      <c r="D1178" s="12"/>
      <c r="F1178" s="32"/>
    </row>
    <row r="1179" customFormat="false" ht="13.5" hidden="false" customHeight="false" outlineLevel="0" collapsed="false">
      <c r="A1179" s="121"/>
      <c r="B1179" s="121"/>
      <c r="C1179" s="2"/>
      <c r="D1179" s="12"/>
      <c r="F1179" s="32"/>
    </row>
    <row r="1180" customFormat="false" ht="13.5" hidden="false" customHeight="false" outlineLevel="0" collapsed="false">
      <c r="A1180" s="121"/>
      <c r="B1180" s="121"/>
      <c r="C1180" s="2"/>
      <c r="D1180" s="12"/>
      <c r="F1180" s="32"/>
    </row>
    <row r="1181" customFormat="false" ht="13.5" hidden="false" customHeight="false" outlineLevel="0" collapsed="false">
      <c r="A1181" s="121"/>
      <c r="B1181" s="121"/>
      <c r="C1181" s="2"/>
      <c r="D1181" s="12"/>
      <c r="F1181" s="32"/>
    </row>
    <row r="1182" customFormat="false" ht="13.5" hidden="false" customHeight="false" outlineLevel="0" collapsed="false">
      <c r="A1182" s="121"/>
      <c r="B1182" s="121"/>
      <c r="C1182" s="2"/>
      <c r="D1182" s="12"/>
      <c r="F1182" s="32"/>
    </row>
    <row r="1183" customFormat="false" ht="13.5" hidden="false" customHeight="false" outlineLevel="0" collapsed="false">
      <c r="A1183" s="121"/>
      <c r="B1183" s="121"/>
      <c r="C1183" s="2"/>
      <c r="D1183" s="12"/>
      <c r="F1183" s="32"/>
    </row>
    <row r="1184" customFormat="false" ht="13.5" hidden="false" customHeight="false" outlineLevel="0" collapsed="false">
      <c r="A1184" s="121"/>
      <c r="B1184" s="121"/>
      <c r="C1184" s="2"/>
      <c r="D1184" s="12"/>
      <c r="F1184" s="32"/>
    </row>
    <row r="1185" customFormat="false" ht="13.5" hidden="false" customHeight="false" outlineLevel="0" collapsed="false">
      <c r="A1185" s="121"/>
      <c r="B1185" s="121"/>
      <c r="C1185" s="2"/>
      <c r="D1185" s="12"/>
      <c r="F1185" s="32"/>
    </row>
    <row r="1186" customFormat="false" ht="13.5" hidden="false" customHeight="false" outlineLevel="0" collapsed="false">
      <c r="A1186" s="121"/>
      <c r="B1186" s="121"/>
      <c r="C1186" s="2"/>
      <c r="D1186" s="12"/>
      <c r="F1186" s="32"/>
    </row>
    <row r="1187" customFormat="false" ht="13.5" hidden="false" customHeight="false" outlineLevel="0" collapsed="false">
      <c r="A1187" s="121"/>
      <c r="B1187" s="121"/>
      <c r="C1187" s="2"/>
      <c r="D1187" s="12"/>
      <c r="F1187" s="32"/>
    </row>
    <row r="1188" customFormat="false" ht="13.5" hidden="false" customHeight="false" outlineLevel="0" collapsed="false">
      <c r="A1188" s="121"/>
      <c r="B1188" s="121"/>
      <c r="C1188" s="2"/>
      <c r="D1188" s="12"/>
      <c r="F1188" s="32"/>
    </row>
    <row r="1189" customFormat="false" ht="13.5" hidden="false" customHeight="false" outlineLevel="0" collapsed="false">
      <c r="A1189" s="121"/>
      <c r="B1189" s="121"/>
      <c r="C1189" s="2"/>
      <c r="D1189" s="12"/>
      <c r="F1189" s="32"/>
    </row>
    <row r="1190" customFormat="false" ht="13.5" hidden="false" customHeight="false" outlineLevel="0" collapsed="false">
      <c r="A1190" s="121"/>
      <c r="B1190" s="121"/>
      <c r="C1190" s="2"/>
      <c r="D1190" s="12"/>
      <c r="F1190" s="32"/>
    </row>
    <row r="1191" customFormat="false" ht="13.5" hidden="false" customHeight="false" outlineLevel="0" collapsed="false">
      <c r="A1191" s="121"/>
      <c r="B1191" s="121"/>
      <c r="C1191" s="2"/>
      <c r="D1191" s="12"/>
      <c r="F1191" s="32"/>
    </row>
    <row r="1192" customFormat="false" ht="13.5" hidden="false" customHeight="false" outlineLevel="0" collapsed="false">
      <c r="A1192" s="121"/>
      <c r="B1192" s="121"/>
      <c r="C1192" s="2"/>
      <c r="D1192" s="12"/>
      <c r="F1192" s="32"/>
    </row>
    <row r="1193" customFormat="false" ht="13.5" hidden="false" customHeight="false" outlineLevel="0" collapsed="false">
      <c r="A1193" s="121"/>
      <c r="B1193" s="121"/>
      <c r="C1193" s="2"/>
      <c r="D1193" s="12"/>
      <c r="F1193" s="32"/>
    </row>
    <row r="1194" customFormat="false" ht="13.5" hidden="false" customHeight="false" outlineLevel="0" collapsed="false">
      <c r="A1194" s="121"/>
      <c r="B1194" s="121"/>
      <c r="C1194" s="2"/>
      <c r="D1194" s="12"/>
      <c r="F1194" s="32"/>
    </row>
    <row r="1195" customFormat="false" ht="13.5" hidden="false" customHeight="false" outlineLevel="0" collapsed="false">
      <c r="A1195" s="121"/>
      <c r="B1195" s="121"/>
      <c r="C1195" s="2"/>
      <c r="D1195" s="12"/>
      <c r="F1195" s="32"/>
    </row>
    <row r="1196" customFormat="false" ht="13.5" hidden="false" customHeight="false" outlineLevel="0" collapsed="false">
      <c r="A1196" s="121"/>
      <c r="B1196" s="121"/>
      <c r="C1196" s="2"/>
      <c r="D1196" s="12"/>
      <c r="F1196" s="32"/>
    </row>
    <row r="1197" customFormat="false" ht="13.5" hidden="false" customHeight="false" outlineLevel="0" collapsed="false">
      <c r="A1197" s="121"/>
      <c r="B1197" s="121"/>
      <c r="C1197" s="2"/>
      <c r="D1197" s="12"/>
      <c r="F1197" s="32"/>
    </row>
    <row r="1198" customFormat="false" ht="13.5" hidden="false" customHeight="false" outlineLevel="0" collapsed="false">
      <c r="A1198" s="121"/>
      <c r="B1198" s="121"/>
      <c r="C1198" s="2"/>
      <c r="D1198" s="12"/>
      <c r="F1198" s="32"/>
    </row>
    <row r="1199" customFormat="false" ht="13.5" hidden="false" customHeight="false" outlineLevel="0" collapsed="false">
      <c r="A1199" s="121"/>
      <c r="B1199" s="121"/>
      <c r="C1199" s="2"/>
      <c r="D1199" s="12"/>
      <c r="F1199" s="32"/>
    </row>
    <row r="1200" customFormat="false" ht="13.5" hidden="false" customHeight="false" outlineLevel="0" collapsed="false">
      <c r="A1200" s="121"/>
      <c r="B1200" s="121"/>
      <c r="C1200" s="2"/>
      <c r="D1200" s="12"/>
      <c r="F1200" s="32"/>
    </row>
    <row r="1201" customFormat="false" ht="13.5" hidden="false" customHeight="false" outlineLevel="0" collapsed="false">
      <c r="A1201" s="121"/>
      <c r="B1201" s="121"/>
      <c r="C1201" s="2"/>
      <c r="D1201" s="12"/>
      <c r="F1201" s="32"/>
    </row>
    <row r="1202" customFormat="false" ht="13.5" hidden="false" customHeight="false" outlineLevel="0" collapsed="false">
      <c r="A1202" s="121"/>
      <c r="B1202" s="121"/>
      <c r="C1202" s="2"/>
      <c r="D1202" s="12"/>
      <c r="F1202" s="32"/>
    </row>
    <row r="1203" customFormat="false" ht="13.5" hidden="false" customHeight="false" outlineLevel="0" collapsed="false">
      <c r="A1203" s="121"/>
      <c r="B1203" s="121"/>
      <c r="C1203" s="2"/>
      <c r="D1203" s="12"/>
      <c r="F1203" s="32"/>
    </row>
    <row r="1204" customFormat="false" ht="13.5" hidden="false" customHeight="false" outlineLevel="0" collapsed="false">
      <c r="A1204" s="121"/>
      <c r="B1204" s="121"/>
      <c r="C1204" s="2"/>
      <c r="D1204" s="12"/>
      <c r="F1204" s="32"/>
    </row>
    <row r="1205" customFormat="false" ht="13.5" hidden="false" customHeight="false" outlineLevel="0" collapsed="false">
      <c r="A1205" s="121"/>
      <c r="B1205" s="121"/>
      <c r="C1205" s="2"/>
      <c r="D1205" s="12"/>
      <c r="F1205" s="32"/>
    </row>
    <row r="1206" customFormat="false" ht="13.5" hidden="false" customHeight="false" outlineLevel="0" collapsed="false">
      <c r="A1206" s="121"/>
      <c r="B1206" s="121"/>
      <c r="C1206" s="2"/>
      <c r="D1206" s="12"/>
      <c r="F1206" s="32"/>
    </row>
    <row r="1207" customFormat="false" ht="13.5" hidden="false" customHeight="false" outlineLevel="0" collapsed="false">
      <c r="A1207" s="121"/>
      <c r="B1207" s="121"/>
      <c r="C1207" s="2"/>
      <c r="D1207" s="12"/>
      <c r="F1207" s="32"/>
    </row>
    <row r="1208" customFormat="false" ht="13.5" hidden="false" customHeight="false" outlineLevel="0" collapsed="false">
      <c r="A1208" s="121"/>
      <c r="B1208" s="121"/>
      <c r="C1208" s="2"/>
      <c r="D1208" s="12"/>
      <c r="F1208" s="32"/>
    </row>
    <row r="1209" customFormat="false" ht="13.5" hidden="false" customHeight="false" outlineLevel="0" collapsed="false">
      <c r="A1209" s="121"/>
      <c r="B1209" s="121"/>
      <c r="C1209" s="2"/>
      <c r="D1209" s="12"/>
      <c r="F1209" s="32"/>
    </row>
    <row r="1210" customFormat="false" ht="13.5" hidden="false" customHeight="false" outlineLevel="0" collapsed="false">
      <c r="A1210" s="121"/>
      <c r="B1210" s="121"/>
      <c r="C1210" s="2"/>
      <c r="D1210" s="12"/>
      <c r="F1210" s="32"/>
    </row>
    <row r="1211" customFormat="false" ht="13.5" hidden="false" customHeight="false" outlineLevel="0" collapsed="false">
      <c r="A1211" s="121"/>
      <c r="B1211" s="121"/>
      <c r="C1211" s="2"/>
      <c r="D1211" s="12"/>
      <c r="F1211" s="32"/>
    </row>
    <row r="1212" customFormat="false" ht="13.5" hidden="false" customHeight="false" outlineLevel="0" collapsed="false">
      <c r="A1212" s="121"/>
      <c r="B1212" s="121"/>
      <c r="C1212" s="2"/>
      <c r="D1212" s="12"/>
      <c r="F1212" s="32"/>
    </row>
    <row r="1213" customFormat="false" ht="13.5" hidden="false" customHeight="false" outlineLevel="0" collapsed="false">
      <c r="A1213" s="121"/>
      <c r="B1213" s="121"/>
      <c r="C1213" s="2"/>
      <c r="D1213" s="12"/>
      <c r="F1213" s="32"/>
    </row>
    <row r="1214" customFormat="false" ht="13.5" hidden="false" customHeight="false" outlineLevel="0" collapsed="false">
      <c r="A1214" s="121"/>
      <c r="B1214" s="121"/>
      <c r="C1214" s="2"/>
      <c r="D1214" s="12"/>
      <c r="F1214" s="32"/>
    </row>
    <row r="1215" customFormat="false" ht="13.5" hidden="false" customHeight="false" outlineLevel="0" collapsed="false">
      <c r="A1215" s="121"/>
      <c r="B1215" s="121"/>
      <c r="C1215" s="2"/>
      <c r="D1215" s="12"/>
      <c r="F1215" s="32"/>
    </row>
    <row r="1216" customFormat="false" ht="13.5" hidden="false" customHeight="false" outlineLevel="0" collapsed="false">
      <c r="A1216" s="121"/>
      <c r="B1216" s="121"/>
      <c r="C1216" s="2"/>
      <c r="D1216" s="12"/>
      <c r="F1216" s="32"/>
    </row>
    <row r="1217" customFormat="false" ht="13.5" hidden="false" customHeight="false" outlineLevel="0" collapsed="false">
      <c r="A1217" s="121"/>
      <c r="B1217" s="121"/>
      <c r="C1217" s="2"/>
      <c r="D1217" s="12"/>
      <c r="F1217" s="32"/>
    </row>
    <row r="1218" customFormat="false" ht="13.5" hidden="false" customHeight="false" outlineLevel="0" collapsed="false">
      <c r="A1218" s="121"/>
      <c r="B1218" s="121"/>
      <c r="C1218" s="2"/>
      <c r="D1218" s="12"/>
      <c r="F1218" s="32"/>
    </row>
    <row r="1219" customFormat="false" ht="13.5" hidden="false" customHeight="false" outlineLevel="0" collapsed="false">
      <c r="A1219" s="121"/>
      <c r="B1219" s="121"/>
      <c r="C1219" s="2"/>
      <c r="D1219" s="12"/>
      <c r="F1219" s="32"/>
    </row>
    <row r="1220" customFormat="false" ht="13.5" hidden="false" customHeight="false" outlineLevel="0" collapsed="false">
      <c r="A1220" s="121"/>
      <c r="B1220" s="121"/>
      <c r="C1220" s="2"/>
      <c r="D1220" s="12"/>
      <c r="F1220" s="32"/>
    </row>
    <row r="1221" customFormat="false" ht="13.5" hidden="false" customHeight="false" outlineLevel="0" collapsed="false">
      <c r="A1221" s="121"/>
      <c r="B1221" s="121"/>
      <c r="C1221" s="2"/>
      <c r="D1221" s="12"/>
      <c r="F1221" s="32"/>
    </row>
    <row r="1222" customFormat="false" ht="13.5" hidden="false" customHeight="false" outlineLevel="0" collapsed="false">
      <c r="A1222" s="121"/>
      <c r="B1222" s="121"/>
      <c r="C1222" s="2"/>
      <c r="D1222" s="12"/>
      <c r="F1222" s="32"/>
    </row>
    <row r="1223" customFormat="false" ht="13.5" hidden="false" customHeight="false" outlineLevel="0" collapsed="false">
      <c r="A1223" s="121"/>
      <c r="B1223" s="121"/>
      <c r="C1223" s="2"/>
      <c r="D1223" s="12"/>
      <c r="F1223" s="32"/>
    </row>
    <row r="1224" customFormat="false" ht="13.5" hidden="false" customHeight="false" outlineLevel="0" collapsed="false">
      <c r="A1224" s="121"/>
      <c r="B1224" s="121"/>
      <c r="C1224" s="2"/>
      <c r="D1224" s="12"/>
      <c r="F1224" s="32"/>
    </row>
    <row r="1225" customFormat="false" ht="13.5" hidden="false" customHeight="false" outlineLevel="0" collapsed="false">
      <c r="A1225" s="121"/>
      <c r="B1225" s="121"/>
      <c r="C1225" s="2"/>
      <c r="D1225" s="12"/>
      <c r="F1225" s="32"/>
    </row>
    <row r="1226" customFormat="false" ht="13.5" hidden="false" customHeight="false" outlineLevel="0" collapsed="false">
      <c r="A1226" s="121"/>
      <c r="B1226" s="121"/>
      <c r="C1226" s="2"/>
      <c r="D1226" s="12"/>
      <c r="F1226" s="32"/>
    </row>
    <row r="1227" customFormat="false" ht="13.5" hidden="false" customHeight="false" outlineLevel="0" collapsed="false">
      <c r="A1227" s="121"/>
      <c r="B1227" s="121"/>
      <c r="C1227" s="2"/>
      <c r="D1227" s="12"/>
      <c r="F1227" s="32"/>
    </row>
    <row r="1228" customFormat="false" ht="13.5" hidden="false" customHeight="false" outlineLevel="0" collapsed="false">
      <c r="A1228" s="121"/>
      <c r="B1228" s="121"/>
      <c r="C1228" s="2"/>
      <c r="D1228" s="12"/>
      <c r="F1228" s="32"/>
    </row>
    <row r="1229" customFormat="false" ht="13.5" hidden="false" customHeight="false" outlineLevel="0" collapsed="false">
      <c r="A1229" s="121"/>
      <c r="B1229" s="121"/>
      <c r="C1229" s="2"/>
      <c r="D1229" s="12"/>
      <c r="F1229" s="32"/>
    </row>
    <row r="1230" customFormat="false" ht="13.5" hidden="false" customHeight="false" outlineLevel="0" collapsed="false">
      <c r="A1230" s="121"/>
      <c r="B1230" s="121"/>
      <c r="C1230" s="2"/>
      <c r="D1230" s="12"/>
      <c r="F1230" s="32"/>
    </row>
    <row r="1231" customFormat="false" ht="13.5" hidden="false" customHeight="false" outlineLevel="0" collapsed="false">
      <c r="A1231" s="121"/>
      <c r="B1231" s="121"/>
      <c r="C1231" s="2"/>
      <c r="D1231" s="12"/>
      <c r="F1231" s="32"/>
    </row>
    <row r="1232" customFormat="false" ht="13.5" hidden="false" customHeight="false" outlineLevel="0" collapsed="false">
      <c r="A1232" s="121"/>
      <c r="B1232" s="121"/>
      <c r="C1232" s="2"/>
      <c r="D1232" s="12"/>
      <c r="F1232" s="32"/>
    </row>
    <row r="1233" customFormat="false" ht="13.5" hidden="false" customHeight="false" outlineLevel="0" collapsed="false">
      <c r="A1233" s="121"/>
      <c r="B1233" s="121"/>
      <c r="C1233" s="2"/>
      <c r="D1233" s="12"/>
      <c r="F1233" s="32"/>
    </row>
    <row r="1234" customFormat="false" ht="13.5" hidden="false" customHeight="false" outlineLevel="0" collapsed="false">
      <c r="A1234" s="121"/>
      <c r="B1234" s="121"/>
      <c r="C1234" s="2"/>
      <c r="D1234" s="12"/>
      <c r="F1234" s="32"/>
    </row>
    <row r="1235" customFormat="false" ht="13.5" hidden="false" customHeight="false" outlineLevel="0" collapsed="false">
      <c r="A1235" s="121"/>
      <c r="B1235" s="121"/>
      <c r="C1235" s="2"/>
      <c r="D1235" s="12"/>
      <c r="F1235" s="32"/>
    </row>
    <row r="1236" customFormat="false" ht="13.5" hidden="false" customHeight="false" outlineLevel="0" collapsed="false">
      <c r="A1236" s="121"/>
      <c r="B1236" s="121"/>
      <c r="C1236" s="2"/>
      <c r="D1236" s="12"/>
      <c r="F1236" s="32"/>
    </row>
    <row r="1237" customFormat="false" ht="13.5" hidden="false" customHeight="false" outlineLevel="0" collapsed="false">
      <c r="A1237" s="121"/>
      <c r="B1237" s="121"/>
      <c r="C1237" s="2"/>
      <c r="D1237" s="12"/>
      <c r="F1237" s="32"/>
    </row>
    <row r="1238" customFormat="false" ht="13.5" hidden="false" customHeight="false" outlineLevel="0" collapsed="false">
      <c r="A1238" s="121"/>
      <c r="B1238" s="121"/>
      <c r="C1238" s="2"/>
      <c r="D1238" s="12"/>
      <c r="F1238" s="32"/>
    </row>
    <row r="1239" customFormat="false" ht="13.5" hidden="false" customHeight="false" outlineLevel="0" collapsed="false">
      <c r="A1239" s="121"/>
      <c r="B1239" s="121"/>
      <c r="C1239" s="2"/>
      <c r="D1239" s="12"/>
      <c r="F1239" s="32"/>
    </row>
    <row r="1240" customFormat="false" ht="13.5" hidden="false" customHeight="false" outlineLevel="0" collapsed="false">
      <c r="A1240" s="121"/>
      <c r="B1240" s="121"/>
      <c r="C1240" s="2"/>
      <c r="D1240" s="12"/>
      <c r="F1240" s="32"/>
    </row>
    <row r="1241" customFormat="false" ht="13.5" hidden="false" customHeight="false" outlineLevel="0" collapsed="false">
      <c r="A1241" s="121"/>
      <c r="B1241" s="121"/>
      <c r="C1241" s="2"/>
      <c r="D1241" s="12"/>
      <c r="F1241" s="32"/>
    </row>
    <row r="1242" customFormat="false" ht="13.5" hidden="false" customHeight="false" outlineLevel="0" collapsed="false">
      <c r="A1242" s="121"/>
      <c r="B1242" s="121"/>
      <c r="C1242" s="2"/>
      <c r="D1242" s="12"/>
      <c r="F1242" s="32"/>
    </row>
    <row r="1243" customFormat="false" ht="13.5" hidden="false" customHeight="false" outlineLevel="0" collapsed="false">
      <c r="A1243" s="121"/>
      <c r="B1243" s="121"/>
      <c r="C1243" s="2"/>
      <c r="D1243" s="12"/>
      <c r="F1243" s="32"/>
    </row>
    <row r="1244" customFormat="false" ht="13.5" hidden="false" customHeight="false" outlineLevel="0" collapsed="false">
      <c r="A1244" s="121"/>
      <c r="B1244" s="121"/>
      <c r="C1244" s="2"/>
      <c r="D1244" s="12"/>
      <c r="F1244" s="32"/>
    </row>
    <row r="1245" customFormat="false" ht="13.5" hidden="false" customHeight="false" outlineLevel="0" collapsed="false">
      <c r="A1245" s="121"/>
      <c r="B1245" s="121"/>
      <c r="C1245" s="2"/>
      <c r="D1245" s="12"/>
      <c r="F1245" s="32"/>
    </row>
    <row r="1246" customFormat="false" ht="13.5" hidden="false" customHeight="false" outlineLevel="0" collapsed="false">
      <c r="A1246" s="121"/>
      <c r="B1246" s="121"/>
      <c r="C1246" s="2"/>
      <c r="D1246" s="12"/>
      <c r="F1246" s="32"/>
    </row>
    <row r="1247" customFormat="false" ht="13.5" hidden="false" customHeight="false" outlineLevel="0" collapsed="false">
      <c r="A1247" s="121"/>
      <c r="B1247" s="121"/>
      <c r="C1247" s="2"/>
      <c r="D1247" s="12"/>
      <c r="F1247" s="32"/>
    </row>
    <row r="1248" customFormat="false" ht="13.5" hidden="false" customHeight="false" outlineLevel="0" collapsed="false">
      <c r="A1248" s="121"/>
      <c r="B1248" s="121"/>
      <c r="C1248" s="2"/>
      <c r="D1248" s="12"/>
      <c r="F1248" s="32"/>
    </row>
    <row r="1249" customFormat="false" ht="13.5" hidden="false" customHeight="false" outlineLevel="0" collapsed="false">
      <c r="A1249" s="121"/>
      <c r="B1249" s="121"/>
      <c r="C1249" s="2"/>
      <c r="D1249" s="12"/>
      <c r="F1249" s="32"/>
    </row>
    <row r="1250" customFormat="false" ht="13.5" hidden="false" customHeight="false" outlineLevel="0" collapsed="false">
      <c r="A1250" s="121"/>
      <c r="B1250" s="121"/>
      <c r="C1250" s="2"/>
      <c r="D1250" s="12"/>
      <c r="F1250" s="32"/>
    </row>
    <row r="1251" customFormat="false" ht="13.5" hidden="false" customHeight="false" outlineLevel="0" collapsed="false">
      <c r="A1251" s="121"/>
      <c r="B1251" s="121"/>
      <c r="C1251" s="2"/>
      <c r="D1251" s="12"/>
      <c r="F1251" s="32"/>
    </row>
    <row r="1252" customFormat="false" ht="13.5" hidden="false" customHeight="false" outlineLevel="0" collapsed="false">
      <c r="A1252" s="121"/>
      <c r="B1252" s="121"/>
      <c r="C1252" s="2"/>
      <c r="D1252" s="12"/>
      <c r="F1252" s="32"/>
    </row>
    <row r="1253" customFormat="false" ht="13.5" hidden="false" customHeight="false" outlineLevel="0" collapsed="false">
      <c r="A1253" s="121"/>
      <c r="B1253" s="121"/>
      <c r="C1253" s="2"/>
      <c r="D1253" s="12"/>
      <c r="F1253" s="32"/>
    </row>
    <row r="1254" customFormat="false" ht="13.5" hidden="false" customHeight="false" outlineLevel="0" collapsed="false">
      <c r="A1254" s="121"/>
      <c r="B1254" s="121"/>
      <c r="C1254" s="2"/>
      <c r="D1254" s="12"/>
      <c r="F1254" s="32"/>
    </row>
    <row r="1255" customFormat="false" ht="13.5" hidden="false" customHeight="false" outlineLevel="0" collapsed="false">
      <c r="A1255" s="121"/>
      <c r="B1255" s="121"/>
      <c r="C1255" s="2"/>
      <c r="D1255" s="12"/>
      <c r="F1255" s="32"/>
    </row>
    <row r="1256" customFormat="false" ht="13.5" hidden="false" customHeight="false" outlineLevel="0" collapsed="false">
      <c r="A1256" s="121"/>
      <c r="B1256" s="121"/>
      <c r="C1256" s="2"/>
      <c r="D1256" s="12"/>
      <c r="F1256" s="32"/>
    </row>
    <row r="1257" customFormat="false" ht="13.5" hidden="false" customHeight="false" outlineLevel="0" collapsed="false">
      <c r="A1257" s="121"/>
      <c r="B1257" s="121"/>
      <c r="C1257" s="2"/>
      <c r="D1257" s="12"/>
      <c r="F1257" s="32"/>
    </row>
    <row r="1258" customFormat="false" ht="13.5" hidden="false" customHeight="false" outlineLevel="0" collapsed="false">
      <c r="A1258" s="121"/>
      <c r="B1258" s="121"/>
      <c r="C1258" s="2"/>
      <c r="D1258" s="12"/>
      <c r="F1258" s="32"/>
    </row>
    <row r="1259" customFormat="false" ht="13.5" hidden="false" customHeight="false" outlineLevel="0" collapsed="false">
      <c r="A1259" s="121"/>
      <c r="B1259" s="121"/>
      <c r="C1259" s="2"/>
      <c r="D1259" s="12"/>
      <c r="F1259" s="32"/>
    </row>
    <row r="1260" customFormat="false" ht="13.5" hidden="false" customHeight="false" outlineLevel="0" collapsed="false">
      <c r="A1260" s="121"/>
      <c r="B1260" s="121"/>
      <c r="C1260" s="2"/>
      <c r="D1260" s="12"/>
      <c r="F1260" s="32"/>
    </row>
    <row r="1261" customFormat="false" ht="13.5" hidden="false" customHeight="false" outlineLevel="0" collapsed="false">
      <c r="A1261" s="121"/>
      <c r="B1261" s="121"/>
      <c r="C1261" s="2"/>
      <c r="D1261" s="12"/>
      <c r="F1261" s="32"/>
    </row>
    <row r="1262" customFormat="false" ht="13.5" hidden="false" customHeight="false" outlineLevel="0" collapsed="false">
      <c r="A1262" s="121"/>
      <c r="B1262" s="121"/>
      <c r="C1262" s="2"/>
      <c r="D1262" s="12"/>
      <c r="F1262" s="32"/>
    </row>
    <row r="1263" customFormat="false" ht="13.5" hidden="false" customHeight="false" outlineLevel="0" collapsed="false">
      <c r="A1263" s="121"/>
      <c r="B1263" s="121"/>
      <c r="C1263" s="2"/>
      <c r="D1263" s="12"/>
      <c r="F1263" s="32"/>
    </row>
    <row r="1264" customFormat="false" ht="13.5" hidden="false" customHeight="false" outlineLevel="0" collapsed="false">
      <c r="A1264" s="121"/>
      <c r="B1264" s="121"/>
      <c r="C1264" s="2"/>
      <c r="D1264" s="12"/>
      <c r="F1264" s="32"/>
    </row>
    <row r="1265" customFormat="false" ht="13.5" hidden="false" customHeight="false" outlineLevel="0" collapsed="false">
      <c r="A1265" s="121"/>
      <c r="B1265" s="121"/>
      <c r="C1265" s="2"/>
      <c r="D1265" s="12"/>
      <c r="F1265" s="32"/>
    </row>
    <row r="1266" customFormat="false" ht="13.5" hidden="false" customHeight="false" outlineLevel="0" collapsed="false">
      <c r="A1266" s="121"/>
      <c r="B1266" s="121"/>
      <c r="C1266" s="2"/>
      <c r="D1266" s="12"/>
      <c r="F1266" s="32"/>
    </row>
    <row r="1267" customFormat="false" ht="13.5" hidden="false" customHeight="false" outlineLevel="0" collapsed="false">
      <c r="A1267" s="121"/>
      <c r="B1267" s="121"/>
      <c r="C1267" s="2"/>
      <c r="D1267" s="12"/>
      <c r="F1267" s="32"/>
    </row>
    <row r="1268" customFormat="false" ht="13.5" hidden="false" customHeight="false" outlineLevel="0" collapsed="false">
      <c r="A1268" s="121"/>
      <c r="B1268" s="121"/>
      <c r="C1268" s="2"/>
      <c r="D1268" s="12"/>
      <c r="F1268" s="32"/>
    </row>
    <row r="1269" customFormat="false" ht="13.5" hidden="false" customHeight="false" outlineLevel="0" collapsed="false">
      <c r="A1269" s="121"/>
      <c r="B1269" s="121"/>
      <c r="C1269" s="2"/>
      <c r="D1269" s="12"/>
      <c r="F1269" s="32"/>
    </row>
    <row r="1270" customFormat="false" ht="13.5" hidden="false" customHeight="false" outlineLevel="0" collapsed="false">
      <c r="A1270" s="121"/>
      <c r="B1270" s="121"/>
      <c r="C1270" s="2"/>
      <c r="D1270" s="12"/>
      <c r="F1270" s="32"/>
    </row>
    <row r="1271" customFormat="false" ht="13.5" hidden="false" customHeight="false" outlineLevel="0" collapsed="false">
      <c r="A1271" s="121"/>
      <c r="B1271" s="121"/>
      <c r="C1271" s="2"/>
      <c r="D1271" s="12"/>
      <c r="F1271" s="32"/>
    </row>
    <row r="1272" customFormat="false" ht="13.5" hidden="false" customHeight="false" outlineLevel="0" collapsed="false">
      <c r="A1272" s="121"/>
      <c r="B1272" s="121"/>
      <c r="C1272" s="2"/>
      <c r="D1272" s="12"/>
      <c r="F1272" s="32"/>
    </row>
    <row r="1273" customFormat="false" ht="13.5" hidden="false" customHeight="false" outlineLevel="0" collapsed="false">
      <c r="A1273" s="121"/>
      <c r="B1273" s="121"/>
      <c r="C1273" s="2"/>
      <c r="D1273" s="12"/>
      <c r="F1273" s="32"/>
    </row>
    <row r="1274" customFormat="false" ht="13.5" hidden="false" customHeight="false" outlineLevel="0" collapsed="false">
      <c r="A1274" s="121"/>
      <c r="B1274" s="121"/>
      <c r="C1274" s="2"/>
      <c r="D1274" s="12"/>
      <c r="F1274" s="32"/>
    </row>
    <row r="1275" customFormat="false" ht="13.5" hidden="false" customHeight="false" outlineLevel="0" collapsed="false">
      <c r="A1275" s="121"/>
      <c r="B1275" s="121"/>
      <c r="C1275" s="2"/>
      <c r="D1275" s="12"/>
      <c r="F1275" s="32"/>
    </row>
    <row r="1276" customFormat="false" ht="13.5" hidden="false" customHeight="false" outlineLevel="0" collapsed="false">
      <c r="A1276" s="121"/>
      <c r="B1276" s="121"/>
      <c r="C1276" s="2"/>
      <c r="D1276" s="12"/>
      <c r="F1276" s="32"/>
    </row>
    <row r="1277" customFormat="false" ht="13.5" hidden="false" customHeight="false" outlineLevel="0" collapsed="false">
      <c r="A1277" s="121"/>
      <c r="B1277" s="121"/>
      <c r="C1277" s="2"/>
      <c r="D1277" s="12"/>
      <c r="F1277" s="32"/>
    </row>
    <row r="1278" customFormat="false" ht="13.5" hidden="false" customHeight="false" outlineLevel="0" collapsed="false">
      <c r="A1278" s="121"/>
      <c r="B1278" s="121"/>
      <c r="C1278" s="2"/>
      <c r="D1278" s="12"/>
      <c r="F1278" s="32"/>
    </row>
    <row r="1279" customFormat="false" ht="13.5" hidden="false" customHeight="false" outlineLevel="0" collapsed="false">
      <c r="A1279" s="121"/>
      <c r="B1279" s="121"/>
      <c r="C1279" s="2"/>
      <c r="D1279" s="12"/>
      <c r="F1279" s="32"/>
    </row>
    <row r="1280" customFormat="false" ht="13.5" hidden="false" customHeight="false" outlineLevel="0" collapsed="false">
      <c r="A1280" s="121"/>
      <c r="B1280" s="121"/>
      <c r="C1280" s="2"/>
      <c r="D1280" s="12"/>
      <c r="F1280" s="32"/>
    </row>
    <row r="1281" customFormat="false" ht="13.5" hidden="false" customHeight="false" outlineLevel="0" collapsed="false">
      <c r="A1281" s="121"/>
      <c r="B1281" s="121"/>
      <c r="C1281" s="2"/>
      <c r="D1281" s="12"/>
      <c r="F1281" s="32"/>
    </row>
    <row r="1282" customFormat="false" ht="13.5" hidden="false" customHeight="false" outlineLevel="0" collapsed="false">
      <c r="A1282" s="121"/>
      <c r="B1282" s="121"/>
      <c r="C1282" s="2"/>
      <c r="D1282" s="12"/>
      <c r="F1282" s="32"/>
    </row>
    <row r="1283" customFormat="false" ht="13.5" hidden="false" customHeight="false" outlineLevel="0" collapsed="false">
      <c r="A1283" s="121"/>
      <c r="B1283" s="121"/>
      <c r="C1283" s="2"/>
      <c r="D1283" s="12"/>
      <c r="F1283" s="32"/>
    </row>
    <row r="1284" customFormat="false" ht="13.5" hidden="false" customHeight="false" outlineLevel="0" collapsed="false">
      <c r="A1284" s="121"/>
      <c r="B1284" s="121"/>
      <c r="C1284" s="2"/>
      <c r="D1284" s="12"/>
      <c r="F1284" s="32"/>
    </row>
    <row r="1285" customFormat="false" ht="13.5" hidden="false" customHeight="false" outlineLevel="0" collapsed="false">
      <c r="A1285" s="121"/>
      <c r="B1285" s="121"/>
      <c r="C1285" s="2"/>
      <c r="D1285" s="12"/>
      <c r="F1285" s="32"/>
    </row>
    <row r="1286" customFormat="false" ht="13.5" hidden="false" customHeight="false" outlineLevel="0" collapsed="false">
      <c r="A1286" s="121"/>
      <c r="B1286" s="121"/>
      <c r="C1286" s="2"/>
      <c r="D1286" s="12"/>
      <c r="F1286" s="32"/>
    </row>
    <row r="1287" customFormat="false" ht="13.5" hidden="false" customHeight="false" outlineLevel="0" collapsed="false">
      <c r="A1287" s="121"/>
      <c r="B1287" s="121"/>
      <c r="C1287" s="2"/>
      <c r="D1287" s="12"/>
      <c r="F1287" s="32"/>
    </row>
    <row r="1288" customFormat="false" ht="13.5" hidden="false" customHeight="false" outlineLevel="0" collapsed="false">
      <c r="A1288" s="121"/>
      <c r="B1288" s="121"/>
      <c r="C1288" s="2"/>
      <c r="D1288" s="12"/>
      <c r="F1288" s="32"/>
    </row>
    <row r="1289" customFormat="false" ht="13.5" hidden="false" customHeight="false" outlineLevel="0" collapsed="false">
      <c r="A1289" s="121"/>
      <c r="B1289" s="121"/>
      <c r="C1289" s="2"/>
      <c r="D1289" s="12"/>
      <c r="F1289" s="32"/>
    </row>
    <row r="1290" customFormat="false" ht="13.5" hidden="false" customHeight="false" outlineLevel="0" collapsed="false">
      <c r="A1290" s="121"/>
      <c r="B1290" s="121"/>
      <c r="C1290" s="2"/>
      <c r="D1290" s="12"/>
      <c r="F1290" s="32"/>
    </row>
    <row r="1291" customFormat="false" ht="13.5" hidden="false" customHeight="false" outlineLevel="0" collapsed="false">
      <c r="A1291" s="121"/>
      <c r="B1291" s="121"/>
      <c r="C1291" s="2"/>
      <c r="D1291" s="12"/>
      <c r="F1291" s="32"/>
    </row>
    <row r="1292" customFormat="false" ht="13.5" hidden="false" customHeight="false" outlineLevel="0" collapsed="false">
      <c r="A1292" s="121"/>
      <c r="B1292" s="121"/>
      <c r="C1292" s="2"/>
      <c r="D1292" s="12"/>
      <c r="F1292" s="32"/>
    </row>
    <row r="1293" customFormat="false" ht="13.5" hidden="false" customHeight="false" outlineLevel="0" collapsed="false">
      <c r="A1293" s="121"/>
      <c r="B1293" s="121"/>
      <c r="C1293" s="2"/>
      <c r="D1293" s="12"/>
      <c r="F1293" s="32"/>
    </row>
    <row r="1294" customFormat="false" ht="13.5" hidden="false" customHeight="false" outlineLevel="0" collapsed="false">
      <c r="A1294" s="121"/>
      <c r="B1294" s="121"/>
      <c r="C1294" s="2"/>
      <c r="D1294" s="12"/>
      <c r="F1294" s="32"/>
    </row>
    <row r="1295" customFormat="false" ht="13.5" hidden="false" customHeight="false" outlineLevel="0" collapsed="false">
      <c r="A1295" s="121"/>
      <c r="B1295" s="121"/>
      <c r="C1295" s="2"/>
      <c r="D1295" s="12"/>
      <c r="F1295" s="32"/>
    </row>
    <row r="1296" customFormat="false" ht="13.5" hidden="false" customHeight="false" outlineLevel="0" collapsed="false">
      <c r="A1296" s="121"/>
      <c r="B1296" s="121"/>
      <c r="C1296" s="2"/>
      <c r="D1296" s="12"/>
      <c r="F1296" s="32"/>
    </row>
    <row r="1297" customFormat="false" ht="13.5" hidden="false" customHeight="false" outlineLevel="0" collapsed="false">
      <c r="A1297" s="121"/>
      <c r="B1297" s="121"/>
      <c r="C1297" s="2"/>
      <c r="D1297" s="12"/>
      <c r="F1297" s="32"/>
    </row>
    <row r="1298" customFormat="false" ht="13.5" hidden="false" customHeight="false" outlineLevel="0" collapsed="false">
      <c r="A1298" s="121"/>
      <c r="B1298" s="121"/>
      <c r="C1298" s="2"/>
      <c r="D1298" s="12"/>
      <c r="F1298" s="32"/>
    </row>
    <row r="1299" customFormat="false" ht="13.5" hidden="false" customHeight="false" outlineLevel="0" collapsed="false">
      <c r="A1299" s="121"/>
      <c r="B1299" s="121"/>
      <c r="C1299" s="2"/>
      <c r="D1299" s="12"/>
      <c r="F1299" s="32"/>
    </row>
    <row r="1300" customFormat="false" ht="13.5" hidden="false" customHeight="false" outlineLevel="0" collapsed="false">
      <c r="A1300" s="121"/>
      <c r="B1300" s="121"/>
      <c r="C1300" s="2"/>
      <c r="D1300" s="12"/>
      <c r="F1300" s="32"/>
    </row>
    <row r="1301" customFormat="false" ht="13.5" hidden="false" customHeight="false" outlineLevel="0" collapsed="false">
      <c r="A1301" s="121"/>
      <c r="B1301" s="121"/>
      <c r="C1301" s="2"/>
      <c r="D1301" s="12"/>
      <c r="F1301" s="32"/>
    </row>
    <row r="1302" customFormat="false" ht="13.5" hidden="false" customHeight="false" outlineLevel="0" collapsed="false">
      <c r="A1302" s="121"/>
      <c r="B1302" s="121"/>
      <c r="C1302" s="2"/>
      <c r="D1302" s="12"/>
      <c r="F1302" s="32"/>
    </row>
    <row r="1303" customFormat="false" ht="13.5" hidden="false" customHeight="false" outlineLevel="0" collapsed="false">
      <c r="A1303" s="121"/>
      <c r="B1303" s="121"/>
      <c r="C1303" s="2"/>
      <c r="D1303" s="12"/>
      <c r="F1303" s="32"/>
    </row>
    <row r="1304" customFormat="false" ht="13.5" hidden="false" customHeight="false" outlineLevel="0" collapsed="false">
      <c r="A1304" s="121"/>
      <c r="B1304" s="121"/>
      <c r="C1304" s="2"/>
      <c r="D1304" s="12"/>
      <c r="F1304" s="32"/>
    </row>
    <row r="1305" customFormat="false" ht="13.5" hidden="false" customHeight="false" outlineLevel="0" collapsed="false">
      <c r="A1305" s="121"/>
      <c r="B1305" s="121"/>
      <c r="C1305" s="2"/>
      <c r="D1305" s="12"/>
      <c r="F1305" s="32"/>
    </row>
    <row r="1306" customFormat="false" ht="13.5" hidden="false" customHeight="false" outlineLevel="0" collapsed="false">
      <c r="A1306" s="121"/>
      <c r="B1306" s="121"/>
      <c r="C1306" s="2"/>
      <c r="D1306" s="12"/>
      <c r="F1306" s="32"/>
    </row>
    <row r="1307" customFormat="false" ht="13.5" hidden="false" customHeight="false" outlineLevel="0" collapsed="false">
      <c r="A1307" s="121"/>
      <c r="B1307" s="121"/>
      <c r="C1307" s="2"/>
      <c r="D1307" s="12"/>
      <c r="F1307" s="32"/>
    </row>
    <row r="1308" customFormat="false" ht="13.5" hidden="false" customHeight="false" outlineLevel="0" collapsed="false">
      <c r="A1308" s="121"/>
      <c r="B1308" s="121"/>
      <c r="C1308" s="2"/>
      <c r="D1308" s="12"/>
      <c r="F1308" s="32"/>
    </row>
    <row r="1309" customFormat="false" ht="13.5" hidden="false" customHeight="false" outlineLevel="0" collapsed="false">
      <c r="A1309" s="121"/>
      <c r="B1309" s="121"/>
      <c r="C1309" s="2"/>
      <c r="D1309" s="12"/>
      <c r="F1309" s="32"/>
    </row>
    <row r="1310" customFormat="false" ht="13.5" hidden="false" customHeight="false" outlineLevel="0" collapsed="false">
      <c r="A1310" s="121"/>
      <c r="B1310" s="121"/>
      <c r="C1310" s="2"/>
      <c r="D1310" s="12"/>
      <c r="F1310" s="32"/>
    </row>
    <row r="1311" customFormat="false" ht="13.5" hidden="false" customHeight="false" outlineLevel="0" collapsed="false">
      <c r="A1311" s="121"/>
      <c r="B1311" s="121"/>
      <c r="C1311" s="2"/>
      <c r="D1311" s="12"/>
      <c r="F1311" s="32"/>
    </row>
    <row r="1312" customFormat="false" ht="13.5" hidden="false" customHeight="false" outlineLevel="0" collapsed="false">
      <c r="A1312" s="121"/>
      <c r="B1312" s="121"/>
      <c r="C1312" s="2"/>
      <c r="D1312" s="12"/>
      <c r="F1312" s="32"/>
    </row>
    <row r="1313" customFormat="false" ht="13.5" hidden="false" customHeight="false" outlineLevel="0" collapsed="false">
      <c r="A1313" s="121"/>
      <c r="B1313" s="121"/>
      <c r="C1313" s="2"/>
      <c r="D1313" s="12"/>
      <c r="F1313" s="32"/>
    </row>
    <row r="1314" customFormat="false" ht="13.5" hidden="false" customHeight="false" outlineLevel="0" collapsed="false">
      <c r="A1314" s="121"/>
      <c r="B1314" s="121"/>
      <c r="C1314" s="2"/>
      <c r="D1314" s="12"/>
      <c r="F1314" s="32"/>
    </row>
    <row r="1315" customFormat="false" ht="13.5" hidden="false" customHeight="false" outlineLevel="0" collapsed="false">
      <c r="A1315" s="121"/>
      <c r="B1315" s="121"/>
      <c r="C1315" s="2"/>
      <c r="D1315" s="12"/>
      <c r="F1315" s="32"/>
    </row>
    <row r="1316" customFormat="false" ht="13.5" hidden="false" customHeight="false" outlineLevel="0" collapsed="false">
      <c r="A1316" s="121"/>
      <c r="B1316" s="121"/>
      <c r="C1316" s="2"/>
      <c r="D1316" s="12"/>
      <c r="F1316" s="32"/>
    </row>
    <row r="1317" customFormat="false" ht="13.5" hidden="false" customHeight="false" outlineLevel="0" collapsed="false">
      <c r="A1317" s="121"/>
      <c r="B1317" s="121"/>
      <c r="C1317" s="2"/>
      <c r="D1317" s="12"/>
      <c r="F1317" s="32"/>
    </row>
    <row r="1318" customFormat="false" ht="13.5" hidden="false" customHeight="false" outlineLevel="0" collapsed="false">
      <c r="A1318" s="121"/>
      <c r="B1318" s="121"/>
      <c r="C1318" s="2"/>
      <c r="D1318" s="12"/>
      <c r="F1318" s="32"/>
    </row>
    <row r="1319" customFormat="false" ht="13.5" hidden="false" customHeight="false" outlineLevel="0" collapsed="false">
      <c r="A1319" s="121"/>
      <c r="B1319" s="121"/>
      <c r="C1319" s="2"/>
      <c r="D1319" s="12"/>
      <c r="F1319" s="32"/>
    </row>
    <row r="1320" customFormat="false" ht="13.5" hidden="false" customHeight="false" outlineLevel="0" collapsed="false">
      <c r="A1320" s="121"/>
      <c r="B1320" s="121"/>
      <c r="C1320" s="2"/>
      <c r="D1320" s="12"/>
      <c r="F1320" s="32"/>
    </row>
    <row r="1321" customFormat="false" ht="13.5" hidden="false" customHeight="false" outlineLevel="0" collapsed="false">
      <c r="A1321" s="121"/>
      <c r="B1321" s="121"/>
      <c r="C1321" s="2"/>
      <c r="D1321" s="12"/>
      <c r="F1321" s="32"/>
    </row>
    <row r="1322" customFormat="false" ht="13.5" hidden="false" customHeight="false" outlineLevel="0" collapsed="false">
      <c r="A1322" s="121"/>
      <c r="B1322" s="121"/>
      <c r="C1322" s="2"/>
      <c r="D1322" s="12"/>
      <c r="F1322" s="32"/>
    </row>
    <row r="1323" customFormat="false" ht="13.5" hidden="false" customHeight="false" outlineLevel="0" collapsed="false">
      <c r="A1323" s="121"/>
      <c r="B1323" s="121"/>
      <c r="C1323" s="2"/>
      <c r="D1323" s="12"/>
      <c r="F1323" s="32"/>
    </row>
    <row r="1324" customFormat="false" ht="13.5" hidden="false" customHeight="false" outlineLevel="0" collapsed="false">
      <c r="A1324" s="121"/>
      <c r="B1324" s="121"/>
      <c r="C1324" s="2"/>
      <c r="D1324" s="12"/>
      <c r="F1324" s="32"/>
    </row>
    <row r="1325" customFormat="false" ht="13.5" hidden="false" customHeight="false" outlineLevel="0" collapsed="false">
      <c r="A1325" s="121"/>
      <c r="B1325" s="121"/>
      <c r="C1325" s="2"/>
      <c r="D1325" s="12"/>
      <c r="F1325" s="32"/>
    </row>
    <row r="1326" customFormat="false" ht="13.5" hidden="false" customHeight="false" outlineLevel="0" collapsed="false">
      <c r="A1326" s="121"/>
      <c r="B1326" s="121"/>
      <c r="C1326" s="2"/>
      <c r="D1326" s="12"/>
      <c r="F1326" s="32"/>
    </row>
    <row r="1327" customFormat="false" ht="13.5" hidden="false" customHeight="false" outlineLevel="0" collapsed="false">
      <c r="A1327" s="121"/>
      <c r="B1327" s="121"/>
      <c r="C1327" s="2"/>
      <c r="D1327" s="12"/>
      <c r="F1327" s="32"/>
    </row>
    <row r="1328" customFormat="false" ht="13.5" hidden="false" customHeight="false" outlineLevel="0" collapsed="false">
      <c r="A1328" s="121"/>
      <c r="B1328" s="121"/>
      <c r="C1328" s="2"/>
      <c r="D1328" s="12"/>
      <c r="F1328" s="32"/>
    </row>
    <row r="1329" customFormat="false" ht="13.5" hidden="false" customHeight="false" outlineLevel="0" collapsed="false">
      <c r="A1329" s="121"/>
      <c r="B1329" s="121"/>
      <c r="C1329" s="2"/>
      <c r="D1329" s="12"/>
      <c r="F1329" s="32"/>
    </row>
    <row r="1330" customFormat="false" ht="13.5" hidden="false" customHeight="false" outlineLevel="0" collapsed="false">
      <c r="A1330" s="121"/>
      <c r="B1330" s="121"/>
      <c r="C1330" s="2"/>
      <c r="D1330" s="12"/>
      <c r="F1330" s="32"/>
    </row>
    <row r="1331" customFormat="false" ht="13.5" hidden="false" customHeight="false" outlineLevel="0" collapsed="false">
      <c r="A1331" s="121"/>
      <c r="B1331" s="121"/>
      <c r="C1331" s="2"/>
      <c r="D1331" s="12"/>
      <c r="F1331" s="32"/>
    </row>
    <row r="1332" customFormat="false" ht="13.5" hidden="false" customHeight="false" outlineLevel="0" collapsed="false">
      <c r="A1332" s="121"/>
      <c r="B1332" s="121"/>
      <c r="C1332" s="2"/>
      <c r="D1332" s="12"/>
      <c r="F1332" s="32"/>
    </row>
    <row r="1333" customFormat="false" ht="13.5" hidden="false" customHeight="false" outlineLevel="0" collapsed="false">
      <c r="A1333" s="121"/>
      <c r="B1333" s="121"/>
      <c r="C1333" s="2"/>
      <c r="D1333" s="12"/>
      <c r="F1333" s="32"/>
    </row>
    <row r="1334" customFormat="false" ht="13.5" hidden="false" customHeight="false" outlineLevel="0" collapsed="false">
      <c r="A1334" s="121"/>
      <c r="B1334" s="121"/>
      <c r="C1334" s="2"/>
      <c r="D1334" s="12"/>
      <c r="F1334" s="32"/>
    </row>
    <row r="1335" customFormat="false" ht="13.5" hidden="false" customHeight="false" outlineLevel="0" collapsed="false">
      <c r="A1335" s="121"/>
      <c r="B1335" s="121"/>
      <c r="C1335" s="2"/>
      <c r="D1335" s="12"/>
      <c r="F1335" s="32"/>
    </row>
    <row r="1336" customFormat="false" ht="13.5" hidden="false" customHeight="false" outlineLevel="0" collapsed="false">
      <c r="A1336" s="121"/>
      <c r="B1336" s="121"/>
      <c r="C1336" s="2"/>
      <c r="D1336" s="12"/>
      <c r="F1336" s="32"/>
    </row>
    <row r="1337" customFormat="false" ht="13.5" hidden="false" customHeight="false" outlineLevel="0" collapsed="false">
      <c r="A1337" s="121"/>
      <c r="B1337" s="121"/>
      <c r="C1337" s="2"/>
      <c r="D1337" s="12"/>
      <c r="F1337" s="32"/>
    </row>
    <row r="1338" customFormat="false" ht="13.5" hidden="false" customHeight="false" outlineLevel="0" collapsed="false">
      <c r="A1338" s="121"/>
      <c r="B1338" s="121"/>
      <c r="C1338" s="2"/>
      <c r="D1338" s="12"/>
      <c r="F1338" s="32"/>
    </row>
    <row r="1339" customFormat="false" ht="13.5" hidden="false" customHeight="false" outlineLevel="0" collapsed="false">
      <c r="A1339" s="121"/>
      <c r="B1339" s="121"/>
      <c r="C1339" s="2"/>
      <c r="D1339" s="12"/>
      <c r="F1339" s="32"/>
    </row>
    <row r="1340" customFormat="false" ht="13.5" hidden="false" customHeight="false" outlineLevel="0" collapsed="false">
      <c r="A1340" s="121"/>
      <c r="B1340" s="121"/>
      <c r="C1340" s="2"/>
      <c r="D1340" s="12"/>
      <c r="F1340" s="32"/>
    </row>
    <row r="1341" customFormat="false" ht="13.5" hidden="false" customHeight="false" outlineLevel="0" collapsed="false">
      <c r="A1341" s="121"/>
      <c r="B1341" s="121"/>
      <c r="C1341" s="2"/>
      <c r="D1341" s="12"/>
      <c r="F1341" s="32"/>
    </row>
    <row r="1342" customFormat="false" ht="13.5" hidden="false" customHeight="false" outlineLevel="0" collapsed="false">
      <c r="A1342" s="121"/>
      <c r="B1342" s="121"/>
      <c r="C1342" s="2"/>
      <c r="D1342" s="12"/>
      <c r="F1342" s="32"/>
    </row>
    <row r="1343" customFormat="false" ht="13.5" hidden="false" customHeight="false" outlineLevel="0" collapsed="false">
      <c r="A1343" s="121"/>
      <c r="B1343" s="121"/>
      <c r="C1343" s="2"/>
      <c r="D1343" s="12"/>
      <c r="F1343" s="32"/>
    </row>
    <row r="1344" customFormat="false" ht="13.5" hidden="false" customHeight="false" outlineLevel="0" collapsed="false">
      <c r="A1344" s="121"/>
      <c r="B1344" s="121"/>
      <c r="C1344" s="2"/>
      <c r="D1344" s="12"/>
      <c r="F1344" s="32"/>
    </row>
    <row r="1345" customFormat="false" ht="13.5" hidden="false" customHeight="false" outlineLevel="0" collapsed="false">
      <c r="A1345" s="121"/>
      <c r="B1345" s="121"/>
      <c r="C1345" s="2"/>
      <c r="D1345" s="12"/>
      <c r="F1345" s="32"/>
    </row>
    <row r="1346" customFormat="false" ht="13.5" hidden="false" customHeight="false" outlineLevel="0" collapsed="false">
      <c r="A1346" s="121"/>
      <c r="B1346" s="121"/>
      <c r="C1346" s="2"/>
      <c r="D1346" s="12"/>
      <c r="F1346" s="32"/>
    </row>
    <row r="1347" customFormat="false" ht="13.5" hidden="false" customHeight="false" outlineLevel="0" collapsed="false">
      <c r="A1347" s="121"/>
      <c r="B1347" s="121"/>
      <c r="C1347" s="2"/>
      <c r="D1347" s="12"/>
      <c r="F1347" s="32"/>
    </row>
    <row r="1348" customFormat="false" ht="13.5" hidden="false" customHeight="false" outlineLevel="0" collapsed="false">
      <c r="A1348" s="121"/>
      <c r="B1348" s="121"/>
      <c r="C1348" s="2"/>
      <c r="D1348" s="12"/>
      <c r="F1348" s="32"/>
    </row>
    <row r="1349" customFormat="false" ht="13.5" hidden="false" customHeight="false" outlineLevel="0" collapsed="false">
      <c r="A1349" s="121"/>
      <c r="B1349" s="121"/>
      <c r="C1349" s="2"/>
      <c r="D1349" s="12"/>
      <c r="F1349" s="32"/>
    </row>
    <row r="1350" customFormat="false" ht="13.5" hidden="false" customHeight="false" outlineLevel="0" collapsed="false">
      <c r="A1350" s="121"/>
      <c r="B1350" s="121"/>
      <c r="C1350" s="2"/>
      <c r="D1350" s="12"/>
      <c r="F1350" s="32"/>
    </row>
    <row r="1351" customFormat="false" ht="13.5" hidden="false" customHeight="false" outlineLevel="0" collapsed="false">
      <c r="A1351" s="121"/>
      <c r="B1351" s="121"/>
      <c r="C1351" s="2"/>
      <c r="D1351" s="12"/>
      <c r="F1351" s="32"/>
    </row>
    <row r="1352" customFormat="false" ht="13.5" hidden="false" customHeight="false" outlineLevel="0" collapsed="false">
      <c r="A1352" s="121"/>
      <c r="B1352" s="121"/>
      <c r="C1352" s="2"/>
      <c r="D1352" s="12"/>
      <c r="F1352" s="32"/>
    </row>
    <row r="1353" customFormat="false" ht="13.5" hidden="false" customHeight="false" outlineLevel="0" collapsed="false">
      <c r="A1353" s="121"/>
      <c r="B1353" s="121"/>
      <c r="C1353" s="2"/>
      <c r="D1353" s="12"/>
      <c r="F1353" s="32"/>
    </row>
    <row r="1354" customFormat="false" ht="13.5" hidden="false" customHeight="false" outlineLevel="0" collapsed="false">
      <c r="A1354" s="121"/>
      <c r="B1354" s="121"/>
      <c r="C1354" s="2"/>
      <c r="D1354" s="12"/>
      <c r="F1354" s="32"/>
    </row>
    <row r="1355" customFormat="false" ht="13.5" hidden="false" customHeight="false" outlineLevel="0" collapsed="false">
      <c r="A1355" s="121"/>
      <c r="B1355" s="121"/>
      <c r="C1355" s="2"/>
      <c r="D1355" s="12"/>
      <c r="F1355" s="32"/>
    </row>
    <row r="1356" customFormat="false" ht="13.5" hidden="false" customHeight="false" outlineLevel="0" collapsed="false">
      <c r="A1356" s="121"/>
      <c r="B1356" s="121"/>
      <c r="C1356" s="2"/>
      <c r="D1356" s="12"/>
      <c r="F1356" s="32"/>
    </row>
    <row r="1357" customFormat="false" ht="13.5" hidden="false" customHeight="false" outlineLevel="0" collapsed="false">
      <c r="A1357" s="121"/>
      <c r="B1357" s="121"/>
      <c r="C1357" s="2"/>
      <c r="D1357" s="12"/>
      <c r="F1357" s="32"/>
    </row>
    <row r="1358" customFormat="false" ht="13.5" hidden="false" customHeight="false" outlineLevel="0" collapsed="false">
      <c r="A1358" s="121"/>
      <c r="B1358" s="121"/>
      <c r="C1358" s="2"/>
      <c r="D1358" s="12"/>
      <c r="F1358" s="32"/>
    </row>
    <row r="1359" customFormat="false" ht="13.5" hidden="false" customHeight="false" outlineLevel="0" collapsed="false">
      <c r="A1359" s="121"/>
      <c r="B1359" s="121"/>
      <c r="C1359" s="2"/>
      <c r="D1359" s="12"/>
      <c r="F1359" s="32"/>
    </row>
    <row r="1360" customFormat="false" ht="13.5" hidden="false" customHeight="false" outlineLevel="0" collapsed="false">
      <c r="A1360" s="121"/>
      <c r="B1360" s="121"/>
      <c r="C1360" s="2"/>
      <c r="D1360" s="12"/>
      <c r="F1360" s="32"/>
    </row>
    <row r="1361" customFormat="false" ht="13.5" hidden="false" customHeight="false" outlineLevel="0" collapsed="false">
      <c r="A1361" s="121"/>
      <c r="B1361" s="121"/>
      <c r="C1361" s="2"/>
      <c r="D1361" s="12"/>
      <c r="F1361" s="32"/>
    </row>
    <row r="1362" customFormat="false" ht="13.5" hidden="false" customHeight="false" outlineLevel="0" collapsed="false">
      <c r="A1362" s="121"/>
      <c r="B1362" s="121"/>
      <c r="C1362" s="2"/>
      <c r="D1362" s="12"/>
      <c r="F1362" s="32"/>
    </row>
    <row r="1363" customFormat="false" ht="13.5" hidden="false" customHeight="false" outlineLevel="0" collapsed="false">
      <c r="A1363" s="121"/>
      <c r="B1363" s="121"/>
      <c r="C1363" s="2"/>
      <c r="D1363" s="12"/>
      <c r="F1363" s="32"/>
    </row>
    <row r="1364" customFormat="false" ht="13.5" hidden="false" customHeight="false" outlineLevel="0" collapsed="false">
      <c r="A1364" s="121"/>
      <c r="B1364" s="121"/>
      <c r="C1364" s="2"/>
      <c r="D1364" s="12"/>
      <c r="F1364" s="32"/>
    </row>
    <row r="1365" customFormat="false" ht="13.5" hidden="false" customHeight="false" outlineLevel="0" collapsed="false">
      <c r="A1365" s="121"/>
      <c r="B1365" s="121"/>
      <c r="C1365" s="2"/>
      <c r="D1365" s="12"/>
      <c r="F1365" s="32"/>
    </row>
    <row r="1366" customFormat="false" ht="13.5" hidden="false" customHeight="false" outlineLevel="0" collapsed="false">
      <c r="A1366" s="121"/>
      <c r="B1366" s="121"/>
      <c r="C1366" s="2"/>
      <c r="D1366" s="12"/>
      <c r="F1366" s="32"/>
      <c r="U1366" s="119"/>
    </row>
    <row r="1367" customFormat="false" ht="13.5" hidden="false" customHeight="false" outlineLevel="0" collapsed="false">
      <c r="A1367" s="111"/>
      <c r="B1367" s="111"/>
      <c r="C1367" s="2"/>
      <c r="D1367" s="12"/>
      <c r="F1367" s="32"/>
      <c r="U1367" s="119"/>
    </row>
    <row r="1368" customFormat="false" ht="13.5" hidden="false" customHeight="false" outlineLevel="0" collapsed="false">
      <c r="A1368" s="32"/>
      <c r="B1368" s="32"/>
      <c r="C1368" s="2"/>
      <c r="D1368" s="12"/>
      <c r="F1368" s="32"/>
      <c r="U1368" s="119"/>
    </row>
    <row r="1369" customFormat="false" ht="13.5" hidden="false" customHeight="false" outlineLevel="0" collapsed="false">
      <c r="A1369" s="32"/>
      <c r="B1369" s="32"/>
      <c r="C1369" s="2"/>
      <c r="D1369" s="12"/>
      <c r="F1369" s="32"/>
      <c r="U1369" s="119"/>
    </row>
    <row r="1370" customFormat="false" ht="13.5" hidden="false" customHeight="false" outlineLevel="0" collapsed="false">
      <c r="A1370" s="32"/>
      <c r="B1370" s="32"/>
      <c r="C1370" s="2"/>
      <c r="D1370" s="12"/>
      <c r="F1370" s="32"/>
      <c r="U1370" s="119"/>
    </row>
    <row r="1371" customFormat="false" ht="13.5" hidden="false" customHeight="false" outlineLevel="0" collapsed="false">
      <c r="A1371" s="32"/>
      <c r="B1371" s="32"/>
      <c r="C1371" s="2"/>
      <c r="D1371" s="12"/>
      <c r="F1371" s="32"/>
      <c r="U1371" s="119"/>
    </row>
    <row r="1372" customFormat="false" ht="13.5" hidden="false" customHeight="false" outlineLevel="0" collapsed="false">
      <c r="A1372" s="32"/>
      <c r="B1372" s="32"/>
      <c r="C1372" s="2"/>
      <c r="D1372" s="12"/>
      <c r="F1372" s="32"/>
      <c r="U1372" s="119"/>
    </row>
    <row r="1373" customFormat="false" ht="13.5" hidden="false" customHeight="false" outlineLevel="0" collapsed="false">
      <c r="A1373" s="32"/>
      <c r="B1373" s="32"/>
      <c r="C1373" s="2"/>
      <c r="D1373" s="12"/>
      <c r="F1373" s="32"/>
      <c r="U1373" s="119"/>
    </row>
    <row r="1374" customFormat="false" ht="13.5" hidden="false" customHeight="false" outlineLevel="0" collapsed="false">
      <c r="A1374" s="32"/>
      <c r="B1374" s="32"/>
      <c r="C1374" s="2"/>
      <c r="D1374" s="12"/>
      <c r="F1374" s="32"/>
      <c r="U1374" s="119"/>
    </row>
    <row r="1375" customFormat="false" ht="13.5" hidden="false" customHeight="false" outlineLevel="0" collapsed="false">
      <c r="A1375" s="32"/>
      <c r="B1375" s="32"/>
      <c r="C1375" s="2"/>
      <c r="D1375" s="12"/>
      <c r="F1375" s="32"/>
      <c r="U1375" s="119"/>
    </row>
    <row r="1376" customFormat="false" ht="13.5" hidden="false" customHeight="false" outlineLevel="0" collapsed="false">
      <c r="A1376" s="32"/>
      <c r="B1376" s="32"/>
      <c r="C1376" s="2"/>
      <c r="D1376" s="12"/>
      <c r="F1376" s="32"/>
      <c r="U1376" s="119"/>
    </row>
    <row r="1377" customFormat="false" ht="13.5" hidden="false" customHeight="false" outlineLevel="0" collapsed="false">
      <c r="A1377" s="32"/>
      <c r="B1377" s="32"/>
      <c r="C1377" s="2"/>
      <c r="D1377" s="12"/>
      <c r="F1377" s="32"/>
      <c r="U1377" s="119"/>
    </row>
    <row r="1378" customFormat="false" ht="13.5" hidden="false" customHeight="false" outlineLevel="0" collapsed="false">
      <c r="A1378" s="32"/>
      <c r="B1378" s="32"/>
      <c r="C1378" s="2"/>
      <c r="D1378" s="12"/>
      <c r="F1378" s="32"/>
      <c r="U1378" s="119"/>
    </row>
    <row r="1379" customFormat="false" ht="13.5" hidden="false" customHeight="false" outlineLevel="0" collapsed="false">
      <c r="A1379" s="32"/>
      <c r="B1379" s="32"/>
      <c r="C1379" s="2"/>
      <c r="D1379" s="12"/>
      <c r="F1379" s="32"/>
      <c r="U1379" s="119"/>
    </row>
    <row r="1380" customFormat="false" ht="13.5" hidden="false" customHeight="false" outlineLevel="0" collapsed="false">
      <c r="A1380" s="32"/>
      <c r="B1380" s="32"/>
      <c r="C1380" s="2"/>
      <c r="D1380" s="12"/>
      <c r="F1380" s="32"/>
      <c r="U1380" s="119"/>
    </row>
    <row r="1381" customFormat="false" ht="13.5" hidden="false" customHeight="false" outlineLevel="0" collapsed="false">
      <c r="A1381" s="32"/>
      <c r="B1381" s="32"/>
      <c r="C1381" s="2"/>
      <c r="D1381" s="12"/>
      <c r="F1381" s="32"/>
      <c r="U1381" s="119"/>
    </row>
    <row r="1382" customFormat="false" ht="13.5" hidden="false" customHeight="false" outlineLevel="0" collapsed="false"/>
    <row r="1383" customFormat="false" ht="13.5" hidden="false" customHeight="false" outlineLevel="0" collapsed="false"/>
    <row r="1384" customFormat="false" ht="13.5" hidden="false" customHeight="false" outlineLevel="0" collapsed="false"/>
    <row r="1385" customFormat="false" ht="13.5" hidden="false" customHeight="false" outlineLevel="0" collapsed="false"/>
    <row r="1386" customFormat="false" ht="13.5" hidden="false" customHeight="false" outlineLevel="0" collapsed="false"/>
    <row r="1387" customFormat="false" ht="13.5" hidden="false" customHeight="false" outlineLevel="0" collapsed="false"/>
    <row r="1388" customFormat="false" ht="13.5" hidden="false" customHeight="false" outlineLevel="0" collapsed="false"/>
    <row r="1389" customFormat="false" ht="13.5" hidden="false" customHeight="false" outlineLevel="0" collapsed="false"/>
    <row r="1390" customFormat="false" ht="13.5" hidden="false" customHeight="false" outlineLevel="0" collapsed="false"/>
    <row r="1391" customFormat="false" ht="13.5" hidden="false" customHeight="false" outlineLevel="0" collapsed="false"/>
    <row r="1392" customFormat="false" ht="13.5" hidden="false" customHeight="false" outlineLevel="0" collapsed="false"/>
    <row r="1393" customFormat="false" ht="13.5" hidden="false" customHeight="false" outlineLevel="0" collapsed="false"/>
    <row r="1394" customFormat="false" ht="13.5" hidden="false" customHeight="false" outlineLevel="0" collapsed="false"/>
    <row r="1395" customFormat="false" ht="13.5" hidden="false" customHeight="false" outlineLevel="0" collapsed="false"/>
    <row r="1396" customFormat="false" ht="13.5" hidden="false" customHeight="false" outlineLevel="0" collapsed="false"/>
    <row r="1397" customFormat="false" ht="13.5" hidden="false" customHeight="false" outlineLevel="0" collapsed="false"/>
    <row r="1398" customFormat="false" ht="13.5" hidden="false" customHeight="false" outlineLevel="0" collapsed="false"/>
    <row r="1399" customFormat="false" ht="13.5" hidden="false" customHeight="false" outlineLevel="0" collapsed="false"/>
    <row r="1400" customFormat="false" ht="13.5" hidden="false" customHeight="false" outlineLevel="0" collapsed="false"/>
    <row r="1401" customFormat="false" ht="13.5" hidden="false" customHeight="false" outlineLevel="0" collapsed="false"/>
    <row r="1402" customFormat="false" ht="13.5" hidden="false" customHeight="false" outlineLevel="0" collapsed="false"/>
    <row r="1403" customFormat="false" ht="13.5" hidden="false" customHeight="false" outlineLevel="0" collapsed="false"/>
    <row r="1404" customFormat="false" ht="13.5" hidden="false" customHeight="false" outlineLevel="0" collapsed="false"/>
    <row r="1405" customFormat="false" ht="13.5" hidden="false" customHeight="false" outlineLevel="0" collapsed="false"/>
    <row r="1406" customFormat="false" ht="13.5" hidden="false" customHeight="false" outlineLevel="0" collapsed="false"/>
    <row r="1407" customFormat="false" ht="13.5" hidden="false" customHeight="false" outlineLevel="0" collapsed="false"/>
    <row r="1408" customFormat="false" ht="13.5" hidden="false" customHeight="false" outlineLevel="0" collapsed="false"/>
    <row r="1409" customFormat="false" ht="13.5" hidden="false" customHeight="false" outlineLevel="0" collapsed="false"/>
    <row r="1410" customFormat="false" ht="13.5" hidden="false" customHeight="false" outlineLevel="0" collapsed="false"/>
    <row r="1411" customFormat="false" ht="13.5" hidden="false" customHeight="false" outlineLevel="0" collapsed="false"/>
    <row r="1412" customFormat="false" ht="13.5" hidden="false" customHeight="false" outlineLevel="0" collapsed="false"/>
    <row r="1413" customFormat="false" ht="13.5" hidden="false" customHeight="false" outlineLevel="0" collapsed="false"/>
    <row r="1414" customFormat="false" ht="13.5" hidden="false" customHeight="false" outlineLevel="0" collapsed="false"/>
    <row r="1415" customFormat="false" ht="13.5" hidden="false" customHeight="false" outlineLevel="0" collapsed="false"/>
    <row r="1416" customFormat="false" ht="13.5" hidden="false" customHeight="false" outlineLevel="0" collapsed="false"/>
    <row r="1417" customFormat="false" ht="13.5" hidden="false" customHeight="false" outlineLevel="0" collapsed="false"/>
    <row r="1418" customFormat="false" ht="13.5" hidden="false" customHeight="false" outlineLevel="0" collapsed="false"/>
    <row r="1419" customFormat="false" ht="13.5" hidden="false" customHeight="false" outlineLevel="0" collapsed="false"/>
    <row r="1420" customFormat="false" ht="13.5" hidden="false" customHeight="false" outlineLevel="0" collapsed="false"/>
    <row r="1421" customFormat="false" ht="13.5" hidden="false" customHeight="false" outlineLevel="0" collapsed="false"/>
    <row r="1422" customFormat="false" ht="13.5" hidden="false" customHeight="false" outlineLevel="0" collapsed="false"/>
    <row r="1423" customFormat="false" ht="13.5" hidden="false" customHeight="false" outlineLevel="0" collapsed="false"/>
    <row r="1424" customFormat="false" ht="13.5" hidden="false" customHeight="false" outlineLevel="0" collapsed="false"/>
    <row r="1425" customFormat="false" ht="13.5" hidden="false" customHeight="false" outlineLevel="0" collapsed="false"/>
    <row r="1426" customFormat="false" ht="13.5" hidden="false" customHeight="false" outlineLevel="0" collapsed="false"/>
    <row r="1427" customFormat="false" ht="13.5" hidden="false" customHeight="false" outlineLevel="0" collapsed="false"/>
    <row r="1428" customFormat="false" ht="13.5" hidden="false" customHeight="false" outlineLevel="0" collapsed="false"/>
    <row r="1429" customFormat="false" ht="13.5" hidden="false" customHeight="false" outlineLevel="0" collapsed="false"/>
    <row r="1430" customFormat="false" ht="13.5" hidden="false" customHeight="false" outlineLevel="0" collapsed="false"/>
    <row r="1431" customFormat="false" ht="13.5" hidden="false" customHeight="false" outlineLevel="0" collapsed="false"/>
    <row r="1432" customFormat="false" ht="13.5" hidden="false" customHeight="false" outlineLevel="0" collapsed="false"/>
    <row r="1433" customFormat="false" ht="13.5" hidden="false" customHeight="false" outlineLevel="0" collapsed="false"/>
    <row r="1434" customFormat="false" ht="13.5" hidden="false" customHeight="false" outlineLevel="0" collapsed="false"/>
    <row r="1435" customFormat="false" ht="13.5" hidden="false" customHeight="false" outlineLevel="0" collapsed="false"/>
    <row r="1436" customFormat="false" ht="13.5" hidden="false" customHeight="false" outlineLevel="0" collapsed="false"/>
    <row r="1437" customFormat="false" ht="13.5" hidden="false" customHeight="false" outlineLevel="0" collapsed="false"/>
    <row r="1438" customFormat="false" ht="13.5" hidden="false" customHeight="false" outlineLevel="0" collapsed="false"/>
    <row r="1439" customFormat="false" ht="13.5" hidden="false" customHeight="false" outlineLevel="0" collapsed="false"/>
    <row r="1440" customFormat="false" ht="13.5" hidden="false" customHeight="false" outlineLevel="0" collapsed="false"/>
    <row r="1441" customFormat="false" ht="13.5" hidden="false" customHeight="false" outlineLevel="0" collapsed="false"/>
    <row r="1442" customFormat="false" ht="13.5" hidden="false" customHeight="false" outlineLevel="0" collapsed="false"/>
    <row r="1443" customFormat="false" ht="13.5" hidden="false" customHeight="false" outlineLevel="0" collapsed="false"/>
    <row r="1444" customFormat="false" ht="13.5" hidden="false" customHeight="false" outlineLevel="0" collapsed="false"/>
    <row r="1445" customFormat="false" ht="13.5" hidden="false" customHeight="false" outlineLevel="0" collapsed="false"/>
    <row r="1446" customFormat="false" ht="13.5" hidden="false" customHeight="false" outlineLevel="0" collapsed="false"/>
    <row r="1447" customFormat="false" ht="13.5" hidden="false" customHeight="false" outlineLevel="0" collapsed="false"/>
    <row r="1448" customFormat="false" ht="13.5" hidden="false" customHeight="false" outlineLevel="0" collapsed="false"/>
    <row r="1449" customFormat="false" ht="13.5" hidden="false" customHeight="false" outlineLevel="0" collapsed="false"/>
    <row r="1450" customFormat="false" ht="13.5" hidden="false" customHeight="false" outlineLevel="0" collapsed="false"/>
    <row r="1451" customFormat="false" ht="13.5" hidden="false" customHeight="false" outlineLevel="0" collapsed="false"/>
    <row r="1452" customFormat="false" ht="13.5" hidden="false" customHeight="false" outlineLevel="0" collapsed="false"/>
    <row r="1453" customFormat="false" ht="13.5" hidden="false" customHeight="false" outlineLevel="0" collapsed="false"/>
    <row r="1454" customFormat="false" ht="13.5" hidden="false" customHeight="false" outlineLevel="0" collapsed="false"/>
    <row r="1455" customFormat="false" ht="13.5" hidden="false" customHeight="false" outlineLevel="0" collapsed="false"/>
    <row r="1456" customFormat="false" ht="13.5" hidden="false" customHeight="false" outlineLevel="0" collapsed="false"/>
    <row r="1457" customFormat="false" ht="13.5" hidden="false" customHeight="false" outlineLevel="0" collapsed="false"/>
    <row r="1458" customFormat="false" ht="13.5" hidden="false" customHeight="false" outlineLevel="0" collapsed="false"/>
    <row r="1459" customFormat="false" ht="13.5" hidden="false" customHeight="false" outlineLevel="0" collapsed="false"/>
    <row r="1460" customFormat="false" ht="13.5" hidden="false" customHeight="false" outlineLevel="0" collapsed="false"/>
    <row r="1461" customFormat="false" ht="13.5" hidden="false" customHeight="false" outlineLevel="0" collapsed="false"/>
    <row r="1462" customFormat="false" ht="13.5" hidden="false" customHeight="false" outlineLevel="0" collapsed="false"/>
    <row r="1463" customFormat="false" ht="13.5" hidden="false" customHeight="false" outlineLevel="0" collapsed="false"/>
    <row r="1464" customFormat="false" ht="13.5" hidden="false" customHeight="false" outlineLevel="0" collapsed="false"/>
    <row r="1465" customFormat="false" ht="13.5" hidden="false" customHeight="false" outlineLevel="0" collapsed="false"/>
    <row r="1466" customFormat="false" ht="13.5" hidden="false" customHeight="false" outlineLevel="0" collapsed="false"/>
    <row r="1467" customFormat="false" ht="13.5" hidden="false" customHeight="false" outlineLevel="0" collapsed="false"/>
    <row r="1468" customFormat="false" ht="13.5" hidden="false" customHeight="false" outlineLevel="0" collapsed="false"/>
    <row r="1469" customFormat="false" ht="13.5" hidden="false" customHeight="false" outlineLevel="0" collapsed="false"/>
    <row r="1470" customFormat="false" ht="13.5" hidden="false" customHeight="false" outlineLevel="0" collapsed="false"/>
    <row r="1471" customFormat="false" ht="13.5" hidden="false" customHeight="false" outlineLevel="0" collapsed="false"/>
    <row r="1472" customFormat="false" ht="13.5" hidden="false" customHeight="false" outlineLevel="0" collapsed="false"/>
    <row r="1473" customFormat="false" ht="13.5" hidden="false" customHeight="false" outlineLevel="0" collapsed="false"/>
    <row r="1474" customFormat="false" ht="13.5" hidden="false" customHeight="false" outlineLevel="0" collapsed="false"/>
    <row r="1475" customFormat="false" ht="13.5" hidden="false" customHeight="false" outlineLevel="0" collapsed="false"/>
    <row r="1476" customFormat="false" ht="13.5" hidden="false" customHeight="false" outlineLevel="0" collapsed="false"/>
    <row r="1477" customFormat="false" ht="13.5" hidden="false" customHeight="false" outlineLevel="0" collapsed="false"/>
    <row r="1478" customFormat="false" ht="13.5" hidden="false" customHeight="false" outlineLevel="0" collapsed="false"/>
    <row r="1479" customFormat="false" ht="13.5" hidden="false" customHeight="false" outlineLevel="0" collapsed="false"/>
    <row r="1480" customFormat="false" ht="13.5" hidden="false" customHeight="false" outlineLevel="0" collapsed="false"/>
    <row r="1481" customFormat="false" ht="13.5" hidden="false" customHeight="false" outlineLevel="0" collapsed="false"/>
    <row r="1482" customFormat="false" ht="13.5" hidden="false" customHeight="false" outlineLevel="0" collapsed="false"/>
    <row r="1483" customFormat="false" ht="13.5" hidden="false" customHeight="false" outlineLevel="0" collapsed="false"/>
    <row r="1484" customFormat="false" ht="13.5" hidden="false" customHeight="false" outlineLevel="0" collapsed="false"/>
    <row r="1485" customFormat="false" ht="13.5" hidden="false" customHeight="false" outlineLevel="0" collapsed="false"/>
    <row r="1486" customFormat="false" ht="13.5" hidden="false" customHeight="false" outlineLevel="0" collapsed="false"/>
    <row r="1487" customFormat="false" ht="13.5" hidden="false" customHeight="false" outlineLevel="0" collapsed="false"/>
    <row r="1488" customFormat="false" ht="13.5" hidden="false" customHeight="false" outlineLevel="0" collapsed="false"/>
    <row r="1489" customFormat="false" ht="13.5" hidden="false" customHeight="false" outlineLevel="0" collapsed="false"/>
    <row r="1490" customFormat="false" ht="13.5" hidden="false" customHeight="false" outlineLevel="0" collapsed="false"/>
    <row r="1491" customFormat="false" ht="13.5" hidden="false" customHeight="false" outlineLevel="0" collapsed="false"/>
    <row r="1492" customFormat="false" ht="13.5" hidden="false" customHeight="false" outlineLevel="0" collapsed="false"/>
    <row r="1493" customFormat="false" ht="13.5" hidden="false" customHeight="false" outlineLevel="0" collapsed="false"/>
    <row r="1494" customFormat="false" ht="13.5" hidden="false" customHeight="false" outlineLevel="0" collapsed="false"/>
    <row r="1495" customFormat="false" ht="13.5" hidden="false" customHeight="false" outlineLevel="0" collapsed="false"/>
    <row r="1496" customFormat="false" ht="13.5" hidden="false" customHeight="false" outlineLevel="0" collapsed="false"/>
    <row r="1497" customFormat="false" ht="13.5" hidden="false" customHeight="false" outlineLevel="0" collapsed="false"/>
    <row r="1498" customFormat="false" ht="13.5" hidden="false" customHeight="false" outlineLevel="0" collapsed="false"/>
    <row r="1499" customFormat="false" ht="13.5" hidden="false" customHeight="false" outlineLevel="0" collapsed="false"/>
    <row r="1500" customFormat="false" ht="13.5" hidden="false" customHeight="false" outlineLevel="0" collapsed="false"/>
    <row r="1501" customFormat="false" ht="13.5" hidden="false" customHeight="false" outlineLevel="0" collapsed="false"/>
    <row r="1502" customFormat="false" ht="13.5" hidden="false" customHeight="false" outlineLevel="0" collapsed="false"/>
    <row r="1503" customFormat="false" ht="13.5" hidden="false" customHeight="false" outlineLevel="0" collapsed="false"/>
    <row r="1504" customFormat="false" ht="13.5" hidden="false" customHeight="false" outlineLevel="0" collapsed="false"/>
    <row r="1505" customFormat="false" ht="13.5" hidden="false" customHeight="false" outlineLevel="0" collapsed="false"/>
    <row r="1506" customFormat="false" ht="13.5" hidden="false" customHeight="false" outlineLevel="0" collapsed="false"/>
    <row r="1507" customFormat="false" ht="13.5" hidden="false" customHeight="false" outlineLevel="0" collapsed="false"/>
    <row r="1508" customFormat="false" ht="13.5" hidden="false" customHeight="false" outlineLevel="0" collapsed="false"/>
    <row r="1509" customFormat="false" ht="13.5" hidden="false" customHeight="false" outlineLevel="0" collapsed="false"/>
    <row r="1510" customFormat="false" ht="13.5" hidden="false" customHeight="false" outlineLevel="0" collapsed="false"/>
    <row r="1511" customFormat="false" ht="13.5" hidden="false" customHeight="false" outlineLevel="0" collapsed="false"/>
    <row r="1512" customFormat="false" ht="13.5" hidden="false" customHeight="false" outlineLevel="0" collapsed="false"/>
    <row r="1513" customFormat="false" ht="13.5" hidden="false" customHeight="false" outlineLevel="0" collapsed="false"/>
    <row r="1514" customFormat="false" ht="13.5" hidden="false" customHeight="false" outlineLevel="0" collapsed="false"/>
    <row r="1515" customFormat="false" ht="13.5" hidden="false" customHeight="false" outlineLevel="0" collapsed="false"/>
    <row r="1516" customFormat="false" ht="13.5" hidden="false" customHeight="false" outlineLevel="0" collapsed="false"/>
    <row r="1517" customFormat="false" ht="13.5" hidden="false" customHeight="false" outlineLevel="0" collapsed="false"/>
    <row r="1518" customFormat="false" ht="13.5" hidden="false" customHeight="false" outlineLevel="0" collapsed="false"/>
    <row r="1519" customFormat="false" ht="13.5" hidden="false" customHeight="false" outlineLevel="0" collapsed="false"/>
    <row r="1520" customFormat="false" ht="13.5" hidden="false" customHeight="false" outlineLevel="0" collapsed="false"/>
    <row r="1521" customFormat="false" ht="13.5" hidden="false" customHeight="false" outlineLevel="0" collapsed="false"/>
    <row r="1522" customFormat="false" ht="13.5" hidden="false" customHeight="false" outlineLevel="0" collapsed="false"/>
    <row r="1523" customFormat="false" ht="13.5" hidden="false" customHeight="false" outlineLevel="0" collapsed="false"/>
    <row r="1524" customFormat="false" ht="13.5" hidden="false" customHeight="false" outlineLevel="0" collapsed="false"/>
    <row r="1525" customFormat="false" ht="13.5" hidden="false" customHeight="false" outlineLevel="0" collapsed="false"/>
    <row r="1526" customFormat="false" ht="13.5" hidden="false" customHeight="false" outlineLevel="0" collapsed="false"/>
    <row r="1527" customFormat="false" ht="13.5" hidden="false" customHeight="false" outlineLevel="0" collapsed="false"/>
    <row r="1528" customFormat="false" ht="13.5" hidden="false" customHeight="false" outlineLevel="0" collapsed="false"/>
    <row r="1529" customFormat="false" ht="13.5" hidden="false" customHeight="false" outlineLevel="0" collapsed="false"/>
    <row r="1530" customFormat="false" ht="13.5" hidden="false" customHeight="false" outlineLevel="0" collapsed="false"/>
    <row r="1531" customFormat="false" ht="13.5" hidden="false" customHeight="false" outlineLevel="0" collapsed="false"/>
    <row r="1532" customFormat="false" ht="13.5" hidden="false" customHeight="false" outlineLevel="0" collapsed="false"/>
    <row r="1533" customFormat="false" ht="13.5" hidden="false" customHeight="false" outlineLevel="0" collapsed="false"/>
    <row r="1534" customFormat="false" ht="13.5" hidden="false" customHeight="false" outlineLevel="0" collapsed="false"/>
    <row r="1535" customFormat="false" ht="13.5" hidden="false" customHeight="false" outlineLevel="0" collapsed="false"/>
    <row r="1536" customFormat="false" ht="13.5" hidden="false" customHeight="false" outlineLevel="0" collapsed="false"/>
    <row r="1537" customFormat="false" ht="13.5" hidden="false" customHeight="false" outlineLevel="0" collapsed="false"/>
    <row r="1538" customFormat="false" ht="13.5" hidden="false" customHeight="false" outlineLevel="0" collapsed="false"/>
    <row r="1539" customFormat="false" ht="13.5" hidden="false" customHeight="false" outlineLevel="0" collapsed="false"/>
    <row r="1540" customFormat="false" ht="13.5" hidden="false" customHeight="false" outlineLevel="0" collapsed="false"/>
    <row r="1541" customFormat="false" ht="13.5" hidden="false" customHeight="false" outlineLevel="0" collapsed="false"/>
    <row r="1542" customFormat="false" ht="13.5" hidden="false" customHeight="false" outlineLevel="0" collapsed="false"/>
    <row r="1543" customFormat="false" ht="13.5" hidden="false" customHeight="false" outlineLevel="0" collapsed="false"/>
    <row r="1544" customFormat="false" ht="13.5" hidden="false" customHeight="false" outlineLevel="0" collapsed="false"/>
    <row r="1545" customFormat="false" ht="13.5" hidden="false" customHeight="false" outlineLevel="0" collapsed="false"/>
    <row r="1546" customFormat="false" ht="13.5" hidden="false" customHeight="false" outlineLevel="0" collapsed="false"/>
    <row r="1547" customFormat="false" ht="13.5" hidden="false" customHeight="false" outlineLevel="0" collapsed="false"/>
    <row r="1548" customFormat="false" ht="13.5" hidden="false" customHeight="false" outlineLevel="0" collapsed="false"/>
    <row r="1549" customFormat="false" ht="13.5" hidden="false" customHeight="false" outlineLevel="0" collapsed="false"/>
    <row r="1550" customFormat="false" ht="13.5" hidden="false" customHeight="false" outlineLevel="0" collapsed="false"/>
    <row r="1551" customFormat="false" ht="13.5" hidden="false" customHeight="false" outlineLevel="0" collapsed="false"/>
    <row r="1552" customFormat="false" ht="13.5" hidden="false" customHeight="false" outlineLevel="0" collapsed="false"/>
    <row r="1553" customFormat="false" ht="13.5" hidden="false" customHeight="false" outlineLevel="0" collapsed="false"/>
    <row r="1554" customFormat="false" ht="13.5" hidden="false" customHeight="false" outlineLevel="0" collapsed="false"/>
    <row r="1555" customFormat="false" ht="13.5" hidden="false" customHeight="false" outlineLevel="0" collapsed="false"/>
    <row r="1556" customFormat="false" ht="13.5" hidden="false" customHeight="false" outlineLevel="0" collapsed="false"/>
    <row r="1557" customFormat="false" ht="13.5" hidden="false" customHeight="false" outlineLevel="0" collapsed="false"/>
    <row r="1558" customFormat="false" ht="13.5" hidden="false" customHeight="false" outlineLevel="0" collapsed="false"/>
    <row r="1559" customFormat="false" ht="13.5" hidden="false" customHeight="false" outlineLevel="0" collapsed="false"/>
    <row r="1560" customFormat="false" ht="13.5" hidden="false" customHeight="false" outlineLevel="0" collapsed="false"/>
    <row r="1561" customFormat="false" ht="13.5" hidden="false" customHeight="false" outlineLevel="0" collapsed="false"/>
    <row r="1562" customFormat="false" ht="13.5" hidden="false" customHeight="false" outlineLevel="0" collapsed="false"/>
    <row r="1563" customFormat="false" ht="13.5" hidden="false" customHeight="false" outlineLevel="0" collapsed="false"/>
    <row r="1564" customFormat="false" ht="13.5" hidden="false" customHeight="false" outlineLevel="0" collapsed="false"/>
    <row r="1565" customFormat="false" ht="13.5" hidden="false" customHeight="false" outlineLevel="0" collapsed="false"/>
    <row r="1566" customFormat="false" ht="13.5" hidden="false" customHeight="false" outlineLevel="0" collapsed="false"/>
    <row r="1567" customFormat="false" ht="13.5" hidden="false" customHeight="false" outlineLevel="0" collapsed="false"/>
    <row r="1568" customFormat="false" ht="13.5" hidden="false" customHeight="false" outlineLevel="0" collapsed="false"/>
    <row r="1569" customFormat="false" ht="13.5" hidden="false" customHeight="false" outlineLevel="0" collapsed="false"/>
    <row r="1570" customFormat="false" ht="13.5" hidden="false" customHeight="false" outlineLevel="0" collapsed="false"/>
    <row r="1571" customFormat="false" ht="13.5" hidden="false" customHeight="false" outlineLevel="0" collapsed="false"/>
    <row r="1572" customFormat="false" ht="13.5" hidden="false" customHeight="false" outlineLevel="0" collapsed="false"/>
    <row r="1573" customFormat="false" ht="13.5" hidden="false" customHeight="false" outlineLevel="0" collapsed="false"/>
    <row r="1574" customFormat="false" ht="13.5" hidden="false" customHeight="false" outlineLevel="0" collapsed="false"/>
    <row r="1575" customFormat="false" ht="13.5" hidden="false" customHeight="false" outlineLevel="0" collapsed="false"/>
    <row r="1576" customFormat="false" ht="13.5" hidden="false" customHeight="false" outlineLevel="0" collapsed="false"/>
    <row r="1577" customFormat="false" ht="13.5" hidden="false" customHeight="false" outlineLevel="0" collapsed="false"/>
    <row r="1578" customFormat="false" ht="13.5" hidden="false" customHeight="false" outlineLevel="0" collapsed="false"/>
    <row r="1579" customFormat="false" ht="13.5" hidden="false" customHeight="false" outlineLevel="0" collapsed="false"/>
    <row r="1580" customFormat="false" ht="13.5" hidden="false" customHeight="false" outlineLevel="0" collapsed="false"/>
    <row r="1581" customFormat="false" ht="13.5" hidden="false" customHeight="false" outlineLevel="0" collapsed="false"/>
    <row r="1582" customFormat="false" ht="13.5" hidden="false" customHeight="false" outlineLevel="0" collapsed="false"/>
    <row r="1583" customFormat="false" ht="13.5" hidden="false" customHeight="false" outlineLevel="0" collapsed="false"/>
    <row r="1584" customFormat="false" ht="13.5" hidden="false" customHeight="false" outlineLevel="0" collapsed="false"/>
    <row r="1585" customFormat="false" ht="13.5" hidden="false" customHeight="false" outlineLevel="0" collapsed="false"/>
    <row r="1586" customFormat="false" ht="13.5" hidden="false" customHeight="false" outlineLevel="0" collapsed="false"/>
    <row r="1587" customFormat="false" ht="13.5" hidden="false" customHeight="false" outlineLevel="0" collapsed="false"/>
    <row r="1588" customFormat="false" ht="13.5" hidden="false" customHeight="false" outlineLevel="0" collapsed="false"/>
    <row r="1589" customFormat="false" ht="13.5" hidden="false" customHeight="false" outlineLevel="0" collapsed="false"/>
    <row r="1590" customFormat="false" ht="13.5" hidden="false" customHeight="false" outlineLevel="0" collapsed="false"/>
    <row r="1591" customFormat="false" ht="13.5" hidden="false" customHeight="false" outlineLevel="0" collapsed="false"/>
    <row r="1592" customFormat="false" ht="13.5" hidden="false" customHeight="false" outlineLevel="0" collapsed="false"/>
    <row r="1593" customFormat="false" ht="13.5" hidden="false" customHeight="false" outlineLevel="0" collapsed="false"/>
    <row r="1594" customFormat="false" ht="13.5" hidden="false" customHeight="false" outlineLevel="0" collapsed="false"/>
    <row r="1595" customFormat="false" ht="13.5" hidden="false" customHeight="false" outlineLevel="0" collapsed="false"/>
    <row r="1596" customFormat="false" ht="13.5" hidden="false" customHeight="false" outlineLevel="0" collapsed="false"/>
    <row r="1597" customFormat="false" ht="13.5" hidden="false" customHeight="false" outlineLevel="0" collapsed="false"/>
    <row r="1598" customFormat="false" ht="13.5" hidden="false" customHeight="false" outlineLevel="0" collapsed="false"/>
    <row r="1599" customFormat="false" ht="13.5" hidden="false" customHeight="false" outlineLevel="0" collapsed="false"/>
    <row r="1600" customFormat="false" ht="13.5" hidden="false" customHeight="false" outlineLevel="0" collapsed="false"/>
    <row r="1601" customFormat="false" ht="13.5" hidden="false" customHeight="false" outlineLevel="0" collapsed="false"/>
    <row r="1602" customFormat="false" ht="13.5" hidden="false" customHeight="false" outlineLevel="0" collapsed="false"/>
    <row r="1603" customFormat="false" ht="13.5" hidden="false" customHeight="false" outlineLevel="0" collapsed="false"/>
    <row r="1604" customFormat="false" ht="13.5" hidden="false" customHeight="false" outlineLevel="0" collapsed="false"/>
    <row r="1605" customFormat="false" ht="13.5" hidden="false" customHeight="false" outlineLevel="0" collapsed="false"/>
    <row r="1606" customFormat="false" ht="13.5" hidden="false" customHeight="false" outlineLevel="0" collapsed="false"/>
    <row r="1607" customFormat="false" ht="13.5" hidden="false" customHeight="false" outlineLevel="0" collapsed="false"/>
    <row r="1608" customFormat="false" ht="13.5" hidden="false" customHeight="false" outlineLevel="0" collapsed="false"/>
    <row r="1609" customFormat="false" ht="13.5" hidden="false" customHeight="false" outlineLevel="0" collapsed="false"/>
    <row r="1610" customFormat="false" ht="13.5" hidden="false" customHeight="false" outlineLevel="0" collapsed="false"/>
    <row r="1611" customFormat="false" ht="13.5" hidden="false" customHeight="false" outlineLevel="0" collapsed="false"/>
    <row r="1612" customFormat="false" ht="13.5" hidden="false" customHeight="false" outlineLevel="0" collapsed="false"/>
    <row r="1613" customFormat="false" ht="13.5" hidden="false" customHeight="false" outlineLevel="0" collapsed="false"/>
    <row r="1614" customFormat="false" ht="13.5" hidden="false" customHeight="false" outlineLevel="0" collapsed="false"/>
    <row r="1615" customFormat="false" ht="13.5" hidden="false" customHeight="false" outlineLevel="0" collapsed="false"/>
    <row r="1616" customFormat="false" ht="13.5" hidden="false" customHeight="false" outlineLevel="0" collapsed="false"/>
    <row r="1617" customFormat="false" ht="13.5" hidden="false" customHeight="false" outlineLevel="0" collapsed="false"/>
    <row r="1618" customFormat="false" ht="13.5" hidden="false" customHeight="false" outlineLevel="0" collapsed="false"/>
    <row r="1619" customFormat="false" ht="13.5" hidden="false" customHeight="false" outlineLevel="0" collapsed="false"/>
    <row r="1620" customFormat="false" ht="13.5" hidden="false" customHeight="false" outlineLevel="0" collapsed="false"/>
    <row r="1621" customFormat="false" ht="13.5" hidden="false" customHeight="false" outlineLevel="0" collapsed="false"/>
    <row r="1622" customFormat="false" ht="13.5" hidden="false" customHeight="false" outlineLevel="0" collapsed="false"/>
    <row r="1623" customFormat="false" ht="13.5" hidden="false" customHeight="false" outlineLevel="0" collapsed="false"/>
    <row r="1624" customFormat="false" ht="13.5" hidden="false" customHeight="false" outlineLevel="0" collapsed="false"/>
    <row r="1625" customFormat="false" ht="13.5" hidden="false" customHeight="false" outlineLevel="0" collapsed="false"/>
    <row r="1626" customFormat="false" ht="13.5" hidden="false" customHeight="false" outlineLevel="0" collapsed="false"/>
    <row r="1627" customFormat="false" ht="13.5" hidden="false" customHeight="false" outlineLevel="0" collapsed="false"/>
    <row r="1628" customFormat="false" ht="13.5" hidden="false" customHeight="false" outlineLevel="0" collapsed="false"/>
    <row r="1629" customFormat="false" ht="13.5" hidden="false" customHeight="false" outlineLevel="0" collapsed="false"/>
    <row r="1630" customFormat="false" ht="13.5" hidden="false" customHeight="false" outlineLevel="0" collapsed="false"/>
    <row r="1631" customFormat="false" ht="13.5" hidden="false" customHeight="false" outlineLevel="0" collapsed="false"/>
    <row r="1632" customFormat="false" ht="13.5" hidden="false" customHeight="false" outlineLevel="0" collapsed="false"/>
    <row r="1633" customFormat="false" ht="13.5" hidden="false" customHeight="false" outlineLevel="0" collapsed="false"/>
    <row r="1634" customFormat="false" ht="13.5" hidden="false" customHeight="false" outlineLevel="0" collapsed="false"/>
    <row r="1635" customFormat="false" ht="13.5" hidden="false" customHeight="false" outlineLevel="0" collapsed="false"/>
    <row r="1636" customFormat="false" ht="13.5" hidden="false" customHeight="false" outlineLevel="0" collapsed="false"/>
    <row r="1637" customFormat="false" ht="13.5" hidden="false" customHeight="false" outlineLevel="0" collapsed="false"/>
    <row r="1638" customFormat="false" ht="13.5" hidden="false" customHeight="false" outlineLevel="0" collapsed="false"/>
    <row r="1639" customFormat="false" ht="13.5" hidden="false" customHeight="false" outlineLevel="0" collapsed="false"/>
    <row r="1640" customFormat="false" ht="13.5" hidden="false" customHeight="false" outlineLevel="0" collapsed="false"/>
    <row r="1641" customFormat="false" ht="13.5" hidden="false" customHeight="false" outlineLevel="0" collapsed="false"/>
    <row r="1642" customFormat="false" ht="13.5" hidden="false" customHeight="false" outlineLevel="0" collapsed="false"/>
    <row r="1643" customFormat="false" ht="13.5" hidden="false" customHeight="false" outlineLevel="0" collapsed="false"/>
    <row r="1644" customFormat="false" ht="13.5" hidden="false" customHeight="false" outlineLevel="0" collapsed="false"/>
    <row r="1645" customFormat="false" ht="13.5" hidden="false" customHeight="false" outlineLevel="0" collapsed="false"/>
    <row r="1646" customFormat="false" ht="13.5" hidden="false" customHeight="false" outlineLevel="0" collapsed="false"/>
    <row r="1647" customFormat="false" ht="13.5" hidden="false" customHeight="false" outlineLevel="0" collapsed="false"/>
    <row r="1648" customFormat="false" ht="13.5" hidden="false" customHeight="false" outlineLevel="0" collapsed="false"/>
    <row r="1649" customFormat="false" ht="13.5" hidden="false" customHeight="false" outlineLevel="0" collapsed="false"/>
    <row r="1650" customFormat="false" ht="13.5" hidden="false" customHeight="false" outlineLevel="0" collapsed="false"/>
    <row r="1651" customFormat="false" ht="13.5" hidden="false" customHeight="false" outlineLevel="0" collapsed="false"/>
    <row r="1652" customFormat="false" ht="13.5" hidden="false" customHeight="false" outlineLevel="0" collapsed="false"/>
    <row r="1653" customFormat="false" ht="13.5" hidden="false" customHeight="false" outlineLevel="0" collapsed="false"/>
    <row r="1654" customFormat="false" ht="13.5" hidden="false" customHeight="false" outlineLevel="0" collapsed="false"/>
    <row r="1655" customFormat="false" ht="13.5" hidden="false" customHeight="false" outlineLevel="0" collapsed="false"/>
    <row r="1656" customFormat="false" ht="13.5" hidden="false" customHeight="false" outlineLevel="0" collapsed="false"/>
    <row r="1657" customFormat="false" ht="13.5" hidden="false" customHeight="false" outlineLevel="0" collapsed="false"/>
    <row r="1658" customFormat="false" ht="13.5" hidden="false" customHeight="false" outlineLevel="0" collapsed="false"/>
    <row r="1659" customFormat="false" ht="13.5" hidden="false" customHeight="false" outlineLevel="0" collapsed="false"/>
    <row r="1660" customFormat="false" ht="13.5" hidden="false" customHeight="false" outlineLevel="0" collapsed="false"/>
    <row r="1661" customFormat="false" ht="13.5" hidden="false" customHeight="false" outlineLevel="0" collapsed="false"/>
    <row r="1662" customFormat="false" ht="13.5" hidden="false" customHeight="false" outlineLevel="0" collapsed="false"/>
    <row r="1663" customFormat="false" ht="13.5" hidden="false" customHeight="false" outlineLevel="0" collapsed="false"/>
    <row r="1664" customFormat="false" ht="13.5" hidden="false" customHeight="false" outlineLevel="0" collapsed="false"/>
    <row r="1665" customFormat="false" ht="13.5" hidden="false" customHeight="false" outlineLevel="0" collapsed="false"/>
    <row r="1666" customFormat="false" ht="13.5" hidden="false" customHeight="false" outlineLevel="0" collapsed="false"/>
    <row r="1667" customFormat="false" ht="13.5" hidden="false" customHeight="false" outlineLevel="0" collapsed="false"/>
    <row r="1668" customFormat="false" ht="13.5" hidden="false" customHeight="false" outlineLevel="0" collapsed="false"/>
    <row r="1669" customFormat="false" ht="13.5" hidden="false" customHeight="false" outlineLevel="0" collapsed="false"/>
    <row r="1670" customFormat="false" ht="13.5" hidden="false" customHeight="false" outlineLevel="0" collapsed="false"/>
    <row r="1671" customFormat="false" ht="13.5" hidden="false" customHeight="false" outlineLevel="0" collapsed="false"/>
    <row r="1672" customFormat="false" ht="13.5" hidden="false" customHeight="false" outlineLevel="0" collapsed="false"/>
    <row r="1673" customFormat="false" ht="13.5" hidden="false" customHeight="false" outlineLevel="0" collapsed="false"/>
    <row r="1674" customFormat="false" ht="13.5" hidden="false" customHeight="false" outlineLevel="0" collapsed="false"/>
    <row r="1675" customFormat="false" ht="13.5" hidden="false" customHeight="false" outlineLevel="0" collapsed="false"/>
    <row r="1676" customFormat="false" ht="13.5" hidden="false" customHeight="false" outlineLevel="0" collapsed="false"/>
    <row r="1677" customFormat="false" ht="13.5" hidden="false" customHeight="false" outlineLevel="0" collapsed="false"/>
    <row r="1678" customFormat="false" ht="13.5" hidden="false" customHeight="false" outlineLevel="0" collapsed="false"/>
    <row r="1679" customFormat="false" ht="13.5" hidden="false" customHeight="false" outlineLevel="0" collapsed="false"/>
    <row r="1680" customFormat="false" ht="13.5" hidden="false" customHeight="false" outlineLevel="0" collapsed="false"/>
    <row r="1681" customFormat="false" ht="13.5" hidden="false" customHeight="false" outlineLevel="0" collapsed="false"/>
    <row r="1682" customFormat="false" ht="13.5" hidden="false" customHeight="false" outlineLevel="0" collapsed="false"/>
    <row r="1683" customFormat="false" ht="13.5" hidden="false" customHeight="false" outlineLevel="0" collapsed="false"/>
    <row r="1684" customFormat="false" ht="13.5" hidden="false" customHeight="false" outlineLevel="0" collapsed="false"/>
    <row r="1685" customFormat="false" ht="13.5" hidden="false" customHeight="false" outlineLevel="0" collapsed="false"/>
    <row r="1686" customFormat="false" ht="13.5" hidden="false" customHeight="false" outlineLevel="0" collapsed="false"/>
    <row r="1687" customFormat="false" ht="13.5" hidden="false" customHeight="false" outlineLevel="0" collapsed="false"/>
    <row r="1688" customFormat="false" ht="13.5" hidden="false" customHeight="false" outlineLevel="0" collapsed="false"/>
    <row r="1689" customFormat="false" ht="13.5" hidden="false" customHeight="false" outlineLevel="0" collapsed="false"/>
    <row r="1690" customFormat="false" ht="13.5" hidden="false" customHeight="false" outlineLevel="0" collapsed="false"/>
    <row r="1691" customFormat="false" ht="13.5" hidden="false" customHeight="false" outlineLevel="0" collapsed="false"/>
    <row r="1692" customFormat="false" ht="13.5" hidden="false" customHeight="false" outlineLevel="0" collapsed="false"/>
    <row r="1693" customFormat="false" ht="13.5" hidden="false" customHeight="false" outlineLevel="0" collapsed="false"/>
    <row r="1694" customFormat="false" ht="13.5" hidden="false" customHeight="false" outlineLevel="0" collapsed="false"/>
    <row r="1695" customFormat="false" ht="13.5" hidden="false" customHeight="false" outlineLevel="0" collapsed="false"/>
    <row r="1696" customFormat="false" ht="13.5" hidden="false" customHeight="false" outlineLevel="0" collapsed="false"/>
    <row r="1697" customFormat="false" ht="13.5" hidden="false" customHeight="false" outlineLevel="0" collapsed="false"/>
    <row r="1698" customFormat="false" ht="13.5" hidden="false" customHeight="false" outlineLevel="0" collapsed="false"/>
    <row r="1699" customFormat="false" ht="13.5" hidden="false" customHeight="false" outlineLevel="0" collapsed="false"/>
    <row r="1700" customFormat="false" ht="13.5" hidden="false" customHeight="false" outlineLevel="0" collapsed="false"/>
    <row r="1701" customFormat="false" ht="13.5" hidden="false" customHeight="false" outlineLevel="0" collapsed="false"/>
    <row r="1702" customFormat="false" ht="13.5" hidden="false" customHeight="false" outlineLevel="0" collapsed="false"/>
    <row r="1703" customFormat="false" ht="13.5" hidden="false" customHeight="false" outlineLevel="0" collapsed="false"/>
    <row r="1704" customFormat="false" ht="13.5" hidden="false" customHeight="false" outlineLevel="0" collapsed="false"/>
    <row r="1705" customFormat="false" ht="13.5" hidden="false" customHeight="false" outlineLevel="0" collapsed="false"/>
    <row r="1706" customFormat="false" ht="13.5" hidden="false" customHeight="false" outlineLevel="0" collapsed="false"/>
    <row r="1707" customFormat="false" ht="13.5" hidden="false" customHeight="false" outlineLevel="0" collapsed="false"/>
    <row r="1708" customFormat="false" ht="13.5" hidden="false" customHeight="false" outlineLevel="0" collapsed="false"/>
    <row r="1709" customFormat="false" ht="13.5" hidden="false" customHeight="false" outlineLevel="0" collapsed="false"/>
    <row r="1710" customFormat="false" ht="13.5" hidden="false" customHeight="false" outlineLevel="0" collapsed="false"/>
    <row r="1711" customFormat="false" ht="13.5" hidden="false" customHeight="false" outlineLevel="0" collapsed="false"/>
    <row r="1712" customFormat="false" ht="13.5" hidden="false" customHeight="false" outlineLevel="0" collapsed="false"/>
    <row r="1713" customFormat="false" ht="13.5" hidden="false" customHeight="false" outlineLevel="0" collapsed="false"/>
    <row r="1714" customFormat="false" ht="13.5" hidden="false" customHeight="false" outlineLevel="0" collapsed="false"/>
    <row r="1715" customFormat="false" ht="13.5" hidden="false" customHeight="false" outlineLevel="0" collapsed="false"/>
    <row r="1716" customFormat="false" ht="13.5" hidden="false" customHeight="false" outlineLevel="0" collapsed="false"/>
    <row r="1717" customFormat="false" ht="13.5" hidden="false" customHeight="false" outlineLevel="0" collapsed="false"/>
    <row r="1718" customFormat="false" ht="13.5" hidden="false" customHeight="false" outlineLevel="0" collapsed="false"/>
    <row r="1719" customFormat="false" ht="13.5" hidden="false" customHeight="false" outlineLevel="0" collapsed="false"/>
    <row r="1720" customFormat="false" ht="13.5" hidden="false" customHeight="false" outlineLevel="0" collapsed="false"/>
    <row r="1721" customFormat="false" ht="13.5" hidden="false" customHeight="false" outlineLevel="0" collapsed="false"/>
    <row r="1722" customFormat="false" ht="13.5" hidden="false" customHeight="false" outlineLevel="0" collapsed="false"/>
    <row r="1723" customFormat="false" ht="13.5" hidden="false" customHeight="false" outlineLevel="0" collapsed="false"/>
    <row r="1724" customFormat="false" ht="13.5" hidden="false" customHeight="false" outlineLevel="0" collapsed="false"/>
    <row r="1725" customFormat="false" ht="13.5" hidden="false" customHeight="false" outlineLevel="0" collapsed="false"/>
    <row r="1726" customFormat="false" ht="13.5" hidden="false" customHeight="false" outlineLevel="0" collapsed="false"/>
    <row r="1727" customFormat="false" ht="13.5" hidden="false" customHeight="false" outlineLevel="0" collapsed="false"/>
    <row r="1728" customFormat="false" ht="13.5" hidden="false" customHeight="false" outlineLevel="0" collapsed="false"/>
    <row r="1729" customFormat="false" ht="13.5" hidden="false" customHeight="false" outlineLevel="0" collapsed="false"/>
    <row r="1730" customFormat="false" ht="13.5" hidden="false" customHeight="false" outlineLevel="0" collapsed="false"/>
    <row r="1731" customFormat="false" ht="13.5" hidden="false" customHeight="false" outlineLevel="0" collapsed="false"/>
    <row r="1732" customFormat="false" ht="13.5" hidden="false" customHeight="false" outlineLevel="0" collapsed="false"/>
    <row r="1733" customFormat="false" ht="13.5" hidden="false" customHeight="false" outlineLevel="0" collapsed="false"/>
    <row r="1734" customFormat="false" ht="13.5" hidden="false" customHeight="false" outlineLevel="0" collapsed="false"/>
    <row r="1735" customFormat="false" ht="13.5" hidden="false" customHeight="false" outlineLevel="0" collapsed="false"/>
    <row r="1736" customFormat="false" ht="13.5" hidden="false" customHeight="false" outlineLevel="0" collapsed="false"/>
    <row r="1737" customFormat="false" ht="13.5" hidden="false" customHeight="false" outlineLevel="0" collapsed="false"/>
    <row r="1738" customFormat="false" ht="13.5" hidden="false" customHeight="false" outlineLevel="0" collapsed="false"/>
    <row r="1739" customFormat="false" ht="13.5" hidden="false" customHeight="false" outlineLevel="0" collapsed="false"/>
    <row r="1740" customFormat="false" ht="13.5" hidden="false" customHeight="false" outlineLevel="0" collapsed="false"/>
    <row r="1741" customFormat="false" ht="13.5" hidden="false" customHeight="false" outlineLevel="0" collapsed="false"/>
    <row r="1742" customFormat="false" ht="13.5" hidden="false" customHeight="false" outlineLevel="0" collapsed="false"/>
    <row r="1743" customFormat="false" ht="13.5" hidden="false" customHeight="false" outlineLevel="0" collapsed="false"/>
    <row r="1744" customFormat="false" ht="13.5" hidden="false" customHeight="false" outlineLevel="0" collapsed="false"/>
    <row r="1745" customFormat="false" ht="13.5" hidden="false" customHeight="false" outlineLevel="0" collapsed="false"/>
    <row r="1746" customFormat="false" ht="13.5" hidden="false" customHeight="false" outlineLevel="0" collapsed="false"/>
    <row r="1747" customFormat="false" ht="13.5" hidden="false" customHeight="false" outlineLevel="0" collapsed="false"/>
    <row r="1748" customFormat="false" ht="13.5" hidden="false" customHeight="false" outlineLevel="0" collapsed="false"/>
    <row r="1749" customFormat="false" ht="13.5" hidden="false" customHeight="false" outlineLevel="0" collapsed="false"/>
    <row r="1750" customFormat="false" ht="13.5" hidden="false" customHeight="false" outlineLevel="0" collapsed="false"/>
    <row r="1751" customFormat="false" ht="13.5" hidden="false" customHeight="false" outlineLevel="0" collapsed="false"/>
    <row r="1752" customFormat="false" ht="13.5" hidden="false" customHeight="false" outlineLevel="0" collapsed="false"/>
    <row r="1753" customFormat="false" ht="13.5" hidden="false" customHeight="false" outlineLevel="0" collapsed="false"/>
    <row r="1754" customFormat="false" ht="13.5" hidden="false" customHeight="false" outlineLevel="0" collapsed="false"/>
    <row r="1755" customFormat="false" ht="13.5" hidden="false" customHeight="false" outlineLevel="0" collapsed="false"/>
    <row r="1756" customFormat="false" ht="13.5" hidden="false" customHeight="false" outlineLevel="0" collapsed="false"/>
    <row r="1757" customFormat="false" ht="13.5" hidden="false" customHeight="false" outlineLevel="0" collapsed="false"/>
    <row r="1758" customFormat="false" ht="13.5" hidden="false" customHeight="false" outlineLevel="0" collapsed="false"/>
    <row r="1759" customFormat="false" ht="13.5" hidden="false" customHeight="false" outlineLevel="0" collapsed="false"/>
    <row r="1760" customFormat="false" ht="13.5" hidden="false" customHeight="false" outlineLevel="0" collapsed="false"/>
    <row r="1761" customFormat="false" ht="13.5" hidden="false" customHeight="false" outlineLevel="0" collapsed="false"/>
    <row r="1762" customFormat="false" ht="13.5" hidden="false" customHeight="false" outlineLevel="0" collapsed="false"/>
    <row r="1763" customFormat="false" ht="13.5" hidden="false" customHeight="false" outlineLevel="0" collapsed="false"/>
    <row r="1764" customFormat="false" ht="13.5" hidden="false" customHeight="false" outlineLevel="0" collapsed="false"/>
    <row r="1765" customFormat="false" ht="13.5" hidden="false" customHeight="false" outlineLevel="0" collapsed="false"/>
    <row r="1766" customFormat="false" ht="13.5" hidden="false" customHeight="false" outlineLevel="0" collapsed="false"/>
    <row r="1767" customFormat="false" ht="13.5" hidden="false" customHeight="false" outlineLevel="0" collapsed="false"/>
    <row r="1768" customFormat="false" ht="13.5" hidden="false" customHeight="false" outlineLevel="0" collapsed="false"/>
    <row r="1769" customFormat="false" ht="13.5" hidden="false" customHeight="false" outlineLevel="0" collapsed="false"/>
    <row r="1770" customFormat="false" ht="13.5" hidden="false" customHeight="false" outlineLevel="0" collapsed="false"/>
    <row r="1771" customFormat="false" ht="13.5" hidden="false" customHeight="false" outlineLevel="0" collapsed="false"/>
    <row r="1772" customFormat="false" ht="13.5" hidden="false" customHeight="false" outlineLevel="0" collapsed="false"/>
    <row r="1773" customFormat="false" ht="13.5" hidden="false" customHeight="false" outlineLevel="0" collapsed="false"/>
    <row r="1774" customFormat="false" ht="13.5" hidden="false" customHeight="false" outlineLevel="0" collapsed="false"/>
    <row r="1775" customFormat="false" ht="13.5" hidden="false" customHeight="false" outlineLevel="0" collapsed="false"/>
    <row r="1776" customFormat="false" ht="13.5" hidden="false" customHeight="false" outlineLevel="0" collapsed="false"/>
    <row r="1777" customFormat="false" ht="13.5" hidden="false" customHeight="false" outlineLevel="0" collapsed="false"/>
    <row r="1778" customFormat="false" ht="13.5" hidden="false" customHeight="false" outlineLevel="0" collapsed="false"/>
    <row r="1779" customFormat="false" ht="13.5" hidden="false" customHeight="false" outlineLevel="0" collapsed="false"/>
    <row r="1780" customFormat="false" ht="13.5" hidden="false" customHeight="false" outlineLevel="0" collapsed="false"/>
    <row r="1781" customFormat="false" ht="13.5" hidden="false" customHeight="false" outlineLevel="0" collapsed="false"/>
    <row r="1782" customFormat="false" ht="13.5" hidden="false" customHeight="false" outlineLevel="0" collapsed="false"/>
    <row r="1783" customFormat="false" ht="13.5" hidden="false" customHeight="false" outlineLevel="0" collapsed="false"/>
    <row r="1784" customFormat="false" ht="13.5" hidden="false" customHeight="false" outlineLevel="0" collapsed="false"/>
    <row r="1785" customFormat="false" ht="13.5" hidden="false" customHeight="false" outlineLevel="0" collapsed="false"/>
    <row r="1786" customFormat="false" ht="13.5" hidden="false" customHeight="false" outlineLevel="0" collapsed="false"/>
    <row r="1787" customFormat="false" ht="13.5" hidden="false" customHeight="false" outlineLevel="0" collapsed="false"/>
    <row r="1788" customFormat="false" ht="13.5" hidden="false" customHeight="false" outlineLevel="0" collapsed="false"/>
    <row r="1789" customFormat="false" ht="13.5" hidden="false" customHeight="false" outlineLevel="0" collapsed="false"/>
    <row r="1790" customFormat="false" ht="13.5" hidden="false" customHeight="false" outlineLevel="0" collapsed="false"/>
    <row r="1791" customFormat="false" ht="13.5" hidden="false" customHeight="false" outlineLevel="0" collapsed="false"/>
    <row r="1792" customFormat="false" ht="13.5" hidden="false" customHeight="false" outlineLevel="0" collapsed="false"/>
    <row r="1793" customFormat="false" ht="13.5" hidden="false" customHeight="false" outlineLevel="0" collapsed="false"/>
    <row r="1794" customFormat="false" ht="13.5" hidden="false" customHeight="false" outlineLevel="0" collapsed="false"/>
    <row r="1795" customFormat="false" ht="13.5" hidden="false" customHeight="false" outlineLevel="0" collapsed="false"/>
    <row r="1796" customFormat="false" ht="13.5" hidden="false" customHeight="false" outlineLevel="0" collapsed="false"/>
    <row r="1797" customFormat="false" ht="13.5" hidden="false" customHeight="false" outlineLevel="0" collapsed="false"/>
    <row r="1798" customFormat="false" ht="13.5" hidden="false" customHeight="false" outlineLevel="0" collapsed="false"/>
    <row r="1799" customFormat="false" ht="13.5" hidden="false" customHeight="false" outlineLevel="0" collapsed="false"/>
    <row r="1800" customFormat="false" ht="13.5" hidden="false" customHeight="false" outlineLevel="0" collapsed="false"/>
    <row r="1801" customFormat="false" ht="13.5" hidden="false" customHeight="false" outlineLevel="0" collapsed="false"/>
    <row r="1802" customFormat="false" ht="13.5" hidden="false" customHeight="false" outlineLevel="0" collapsed="false"/>
    <row r="1803" customFormat="false" ht="13.5" hidden="false" customHeight="false" outlineLevel="0" collapsed="false"/>
    <row r="1804" customFormat="false" ht="13.5" hidden="false" customHeight="false" outlineLevel="0" collapsed="false"/>
    <row r="1805" customFormat="false" ht="13.5" hidden="false" customHeight="false" outlineLevel="0" collapsed="false"/>
    <row r="1806" customFormat="false" ht="13.5" hidden="false" customHeight="false" outlineLevel="0" collapsed="false"/>
    <row r="1807" customFormat="false" ht="13.5" hidden="false" customHeight="false" outlineLevel="0" collapsed="false"/>
    <row r="1808" customFormat="false" ht="13.5" hidden="false" customHeight="false" outlineLevel="0" collapsed="false"/>
    <row r="1809" customFormat="false" ht="13.5" hidden="false" customHeight="false" outlineLevel="0" collapsed="false"/>
    <row r="1810" customFormat="false" ht="13.5" hidden="false" customHeight="false" outlineLevel="0" collapsed="false"/>
    <row r="1811" customFormat="false" ht="13.5" hidden="false" customHeight="false" outlineLevel="0" collapsed="false"/>
    <row r="1812" customFormat="false" ht="13.5" hidden="false" customHeight="false" outlineLevel="0" collapsed="false"/>
    <row r="1813" customFormat="false" ht="13.5" hidden="false" customHeight="false" outlineLevel="0" collapsed="false"/>
    <row r="1814" customFormat="false" ht="13.5" hidden="false" customHeight="false" outlineLevel="0" collapsed="false"/>
    <row r="1815" customFormat="false" ht="13.5" hidden="false" customHeight="false" outlineLevel="0" collapsed="false"/>
    <row r="1816" customFormat="false" ht="13.5" hidden="false" customHeight="false" outlineLevel="0" collapsed="false"/>
    <row r="1817" customFormat="false" ht="13.5" hidden="false" customHeight="false" outlineLevel="0" collapsed="false"/>
    <row r="1818" customFormat="false" ht="13.5" hidden="false" customHeight="false" outlineLevel="0" collapsed="false"/>
    <row r="1819" customFormat="false" ht="13.5" hidden="false" customHeight="false" outlineLevel="0" collapsed="false"/>
    <row r="1820" customFormat="false" ht="13.5" hidden="false" customHeight="false" outlineLevel="0" collapsed="false"/>
    <row r="1821" customFormat="false" ht="13.5" hidden="false" customHeight="false" outlineLevel="0" collapsed="false"/>
    <row r="1822" customFormat="false" ht="13.5" hidden="false" customHeight="false" outlineLevel="0" collapsed="false"/>
    <row r="1823" customFormat="false" ht="13.5" hidden="false" customHeight="false" outlineLevel="0" collapsed="false"/>
    <row r="1824" customFormat="false" ht="13.5" hidden="false" customHeight="false" outlineLevel="0" collapsed="false"/>
    <row r="1825" customFormat="false" ht="13.5" hidden="false" customHeight="false" outlineLevel="0" collapsed="false"/>
    <row r="1826" customFormat="false" ht="13.5" hidden="false" customHeight="false" outlineLevel="0" collapsed="false"/>
    <row r="1827" customFormat="false" ht="13.5" hidden="false" customHeight="false" outlineLevel="0" collapsed="false"/>
    <row r="1828" customFormat="false" ht="13.5" hidden="false" customHeight="false" outlineLevel="0" collapsed="false"/>
    <row r="1829" customFormat="false" ht="13.5" hidden="false" customHeight="false" outlineLevel="0" collapsed="false"/>
    <row r="1830" customFormat="false" ht="13.5" hidden="false" customHeight="false" outlineLevel="0" collapsed="false"/>
    <row r="1831" customFormat="false" ht="13.5" hidden="false" customHeight="false" outlineLevel="0" collapsed="false"/>
    <row r="1832" customFormat="false" ht="13.5" hidden="false" customHeight="false" outlineLevel="0" collapsed="false"/>
    <row r="1833" customFormat="false" ht="13.5" hidden="false" customHeight="false" outlineLevel="0" collapsed="false"/>
    <row r="1834" customFormat="false" ht="13.5" hidden="false" customHeight="false" outlineLevel="0" collapsed="false"/>
    <row r="1835" customFormat="false" ht="13.5" hidden="false" customHeight="false" outlineLevel="0" collapsed="false"/>
    <row r="1836" customFormat="false" ht="13.5" hidden="false" customHeight="false" outlineLevel="0" collapsed="false"/>
    <row r="1837" customFormat="false" ht="13.5" hidden="false" customHeight="false" outlineLevel="0" collapsed="false"/>
    <row r="1838" customFormat="false" ht="13.5" hidden="false" customHeight="false" outlineLevel="0" collapsed="false"/>
    <row r="1839" customFormat="false" ht="13.5" hidden="false" customHeight="false" outlineLevel="0" collapsed="false"/>
    <row r="1840" customFormat="false" ht="13.5" hidden="false" customHeight="false" outlineLevel="0" collapsed="false"/>
    <row r="1841" customFormat="false" ht="13.5" hidden="false" customHeight="false" outlineLevel="0" collapsed="false"/>
    <row r="1842" customFormat="false" ht="13.5" hidden="false" customHeight="false" outlineLevel="0" collapsed="false"/>
    <row r="1843" customFormat="false" ht="13.5" hidden="false" customHeight="false" outlineLevel="0" collapsed="false"/>
    <row r="1844" customFormat="false" ht="13.5" hidden="false" customHeight="false" outlineLevel="0" collapsed="false"/>
    <row r="1845" customFormat="false" ht="13.5" hidden="false" customHeight="false" outlineLevel="0" collapsed="false"/>
    <row r="1846" customFormat="false" ht="13.5" hidden="false" customHeight="false" outlineLevel="0" collapsed="false"/>
    <row r="1847" customFormat="false" ht="13.5" hidden="false" customHeight="false" outlineLevel="0" collapsed="false"/>
    <row r="1848" customFormat="false" ht="13.5" hidden="false" customHeight="false" outlineLevel="0" collapsed="false"/>
    <row r="1849" customFormat="false" ht="13.5" hidden="false" customHeight="false" outlineLevel="0" collapsed="false"/>
    <row r="1850" customFormat="false" ht="13.5" hidden="false" customHeight="false" outlineLevel="0" collapsed="false"/>
    <row r="1851" customFormat="false" ht="13.5" hidden="false" customHeight="false" outlineLevel="0" collapsed="false"/>
    <row r="1852" customFormat="false" ht="13.5" hidden="false" customHeight="false" outlineLevel="0" collapsed="false"/>
    <row r="1853" customFormat="false" ht="13.5" hidden="false" customHeight="false" outlineLevel="0" collapsed="false"/>
    <row r="1854" customFormat="false" ht="13.5" hidden="false" customHeight="false" outlineLevel="0" collapsed="false"/>
    <row r="1855" customFormat="false" ht="13.5" hidden="false" customHeight="false" outlineLevel="0" collapsed="false"/>
    <row r="1856" customFormat="false" ht="13.5" hidden="false" customHeight="false" outlineLevel="0" collapsed="false"/>
    <row r="1857" customFormat="false" ht="13.5" hidden="false" customHeight="false" outlineLevel="0" collapsed="false"/>
    <row r="1858" customFormat="false" ht="13.5" hidden="false" customHeight="false" outlineLevel="0" collapsed="false"/>
    <row r="1859" customFormat="false" ht="13.5" hidden="false" customHeight="false" outlineLevel="0" collapsed="false"/>
    <row r="1860" customFormat="false" ht="13.5" hidden="false" customHeight="false" outlineLevel="0" collapsed="false"/>
    <row r="1861" customFormat="false" ht="13.5" hidden="false" customHeight="false" outlineLevel="0" collapsed="false"/>
    <row r="1862" customFormat="false" ht="13.5" hidden="false" customHeight="false" outlineLevel="0" collapsed="false"/>
    <row r="1863" customFormat="false" ht="13.5" hidden="false" customHeight="false" outlineLevel="0" collapsed="false"/>
    <row r="1864" customFormat="false" ht="13.5" hidden="false" customHeight="false" outlineLevel="0" collapsed="false"/>
    <row r="1865" customFormat="false" ht="13.5" hidden="false" customHeight="false" outlineLevel="0" collapsed="false"/>
    <row r="1866" customFormat="false" ht="13.5" hidden="false" customHeight="false" outlineLevel="0" collapsed="false"/>
    <row r="1867" customFormat="false" ht="13.5" hidden="false" customHeight="false" outlineLevel="0" collapsed="false"/>
    <row r="1868" customFormat="false" ht="13.5" hidden="false" customHeight="false" outlineLevel="0" collapsed="false"/>
    <row r="1869" customFormat="false" ht="13.5" hidden="false" customHeight="false" outlineLevel="0" collapsed="false"/>
    <row r="1870" customFormat="false" ht="13.5" hidden="false" customHeight="false" outlineLevel="0" collapsed="false"/>
    <row r="1871" customFormat="false" ht="13.5" hidden="false" customHeight="false" outlineLevel="0" collapsed="false"/>
    <row r="1872" customFormat="false" ht="13.5" hidden="false" customHeight="false" outlineLevel="0" collapsed="false"/>
    <row r="1873" customFormat="false" ht="13.5" hidden="false" customHeight="false" outlineLevel="0" collapsed="false"/>
    <row r="1874" customFormat="false" ht="13.5" hidden="false" customHeight="false" outlineLevel="0" collapsed="false"/>
    <row r="1875" customFormat="false" ht="13.5" hidden="false" customHeight="false" outlineLevel="0" collapsed="false"/>
    <row r="1876" customFormat="false" ht="13.5" hidden="false" customHeight="false" outlineLevel="0" collapsed="false"/>
    <row r="1877" customFormat="false" ht="13.5" hidden="false" customHeight="false" outlineLevel="0" collapsed="false"/>
    <row r="1878" customFormat="false" ht="13.5" hidden="false" customHeight="false" outlineLevel="0" collapsed="false"/>
    <row r="1879" customFormat="false" ht="13.5" hidden="false" customHeight="false" outlineLevel="0" collapsed="false"/>
    <row r="1880" customFormat="false" ht="13.5" hidden="false" customHeight="false" outlineLevel="0" collapsed="false"/>
    <row r="1881" customFormat="false" ht="13.5" hidden="false" customHeight="false" outlineLevel="0" collapsed="false"/>
    <row r="1882" customFormat="false" ht="13.5" hidden="false" customHeight="false" outlineLevel="0" collapsed="false"/>
    <row r="1883" customFormat="false" ht="13.5" hidden="false" customHeight="false" outlineLevel="0" collapsed="false"/>
    <row r="1884" customFormat="false" ht="13.5" hidden="false" customHeight="false" outlineLevel="0" collapsed="false"/>
    <row r="1885" customFormat="false" ht="13.5" hidden="false" customHeight="false" outlineLevel="0" collapsed="false"/>
    <row r="1886" customFormat="false" ht="13.5" hidden="false" customHeight="false" outlineLevel="0" collapsed="false"/>
    <row r="1887" customFormat="false" ht="13.5" hidden="false" customHeight="false" outlineLevel="0" collapsed="false"/>
    <row r="1888" customFormat="false" ht="13.5" hidden="false" customHeight="false" outlineLevel="0" collapsed="false"/>
    <row r="1889" customFormat="false" ht="13.5" hidden="false" customHeight="false" outlineLevel="0" collapsed="false"/>
    <row r="1890" customFormat="false" ht="13.5" hidden="false" customHeight="false" outlineLevel="0" collapsed="false"/>
    <row r="1891" customFormat="false" ht="13.5" hidden="false" customHeight="false" outlineLevel="0" collapsed="false"/>
    <row r="1892" customFormat="false" ht="13.5" hidden="false" customHeight="false" outlineLevel="0" collapsed="false"/>
    <row r="1893" customFormat="false" ht="13.5" hidden="false" customHeight="false" outlineLevel="0" collapsed="false"/>
    <row r="1894" customFormat="false" ht="13.5" hidden="false" customHeight="false" outlineLevel="0" collapsed="false"/>
    <row r="1895" customFormat="false" ht="13.5" hidden="false" customHeight="false" outlineLevel="0" collapsed="false"/>
    <row r="1896" customFormat="false" ht="13.5" hidden="false" customHeight="false" outlineLevel="0" collapsed="false"/>
    <row r="1897" customFormat="false" ht="13.5" hidden="false" customHeight="false" outlineLevel="0" collapsed="false"/>
    <row r="1898" customFormat="false" ht="13.5" hidden="false" customHeight="false" outlineLevel="0" collapsed="false"/>
    <row r="1899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B13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19" activeCellId="0" sqref="F19"/>
    </sheetView>
  </sheetViews>
  <sheetFormatPr defaultColWidth="8.72265625" defaultRowHeight="12.75" zeroHeight="false" outlineLevelRow="0" outlineLevelCol="0"/>
  <cols>
    <col collapsed="false" customWidth="true" hidden="false" outlineLevel="0" max="15" min="15" style="122" width="8.89"/>
  </cols>
  <sheetData>
    <row r="1" customFormat="false" ht="15.75" hidden="false" customHeight="true" outlineLevel="0" collapsed="false">
      <c r="B1" s="123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 t="s">
        <v>2517</v>
      </c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5" t="s">
        <v>2518</v>
      </c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6" t="s">
        <v>2519</v>
      </c>
      <c r="BQ1" s="126"/>
      <c r="BR1" s="126"/>
      <c r="BS1" s="126"/>
      <c r="BT1" s="126"/>
      <c r="BU1" s="126"/>
      <c r="BV1" s="126"/>
      <c r="BW1" s="126"/>
      <c r="BX1" s="126"/>
      <c r="BY1" s="126"/>
      <c r="BZ1" s="127" t="s">
        <v>2520</v>
      </c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8" t="s">
        <v>2521</v>
      </c>
      <c r="CX1" s="128"/>
      <c r="CY1" s="128"/>
      <c r="CZ1" s="128"/>
      <c r="DA1" s="128"/>
      <c r="DB1" s="116" t="s">
        <v>2522</v>
      </c>
      <c r="DO1" s="116" t="s">
        <v>2523</v>
      </c>
      <c r="DP1" s="116"/>
      <c r="DQ1" s="116"/>
      <c r="DR1" s="33"/>
      <c r="DU1" s="116" t="s">
        <v>2524</v>
      </c>
      <c r="DV1" s="116"/>
    </row>
    <row r="2" customFormat="false" ht="138" hidden="false" customHeight="false" outlineLevel="0" collapsed="false">
      <c r="B2" s="6" t="s">
        <v>0</v>
      </c>
      <c r="C2" s="6" t="s">
        <v>1</v>
      </c>
      <c r="D2" s="8" t="s">
        <v>6</v>
      </c>
      <c r="E2" s="8" t="s">
        <v>2525</v>
      </c>
      <c r="F2" s="9" t="s">
        <v>8</v>
      </c>
      <c r="G2" s="11" t="s">
        <v>10</v>
      </c>
      <c r="H2" s="11" t="s">
        <v>11</v>
      </c>
      <c r="I2" s="12" t="s">
        <v>12</v>
      </c>
      <c r="J2" s="12" t="s">
        <v>13</v>
      </c>
      <c r="K2" s="12" t="s">
        <v>15</v>
      </c>
      <c r="L2" s="12" t="s">
        <v>16</v>
      </c>
      <c r="M2" s="12" t="s">
        <v>17</v>
      </c>
      <c r="N2" s="13" t="s">
        <v>17</v>
      </c>
      <c r="O2" s="13" t="s">
        <v>24</v>
      </c>
      <c r="P2" s="13" t="s">
        <v>25</v>
      </c>
      <c r="Q2" s="14" t="s">
        <v>26</v>
      </c>
      <c r="R2" s="14" t="s">
        <v>2526</v>
      </c>
      <c r="S2" s="14" t="s">
        <v>2527</v>
      </c>
      <c r="T2" s="14" t="s">
        <v>29</v>
      </c>
      <c r="U2" s="15" t="s">
        <v>2528</v>
      </c>
      <c r="V2" s="11" t="s">
        <v>31</v>
      </c>
      <c r="W2" s="11" t="s">
        <v>32</v>
      </c>
      <c r="X2" s="16" t="s">
        <v>33</v>
      </c>
      <c r="Y2" s="16" t="s">
        <v>34</v>
      </c>
      <c r="Z2" s="11" t="s">
        <v>35</v>
      </c>
      <c r="AA2" s="11" t="s">
        <v>36</v>
      </c>
      <c r="AB2" s="17" t="s">
        <v>37</v>
      </c>
      <c r="AC2" s="17" t="s">
        <v>38</v>
      </c>
      <c r="AD2" s="16" t="s">
        <v>39</v>
      </c>
      <c r="AE2" s="16" t="s">
        <v>40</v>
      </c>
      <c r="AF2" s="11" t="s">
        <v>41</v>
      </c>
      <c r="AG2" s="16" t="s">
        <v>42</v>
      </c>
      <c r="AH2" s="11" t="s">
        <v>43</v>
      </c>
      <c r="AI2" s="11" t="s">
        <v>44</v>
      </c>
      <c r="AJ2" s="11" t="s">
        <v>46</v>
      </c>
      <c r="AK2" s="8" t="s">
        <v>2529</v>
      </c>
      <c r="AL2" s="8" t="s">
        <v>2530</v>
      </c>
      <c r="AM2" s="11" t="s">
        <v>2531</v>
      </c>
      <c r="AN2" s="129" t="s">
        <v>2532</v>
      </c>
      <c r="AO2" s="11" t="s">
        <v>2129</v>
      </c>
      <c r="AP2" s="11" t="s">
        <v>52</v>
      </c>
      <c r="AQ2" s="11" t="s">
        <v>2533</v>
      </c>
      <c r="AR2" s="11" t="s">
        <v>54</v>
      </c>
      <c r="AS2" s="11" t="s">
        <v>55</v>
      </c>
      <c r="AT2" s="11" t="s">
        <v>56</v>
      </c>
      <c r="AU2" s="16" t="s">
        <v>2534</v>
      </c>
      <c r="AV2" s="16" t="s">
        <v>58</v>
      </c>
      <c r="AW2" s="16" t="s">
        <v>59</v>
      </c>
      <c r="AX2" s="11" t="s">
        <v>60</v>
      </c>
      <c r="AY2" s="11" t="s">
        <v>63</v>
      </c>
      <c r="AZ2" s="11" t="s">
        <v>65</v>
      </c>
      <c r="BA2" s="11" t="s">
        <v>66</v>
      </c>
      <c r="BB2" s="17" t="s">
        <v>69</v>
      </c>
      <c r="BC2" s="17" t="s">
        <v>70</v>
      </c>
      <c r="BD2" s="16" t="s">
        <v>71</v>
      </c>
      <c r="BE2" s="16" t="s">
        <v>72</v>
      </c>
      <c r="BF2" s="11" t="s">
        <v>73</v>
      </c>
      <c r="BG2" s="11" t="s">
        <v>2535</v>
      </c>
      <c r="BH2" s="8" t="s">
        <v>74</v>
      </c>
      <c r="BI2" s="16" t="s">
        <v>75</v>
      </c>
      <c r="BJ2" s="11" t="s">
        <v>76</v>
      </c>
      <c r="BK2" s="11" t="s">
        <v>77</v>
      </c>
      <c r="BL2" s="17" t="s">
        <v>80</v>
      </c>
      <c r="BM2" s="17" t="s">
        <v>81</v>
      </c>
      <c r="BN2" s="16" t="s">
        <v>82</v>
      </c>
      <c r="BO2" s="16" t="s">
        <v>83</v>
      </c>
      <c r="BP2" s="11" t="s">
        <v>84</v>
      </c>
      <c r="BQ2" s="11" t="s">
        <v>85</v>
      </c>
      <c r="BR2" s="11" t="s">
        <v>86</v>
      </c>
      <c r="BS2" s="11" t="s">
        <v>87</v>
      </c>
      <c r="BT2" s="11" t="s">
        <v>88</v>
      </c>
      <c r="BU2" s="11" t="s">
        <v>89</v>
      </c>
      <c r="BV2" s="11" t="s">
        <v>90</v>
      </c>
      <c r="BW2" s="16" t="s">
        <v>93</v>
      </c>
      <c r="BX2" s="16" t="s">
        <v>94</v>
      </c>
      <c r="BY2" s="16" t="s">
        <v>95</v>
      </c>
      <c r="BZ2" s="11" t="s">
        <v>96</v>
      </c>
      <c r="CA2" s="11" t="s">
        <v>2536</v>
      </c>
      <c r="CB2" s="11" t="s">
        <v>112</v>
      </c>
      <c r="CC2" s="11" t="s">
        <v>110</v>
      </c>
      <c r="CD2" s="11" t="s">
        <v>2537</v>
      </c>
      <c r="CE2" s="11" t="s">
        <v>112</v>
      </c>
      <c r="CF2" s="16" t="s">
        <v>119</v>
      </c>
      <c r="CG2" s="16" t="s">
        <v>120</v>
      </c>
      <c r="CH2" s="16" t="s">
        <v>2538</v>
      </c>
      <c r="CI2" s="16" t="s">
        <v>2539</v>
      </c>
      <c r="CJ2" s="16" t="s">
        <v>125</v>
      </c>
      <c r="CK2" s="11" t="s">
        <v>126</v>
      </c>
      <c r="CL2" s="11" t="s">
        <v>2540</v>
      </c>
      <c r="CM2" s="11" t="s">
        <v>128</v>
      </c>
      <c r="CN2" s="11" t="s">
        <v>129</v>
      </c>
      <c r="CO2" s="11" t="s">
        <v>2541</v>
      </c>
      <c r="CP2" s="11" t="s">
        <v>131</v>
      </c>
      <c r="CQ2" s="11" t="s">
        <v>132</v>
      </c>
      <c r="CR2" s="11" t="s">
        <v>133</v>
      </c>
      <c r="CS2" s="11" t="s">
        <v>134</v>
      </c>
      <c r="CT2" s="11" t="s">
        <v>2542</v>
      </c>
      <c r="CU2" s="11" t="s">
        <v>136</v>
      </c>
      <c r="CV2" s="11" t="s">
        <v>137</v>
      </c>
      <c r="CW2" s="22" t="s">
        <v>138</v>
      </c>
      <c r="CX2" s="22" t="s">
        <v>139</v>
      </c>
      <c r="CY2" s="22" t="s">
        <v>140</v>
      </c>
      <c r="CZ2" s="22" t="s">
        <v>141</v>
      </c>
      <c r="DA2" s="23" t="s">
        <v>17</v>
      </c>
      <c r="DB2" s="22" t="s">
        <v>145</v>
      </c>
      <c r="DC2" s="22" t="s">
        <v>146</v>
      </c>
      <c r="DD2" s="22" t="s">
        <v>147</v>
      </c>
      <c r="DE2" s="22" t="s">
        <v>148</v>
      </c>
      <c r="DF2" s="22" t="s">
        <v>149</v>
      </c>
      <c r="DG2" s="22" t="s">
        <v>150</v>
      </c>
      <c r="DH2" s="22" t="s">
        <v>151</v>
      </c>
      <c r="DI2" s="22" t="s">
        <v>2543</v>
      </c>
      <c r="DJ2" s="22" t="s">
        <v>153</v>
      </c>
      <c r="DK2" s="22" t="s">
        <v>154</v>
      </c>
      <c r="DL2" s="22" t="s">
        <v>155</v>
      </c>
      <c r="DM2" s="22" t="s">
        <v>2544</v>
      </c>
      <c r="DQ2" s="26" t="s">
        <v>157</v>
      </c>
      <c r="DR2" s="26" t="s">
        <v>158</v>
      </c>
      <c r="DS2" s="26" t="s">
        <v>159</v>
      </c>
      <c r="DT2" s="26" t="s">
        <v>160</v>
      </c>
      <c r="DU2" s="26" t="s">
        <v>161</v>
      </c>
      <c r="DV2" s="27" t="s">
        <v>162</v>
      </c>
      <c r="DW2" s="27" t="s">
        <v>163</v>
      </c>
      <c r="DX2" s="27" t="s">
        <v>164</v>
      </c>
      <c r="DY2" s="27" t="s">
        <v>165</v>
      </c>
      <c r="DZ2" s="27" t="s">
        <v>166</v>
      </c>
      <c r="EA2" s="27" t="s">
        <v>167</v>
      </c>
      <c r="EB2" s="27" t="s">
        <v>168</v>
      </c>
    </row>
    <row r="3" customFormat="false" ht="13.5" hidden="false" customHeight="false" outlineLevel="0" collapsed="false">
      <c r="A3" s="0" t="s">
        <v>2545</v>
      </c>
      <c r="C3" s="0" t="s">
        <v>2546</v>
      </c>
      <c r="D3" s="0" t="s">
        <v>2547</v>
      </c>
      <c r="E3" s="0" t="s">
        <v>2548</v>
      </c>
      <c r="F3" s="0" t="s">
        <v>2548</v>
      </c>
      <c r="G3" s="0" t="s">
        <v>2549</v>
      </c>
      <c r="H3" s="0" t="s">
        <v>2550</v>
      </c>
      <c r="M3" s="0" t="s">
        <v>2551</v>
      </c>
      <c r="O3" s="122" t="s">
        <v>2552</v>
      </c>
      <c r="P3" s="33" t="s">
        <v>2553</v>
      </c>
      <c r="V3" s="0" t="s">
        <v>2554</v>
      </c>
      <c r="W3" s="0" t="s">
        <v>2555</v>
      </c>
      <c r="X3" s="0" t="s">
        <v>2556</v>
      </c>
      <c r="Y3" s="0" t="s">
        <v>2557</v>
      </c>
      <c r="AO3" s="11"/>
      <c r="AS3" s="0" t="s">
        <v>2558</v>
      </c>
      <c r="AV3" s="0" t="s">
        <v>2558</v>
      </c>
      <c r="AX3" s="0" t="s">
        <v>2559</v>
      </c>
      <c r="AY3" s="0" t="s">
        <v>2560</v>
      </c>
    </row>
    <row r="4" customFormat="false" ht="12.75" hidden="false" customHeight="false" outlineLevel="0" collapsed="false">
      <c r="A4" s="33" t="s">
        <v>2561</v>
      </c>
      <c r="C4" s="33" t="s">
        <v>2562</v>
      </c>
      <c r="D4" s="33" t="s">
        <v>2563</v>
      </c>
      <c r="E4" s="33" t="s">
        <v>2564</v>
      </c>
      <c r="F4" s="33" t="s">
        <v>2564</v>
      </c>
      <c r="G4" s="33" t="s">
        <v>2549</v>
      </c>
      <c r="H4" s="33" t="s">
        <v>2565</v>
      </c>
      <c r="X4" s="33" t="s">
        <v>2566</v>
      </c>
      <c r="AF4" s="33" t="s">
        <v>2567</v>
      </c>
      <c r="AL4" s="33" t="s">
        <v>2568</v>
      </c>
    </row>
    <row r="5" customFormat="false" ht="12.75" hidden="false" customHeight="false" outlineLevel="0" collapsed="false">
      <c r="A5" s="33" t="s">
        <v>2569</v>
      </c>
      <c r="B5" s="33" t="s">
        <v>2570</v>
      </c>
      <c r="D5" s="33" t="s">
        <v>2571</v>
      </c>
      <c r="F5" s="33" t="s">
        <v>2572</v>
      </c>
      <c r="H5" s="33" t="s">
        <v>2550</v>
      </c>
      <c r="O5" s="130" t="s">
        <v>2573</v>
      </c>
      <c r="P5" s="33" t="s">
        <v>2574</v>
      </c>
      <c r="Q5" s="33" t="s">
        <v>2575</v>
      </c>
      <c r="V5" s="33" t="s">
        <v>2576</v>
      </c>
      <c r="W5" s="33" t="s">
        <v>2577</v>
      </c>
      <c r="X5" s="33" t="s">
        <v>2578</v>
      </c>
      <c r="Y5" s="33" t="s">
        <v>2579</v>
      </c>
      <c r="AI5" s="33" t="s">
        <v>2580</v>
      </c>
      <c r="AL5" s="33" t="s">
        <v>2580</v>
      </c>
      <c r="AN5" s="33" t="s">
        <v>2581</v>
      </c>
      <c r="AO5" s="33" t="s">
        <v>2582</v>
      </c>
      <c r="AV5" s="33" t="s">
        <v>2583</v>
      </c>
      <c r="AW5" s="33" t="s">
        <v>2584</v>
      </c>
      <c r="BJ5" s="33" t="s">
        <v>2585</v>
      </c>
      <c r="BM5" s="33" t="s">
        <v>2586</v>
      </c>
      <c r="BN5" s="33" t="s">
        <v>2587</v>
      </c>
      <c r="BO5" s="33" t="s">
        <v>2588</v>
      </c>
      <c r="BW5" s="33" t="s">
        <v>2589</v>
      </c>
      <c r="CF5" s="33" t="s">
        <v>2590</v>
      </c>
      <c r="CG5" s="33" t="s">
        <v>2591</v>
      </c>
    </row>
    <row r="6" customFormat="false" ht="12.75" hidden="false" customHeight="false" outlineLevel="0" collapsed="false">
      <c r="A6" s="33" t="s">
        <v>2592</v>
      </c>
      <c r="O6" s="130" t="s">
        <v>2593</v>
      </c>
      <c r="Q6" s="33" t="s">
        <v>2594</v>
      </c>
      <c r="S6" s="33" t="s">
        <v>2595</v>
      </c>
      <c r="T6" s="33" t="s">
        <v>2596</v>
      </c>
      <c r="U6" s="33" t="s">
        <v>2597</v>
      </c>
      <c r="V6" s="33" t="s">
        <v>2598</v>
      </c>
      <c r="W6" s="33" t="s">
        <v>2599</v>
      </c>
      <c r="X6" s="33" t="s">
        <v>2600</v>
      </c>
      <c r="Y6" s="33" t="s">
        <v>2601</v>
      </c>
      <c r="Z6" s="33" t="s">
        <v>2602</v>
      </c>
      <c r="AA6" s="33" t="s">
        <v>2603</v>
      </c>
      <c r="AK6" s="33" t="s">
        <v>2604</v>
      </c>
      <c r="AL6" s="33" t="s">
        <v>2605</v>
      </c>
      <c r="AU6" s="33" t="s">
        <v>2606</v>
      </c>
      <c r="AV6" s="33" t="s">
        <v>2607</v>
      </c>
      <c r="AW6" s="33" t="s">
        <v>2608</v>
      </c>
      <c r="AX6" s="33" t="s">
        <v>2609</v>
      </c>
      <c r="BR6" s="33" t="s">
        <v>2610</v>
      </c>
      <c r="BS6" s="33" t="s">
        <v>2611</v>
      </c>
      <c r="BU6" s="33" t="s">
        <v>2612</v>
      </c>
      <c r="BV6" s="33" t="s">
        <v>2613</v>
      </c>
      <c r="CF6" s="33" t="s">
        <v>2614</v>
      </c>
      <c r="CG6" s="33" t="s">
        <v>2615</v>
      </c>
      <c r="CH6" s="33" t="s">
        <v>2616</v>
      </c>
      <c r="CI6" s="33" t="s">
        <v>2617</v>
      </c>
      <c r="CJ6" s="33" t="s">
        <v>2618</v>
      </c>
    </row>
    <row r="13" customFormat="false" ht="12.75" hidden="false" customHeight="false" outlineLevel="0" collapsed="false">
      <c r="G13" s="33"/>
    </row>
  </sheetData>
  <mergeCells count="6">
    <mergeCell ref="B1:U1"/>
    <mergeCell ref="V1:AX1"/>
    <mergeCell ref="AY1:BO1"/>
    <mergeCell ref="BP1:BY1"/>
    <mergeCell ref="BZ1:CV1"/>
    <mergeCell ref="CW1:D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5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21" activeCellId="0" sqref="E21"/>
    </sheetView>
  </sheetViews>
  <sheetFormatPr defaultColWidth="8.72265625" defaultRowHeight="12.75" zeroHeight="false" outlineLevelRow="0" outlineLevelCol="0"/>
  <cols>
    <col collapsed="false" customWidth="true" hidden="false" outlineLevel="0" max="3" min="3" style="0" width="14.43"/>
    <col collapsed="false" customWidth="true" hidden="false" outlineLevel="0" max="4" min="4" style="0" width="13.33"/>
    <col collapsed="false" customWidth="true" hidden="false" outlineLevel="0" max="8" min="8" style="0" width="13.33"/>
  </cols>
  <sheetData>
    <row r="1" customFormat="false" ht="17.25" hidden="false" customHeight="false" outlineLevel="0" collapsed="false">
      <c r="B1" s="116" t="s">
        <v>2619</v>
      </c>
    </row>
    <row r="2" customFormat="false" ht="12.75" hidden="false" customHeight="false" outlineLevel="0" collapsed="false">
      <c r="B2" s="33"/>
    </row>
    <row r="3" customFormat="false" ht="24" hidden="false" customHeight="false" outlineLevel="0" collapsed="false">
      <c r="B3" s="131"/>
      <c r="C3" s="131"/>
      <c r="D3" s="132" t="s">
        <v>189</v>
      </c>
      <c r="E3" s="132" t="s">
        <v>1384</v>
      </c>
      <c r="F3" s="132" t="s">
        <v>2620</v>
      </c>
      <c r="G3" s="132" t="s">
        <v>2621</v>
      </c>
      <c r="H3" s="133" t="s">
        <v>2622</v>
      </c>
    </row>
    <row r="4" customFormat="false" ht="24" hidden="false" customHeight="false" outlineLevel="0" collapsed="false">
      <c r="B4" s="134" t="s">
        <v>187</v>
      </c>
      <c r="D4" s="135" t="n">
        <v>40</v>
      </c>
      <c r="E4" s="135" t="n">
        <v>81</v>
      </c>
      <c r="F4" s="136" t="n">
        <v>95</v>
      </c>
      <c r="G4" s="136" t="n">
        <v>258</v>
      </c>
      <c r="H4" s="137" t="n">
        <f aca="false">SUM(D4:G4)</f>
        <v>474</v>
      </c>
    </row>
    <row r="5" customFormat="false" ht="23.25" hidden="false" customHeight="false" outlineLevel="0" collapsed="false">
      <c r="B5" s="134" t="s">
        <v>484</v>
      </c>
      <c r="D5" s="135" t="n">
        <v>5</v>
      </c>
      <c r="E5" s="135" t="n">
        <v>4</v>
      </c>
      <c r="F5" s="136" t="n">
        <v>46</v>
      </c>
      <c r="G5" s="136" t="n">
        <v>24</v>
      </c>
      <c r="H5" s="137" t="n">
        <f aca="false">SUM(D5:G5)</f>
        <v>79</v>
      </c>
    </row>
    <row r="6" customFormat="false" ht="23.25" hidden="false" customHeight="false" outlineLevel="0" collapsed="false">
      <c r="B6" s="134" t="s">
        <v>2623</v>
      </c>
      <c r="D6" s="135" t="n">
        <v>62</v>
      </c>
      <c r="E6" s="135" t="n">
        <v>14</v>
      </c>
      <c r="F6" s="136" t="n">
        <v>141</v>
      </c>
      <c r="G6" s="136" t="n">
        <v>198</v>
      </c>
      <c r="H6" s="137" t="n">
        <f aca="false">SUM(D6:G6)</f>
        <v>415</v>
      </c>
    </row>
    <row r="7" customFormat="false" ht="24" hidden="false" customHeight="false" outlineLevel="0" collapsed="false">
      <c r="B7" s="138" t="s">
        <v>2624</v>
      </c>
      <c r="C7" s="131"/>
      <c r="D7" s="139" t="n">
        <v>34</v>
      </c>
      <c r="E7" s="140" t="n">
        <v>139</v>
      </c>
      <c r="F7" s="141" t="n">
        <v>239</v>
      </c>
      <c r="G7" s="141" t="n">
        <v>517</v>
      </c>
      <c r="H7" s="140" t="n">
        <f aca="false">SUM(D7:G7)</f>
        <v>929</v>
      </c>
    </row>
    <row r="8" customFormat="false" ht="24" hidden="false" customHeight="false" outlineLevel="0" collapsed="false">
      <c r="B8" s="134" t="s">
        <v>2625</v>
      </c>
      <c r="D8" s="135" t="n">
        <f aca="false">SUM(D4:D7)</f>
        <v>141</v>
      </c>
      <c r="E8" s="135" t="n">
        <f aca="false">SUM(E4:E7)</f>
        <v>238</v>
      </c>
      <c r="F8" s="135" t="n">
        <f aca="false">SUM(F4:F7)</f>
        <v>521</v>
      </c>
      <c r="G8" s="135" t="n">
        <f aca="false">SUM(G4:G7)</f>
        <v>997</v>
      </c>
      <c r="H8" s="135" t="n">
        <f aca="false">SUM(H4:H7)</f>
        <v>1897</v>
      </c>
    </row>
    <row r="9" customFormat="false" ht="18" hidden="false" customHeight="false" outlineLevel="0" collapsed="false">
      <c r="D9" s="135"/>
    </row>
    <row r="14" customFormat="false" ht="17.25" hidden="false" customHeight="false" outlineLevel="0" collapsed="false">
      <c r="B14" s="116" t="s">
        <v>2626</v>
      </c>
    </row>
    <row r="15" customFormat="false" ht="12.75" hidden="false" customHeight="false" outlineLevel="0" collapsed="false">
      <c r="B15" s="33"/>
    </row>
    <row r="16" customFormat="false" ht="24" hidden="false" customHeight="false" outlineLevel="0" collapsed="false">
      <c r="B16" s="131"/>
      <c r="C16" s="131"/>
      <c r="D16" s="132" t="s">
        <v>189</v>
      </c>
      <c r="E16" s="132" t="s">
        <v>1384</v>
      </c>
      <c r="F16" s="132" t="s">
        <v>2620</v>
      </c>
      <c r="G16" s="132" t="s">
        <v>2621</v>
      </c>
      <c r="H16" s="133" t="s">
        <v>2622</v>
      </c>
    </row>
    <row r="17" customFormat="false" ht="24" hidden="false" customHeight="false" outlineLevel="0" collapsed="false">
      <c r="B17" s="134" t="s">
        <v>187</v>
      </c>
      <c r="D17" s="135" t="n">
        <v>19</v>
      </c>
      <c r="E17" s="135" t="n">
        <v>69</v>
      </c>
      <c r="F17" s="136" t="n">
        <v>17</v>
      </c>
      <c r="G17" s="136" t="n">
        <v>17</v>
      </c>
      <c r="H17" s="137" t="n">
        <f aca="false">SUM(D17:G17)</f>
        <v>122</v>
      </c>
      <c r="J17" s="33" t="s">
        <v>2627</v>
      </c>
    </row>
    <row r="18" customFormat="false" ht="23.25" hidden="false" customHeight="false" outlineLevel="0" collapsed="false">
      <c r="B18" s="134" t="s">
        <v>484</v>
      </c>
      <c r="D18" s="135" t="n">
        <v>4</v>
      </c>
      <c r="E18" s="135" t="n">
        <v>4</v>
      </c>
      <c r="F18" s="136" t="n">
        <v>11</v>
      </c>
      <c r="G18" s="136" t="n">
        <v>9</v>
      </c>
      <c r="H18" s="137" t="n">
        <f aca="false">SUM(D18:G18)</f>
        <v>28</v>
      </c>
    </row>
    <row r="19" customFormat="false" ht="23.25" hidden="false" customHeight="false" outlineLevel="0" collapsed="false">
      <c r="B19" s="134" t="s">
        <v>2623</v>
      </c>
      <c r="D19" s="142" t="n">
        <v>39</v>
      </c>
      <c r="E19" s="135" t="n">
        <v>14</v>
      </c>
      <c r="F19" s="136" t="n">
        <v>25</v>
      </c>
      <c r="G19" s="136" t="n">
        <v>34</v>
      </c>
      <c r="H19" s="137" t="n">
        <f aca="false">SUM(D19:G19)</f>
        <v>112</v>
      </c>
    </row>
    <row r="20" customFormat="false" ht="24" hidden="false" customHeight="false" outlineLevel="0" collapsed="false">
      <c r="B20" s="138" t="s">
        <v>2624</v>
      </c>
      <c r="C20" s="131"/>
      <c r="D20" s="139" t="n">
        <v>19</v>
      </c>
      <c r="E20" s="140" t="n">
        <v>110</v>
      </c>
      <c r="F20" s="141" t="n">
        <v>29</v>
      </c>
      <c r="G20" s="141" t="n">
        <v>30</v>
      </c>
      <c r="H20" s="140" t="n">
        <f aca="false">SUM(D20:G20)</f>
        <v>188</v>
      </c>
    </row>
    <row r="21" customFormat="false" ht="24" hidden="false" customHeight="false" outlineLevel="0" collapsed="false">
      <c r="B21" s="134" t="s">
        <v>2625</v>
      </c>
      <c r="D21" s="135" t="n">
        <f aca="false">SUM(D17:D20)</f>
        <v>81</v>
      </c>
      <c r="E21" s="135" t="n">
        <f aca="false">SUM(E17:E20)</f>
        <v>197</v>
      </c>
      <c r="F21" s="135" t="n">
        <f aca="false">SUM(F17:F20)</f>
        <v>82</v>
      </c>
      <c r="G21" s="135" t="n">
        <f aca="false">SUM(G17:G20)</f>
        <v>90</v>
      </c>
      <c r="H21" s="135" t="n">
        <f aca="false">SUM(H17:H20)</f>
        <v>450</v>
      </c>
    </row>
    <row r="22" customFormat="false" ht="18" hidden="false" customHeight="false" outlineLevel="0" collapsed="false">
      <c r="E22" s="135"/>
    </row>
    <row r="24" customFormat="false" ht="12.75" hidden="false" customHeight="false" outlineLevel="0" collapsed="false">
      <c r="D24" s="33" t="s">
        <v>2628</v>
      </c>
      <c r="F24" s="33" t="s">
        <v>2629</v>
      </c>
      <c r="H24" s="0" t="n">
        <v>61</v>
      </c>
    </row>
    <row r="25" customFormat="false" ht="12.75" hidden="false" customHeight="false" outlineLevel="0" collapsed="false">
      <c r="F25" s="33" t="s">
        <v>2630</v>
      </c>
      <c r="H25" s="0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2022-10-04T06:07:41Z</dcterms:created>
  <dc:creator>Robert Vander Stichele</dc:creator>
  <dc:description/>
  <dc:language>it-IT</dc:language>
  <cp:lastModifiedBy/>
  <cp:lastPrinted>2022-10-04T06:06:17Z</cp:lastPrinted>
  <dcterms:modified xsi:type="dcterms:W3CDTF">2023-03-15T12:20:20Z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