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docProps/custom.xml" ContentType="application/vnd.openxmlformats-officedocument.custom-properties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NOM" sheetId="1" state="visible" r:id="rId1"/>
    <sheet name="Consignes exercices" sheetId="2" state="visible" r:id="rId2"/>
    <sheet name="Exo1" sheetId="3" state="visible" r:id="rId3"/>
    <sheet name="Exo1_cor" sheetId="4" state="visible" r:id="rId4"/>
    <sheet name="Exo2" sheetId="5" state="visible" r:id="rId5"/>
    <sheet name="Exo2_cor" sheetId="6" state="visible" r:id="rId6"/>
    <sheet name="Exo3" sheetId="7" state="visible" r:id="rId7"/>
    <sheet name="Exo3_cor" sheetId="8" state="visible" r:id="rId8"/>
    <sheet name="Exo4 (pour vous entrainer)" sheetId="9" state="visible" r:id="rId9"/>
  </sheets>
  <calcPr refMode="A1" iterate="0" iterateCount="100" iterateDelta="0.0001"/>
</workbook>
</file>

<file path=xl/sharedStrings.xml><?xml version="1.0" encoding="utf-8"?>
<sst xmlns="http://schemas.openxmlformats.org/spreadsheetml/2006/main" count="139" uniqueCount="139">
  <si>
    <t xml:space="preserve">NOM :</t>
  </si>
  <si>
    <t xml:space="preserve">CONSIGNES DU TP</t>
  </si>
  <si>
    <t xml:space="preserve">1-Créer un répertoire Analyse de données</t>
  </si>
  <si>
    <t xml:space="preserve">2-Y recopier le fichier TP1.xlsx</t>
  </si>
  <si>
    <t xml:space="preserve">3-Renomer ce fichier avec Votre Nom      NOM_TP1.xlsx</t>
  </si>
  <si>
    <t xml:space="preserve">4-On utilisera un et un seul TCD (tableau croisé dynamique)</t>
  </si>
  <si>
    <t xml:space="preserve">Pour chaque exercice consulter la feuille consignes et la feuille corrections</t>
  </si>
  <si>
    <t xml:space="preserve">Les corrigés des exercices 1, 2 et 3 sont disponibles.</t>
  </si>
  <si>
    <t>OBJECTIF</t>
  </si>
  <si>
    <r>
      <rPr>
        <b/>
        <sz val="12"/>
        <rFont val="Calibri"/>
      </rPr>
      <t xml:space="preserve">Soit un nuage de point :</t>
    </r>
    <r>
      <rPr>
        <sz val="12"/>
        <rFont val="Calibri"/>
      </rPr>
      <t xml:space="preserve"> (Xi ; Yi)  pour i=1,…,N </t>
    </r>
  </si>
  <si>
    <t xml:space="preserve">Modèle :</t>
  </si>
  <si>
    <t xml:space="preserve">Xi= Ti + bruit = f(Xi) + bruit</t>
  </si>
  <si>
    <t xml:space="preserve">On cherche </t>
  </si>
  <si>
    <t xml:space="preserve">à lisser Yi pour i&lt;=N</t>
  </si>
  <si>
    <t xml:space="preserve">à prédire Yi pour i&gt;N</t>
  </si>
  <si>
    <t xml:space="preserve">Q1) Formaliser :</t>
  </si>
  <si>
    <t>Yi=</t>
  </si>
  <si>
    <t xml:space="preserve">la quantité observée</t>
  </si>
  <si>
    <t>Xi=</t>
  </si>
  <si>
    <t xml:space="preserve">la variable explicative</t>
  </si>
  <si>
    <t>N=</t>
  </si>
  <si>
    <t xml:space="preserve">le nombre total d'observations</t>
  </si>
  <si>
    <t xml:space="preserve">Recopier les données sous forme d'un tableau avec le nom des variables</t>
  </si>
  <si>
    <t>i</t>
  </si>
  <si>
    <t>Xi</t>
  </si>
  <si>
    <t>Yi</t>
  </si>
  <si>
    <t xml:space="preserve">Q2) Analyses graphiques</t>
  </si>
  <si>
    <t xml:space="preserve">Nuage de points</t>
  </si>
  <si>
    <r>
      <rPr>
        <b/>
        <i/>
        <sz val="12"/>
        <rFont val="Calibri"/>
      </rPr>
      <t xml:space="preserve">Insérer graphique:</t>
    </r>
    <r>
      <rPr>
        <i/>
        <sz val="12"/>
        <rFont val="Calibri"/>
      </rPr>
      <t xml:space="preserve"> Nuages de points (Xi et Yi) avec marques et trait fin</t>
    </r>
  </si>
  <si>
    <t xml:space="preserve">Q3) Choix du model </t>
  </si>
  <si>
    <r>
      <rPr>
        <sz val="12"/>
        <rFont val="Calibri"/>
      </rPr>
      <t xml:space="preserve">A partir du nuage </t>
    </r>
    <r>
      <rPr>
        <b/>
        <sz val="12"/>
        <rFont val="Calibri"/>
      </rPr>
      <t xml:space="preserve">sélectionner  un modèle approprié</t>
    </r>
    <r>
      <rPr>
        <sz val="12"/>
        <rFont val="Calibri"/>
      </rPr>
      <t xml:space="preserve"> (valider en regardanr le R²)</t>
    </r>
  </si>
  <si>
    <t>y=f(x)</t>
  </si>
  <si>
    <t xml:space="preserve">à partir des Fonctions Excel</t>
  </si>
  <si>
    <t xml:space="preserve">ou bien en ajoutant une courbe de tendance au graphique</t>
  </si>
  <si>
    <t xml:space="preserve">linéaire :</t>
  </si>
  <si>
    <t xml:space="preserve">y = ax +b</t>
  </si>
  <si>
    <t>a=</t>
  </si>
  <si>
    <t xml:space="preserve">PENTE(Y ; X)</t>
  </si>
  <si>
    <t>b=</t>
  </si>
  <si>
    <t xml:space="preserve">ORDONNEE.ORIGINE(Y ;X)</t>
  </si>
  <si>
    <t>R²=</t>
  </si>
  <si>
    <t>COEFFICIENT.DETERMINATION(Y;X)</t>
  </si>
  <si>
    <t>exponentiel:</t>
  </si>
  <si>
    <t xml:space="preserve">y= b*exp(ax)</t>
  </si>
  <si>
    <t>logarithmique:</t>
  </si>
  <si>
    <t xml:space="preserve">y= a*ln(x) + b</t>
  </si>
  <si>
    <t xml:space="preserve">Q4) Lissage et prédictions</t>
  </si>
  <si>
    <r>
      <rPr>
        <b/>
        <sz val="12"/>
        <rFont val="Calibri"/>
      </rPr>
      <t xml:space="preserve">Calculer  Ti  =f(Xi)</t>
    </r>
    <r>
      <rPr>
        <sz val="12"/>
        <rFont val="Calibri"/>
      </rPr>
      <t xml:space="preserve">  à partir du modèle retenu (ajouter au tableau de données)</t>
    </r>
  </si>
  <si>
    <t>Ti</t>
  </si>
  <si>
    <t xml:space="preserve">pour i&lt;=N : Lissage</t>
  </si>
  <si>
    <t xml:space="preserve">pour i&gt;N prédiction</t>
  </si>
  <si>
    <t xml:space="preserve">Graphique : ajouter Ti dans le graphique (pas de marque) trait fin noir</t>
  </si>
  <si>
    <t xml:space="preserve">On a relevé ci-dessous le prix (en K€ )  de plusieurs appartements de la région </t>
  </si>
  <si>
    <t xml:space="preserve">On veut prédire le prix d'appartements de 50 et 150 m² ?</t>
  </si>
  <si>
    <t xml:space="preserve">(répondre aux question ci-après en suivant la méthodologie de la feuille consignes et feuille corrigé)</t>
  </si>
  <si>
    <t xml:space="preserve">Surface en m²</t>
  </si>
  <si>
    <t>Prix</t>
  </si>
  <si>
    <t xml:space="preserve">Répondre aux questions suivantes</t>
  </si>
  <si>
    <t xml:space="preserve">Q3) Modèle</t>
  </si>
  <si>
    <t xml:space="preserve">Q4) Prédictions</t>
  </si>
  <si>
    <t>Échantillon</t>
  </si>
  <si>
    <t xml:space="preserve">Régression/prix théo</t>
  </si>
  <si>
    <t xml:space="preserve">prix de l’appartement en k€</t>
  </si>
  <si>
    <t xml:space="preserve">surface de l’appartement en m²</t>
  </si>
  <si>
    <t xml:space="preserve">À partir du nuage, on devine une relation linéaire</t>
  </si>
  <si>
    <t xml:space="preserve">Régression linéaire</t>
  </si>
  <si>
    <t xml:space="preserve">Yi = a * Xi + b</t>
  </si>
  <si>
    <t xml:space="preserve">Utilisation de formule d’Excel</t>
  </si>
  <si>
    <t>PENTE</t>
  </si>
  <si>
    <t xml:space="preserve">a =</t>
  </si>
  <si>
    <t>ORDONNEE.ORIGINE</t>
  </si>
  <si>
    <t xml:space="preserve">b =</t>
  </si>
  <si>
    <t>COEFFICIENT.DETERMINATION</t>
  </si>
  <si>
    <t xml:space="preserve">R² =</t>
  </si>
  <si>
    <t xml:space="preserve">Rappel : plus c’est proche de 1 mieux c’est.</t>
  </si>
  <si>
    <t xml:space="preserve">Seuil pour N=22 :</t>
  </si>
  <si>
    <t xml:space="preserve">Interprétation des coefficients :</t>
  </si>
  <si>
    <t xml:space="preserve">a nous dit que le prix au m² est d’environ 4060 euros</t>
  </si>
  <si>
    <t xml:space="preserve">b nous dit qu’il y a un « coût d’entrée » de 26000 euros environ.</t>
  </si>
  <si>
    <t xml:space="preserve">R²  proche de 1, nous dit que le modèle linéaire est valable.</t>
  </si>
  <si>
    <t xml:space="preserve">À l’aide de la régression précédente, on calcule le prix d’un appartement de 50m² ou 150m²</t>
  </si>
  <si>
    <t>Surface</t>
  </si>
  <si>
    <t xml:space="preserve">Prix théorique</t>
  </si>
  <si>
    <t xml:space="preserve">Conclusion : le prix moyen d’un appartement de 50m² est 229 000 euros et de 150m² de 635000 euros environ.</t>
  </si>
  <si>
    <t xml:space="preserve">Epic Games veut étudier le volume ventes d’un skin en fonction de son prix (en €)</t>
  </si>
  <si>
    <t xml:space="preserve">À l’aide des ventes déjà effectuées sur les précédentes ventes, ils ont obtenus les résultats suivants</t>
  </si>
  <si>
    <t xml:space="preserve">Prix de vente</t>
  </si>
  <si>
    <t xml:space="preserve">Volume des ventes</t>
  </si>
  <si>
    <t>Log(ventes)</t>
  </si>
  <si>
    <t xml:space="preserve">Ventes théo</t>
  </si>
  <si>
    <t xml:space="preserve">À partir du nuage, on devine un modèle exponentiel ou puissance. Ici, on choisit de tester exponentiel.</t>
  </si>
  <si>
    <t xml:space="preserve">Régression exponentiel</t>
  </si>
  <si>
    <t xml:space="preserve">Yi = k c^X_i</t>
  </si>
  <si>
    <t xml:space="preserve">Pour traiter ce genre de modèle, on regarde le log(Yi), en effet</t>
  </si>
  <si>
    <t xml:space="preserve">log(Yi) = log(k) + Xi log(c)</t>
  </si>
  <si>
    <t xml:space="preserve">On est ramené à une régression linéaire avec a = log(c) et b = log(k)</t>
  </si>
  <si>
    <t xml:space="preserve">a = log(c) = </t>
  </si>
  <si>
    <t>donc</t>
  </si>
  <si>
    <t xml:space="preserve">c = 10^a =</t>
  </si>
  <si>
    <t xml:space="preserve">b = log(k) =</t>
  </si>
  <si>
    <t xml:space="preserve">donc </t>
  </si>
  <si>
    <t xml:space="preserve">k = 10^b = </t>
  </si>
  <si>
    <t xml:space="preserve">Seuil pour N=21 :</t>
  </si>
  <si>
    <t xml:space="preserve">c nous dit que si le prix augmente de 1euro, alors les ventes baissent de 28 %.</t>
  </si>
  <si>
    <t xml:space="preserve">k nous dit qu’il y a environ 1,4 millions de clients.</t>
  </si>
  <si>
    <t xml:space="preserve">R²  proche de 1, nous dit que le modèle choisi (ici exponentiel) est valable.</t>
  </si>
  <si>
    <t xml:space="preserve">Dans une entreprise,  on a mesuré les quantités produites (en millier) et le coût marginal correspondant (en €)</t>
  </si>
  <si>
    <t xml:space="preserve">On souhaite prédire le coût marginal pour 40 000 et 100 000 unités produites</t>
  </si>
  <si>
    <t xml:space="preserve">Quantité produite (en milliers)</t>
  </si>
  <si>
    <t xml:space="preserve">Coût marginal (en €)</t>
  </si>
  <si>
    <t xml:space="preserve">Échantillon 1</t>
  </si>
  <si>
    <t xml:space="preserve">Échantillon 2</t>
  </si>
  <si>
    <t xml:space="preserve">Coût théorique</t>
  </si>
  <si>
    <t xml:space="preserve">Coût marginal (en euros)</t>
  </si>
  <si>
    <t xml:space="preserve">À partir du nuage, on devine deux relations linéaires (avec changement autour d’une production de 72000)</t>
  </si>
  <si>
    <t xml:space="preserve">Si les quantités produites sont inférieures à 72000 :</t>
  </si>
  <si>
    <t xml:space="preserve">Yi = a1 * Xi + b1</t>
  </si>
  <si>
    <t xml:space="preserve">N1 = </t>
  </si>
  <si>
    <t xml:space="preserve">a1 =</t>
  </si>
  <si>
    <t xml:space="preserve">b1 =</t>
  </si>
  <si>
    <t xml:space="preserve">Seuil pour N=13 :</t>
  </si>
  <si>
    <t xml:space="preserve">Si les quantités produites sont supérieures à 72000 :</t>
  </si>
  <si>
    <t xml:space="preserve">Yi = a2 * Xi + b2</t>
  </si>
  <si>
    <t xml:space="preserve">N2 = </t>
  </si>
  <si>
    <t xml:space="preserve">a2 =</t>
  </si>
  <si>
    <t xml:space="preserve">b2 =</t>
  </si>
  <si>
    <t xml:space="preserve">Seuil pour N=6:</t>
  </si>
  <si>
    <t xml:space="preserve">Le fait que le seuil &gt; 1 signifie que l’on n’a pas assez de données pour s’assurer de la pertinence de notre modèlisation. </t>
  </si>
  <si>
    <t xml:space="preserve">Coût marginal théo (en €)</t>
  </si>
  <si>
    <t xml:space="preserve">Conclusion : le coûr marginal à 40 milles unités est de 79€ envrion et de 79,5€ à 100 milles unités.</t>
  </si>
  <si>
    <t xml:space="preserve">Vous disposez du CA trimestriel d'une entreprise.</t>
  </si>
  <si>
    <t xml:space="preserve">Faire une prédiction des CA trimestriels pour l'année N</t>
  </si>
  <si>
    <t>AnnéeN-2</t>
  </si>
  <si>
    <t>AnnéeN-1</t>
  </si>
  <si>
    <t>AnnéeN</t>
  </si>
  <si>
    <t>Trim.1</t>
  </si>
  <si>
    <t>Trim.2</t>
  </si>
  <si>
    <t>Trim.3</t>
  </si>
  <si>
    <t>Trim.4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</si>
</sst>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7">
    <numFmt numFmtId="160" formatCode="#,##0\ _€;[RED]\-#,##0\ _€"/>
    <numFmt numFmtId="161" formatCode="_-* #,##0.00\ [$€]_-;\-* #,##0.00\ [$€]_-;_-* \-??\ [$€]_-;_-@_-"/>
    <numFmt numFmtId="162" formatCode="_-* #,##0.00&quot; €&quot;_-;\-* #,##0.00&quot; €&quot;_-;_-* \-??&quot; €&quot;_-;_-@_-"/>
    <numFmt numFmtId="163" formatCode="#,##0.0"/>
    <numFmt numFmtId="164" formatCode="yyyy"/>
    <numFmt numFmtId="165" formatCode="_-* #,##0&quot; F&quot;_-;\-* #,##0&quot; F&quot;_-;_-* \-??&quot; F&quot;_-;_-@_-"/>
    <numFmt numFmtId="166" formatCode="_-* #,##0.00\ [$€-1]_-;\-* #,##0.00\ [$€-1]_-;_-* \-??\ [$€-1]_-"/>
    <numFmt numFmtId="167" formatCode="\$#,##0"/>
    <numFmt numFmtId="168" formatCode="_-* #,##0.00\ _€_-;\-* #,##0.00\ _€_-;_-* \-??\ _€_-;_-@_-"/>
    <numFmt numFmtId="169" formatCode="#,##0.00&quot;   &quot;"/>
    <numFmt numFmtId="170" formatCode="#,##0.00&quot; $&quot;;[RED]\-#,##0.00&quot; $&quot;"/>
    <numFmt numFmtId="171" formatCode="###0.00;[RED]\-###0.00"/>
    <numFmt numFmtId="172" formatCode="0.00\ %"/>
    <numFmt numFmtId="173" formatCode="0\ %"/>
    <numFmt numFmtId="174" formatCode="#,##0.00\ [$€-40C];[RED]\-#,##0.00\ [$€-40C]"/>
    <numFmt numFmtId="175" formatCode="_(\$* #,##0_);_(\$* \(#,##0\);_(\$* \-_);_(@_)"/>
    <numFmt numFmtId="176" formatCode="_(\$* #,##0.00_);_(\$* \(#,##0.00\);_(\$* \-??_);_(@_)"/>
  </numFmts>
  <fonts count="36">
    <font>
      <sz val="10.000000"/>
      <color theme="1"/>
      <name val="Arial"/>
    </font>
    <font>
      <sz val="10.000000"/>
      <name val="Arial"/>
    </font>
    <font>
      <b/>
      <sz val="12.000000"/>
      <color indexed="65"/>
      <name val="Arial"/>
    </font>
    <font>
      <sz val="10.000000"/>
      <name val="MS Sans Serif"/>
    </font>
    <font>
      <sz val="8.000000"/>
      <name val="Arial"/>
    </font>
    <font>
      <b/>
      <sz val="8.000000"/>
      <color indexed="65"/>
      <name val="Tahoma"/>
    </font>
    <font>
      <b/>
      <sz val="12.000000"/>
      <name val="Arial"/>
    </font>
    <font>
      <b/>
      <sz val="8.000000"/>
      <name val="Tahoma"/>
    </font>
    <font>
      <b/>
      <i/>
      <sz val="16.000000"/>
      <name val="Arial"/>
    </font>
    <font>
      <sz val="14.000000"/>
      <name val="Arial"/>
    </font>
    <font>
      <u/>
      <sz val="9.700000"/>
      <color indexed="4"/>
      <name val="Times New Roman"/>
    </font>
    <font>
      <sz val="12.000000"/>
      <name val="Arial"/>
    </font>
    <font>
      <sz val="10.000000"/>
      <name val="Geneva"/>
    </font>
    <font>
      <sz val="11.000000"/>
      <name val="Calibri"/>
    </font>
    <font>
      <sz val="11.000000"/>
      <name val="Arial"/>
    </font>
    <font>
      <b/>
      <sz val="14.000000"/>
      <color indexed="6"/>
      <name val="Arial"/>
    </font>
    <font>
      <b/>
      <i/>
      <u/>
      <sz val="11.000000"/>
      <name val="Arial"/>
    </font>
    <font>
      <b/>
      <sz val="14.000000"/>
      <color indexed="56"/>
      <name val="Arial"/>
    </font>
    <font>
      <sz val="10.000000"/>
      <name val="Calibri"/>
    </font>
    <font>
      <sz val="24.000000"/>
      <name val="Calibri"/>
    </font>
    <font>
      <sz val="20.000000"/>
      <name val="Calibri"/>
    </font>
    <font>
      <sz val="14.000000"/>
      <name val="Calibri"/>
    </font>
    <font>
      <sz val="12.000000"/>
      <name val="Calibri"/>
    </font>
    <font>
      <b/>
      <sz val="12.000000"/>
      <name val="Calibri"/>
    </font>
    <font>
      <b/>
      <sz val="12.000000"/>
      <color indexed="2"/>
      <name val="Calibri"/>
    </font>
    <font>
      <b/>
      <i/>
      <sz val="12.000000"/>
      <name val="Calibri"/>
    </font>
    <font>
      <i/>
      <sz val="12.000000"/>
      <name val="Calibri"/>
    </font>
    <font>
      <b/>
      <sz val="12.000000"/>
      <color rgb="FF00B050"/>
      <name val="Calibri"/>
    </font>
    <font>
      <sz val="11.000000"/>
      <name val="Latin Modern Sans"/>
    </font>
    <font>
      <sz val="11.000000"/>
      <color rgb="FF158466"/>
      <name val="Latin Modern Sans"/>
    </font>
    <font>
      <sz val="11.000000"/>
      <color indexed="2"/>
      <name val="Latin Modern Sans"/>
    </font>
    <font>
      <b/>
      <sz val="10.000000"/>
      <name val="Arial"/>
    </font>
    <font>
      <b/>
      <sz val="10.000000"/>
      <name val="Calibri"/>
    </font>
    <font>
      <b/>
      <sz val="11.000000"/>
      <name val="Latin Modern Sans"/>
    </font>
    <font>
      <sz val="10.000000"/>
      <color rgb="FF158466"/>
      <name val="Arial"/>
    </font>
    <font>
      <b/>
      <sz val="11.000000"/>
      <color indexed="2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2"/>
        <bgColor rgb="FFFF420E"/>
      </patternFill>
    </fill>
    <fill>
      <patternFill patternType="solid">
        <fgColor indexed="18"/>
        <bgColor indexed="18"/>
      </patternFill>
    </fill>
    <fill>
      <patternFill patternType="solid">
        <fgColor indexed="22"/>
        <bgColor rgb="FFB3B3B3"/>
      </patternFill>
    </fill>
    <fill>
      <patternFill patternType="solid">
        <fgColor indexed="58"/>
        <bgColor indexed="58"/>
      </patternFill>
    </fill>
    <fill>
      <patternFill patternType="solid">
        <fgColor indexed="26"/>
        <bgColor indexed="65"/>
      </patternFill>
    </fill>
    <fill>
      <patternFill patternType="solid">
        <fgColor indexed="7"/>
        <bgColor indexed="7"/>
      </patternFill>
    </fill>
    <fill>
      <patternFill patternType="solid">
        <fgColor indexed="4"/>
        <bgColor indexed="4"/>
      </patternFill>
    </fill>
    <fill>
      <patternFill patternType="solid">
        <fgColor rgb="FF8064A2"/>
        <bgColor indexed="23"/>
      </patternFill>
    </fill>
    <fill>
      <patternFill patternType="solid">
        <fgColor rgb="FFFFC000"/>
        <bgColor indexed="52"/>
      </patternFill>
    </fill>
    <fill>
      <patternFill patternType="solid">
        <fgColor rgb="FFC3D69B"/>
        <bgColor indexed="22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medium">
        <color theme="1"/>
      </top>
      <bottom style="medium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hair">
        <color theme="1"/>
      </left>
      <right style="none"/>
      <top style="hair">
        <color theme="1"/>
      </top>
      <bottom style="hair">
        <color theme="1"/>
      </bottom>
      <diagonal style="none"/>
    </border>
    <border>
      <left style="none"/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6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1" applyProtection="1">
      <protection hidden="0" locked="1"/>
    </xf>
    <xf fontId="0" fillId="0" borderId="0" numFmtId="160" applyNumberFormat="1" applyFont="1" applyFill="1" applyBorder="0" applyProtection="0"/>
    <xf fontId="0" fillId="0" borderId="0" numFmtId="0" applyNumberFormat="1" applyFont="1" applyFill="1" applyBorder="0" applyProtection="0"/>
    <xf fontId="3" fillId="0" borderId="1" numFmtId="0" applyNumberFormat="1" applyFont="1" applyFill="1" applyBorder="1" applyProtection="1">
      <protection hidden="0" locked="0"/>
    </xf>
    <xf fontId="2" fillId="3" borderId="0" numFmtId="0" applyNumberFormat="1" applyFont="1" applyFill="1" applyBorder="1" applyProtection="1">
      <alignment vertical="top"/>
      <protection hidden="0" locked="1"/>
    </xf>
    <xf fontId="0" fillId="0" borderId="0" numFmtId="161" applyNumberFormat="1" applyFont="1" applyFill="1" applyBorder="0" applyProtection="0"/>
    <xf fontId="0" fillId="0" borderId="0" numFmtId="162" applyNumberFormat="1" applyFont="1" applyFill="1" applyBorder="0" applyProtection="0"/>
    <xf fontId="0" fillId="0" borderId="0" numFmtId="163" applyNumberFormat="1" applyFont="1" applyFill="1" applyBorder="0" applyProtection="0"/>
    <xf fontId="0" fillId="0" borderId="0" numFmtId="0" applyNumberFormat="1" applyFont="1" applyFill="1" applyBorder="0" applyProtection="0"/>
    <xf fontId="0" fillId="0" borderId="0" numFmtId="164" applyNumberFormat="1" applyFont="1" applyFill="1" applyBorder="0" applyProtection="0"/>
    <xf fontId="0" fillId="0" borderId="0" numFmtId="165" applyNumberFormat="1" applyFont="1" applyFill="1" applyBorder="0" applyProtection="0"/>
    <xf fontId="0" fillId="0" borderId="0" numFmtId="166" applyNumberFormat="1" applyFont="1" applyFill="1" applyBorder="0" applyProtection="0"/>
    <xf fontId="4" fillId="4" borderId="0" numFmtId="0" applyNumberFormat="1" applyFont="1" applyFill="1" applyBorder="0" applyProtection="0"/>
    <xf fontId="5" fillId="5" borderId="0" numFmtId="167" applyNumberFormat="1" applyFont="1" applyFill="1" applyBorder="0" applyProtection="1">
      <protection hidden="0" locked="1"/>
    </xf>
    <xf fontId="6" fillId="0" borderId="2" numFmtId="0" applyNumberFormat="1" applyFont="1" applyFill="1" applyBorder="1" applyProtection="0"/>
    <xf fontId="6" fillId="0" borderId="3" numFmtId="0" applyNumberFormat="1" applyFont="1" applyFill="1" applyBorder="1" applyProtection="1">
      <alignment horizontal="left" vertical="center"/>
      <protection hidden="0" locked="1"/>
    </xf>
    <xf fontId="7" fillId="0" borderId="4" numFmtId="0" applyNumberFormat="1" applyFont="1" applyFill="1" applyBorder="1" applyProtection="1">
      <alignment horizontal="center" vertical="top"/>
      <protection hidden="0" locked="1"/>
    </xf>
    <xf fontId="8" fillId="0" borderId="0" numFmtId="0" applyNumberFormat="1" applyFont="1" applyFill="1" applyBorder="1" applyProtection="1">
      <alignment horizontal="center" textRotation="90"/>
      <protection hidden="0" locked="1"/>
    </xf>
    <xf fontId="4" fillId="6" borderId="0" numFmtId="0" applyNumberFormat="1" applyFont="1" applyFill="1" applyBorder="0" applyProtection="0"/>
    <xf fontId="9" fillId="0" borderId="0" numFmtId="0" applyNumberFormat="1" applyFont="1" applyFill="1" applyBorder="1" applyProtection="1">
      <protection hidden="0" locked="1"/>
    </xf>
    <xf fontId="10" fillId="0" borderId="0" numFmtId="0" applyNumberFormat="1" applyFont="1" applyFill="1" applyBorder="0" applyProtection="0"/>
    <xf fontId="0" fillId="0" borderId="0" numFmtId="166" applyNumberFormat="1" applyFont="1" applyFill="1" applyBorder="0" applyProtection="0"/>
    <xf fontId="0" fillId="0" borderId="0" numFmtId="166" applyNumberFormat="1" applyFont="1" applyFill="1" applyBorder="0" applyProtection="0"/>
    <xf fontId="0" fillId="0" borderId="0" numFmtId="166" applyNumberFormat="1" applyFont="1" applyFill="1" applyBorder="0" applyProtection="0"/>
    <xf fontId="0" fillId="0" borderId="0" numFmtId="168" applyNumberFormat="1" applyFont="1" applyFill="1" applyBorder="0" applyProtection="0"/>
    <xf fontId="1" fillId="7" borderId="5" numFmtId="2" applyNumberFormat="1" applyFont="1" applyFill="1" applyBorder="1" applyProtection="1">
      <alignment horizontal="center"/>
      <protection hidden="0" locked="1"/>
    </xf>
    <xf fontId="11" fillId="0" borderId="0" numFmtId="0" applyNumberFormat="1" applyFont="1" applyFill="1" applyBorder="1" applyProtection="1">
      <protection hidden="0" locked="1"/>
    </xf>
    <xf fontId="0" fillId="0" borderId="0" numFmtId="162" applyNumberFormat="1" applyFont="1" applyFill="1" applyBorder="0" applyProtection="0"/>
    <xf fontId="0" fillId="0" borderId="0" numFmtId="169" applyNumberFormat="1" applyFont="1" applyFill="1" applyBorder="0" applyProtection="0"/>
    <xf fontId="1" fillId="0" borderId="0" numFmtId="170" applyNumberFormat="1" applyFont="1" applyFill="1" applyBorder="1" applyProtection="1">
      <protection hidden="0" locked="1"/>
    </xf>
    <xf fontId="12" fillId="0" borderId="0" numFmtId="171" applyNumberFormat="1" applyFont="1" applyFill="1" applyBorder="1" applyProtection="1">
      <protection hidden="0" locked="1"/>
    </xf>
    <xf fontId="13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1" applyProtection="1">
      <protection hidden="0" locked="1"/>
    </xf>
    <xf fontId="3" fillId="0" borderId="0" numFmtId="0" applyNumberFormat="1" applyFont="1" applyFill="1" applyBorder="1" applyProtection="1">
      <protection hidden="0" locked="1"/>
    </xf>
    <xf fontId="11" fillId="0" borderId="0" numFmtId="0" applyNumberFormat="1" applyFont="1" applyFill="1" applyBorder="1" applyProtection="1">
      <protection hidden="0" locked="1"/>
    </xf>
    <xf fontId="3" fillId="0" borderId="0" numFmtId="0" applyNumberFormat="1" applyFont="1" applyFill="1" applyBorder="1" applyProtection="1">
      <protection hidden="0" locked="1"/>
    </xf>
    <xf fontId="14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1" applyProtection="1">
      <protection hidden="0" locked="1"/>
    </xf>
    <xf fontId="3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0" fillId="0" borderId="0" numFmtId="172" applyNumberFormat="1" applyFont="1" applyFill="1" applyBorder="0" applyProtection="0"/>
    <xf fontId="15" fillId="0" borderId="0" numFmtId="0" applyNumberFormat="1" applyFont="1" applyFill="1" applyBorder="1" applyProtection="1">
      <alignment horizontal="center"/>
      <protection hidden="0" locked="1"/>
    </xf>
    <xf fontId="0" fillId="0" borderId="0" numFmtId="173" applyNumberFormat="1" applyFont="1" applyFill="1" applyBorder="0" applyProtection="0"/>
    <xf fontId="0" fillId="0" borderId="0" numFmtId="173" applyNumberFormat="1" applyFont="1" applyFill="1" applyBorder="0" applyProtection="0"/>
    <xf fontId="0" fillId="0" borderId="0" numFmtId="173" applyNumberFormat="1" applyFont="1" applyFill="1" applyBorder="0" applyProtection="0"/>
    <xf fontId="16" fillId="0" borderId="0" numFmtId="174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alignment horizontal="left"/>
      <protection hidden="0" locked="1"/>
    </xf>
    <xf fontId="1" fillId="0" borderId="6" numFmtId="0" applyNumberFormat="1" applyFont="1" applyFill="1" applyBorder="1" applyProtection="1">
      <protection hidden="0" locked="1"/>
    </xf>
    <xf fontId="0" fillId="0" borderId="0" numFmtId="175" applyNumberFormat="1" applyFont="1" applyFill="1" applyBorder="0" applyProtection="0"/>
    <xf fontId="0" fillId="0" borderId="0" numFmtId="176" applyNumberFormat="1" applyFont="1" applyFill="1" applyBorder="0" applyProtection="0"/>
    <xf fontId="2" fillId="8" borderId="0" numFmtId="0" applyNumberFormat="1" applyFont="1" applyFill="1" applyBorder="1" applyProtection="1">
      <protection hidden="0" locked="1"/>
    </xf>
  </cellStyleXfs>
  <cellXfs count="64">
    <xf fontId="0" fillId="0" borderId="0" numFmtId="0" xfId="0" applyProtection="0">
      <protection hidden="0" locked="1"/>
    </xf>
    <xf fontId="18" fillId="0" borderId="0" numFmtId="0" xfId="51" applyFont="1" applyProtection="1">
      <protection hidden="0" locked="1"/>
    </xf>
    <xf fontId="19" fillId="9" borderId="0" numFmtId="0" xfId="51" applyFont="1" applyFill="1" applyProtection="1">
      <protection hidden="0" locked="1"/>
    </xf>
    <xf fontId="20" fillId="0" borderId="7" numFmtId="0" xfId="51" applyFont="1" applyBorder="1" applyProtection="1">
      <protection hidden="0" locked="1"/>
    </xf>
    <xf fontId="21" fillId="9" borderId="0" numFmtId="0" xfId="50" applyFont="1" applyFill="1" applyProtection="1">
      <protection hidden="0" locked="1"/>
    </xf>
    <xf fontId="18" fillId="9" borderId="0" numFmtId="0" xfId="50" applyFont="1" applyFill="1" applyProtection="1">
      <protection hidden="0" locked="1"/>
    </xf>
    <xf fontId="18" fillId="0" borderId="0" numFmtId="0" xfId="50" applyFont="1" applyProtection="1">
      <protection hidden="0" locked="1"/>
    </xf>
    <xf fontId="22" fillId="0" borderId="0" numFmtId="0" xfId="50" applyFont="1" applyProtection="1">
      <protection hidden="0" locked="1"/>
    </xf>
    <xf fontId="22" fillId="0" borderId="0" numFmtId="0" xfId="51" applyFont="1" applyProtection="1">
      <protection hidden="0" locked="1"/>
    </xf>
    <xf fontId="23" fillId="0" borderId="0" numFmtId="0" xfId="51" applyFont="1" applyProtection="1">
      <protection hidden="0" locked="1"/>
    </xf>
    <xf fontId="24" fillId="0" borderId="0" numFmtId="0" xfId="51" applyFont="1" applyProtection="1">
      <protection hidden="0" locked="1"/>
    </xf>
    <xf fontId="22" fillId="0" borderId="0" numFmtId="0" xfId="42" applyFont="1" applyProtection="1">
      <protection hidden="0" locked="1"/>
    </xf>
    <xf fontId="23" fillId="0" borderId="0" numFmtId="0" xfId="42" applyFont="1" applyProtection="1">
      <protection hidden="0" locked="1"/>
    </xf>
    <xf fontId="23" fillId="0" borderId="6" numFmtId="0" xfId="42" applyFont="1" applyBorder="1" applyProtection="1">
      <protection hidden="0" locked="1"/>
    </xf>
    <xf fontId="22" fillId="0" borderId="6" numFmtId="0" xfId="42" applyFont="1" applyBorder="1" applyProtection="1">
      <protection hidden="0" locked="1"/>
    </xf>
    <xf fontId="22" fillId="10" borderId="0" numFmtId="0" xfId="42" applyFont="1" applyFill="1" applyProtection="1">
      <protection hidden="0" locked="1"/>
    </xf>
    <xf fontId="23" fillId="10" borderId="1" numFmtId="0" xfId="42" applyFont="1" applyFill="1" applyBorder="1" applyAlignment="1" applyProtection="1">
      <alignment horizontal="center"/>
      <protection hidden="0" locked="1"/>
    </xf>
    <xf fontId="22" fillId="10" borderId="1" numFmtId="0" xfId="42" applyFont="1" applyFill="1" applyBorder="1" applyAlignment="1" applyProtection="1">
      <alignment horizontal="center"/>
      <protection hidden="0" locked="1"/>
    </xf>
    <xf fontId="25" fillId="11" borderId="0" numFmtId="0" xfId="39" applyFont="1" applyFill="1" applyProtection="1">
      <protection hidden="0" locked="1"/>
    </xf>
    <xf fontId="26" fillId="11" borderId="0" numFmtId="0" xfId="39" applyFont="1" applyFill="1" applyProtection="1">
      <protection hidden="0" locked="1"/>
    </xf>
    <xf fontId="26" fillId="11" borderId="0" numFmtId="0" xfId="42" applyFont="1" applyFill="1" applyProtection="1">
      <protection hidden="0" locked="1"/>
    </xf>
    <xf fontId="25" fillId="10" borderId="0" numFmtId="0" xfId="42" applyFont="1" applyFill="1" applyProtection="1">
      <protection hidden="0" locked="1"/>
    </xf>
    <xf fontId="26" fillId="10" borderId="0" numFmtId="0" xfId="42" applyFont="1" applyFill="1" applyProtection="1">
      <protection hidden="0" locked="1"/>
    </xf>
    <xf fontId="23" fillId="10" borderId="0" numFmtId="0" xfId="42" applyFont="1" applyFill="1" applyProtection="1">
      <protection hidden="0" locked="1"/>
    </xf>
    <xf fontId="23" fillId="0" borderId="1" numFmtId="0" xfId="42" applyFont="1" applyBorder="1" applyAlignment="1" applyProtection="1">
      <alignment horizontal="center"/>
      <protection hidden="0" locked="1"/>
    </xf>
    <xf fontId="22" fillId="0" borderId="1" numFmtId="0" xfId="42" applyFont="1" applyBorder="1" applyAlignment="1" applyProtection="1">
      <alignment horizontal="center"/>
      <protection hidden="0" locked="1"/>
    </xf>
    <xf fontId="22" fillId="0" borderId="0" numFmtId="0" xfId="39" applyFont="1" applyProtection="1">
      <protection hidden="0" locked="1"/>
    </xf>
    <xf fontId="22" fillId="0" borderId="0" numFmtId="0" xfId="0" applyFont="1" applyProtection="1">
      <protection hidden="0" locked="1"/>
    </xf>
    <xf fontId="22" fillId="0" borderId="0" numFmtId="0" xfId="0" applyFont="1" applyAlignment="1" applyProtection="1">
      <alignment horizontal="center"/>
      <protection hidden="0" locked="1"/>
    </xf>
    <xf fontId="22" fillId="0" borderId="0" numFmtId="0" xfId="0" applyFont="1" applyAlignment="1" applyProtection="1">
      <alignment horizontal="left"/>
      <protection hidden="0" locked="1"/>
    </xf>
    <xf fontId="27" fillId="0" borderId="0" numFmtId="0" xfId="0" applyFont="1" applyProtection="1">
      <protection hidden="0" locked="1"/>
    </xf>
    <xf fontId="0" fillId="0" borderId="0" numFmtId="0" xfId="0" applyProtection="1">
      <protection hidden="0" locked="1"/>
    </xf>
    <xf fontId="22" fillId="0" borderId="1" numFmtId="0" xfId="0" applyFont="1" applyBorder="1" applyAlignment="1" applyProtection="1">
      <alignment horizontal="center"/>
      <protection hidden="0" locked="1"/>
    </xf>
    <xf fontId="23" fillId="0" borderId="6" numFmtId="0" xfId="0" applyFont="1" applyBorder="1" applyProtection="1">
      <protection hidden="0" locked="1"/>
    </xf>
    <xf fontId="22" fillId="0" borderId="6" numFmtId="0" xfId="0" applyFont="1" applyBorder="1" applyProtection="1">
      <protection hidden="0" locked="1"/>
    </xf>
    <xf fontId="23" fillId="0" borderId="0" numFmtId="0" xfId="0" applyFont="1" applyProtection="1">
      <protection hidden="0" locked="1"/>
    </xf>
    <xf fontId="28" fillId="0" borderId="0" numFmtId="0" xfId="0" applyFont="1" applyAlignment="1" applyProtection="1">
      <alignment horizontal="center"/>
      <protection hidden="0" locked="1"/>
    </xf>
    <xf fontId="28" fillId="0" borderId="1" numFmtId="0" xfId="0" applyFont="1" applyBorder="1" applyAlignment="1" applyProtection="1">
      <alignment horizontal="center"/>
      <protection hidden="0" locked="1"/>
    </xf>
    <xf fontId="22" fillId="0" borderId="0" numFmtId="4" xfId="0" applyNumberFormat="1" applyFont="1" applyAlignment="1" applyProtection="1">
      <alignment horizontal="center"/>
      <protection hidden="0" locked="1"/>
    </xf>
    <xf fontId="28" fillId="0" borderId="0" numFmtId="0" xfId="0" applyFont="1" applyProtection="1">
      <protection hidden="0" locked="1"/>
    </xf>
    <xf fontId="28" fillId="0" borderId="0" numFmtId="0" xfId="0" applyFont="1" applyAlignment="1" applyProtection="1">
      <alignment horizontal="left"/>
      <protection hidden="0" locked="1"/>
    </xf>
    <xf fontId="29" fillId="0" borderId="0" numFmtId="0" xfId="0" applyFont="1" applyProtection="1">
      <protection hidden="0" locked="1"/>
    </xf>
    <xf fontId="30" fillId="0" borderId="0" numFmtId="0" xfId="0" applyFont="1" applyProtection="1">
      <protection hidden="0" locked="1"/>
    </xf>
    <xf fontId="28" fillId="0" borderId="8" numFmtId="0" xfId="0" applyFont="1" applyBorder="1" applyAlignment="1" applyProtection="1">
      <alignment horizontal="center"/>
      <protection hidden="0" locked="1"/>
    </xf>
    <xf fontId="28" fillId="0" borderId="9" numFmtId="0" xfId="0" applyFont="1" applyBorder="1" applyAlignment="1" applyProtection="1">
      <alignment horizontal="center"/>
      <protection hidden="0" locked="1"/>
    </xf>
    <xf fontId="28" fillId="0" borderId="9" numFmtId="4" xfId="0" applyNumberFormat="1" applyFont="1" applyBorder="1" applyAlignment="1" applyProtection="1">
      <alignment horizontal="center"/>
      <protection hidden="0" locked="1"/>
    </xf>
    <xf fontId="0" fillId="0" borderId="0" numFmtId="0" xfId="0" applyAlignment="1" applyProtection="1">
      <alignment horizontal="left"/>
      <protection hidden="0" locked="1"/>
    </xf>
    <xf fontId="31" fillId="0" borderId="0" numFmtId="0" xfId="0" applyFont="1" applyAlignment="1" applyProtection="1">
      <alignment horizontal="center"/>
      <protection hidden="0" locked="1"/>
    </xf>
    <xf fontId="31" fillId="0" borderId="10" numFmtId="0" xfId="0" applyFont="1" applyBorder="1" applyProtection="1">
      <protection hidden="0" locked="1"/>
    </xf>
    <xf fontId="0" fillId="0" borderId="0" numFmtId="0" xfId="0" applyAlignment="1" applyProtection="1">
      <alignment horizontal="center"/>
      <protection hidden="0" locked="1"/>
    </xf>
    <xf fontId="0" fillId="0" borderId="10" numFmtId="0" xfId="0" applyBorder="1" applyProtection="1">
      <protection hidden="0" locked="1"/>
    </xf>
    <xf fontId="31" fillId="0" borderId="10" numFmtId="0" xfId="0" applyFont="1" applyBorder="1" applyAlignment="1" applyProtection="1">
      <alignment horizontal="center"/>
      <protection hidden="0" locked="1"/>
    </xf>
    <xf fontId="0" fillId="0" borderId="10" numFmtId="0" xfId="0" applyBorder="1" applyAlignment="1" applyProtection="1">
      <alignment horizontal="center"/>
      <protection hidden="0" locked="1"/>
    </xf>
    <xf fontId="28" fillId="0" borderId="0" numFmtId="4" xfId="0" applyNumberFormat="1" applyFont="1" applyAlignment="1" applyProtection="1">
      <alignment horizontal="center"/>
      <protection hidden="0" locked="1"/>
    </xf>
    <xf fontId="18" fillId="0" borderId="0" numFmtId="0" xfId="0" applyFont="1" applyProtection="1">
      <protection hidden="0" locked="1"/>
    </xf>
    <xf fontId="18" fillId="0" borderId="0" numFmtId="0" xfId="0" applyFont="1" applyAlignment="1" applyProtection="1">
      <alignment horizontal="center"/>
      <protection hidden="0" locked="1"/>
    </xf>
    <xf fontId="32" fillId="0" borderId="1" numFmtId="0" xfId="0" applyFont="1" applyBorder="1" applyAlignment="1" applyProtection="1">
      <alignment horizontal="center"/>
      <protection hidden="0" locked="1"/>
    </xf>
    <xf fontId="18" fillId="0" borderId="1" numFmtId="0" xfId="0" applyFont="1" applyBorder="1" applyAlignment="1" applyProtection="1">
      <alignment horizontal="center"/>
      <protection hidden="0" locked="1"/>
    </xf>
    <xf fontId="33" fillId="0" borderId="1" numFmtId="0" xfId="0" applyFont="1" applyBorder="1" applyAlignment="1" applyProtection="1">
      <alignment horizontal="center"/>
      <protection hidden="0" locked="1"/>
    </xf>
    <xf fontId="34" fillId="0" borderId="0" numFmtId="0" xfId="0" applyFont="1" applyProtection="1">
      <protection hidden="0" locked="1"/>
    </xf>
    <xf fontId="13" fillId="0" borderId="0" numFmtId="0" xfId="44" applyFont="1" applyProtection="1">
      <protection hidden="0" locked="1"/>
    </xf>
    <xf fontId="13" fillId="0" borderId="1" numFmtId="0" xfId="44" applyFont="1" applyBorder="1" applyAlignment="1" applyProtection="1">
      <alignment horizontal="center"/>
      <protection hidden="0" locked="1"/>
    </xf>
    <xf fontId="13" fillId="0" borderId="1" numFmtId="0" xfId="44" applyFont="1" applyBorder="1" applyProtection="1">
      <protection hidden="0" locked="1"/>
    </xf>
    <xf fontId="35" fillId="0" borderId="0" numFmtId="0" xfId="0" applyFont="1" applyProtection="1">
      <protection hidden="0" locked="1"/>
    </xf>
  </cellXfs>
  <cellStyles count="6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ttention" xfId="6"/>
    <cellStyle name="Comma [0]" xfId="7"/>
    <cellStyle name="Currency [0]" xfId="8"/>
    <cellStyle name="encadre" xfId="9"/>
    <cellStyle name="encadré" xfId="10"/>
    <cellStyle name="Euro" xfId="11"/>
    <cellStyle name="Euro 2" xfId="12"/>
    <cellStyle name="Euro 2 2" xfId="13"/>
    <cellStyle name="Euro 2_exo excel 2" xfId="14"/>
    <cellStyle name="Euro 3" xfId="15"/>
    <cellStyle name="Euro 4" xfId="16"/>
    <cellStyle name="Euro_excel revision 2" xfId="17"/>
    <cellStyle name="Grey" xfId="18"/>
    <cellStyle name="header" xfId="19"/>
    <cellStyle name="Header1" xfId="20"/>
    <cellStyle name="Header2" xfId="21"/>
    <cellStyle name="Header3" xfId="22"/>
    <cellStyle name="Titre 1" xfId="23"/>
    <cellStyle name="Input [yellow]" xfId="24"/>
    <cellStyle name="items" xfId="25"/>
    <cellStyle name="Lien hypertexte_Excel XP TD Généraux 2004-2005" xfId="26"/>
    <cellStyle name="Milliers 2" xfId="27"/>
    <cellStyle name="Milliers 3" xfId="28"/>
    <cellStyle name="Milliers 4" xfId="29"/>
    <cellStyle name="Milliers 5" xfId="30"/>
    <cellStyle name="mon style" xfId="31"/>
    <cellStyle name="mon-normal" xfId="32"/>
    <cellStyle name="Monétaire 2" xfId="33"/>
    <cellStyle name="Monétaire 3" xfId="34"/>
    <cellStyle name="Monétaire [s]" xfId="35"/>
    <cellStyle name="Normal - Style1" xfId="36"/>
    <cellStyle name="Normal 2" xfId="37"/>
    <cellStyle name="Normal 2 2" xfId="38"/>
    <cellStyle name="Normal 2 2 2" xfId="39"/>
    <cellStyle name="Normal 2 2 2 2" xfId="40"/>
    <cellStyle name="Normal 2 2 2 3" xfId="41"/>
    <cellStyle name="Normal 2 3" xfId="42"/>
    <cellStyle name="Normal 3" xfId="43"/>
    <cellStyle name="Normal 3 2" xfId="44"/>
    <cellStyle name="Normal 4" xfId="45"/>
    <cellStyle name="Normal 5" xfId="46"/>
    <cellStyle name="Normal 6" xfId="47"/>
    <cellStyle name="Normal 7" xfId="48"/>
    <cellStyle name="Normal 8" xfId="49"/>
    <cellStyle name="Normal_Copie de M912" xfId="50"/>
    <cellStyle name="Normal_EXAMEN0304" xfId="51"/>
    <cellStyle name="Percent [2]" xfId="52"/>
    <cellStyle name="point" xfId="53"/>
    <cellStyle name="Pourcentage 2" xfId="54"/>
    <cellStyle name="Pourcentage 3" xfId="55"/>
    <cellStyle name="Pourcentage 4" xfId="56"/>
    <cellStyle name="Résultat2" xfId="57"/>
    <cellStyle name="Sous-titre" xfId="58"/>
    <cellStyle name="Standard_pldt" xfId="59"/>
    <cellStyle name="Währung [0]_pldt" xfId="60"/>
    <cellStyle name="Währung_pldt" xfId="61"/>
    <cellStyle name="étiquette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Prix d'un appartement en fonction de la surface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Exo1_cor!$B$7:$B$28</c:f>
              <c:numCache>
                <c:formatCode>General</c:formatCode>
                <c:ptCount val="22"/>
                <c:pt idx="0">
                  <c:v>20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35</c:v>
                </c:pt>
                <c:pt idx="6">
                  <c:v>40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52</c:v>
                </c:pt>
                <c:pt idx="11">
                  <c:v>55</c:v>
                </c:pt>
                <c:pt idx="12">
                  <c:v>60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80</c:v>
                </c:pt>
                <c:pt idx="17">
                  <c:v>86</c:v>
                </c:pt>
                <c:pt idx="18">
                  <c:v>90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xVal>
          <c:yVal>
            <c:numRef>
              <c:f>Exo1_cor!$C$7:$C$28</c:f>
              <c:numCache>
                <c:formatCode>General</c:formatCode>
                <c:ptCount val="22"/>
                <c:pt idx="0">
                  <c:v>85</c:v>
                </c:pt>
                <c:pt idx="1">
                  <c:v>130</c:v>
                </c:pt>
                <c:pt idx="2">
                  <c:v>85</c:v>
                </c:pt>
                <c:pt idx="3">
                  <c:v>78</c:v>
                </c:pt>
                <c:pt idx="4">
                  <c:v>155</c:v>
                </c:pt>
                <c:pt idx="5">
                  <c:v>250</c:v>
                </c:pt>
                <c:pt idx="6">
                  <c:v>200</c:v>
                </c:pt>
                <c:pt idx="7">
                  <c:v>250</c:v>
                </c:pt>
                <c:pt idx="8">
                  <c:v>280</c:v>
                </c:pt>
                <c:pt idx="9">
                  <c:v>245</c:v>
                </c:pt>
                <c:pt idx="10">
                  <c:v>200</c:v>
                </c:pt>
                <c:pt idx="11">
                  <c:v>268</c:v>
                </c:pt>
                <c:pt idx="12">
                  <c:v>320</c:v>
                </c:pt>
                <c:pt idx="13">
                  <c:v>295</c:v>
                </c:pt>
                <c:pt idx="14">
                  <c:v>300</c:v>
                </c:pt>
                <c:pt idx="15">
                  <c:v>325</c:v>
                </c:pt>
                <c:pt idx="16">
                  <c:v>270</c:v>
                </c:pt>
                <c:pt idx="17">
                  <c:v>350</c:v>
                </c:pt>
                <c:pt idx="18">
                  <c:v>378</c:v>
                </c:pt>
                <c:pt idx="19">
                  <c:v>495</c:v>
                </c:pt>
                <c:pt idx="20">
                  <c:v>375</c:v>
                </c:pt>
                <c:pt idx="21">
                  <c:v>500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0616264"/>
        <c:axId val="15722213"/>
      </c:scatterChart>
      <c:valAx>
        <c:axId val="306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15722213"/>
        <c:crosses val="autoZero"/>
        <c:crossBetween val="midCat"/>
      </c:valAx>
      <c:valAx>
        <c:axId val="1572221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30616264"/>
        <c:crosses val="autoZero"/>
        <c:crossBetween val="midCat"/>
      </c:valAx>
      <c:spPr bwMode="auto">
        <a:prstGeom prst="rect">
          <a:avLst/>
        </a:prstGeom>
        <a:noFill/>
        <a:ln w="0">
          <a:solidFill>
            <a:srgbClr val="B3B3B3"/>
          </a:solidFill>
        </a:ln>
      </c:spPr>
    </c:plotArea>
    <c:plotVisOnly val="1"/>
    <c:dispBlanksAs val="span"/>
    <c:showDLblsOverMax val="0"/>
  </c:chart>
  <c:spPr bwMode="auto">
    <a:xfrm>
      <a:off x="1772280" y="7563960"/>
      <a:ext cx="5775480" cy="3238200"/>
    </a:xfrm>
    <a:prstGeom prst="rect">
      <a:avLst/>
    </a:prstGeom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prix_réel</c:f>
              <c:strCache>
                <c:ptCount val="1"/>
                <c:pt idx="0">
                  <c:v>prix_réel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Exo1_cor!$B$7:$B$28</c:f>
              <c:numCache>
                <c:formatCode>General</c:formatCode>
                <c:ptCount val="22"/>
                <c:pt idx="0">
                  <c:v>20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35</c:v>
                </c:pt>
                <c:pt idx="6">
                  <c:v>40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52</c:v>
                </c:pt>
                <c:pt idx="11">
                  <c:v>55</c:v>
                </c:pt>
                <c:pt idx="12">
                  <c:v>60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80</c:v>
                </c:pt>
                <c:pt idx="17">
                  <c:v>86</c:v>
                </c:pt>
                <c:pt idx="18">
                  <c:v>90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xVal>
          <c:yVal>
            <c:numRef>
              <c:f>Exo1_cor!$C$7:$C$28</c:f>
              <c:numCache>
                <c:formatCode>General</c:formatCode>
                <c:ptCount val="22"/>
                <c:pt idx="0">
                  <c:v>85</c:v>
                </c:pt>
                <c:pt idx="1">
                  <c:v>130</c:v>
                </c:pt>
                <c:pt idx="2">
                  <c:v>85</c:v>
                </c:pt>
                <c:pt idx="3">
                  <c:v>78</c:v>
                </c:pt>
                <c:pt idx="4">
                  <c:v>155</c:v>
                </c:pt>
                <c:pt idx="5">
                  <c:v>250</c:v>
                </c:pt>
                <c:pt idx="6">
                  <c:v>200</c:v>
                </c:pt>
                <c:pt idx="7">
                  <c:v>250</c:v>
                </c:pt>
                <c:pt idx="8">
                  <c:v>280</c:v>
                </c:pt>
                <c:pt idx="9">
                  <c:v>245</c:v>
                </c:pt>
                <c:pt idx="10">
                  <c:v>200</c:v>
                </c:pt>
                <c:pt idx="11">
                  <c:v>268</c:v>
                </c:pt>
                <c:pt idx="12">
                  <c:v>320</c:v>
                </c:pt>
                <c:pt idx="13">
                  <c:v>295</c:v>
                </c:pt>
                <c:pt idx="14">
                  <c:v>300</c:v>
                </c:pt>
                <c:pt idx="15">
                  <c:v>325</c:v>
                </c:pt>
                <c:pt idx="16">
                  <c:v>270</c:v>
                </c:pt>
                <c:pt idx="17">
                  <c:v>350</c:v>
                </c:pt>
                <c:pt idx="18">
                  <c:v>378</c:v>
                </c:pt>
                <c:pt idx="19">
                  <c:v>495</c:v>
                </c:pt>
                <c:pt idx="20">
                  <c:v>375</c:v>
                </c:pt>
                <c:pt idx="21">
                  <c:v>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prix_théorique</c:f>
              <c:strCache>
                <c:ptCount val="1"/>
                <c:pt idx="0">
                  <c:v>prix_théorique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Exo1_cor!$B$7:$B$28</c:f>
              <c:numCache>
                <c:formatCode>General</c:formatCode>
                <c:ptCount val="22"/>
                <c:pt idx="0">
                  <c:v>20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35</c:v>
                </c:pt>
                <c:pt idx="6">
                  <c:v>40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52</c:v>
                </c:pt>
                <c:pt idx="11">
                  <c:v>55</c:v>
                </c:pt>
                <c:pt idx="12">
                  <c:v>60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80</c:v>
                </c:pt>
                <c:pt idx="17">
                  <c:v>86</c:v>
                </c:pt>
                <c:pt idx="18">
                  <c:v>90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xVal>
          <c:yVal>
            <c:numRef>
              <c:f>Exo1_cor!$D$7:$D$28</c:f>
              <c:numCache>
                <c:formatCode>General</c:formatCode>
                <c:ptCount val="22"/>
                <c:pt idx="0">
                  <c:v>107.193054981397</c:v>
                </c:pt>
                <c:pt idx="1">
                  <c:v>139.676725919802</c:v>
                </c:pt>
                <c:pt idx="2">
                  <c:v>139.676725919802</c:v>
                </c:pt>
                <c:pt idx="3">
                  <c:v>147.797643654403</c:v>
                </c:pt>
                <c:pt idx="4">
                  <c:v>155.918561389004</c:v>
                </c:pt>
                <c:pt idx="5">
                  <c:v>168.099937990905</c:v>
                </c:pt>
                <c:pt idx="6">
                  <c:v>188.402232327408</c:v>
                </c:pt>
                <c:pt idx="7">
                  <c:v>220.885903265812</c:v>
                </c:pt>
                <c:pt idx="8">
                  <c:v>229.006821000413</c:v>
                </c:pt>
                <c:pt idx="9">
                  <c:v>237.127738735014</c:v>
                </c:pt>
                <c:pt idx="10">
                  <c:v>237.127738735014</c:v>
                </c:pt>
                <c:pt idx="11">
                  <c:v>249.309115336916</c:v>
                </c:pt>
                <c:pt idx="12">
                  <c:v>269.611409673419</c:v>
                </c:pt>
                <c:pt idx="13">
                  <c:v>269.611409673419</c:v>
                </c:pt>
                <c:pt idx="14">
                  <c:v>289.913704009921</c:v>
                </c:pt>
                <c:pt idx="15">
                  <c:v>310.215998346424</c:v>
                </c:pt>
                <c:pt idx="16">
                  <c:v>350.820587019429</c:v>
                </c:pt>
                <c:pt idx="17">
                  <c:v>375.183340223233</c:v>
                </c:pt>
                <c:pt idx="18">
                  <c:v>391.425175692435</c:v>
                </c:pt>
                <c:pt idx="19">
                  <c:v>432.02976436544</c:v>
                </c:pt>
                <c:pt idx="20">
                  <c:v>452.332058701943</c:v>
                </c:pt>
                <c:pt idx="21">
                  <c:v>472.634353038446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1498171"/>
        <c:axId val="58562694"/>
      </c:scatterChart>
      <c:valAx>
        <c:axId val="4149817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58562694"/>
        <c:crosses val="autoZero"/>
        <c:crossBetween val="midCat"/>
      </c:valAx>
      <c:valAx>
        <c:axId val="585626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41498171"/>
        <c:crosses val="autoZero"/>
        <c:crossBetween val="midCat"/>
      </c:valAx>
      <c:spPr bwMode="auto">
        <a:prstGeom prst="rect">
          <a:avLst/>
        </a:prstGeom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1202759" y="14032800"/>
      <a:ext cx="5779800" cy="3234240"/>
    </a:xfrm>
    <a:prstGeom prst="rect">
      <a:avLst/>
    </a:prstGeom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Exo2_cor!$D$6</c:f>
              <c:strCache>
                <c:ptCount val="1"/>
                <c:pt idx="0">
                  <c:v xml:space="preserve">Volume des ventes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Exo2_cor!$C$7:$C$27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2</c:v>
                </c:pt>
                <c:pt idx="11">
                  <c:v>10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20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20</c:v>
                </c:pt>
              </c:numCache>
            </c:numRef>
          </c:xVal>
          <c:yVal>
            <c:numRef>
              <c:f>Exo2_cor!$D$7:$D$27</c:f>
              <c:numCache>
                <c:formatCode>General</c:formatCode>
                <c:ptCount val="21"/>
                <c:pt idx="0">
                  <c:v>950275</c:v>
                </c:pt>
                <c:pt idx="1">
                  <c:v>289565</c:v>
                </c:pt>
                <c:pt idx="2">
                  <c:v>732672</c:v>
                </c:pt>
                <c:pt idx="3">
                  <c:v>60865</c:v>
                </c:pt>
                <c:pt idx="4">
                  <c:v>1171701</c:v>
                </c:pt>
                <c:pt idx="5">
                  <c:v>931011</c:v>
                </c:pt>
                <c:pt idx="6">
                  <c:v>669935</c:v>
                </c:pt>
                <c:pt idx="7">
                  <c:v>276710</c:v>
                </c:pt>
                <c:pt idx="8">
                  <c:v>50950</c:v>
                </c:pt>
                <c:pt idx="9">
                  <c:v>1976</c:v>
                </c:pt>
                <c:pt idx="10">
                  <c:v>704300</c:v>
                </c:pt>
                <c:pt idx="11">
                  <c:v>49137</c:v>
                </c:pt>
                <c:pt idx="12">
                  <c:v>54136</c:v>
                </c:pt>
                <c:pt idx="13">
                  <c:v>807438</c:v>
                </c:pt>
                <c:pt idx="14">
                  <c:v>1168170</c:v>
                </c:pt>
                <c:pt idx="15">
                  <c:v>800917</c:v>
                </c:pt>
                <c:pt idx="16">
                  <c:v>1890</c:v>
                </c:pt>
                <c:pt idx="17">
                  <c:v>267911</c:v>
                </c:pt>
                <c:pt idx="18">
                  <c:v>264061</c:v>
                </c:pt>
                <c:pt idx="19">
                  <c:v>47071</c:v>
                </c:pt>
                <c:pt idx="20">
                  <c:v>2061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7328280"/>
        <c:axId val="24763696"/>
      </c:scatterChart>
      <c:valAx>
        <c:axId val="2732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24763696"/>
        <c:crosses val="autoZero"/>
        <c:crossBetween val="midCat"/>
      </c:valAx>
      <c:valAx>
        <c:axId val="247636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27328280"/>
        <c:crosses val="autoZero"/>
        <c:crossBetween val="midCat"/>
      </c:valAx>
      <c:spPr bwMode="auto">
        <a:prstGeom prst="rect">
          <a:avLst/>
        </a:prstGeom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1661040" y="6336720"/>
      <a:ext cx="5759280" cy="3239280"/>
    </a:xfrm>
    <a:prstGeom prst="rect">
      <a:avLst/>
    </a:prstGeom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12"/>
          <c:y val="0.041898"/>
          <c:w val="0.619110"/>
          <c:h val="0.865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Exo2_cor!$F$6</c:f>
              <c:strCache>
                <c:ptCount val="1"/>
                <c:pt idx="0">
                  <c:v xml:space="preserve">Ventes théo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Exo2_cor!$C$7:$C$27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2</c:v>
                </c:pt>
                <c:pt idx="11">
                  <c:v>10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20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20</c:v>
                </c:pt>
              </c:numCache>
            </c:numRef>
          </c:xVal>
          <c:yVal>
            <c:numRef>
              <c:f>Exo2_cor!$F$7:$F$27</c:f>
              <c:numCache>
                <c:formatCode>General</c:formatCode>
                <c:ptCount val="21"/>
                <c:pt idx="0">
                  <c:v>1004176.35986375</c:v>
                </c:pt>
                <c:pt idx="1">
                  <c:v>270450.36727212</c:v>
                </c:pt>
                <c:pt idx="2">
                  <c:v>723401.472921662</c:v>
                </c:pt>
                <c:pt idx="3">
                  <c:v>52472.837992586</c:v>
                </c:pt>
                <c:pt idx="4">
                  <c:v>1004176.35986375</c:v>
                </c:pt>
                <c:pt idx="5">
                  <c:v>1004176.35986375</c:v>
                </c:pt>
                <c:pt idx="6">
                  <c:v>723401.472921662</c:v>
                </c:pt>
                <c:pt idx="7">
                  <c:v>270450.36727212</c:v>
                </c:pt>
                <c:pt idx="8">
                  <c:v>52472.837992586</c:v>
                </c:pt>
                <c:pt idx="9">
                  <c:v>1975.27928759165</c:v>
                </c:pt>
                <c:pt idx="10">
                  <c:v>723401.472921662</c:v>
                </c:pt>
                <c:pt idx="11">
                  <c:v>52472.837992586</c:v>
                </c:pt>
                <c:pt idx="12">
                  <c:v>52472.837992586</c:v>
                </c:pt>
                <c:pt idx="13">
                  <c:v>1004176.35986375</c:v>
                </c:pt>
                <c:pt idx="14">
                  <c:v>1004176.35986375</c:v>
                </c:pt>
                <c:pt idx="15">
                  <c:v>723401.472921662</c:v>
                </c:pt>
                <c:pt idx="16">
                  <c:v>1975.27928759165</c:v>
                </c:pt>
                <c:pt idx="17">
                  <c:v>270450.36727212</c:v>
                </c:pt>
                <c:pt idx="18">
                  <c:v>270450.36727212</c:v>
                </c:pt>
                <c:pt idx="19">
                  <c:v>52472.837992586</c:v>
                </c:pt>
                <c:pt idx="20">
                  <c:v>1975.27928759165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Exo2_cor!$D$6</c:f>
              <c:strCache>
                <c:ptCount val="1"/>
                <c:pt idx="0">
                  <c:v xml:space="preserve">Volume des ventes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Exo2_cor!$C$7:$C$27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2</c:v>
                </c:pt>
                <c:pt idx="11">
                  <c:v>10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20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20</c:v>
                </c:pt>
              </c:numCache>
            </c:numRef>
          </c:xVal>
          <c:yVal>
            <c:numRef>
              <c:f>Exo2_cor!$D$7:$D$27</c:f>
              <c:numCache>
                <c:formatCode>General</c:formatCode>
                <c:ptCount val="21"/>
                <c:pt idx="0">
                  <c:v>950275</c:v>
                </c:pt>
                <c:pt idx="1">
                  <c:v>289565</c:v>
                </c:pt>
                <c:pt idx="2">
                  <c:v>732672</c:v>
                </c:pt>
                <c:pt idx="3">
                  <c:v>60865</c:v>
                </c:pt>
                <c:pt idx="4">
                  <c:v>1171701</c:v>
                </c:pt>
                <c:pt idx="5">
                  <c:v>931011</c:v>
                </c:pt>
                <c:pt idx="6">
                  <c:v>669935</c:v>
                </c:pt>
                <c:pt idx="7">
                  <c:v>276710</c:v>
                </c:pt>
                <c:pt idx="8">
                  <c:v>50950</c:v>
                </c:pt>
                <c:pt idx="9">
                  <c:v>1976</c:v>
                </c:pt>
                <c:pt idx="10">
                  <c:v>704300</c:v>
                </c:pt>
                <c:pt idx="11">
                  <c:v>49137</c:v>
                </c:pt>
                <c:pt idx="12">
                  <c:v>54136</c:v>
                </c:pt>
                <c:pt idx="13">
                  <c:v>807438</c:v>
                </c:pt>
                <c:pt idx="14">
                  <c:v>1168170</c:v>
                </c:pt>
                <c:pt idx="15">
                  <c:v>800917</c:v>
                </c:pt>
                <c:pt idx="16">
                  <c:v>1890</c:v>
                </c:pt>
                <c:pt idx="17">
                  <c:v>267911</c:v>
                </c:pt>
                <c:pt idx="18">
                  <c:v>264061</c:v>
                </c:pt>
                <c:pt idx="19">
                  <c:v>47071</c:v>
                </c:pt>
                <c:pt idx="20">
                  <c:v>2061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1067619"/>
        <c:axId val="21910744"/>
      </c:scatterChart>
      <c:valAx>
        <c:axId val="310676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21910744"/>
        <c:crosses val="autoZero"/>
        <c:crossBetween val="midCat"/>
      </c:valAx>
      <c:valAx>
        <c:axId val="219107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31067619"/>
        <c:crosses val="autoZero"/>
        <c:crossBetween val="midCat"/>
      </c:valAx>
      <c:spPr bwMode="auto">
        <a:prstGeom prst="rect">
          <a:avLst/>
        </a:prstGeom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1279080" y="13246920"/>
      <a:ext cx="5760360" cy="3238920"/>
    </a:xfrm>
    <a:prstGeom prst="rect">
      <a:avLst/>
    </a:prstGeom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Exo3_cor!$D$5:$D$22</c:f>
              <c:numCache>
                <c:formatCode>General</c:formatCode>
                <c:ptCount val="18"/>
                <c:pt idx="0">
                  <c:v>45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56</c:v>
                </c:pt>
                <c:pt idx="7">
                  <c:v>58</c:v>
                </c:pt>
                <c:pt idx="8">
                  <c:v>63</c:v>
                </c:pt>
                <c:pt idx="9">
                  <c:v>66</c:v>
                </c:pt>
                <c:pt idx="10">
                  <c:v>66</c:v>
                </c:pt>
                <c:pt idx="11">
                  <c:v>69</c:v>
                </c:pt>
                <c:pt idx="12">
                  <c:v>72</c:v>
                </c:pt>
                <c:pt idx="13">
                  <c:v>74</c:v>
                </c:pt>
                <c:pt idx="14">
                  <c:v>77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</c:numCache>
            </c:numRef>
          </c:xVal>
          <c:yVal>
            <c:numRef>
              <c:f>Exo3_cor!$E$5:$E$22</c:f>
              <c:numCache>
                <c:formatCode>General</c:formatCode>
                <c:ptCount val="18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77</c:v>
                </c:pt>
                <c:pt idx="4">
                  <c:v>74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70</c:v>
                </c:pt>
                <c:pt idx="9">
                  <c:v>71</c:v>
                </c:pt>
                <c:pt idx="10">
                  <c:v>69</c:v>
                </c:pt>
                <c:pt idx="11">
                  <c:v>69</c:v>
                </c:pt>
                <c:pt idx="12">
                  <c:v>68</c:v>
                </c:pt>
                <c:pt idx="13">
                  <c:v>70</c:v>
                </c:pt>
                <c:pt idx="14">
                  <c:v>72</c:v>
                </c:pt>
                <c:pt idx="15">
                  <c:v>70</c:v>
                </c:pt>
                <c:pt idx="16">
                  <c:v>74</c:v>
                </c:pt>
                <c:pt idx="17">
                  <c:v>75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8252772"/>
        <c:axId val="54611098"/>
      </c:scatterChart>
      <c:valAx>
        <c:axId val="482527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54611098"/>
        <c:crosses val="autoZero"/>
        <c:crossBetween val="midCat"/>
      </c:valAx>
      <c:valAx>
        <c:axId val="5461109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48252772"/>
        <c:crosses val="autoZero"/>
        <c:crossBetween val="midCat"/>
      </c:valAx>
      <c:spPr bwMode="auto">
        <a:prstGeom prst="rect">
          <a:avLst/>
        </a:prstGeom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1692720" y="5601960"/>
      <a:ext cx="5753880" cy="3238560"/>
    </a:xfrm>
    <a:prstGeom prst="rect">
      <a:avLst/>
    </a:prstGeom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coût_marginal_réel</c:f>
              <c:strCache>
                <c:ptCount val="1"/>
                <c:pt idx="0">
                  <c:v>coût_marginal_réel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Exo3_cor!$D$5:$D$22</c:f>
              <c:numCache>
                <c:formatCode>General</c:formatCode>
                <c:ptCount val="18"/>
                <c:pt idx="0">
                  <c:v>45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56</c:v>
                </c:pt>
                <c:pt idx="7">
                  <c:v>58</c:v>
                </c:pt>
                <c:pt idx="8">
                  <c:v>63</c:v>
                </c:pt>
                <c:pt idx="9">
                  <c:v>66</c:v>
                </c:pt>
                <c:pt idx="10">
                  <c:v>66</c:v>
                </c:pt>
                <c:pt idx="11">
                  <c:v>69</c:v>
                </c:pt>
                <c:pt idx="12">
                  <c:v>72</c:v>
                </c:pt>
                <c:pt idx="13">
                  <c:v>74</c:v>
                </c:pt>
                <c:pt idx="14">
                  <c:v>77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</c:numCache>
            </c:numRef>
          </c:xVal>
          <c:yVal>
            <c:numRef>
              <c:f>Exo3_cor!$E$5:$E$22</c:f>
              <c:numCache>
                <c:formatCode>General</c:formatCode>
                <c:ptCount val="18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77</c:v>
                </c:pt>
                <c:pt idx="4">
                  <c:v>74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70</c:v>
                </c:pt>
                <c:pt idx="9">
                  <c:v>71</c:v>
                </c:pt>
                <c:pt idx="10">
                  <c:v>69</c:v>
                </c:pt>
                <c:pt idx="11">
                  <c:v>69</c:v>
                </c:pt>
                <c:pt idx="12">
                  <c:v>68</c:v>
                </c:pt>
                <c:pt idx="13">
                  <c:v>70</c:v>
                </c:pt>
                <c:pt idx="14">
                  <c:v>72</c:v>
                </c:pt>
                <c:pt idx="15">
                  <c:v>70</c:v>
                </c:pt>
                <c:pt idx="16">
                  <c:v>74</c:v>
                </c:pt>
                <c:pt idx="17">
                  <c:v>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coût_marginal_théorique</c:f>
              <c:strCache>
                <c:ptCount val="1"/>
                <c:pt idx="0">
                  <c:v>coût_marginal_théorique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Exo3_cor!$D$5:$D$22</c:f>
              <c:numCache>
                <c:formatCode>General</c:formatCode>
                <c:ptCount val="18"/>
                <c:pt idx="0">
                  <c:v>45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56</c:v>
                </c:pt>
                <c:pt idx="7">
                  <c:v>58</c:v>
                </c:pt>
                <c:pt idx="8">
                  <c:v>63</c:v>
                </c:pt>
                <c:pt idx="9">
                  <c:v>66</c:v>
                </c:pt>
                <c:pt idx="10">
                  <c:v>66</c:v>
                </c:pt>
                <c:pt idx="11">
                  <c:v>69</c:v>
                </c:pt>
                <c:pt idx="12">
                  <c:v>72</c:v>
                </c:pt>
                <c:pt idx="13">
                  <c:v>74</c:v>
                </c:pt>
                <c:pt idx="14">
                  <c:v>77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</c:numCache>
            </c:numRef>
          </c:xVal>
          <c:yVal>
            <c:numRef>
              <c:f>Exo3_cor!$F$5:$F$22</c:f>
              <c:numCache>
                <c:formatCode>General</c:formatCode>
                <c:ptCount val="18"/>
                <c:pt idx="0">
                  <c:v>77.2412027094003</c:v>
                </c:pt>
                <c:pt idx="1">
                  <c:v>76.1528167850653</c:v>
                </c:pt>
                <c:pt idx="2">
                  <c:v>75.7900214769536</c:v>
                </c:pt>
                <c:pt idx="3">
                  <c:v>75.0644308607302</c:v>
                </c:pt>
                <c:pt idx="4">
                  <c:v>74.7016355526185</c:v>
                </c:pt>
                <c:pt idx="5">
                  <c:v>74.3388402445069</c:v>
                </c:pt>
                <c:pt idx="6">
                  <c:v>73.2504543201718</c:v>
                </c:pt>
                <c:pt idx="7">
                  <c:v>72.5248637039485</c:v>
                </c:pt>
                <c:pt idx="8">
                  <c:v>70.7108871633901</c:v>
                </c:pt>
                <c:pt idx="9">
                  <c:v>69.622501239055</c:v>
                </c:pt>
                <c:pt idx="10">
                  <c:v>69.622501239055</c:v>
                </c:pt>
                <c:pt idx="11">
                  <c:v>68.53411531472</c:v>
                </c:pt>
                <c:pt idx="12">
                  <c:v>68.0860528628178</c:v>
                </c:pt>
                <c:pt idx="13">
                  <c:v>69.5004108463435</c:v>
                </c:pt>
                <c:pt idx="14">
                  <c:v>70.6614626129827</c:v>
                </c:pt>
                <c:pt idx="15">
                  <c:v>71.4354971240756</c:v>
                </c:pt>
                <c:pt idx="16">
                  <c:v>73.3705834018077</c:v>
                </c:pt>
                <c:pt idx="17">
                  <c:v>75.3056696795399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759804"/>
        <c:axId val="70594000"/>
      </c:scatterChart>
      <c:valAx>
        <c:axId val="97598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70594000"/>
        <c:crosses val="autoZero"/>
        <c:crossBetween val="midCat"/>
      </c:valAx>
      <c:valAx>
        <c:axId val="705940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9759804"/>
        <c:crosses val="autoZero"/>
        <c:crossBetween val="midCat"/>
      </c:valAx>
      <c:spPr bwMode="auto">
        <a:prstGeom prst="rect">
          <a:avLst/>
        </a:prstGeom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2701800" y="12469320"/>
      <a:ext cx="5751720" cy="3239280"/>
    </a:xfrm>
    <a:prstGeom prst="rect">
      <a:avLst/>
    </a:prstGeom>
    <a:solidFill>
      <a:srgbClr val="FFFFFF"/>
    </a:solidFill>
    <a:ln w="9360"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chart" Target="../charts/chart4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955800</xdr:colOff>
      <xdr:row>40</xdr:row>
      <xdr:rowOff>0</xdr:rowOff>
    </xdr:from>
    <xdr:to>
      <xdr:col>8</xdr:col>
      <xdr:colOff>150479</xdr:colOff>
      <xdr:row>58</xdr:row>
      <xdr:rowOff>144360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1772280" y="7563960"/>
        <a:ext cx="57754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386280</xdr:colOff>
      <xdr:row>77</xdr:row>
      <xdr:rowOff>93240</xdr:rowOff>
    </xdr:from>
    <xdr:to>
      <xdr:col>7</xdr:col>
      <xdr:colOff>402120</xdr:colOff>
      <xdr:row>97</xdr:row>
      <xdr:rowOff>76320</xdr:rowOff>
    </xdr:to>
    <xdr:graphicFrame>
      <xdr:nvGraphicFramePr>
        <xdr:cNvPr id="1" name=""/>
        <xdr:cNvGraphicFramePr>
          <a:graphicFrameLocks xmlns:a="http://schemas.openxmlformats.org/drawingml/2006/main"/>
        </xdr:cNvGraphicFramePr>
      </xdr:nvGraphicFramePr>
      <xdr:xfrm>
        <a:off x="1202759" y="14032800"/>
        <a:ext cx="577980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30239</xdr:colOff>
      <xdr:row>37</xdr:row>
      <xdr:rowOff>154440</xdr:rowOff>
    </xdr:from>
    <xdr:to>
      <xdr:col>8</xdr:col>
      <xdr:colOff>95760</xdr:colOff>
      <xdr:row>57</xdr:row>
      <xdr:rowOff>142560</xdr:rowOff>
    </xdr:to>
    <xdr:graphicFrame>
      <xdr:nvGraphicFramePr>
        <xdr:cNvPr id="2" name=""/>
        <xdr:cNvGraphicFramePr>
          <a:graphicFrameLocks xmlns:a="http://schemas.openxmlformats.org/drawingml/2006/main"/>
        </xdr:cNvGraphicFramePr>
      </xdr:nvGraphicFramePr>
      <xdr:xfrm>
        <a:off x="1661040" y="63367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463680</xdr:colOff>
      <xdr:row>79</xdr:row>
      <xdr:rowOff>18720</xdr:rowOff>
    </xdr:from>
    <xdr:to>
      <xdr:col>7</xdr:col>
      <xdr:colOff>529920</xdr:colOff>
      <xdr:row>99</xdr:row>
      <xdr:rowOff>6480</xdr:rowOff>
    </xdr:to>
    <xdr:graphicFrame>
      <xdr:nvGraphicFramePr>
        <xdr:cNvPr id="3" name=""/>
        <xdr:cNvGraphicFramePr>
          <a:graphicFrameLocks xmlns:a="http://schemas.openxmlformats.org/drawingml/2006/main"/>
        </xdr:cNvGraphicFramePr>
      </xdr:nvGraphicFramePr>
      <xdr:xfrm>
        <a:off x="1279080" y="13246920"/>
        <a:ext cx="57603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731879</xdr:colOff>
      <xdr:row>31</xdr:row>
      <xdr:rowOff>181440</xdr:rowOff>
    </xdr:from>
    <xdr:to>
      <xdr:col>5</xdr:col>
      <xdr:colOff>678600</xdr:colOff>
      <xdr:row>51</xdr:row>
      <xdr:rowOff>141120</xdr:rowOff>
    </xdr:to>
    <xdr:graphicFrame>
      <xdr:nvGraphicFramePr>
        <xdr:cNvPr id="4" name=""/>
        <xdr:cNvGraphicFramePr>
          <a:graphicFrameLocks xmlns:a="http://schemas.openxmlformats.org/drawingml/2006/main"/>
        </xdr:cNvGraphicFramePr>
      </xdr:nvGraphicFramePr>
      <xdr:xfrm>
        <a:off x="1692720" y="5601960"/>
        <a:ext cx="5753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16560</xdr:colOff>
      <xdr:row>72</xdr:row>
      <xdr:rowOff>137520</xdr:rowOff>
    </xdr:from>
    <xdr:to>
      <xdr:col>5</xdr:col>
      <xdr:colOff>1685520</xdr:colOff>
      <xdr:row>92</xdr:row>
      <xdr:rowOff>125640</xdr:rowOff>
    </xdr:to>
    <xdr:graphicFrame>
      <xdr:nvGraphicFramePr>
        <xdr:cNvPr id="5" name=""/>
        <xdr:cNvGraphicFramePr>
          <a:graphicFrameLocks xmlns:a="http://schemas.openxmlformats.org/drawingml/2006/main"/>
        </xdr:cNvGraphicFramePr>
      </xdr:nvGraphicFramePr>
      <xdr:xfrm>
        <a:off x="2701800" y="12469320"/>
        <a:ext cx="5751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zoomScale="100" workbookViewId="0">
      <selection activeCell="B2" activeCellId="0" sqref="B2"/>
    </sheetView>
  </sheetViews>
  <sheetFormatPr defaultColWidth="11.43359375" defaultRowHeight="12.75"/>
  <cols>
    <col customWidth="1" min="1" max="1" style="1" width="24.41"/>
    <col customWidth="1" min="2" max="2" style="1" width="110.29000000000001"/>
    <col customWidth="0" min="3" max="1024" style="1" width="11.43"/>
  </cols>
  <sheetData>
    <row r="1" ht="13.5"/>
    <row r="2" ht="30.75">
      <c r="A2" s="2" t="s">
        <v>0</v>
      </c>
      <c r="B2" s="3"/>
    </row>
    <row r="5" ht="23.25" customHeight="1">
      <c r="A5" s="4" t="s">
        <v>1</v>
      </c>
      <c r="B5" s="5"/>
      <c r="C5" s="6"/>
      <c r="D5" s="6"/>
    </row>
    <row r="6" ht="16.5">
      <c r="A6" s="6"/>
      <c r="B6" s="7" t="s">
        <v>2</v>
      </c>
      <c r="C6" s="6"/>
      <c r="D6" s="6"/>
    </row>
    <row r="7" ht="16.5">
      <c r="A7" s="6"/>
      <c r="B7" s="7" t="s">
        <v>3</v>
      </c>
      <c r="C7" s="6"/>
      <c r="D7" s="6"/>
    </row>
    <row r="8" ht="16.5">
      <c r="A8" s="6"/>
      <c r="B8" s="7" t="s">
        <v>4</v>
      </c>
      <c r="C8" s="6"/>
      <c r="D8" s="6"/>
    </row>
    <row r="9" ht="16.5">
      <c r="A9" s="6"/>
      <c r="B9" s="7" t="s">
        <v>5</v>
      </c>
      <c r="C9" s="6"/>
      <c r="D9" s="6"/>
    </row>
    <row r="10" ht="13.5">
      <c r="A10" s="6"/>
      <c r="C10" s="6"/>
      <c r="D10" s="6"/>
    </row>
    <row r="11" ht="13.5">
      <c r="A11" s="6"/>
      <c r="C11" s="6"/>
      <c r="D11" s="6"/>
    </row>
    <row r="13" ht="16.5">
      <c r="A13" s="8"/>
      <c r="B13" s="9" t="s">
        <v>6</v>
      </c>
    </row>
    <row r="14" ht="16.5">
      <c r="B14" s="8"/>
    </row>
    <row r="15" s="8" customFormat="1" ht="16.5">
      <c r="B15" s="10" t="s">
        <v>7</v>
      </c>
    </row>
    <row r="16" s="8" customFormat="1" ht="15.75"/>
    <row r="17" s="8" customFormat="1" ht="13.5">
      <c r="B17" s="1"/>
    </row>
    <row r="18" s="8" customFormat="1" ht="13.5">
      <c r="B18" s="1"/>
    </row>
  </sheetData>
  <printOptions headings="0" gridLines="0"/>
  <pageMargins left="0.78750000000000009" right="0.78750000000000009" top="0.98402777777777795" bottom="0.9840277777777779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22" zoomScale="100" workbookViewId="0">
      <selection activeCell="Q15" activeCellId="0" sqref="Q15"/>
    </sheetView>
  </sheetViews>
  <sheetFormatPr defaultColWidth="11.43359375" defaultRowHeight="12.75"/>
  <cols>
    <col customWidth="0" min="1" max="2" style="11" width="11.43"/>
    <col customWidth="1" min="3" max="3" style="11" width="14.15"/>
    <col customWidth="0" min="4" max="7" style="11" width="11.43"/>
    <col customWidth="1" min="8" max="8" style="11" width="13.699999999999999"/>
    <col customWidth="0" min="9" max="1024" style="11" width="11.43"/>
  </cols>
  <sheetData>
    <row r="1" ht="15.75"/>
    <row r="2" ht="15.75"/>
    <row r="3" ht="16.5">
      <c r="B3" s="12" t="s">
        <v>8</v>
      </c>
      <c r="D3" s="12" t="s">
        <v>9</v>
      </c>
    </row>
    <row r="4" ht="16.5">
      <c r="B4" s="12"/>
    </row>
    <row r="5" ht="16.5">
      <c r="B5" s="12"/>
      <c r="D5" s="12" t="s">
        <v>10</v>
      </c>
      <c r="F5" s="11" t="s">
        <v>11</v>
      </c>
    </row>
    <row r="6" ht="15.75"/>
    <row r="7" ht="16.5">
      <c r="D7" s="12" t="s">
        <v>12</v>
      </c>
      <c r="F7" s="12" t="s">
        <v>13</v>
      </c>
    </row>
    <row r="8" ht="16.5">
      <c r="F8" s="12" t="s">
        <v>14</v>
      </c>
    </row>
    <row r="9" ht="16.5">
      <c r="B9" s="13" t="s">
        <v>15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</row>
    <row r="10" ht="16.5">
      <c r="C10" s="11" t="s">
        <v>16</v>
      </c>
      <c r="D10" s="11" t="s">
        <v>17</v>
      </c>
    </row>
    <row r="11" ht="16.5">
      <c r="C11" s="11" t="s">
        <v>18</v>
      </c>
      <c r="D11" s="11" t="s">
        <v>19</v>
      </c>
    </row>
    <row r="12" ht="16.5">
      <c r="C12" s="11" t="s">
        <v>20</v>
      </c>
      <c r="D12" s="11" t="s">
        <v>21</v>
      </c>
    </row>
    <row r="13" ht="15.75"/>
    <row r="14" ht="16.5">
      <c r="C14" s="15" t="s">
        <v>22</v>
      </c>
      <c r="D14" s="15"/>
      <c r="E14" s="15"/>
      <c r="F14" s="15"/>
      <c r="G14" s="15"/>
      <c r="H14" s="15"/>
      <c r="K14" s="16" t="s">
        <v>23</v>
      </c>
      <c r="L14" s="16" t="s">
        <v>24</v>
      </c>
      <c r="M14" s="16" t="s">
        <v>25</v>
      </c>
    </row>
    <row r="15" ht="16.5">
      <c r="K15" s="17"/>
      <c r="L15" s="17"/>
      <c r="M15" s="17"/>
    </row>
    <row r="16" ht="15.75"/>
    <row r="17" ht="15.75"/>
    <row r="18" ht="15.75"/>
    <row r="19" ht="16.5">
      <c r="B19" s="13" t="s">
        <v>26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ht="15.75"/>
    <row r="21" ht="16.5">
      <c r="C21" s="12" t="s">
        <v>27</v>
      </c>
    </row>
    <row r="22" ht="16.5">
      <c r="C22" s="18" t="s">
        <v>28</v>
      </c>
      <c r="D22" s="19"/>
      <c r="E22" s="19"/>
      <c r="F22" s="19"/>
      <c r="G22" s="19"/>
      <c r="H22" s="19"/>
      <c r="I22" s="20"/>
    </row>
    <row r="23" ht="15.75"/>
    <row r="24" ht="15.75"/>
    <row r="25" ht="16.5">
      <c r="B25" s="13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ht="16.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ht="16.5">
      <c r="B27" s="12"/>
      <c r="C27" s="15" t="s">
        <v>30</v>
      </c>
      <c r="D27" s="15"/>
      <c r="E27" s="15"/>
      <c r="F27" s="15"/>
      <c r="G27" s="15"/>
      <c r="H27" s="15"/>
      <c r="I27" s="15"/>
      <c r="J27" s="12"/>
      <c r="K27" s="12"/>
      <c r="L27" s="12"/>
      <c r="M27" s="12"/>
      <c r="N27" s="12"/>
      <c r="O27" s="12"/>
    </row>
    <row r="28" ht="16.5">
      <c r="B28" s="12"/>
      <c r="C28" s="12" t="s">
        <v>31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ht="16.5">
      <c r="G29" s="21" t="s">
        <v>32</v>
      </c>
      <c r="H29" s="22"/>
      <c r="I29" s="22"/>
      <c r="J29" s="21" t="s">
        <v>33</v>
      </c>
      <c r="K29" s="21"/>
      <c r="L29" s="21"/>
    </row>
    <row r="30" ht="16.5">
      <c r="C30" s="12" t="s">
        <v>34</v>
      </c>
      <c r="D30" s="11" t="s">
        <v>35</v>
      </c>
      <c r="F30" s="11" t="s">
        <v>36</v>
      </c>
      <c r="G30" s="11" t="s">
        <v>37</v>
      </c>
    </row>
    <row r="31" ht="16.5">
      <c r="F31" s="11" t="s">
        <v>38</v>
      </c>
      <c r="G31" s="11" t="s">
        <v>39</v>
      </c>
    </row>
    <row r="32" ht="16.5">
      <c r="F32" s="11" t="s">
        <v>40</v>
      </c>
      <c r="G32" s="11" t="s">
        <v>41</v>
      </c>
    </row>
    <row r="33" ht="15.75"/>
    <row r="34" ht="16.5">
      <c r="C34" s="12" t="s">
        <v>42</v>
      </c>
      <c r="D34" s="11" t="s">
        <v>43</v>
      </c>
      <c r="F34" s="11" t="s">
        <v>36</v>
      </c>
    </row>
    <row r="35" ht="16.5">
      <c r="F35" s="11" t="s">
        <v>38</v>
      </c>
    </row>
    <row r="36" ht="16.5">
      <c r="F36" s="11" t="s">
        <v>40</v>
      </c>
    </row>
    <row r="37" ht="15.75"/>
    <row r="38" ht="16.5">
      <c r="C38" s="12" t="s">
        <v>44</v>
      </c>
      <c r="D38" s="11" t="s">
        <v>45</v>
      </c>
      <c r="F38" s="11" t="s">
        <v>36</v>
      </c>
    </row>
    <row r="39" ht="16.5">
      <c r="F39" s="11" t="s">
        <v>38</v>
      </c>
    </row>
    <row r="40" ht="16.5">
      <c r="F40" s="11" t="s">
        <v>40</v>
      </c>
    </row>
    <row r="41" ht="15.75"/>
    <row r="42" ht="15.75"/>
    <row r="43" ht="15.75"/>
    <row r="44" ht="16.5">
      <c r="B44" s="13" t="s">
        <v>46</v>
      </c>
      <c r="C44" s="13"/>
      <c r="D44" s="13"/>
      <c r="E44" s="13"/>
      <c r="F44" s="13"/>
      <c r="G44" s="13"/>
      <c r="H44" s="13"/>
      <c r="I44" s="13"/>
      <c r="J44" s="13"/>
      <c r="K44" s="13"/>
      <c r="L44" s="14"/>
      <c r="M44" s="14"/>
      <c r="N44" s="14"/>
      <c r="O44" s="14"/>
    </row>
    <row r="45" ht="15.75"/>
    <row r="46" ht="16.5">
      <c r="C46" s="23" t="s">
        <v>47</v>
      </c>
      <c r="D46" s="15"/>
      <c r="E46" s="15"/>
      <c r="F46" s="15"/>
      <c r="G46" s="15"/>
      <c r="H46" s="15"/>
      <c r="J46" s="24" t="s">
        <v>23</v>
      </c>
      <c r="K46" s="24" t="s">
        <v>24</v>
      </c>
      <c r="L46" s="24" t="s">
        <v>25</v>
      </c>
      <c r="M46" s="16" t="s">
        <v>48</v>
      </c>
    </row>
    <row r="47" ht="16.5">
      <c r="C47" s="15" t="s">
        <v>49</v>
      </c>
      <c r="D47" s="15"/>
      <c r="E47" s="15"/>
      <c r="F47" s="15"/>
      <c r="J47" s="25"/>
      <c r="K47" s="25"/>
      <c r="L47" s="25"/>
      <c r="M47" s="17"/>
    </row>
    <row r="48" ht="16.5">
      <c r="C48" s="15" t="s">
        <v>50</v>
      </c>
      <c r="D48" s="15"/>
      <c r="E48" s="15"/>
      <c r="F48" s="15"/>
    </row>
    <row r="49" ht="15.75"/>
    <row r="50" ht="15.75"/>
    <row r="51" ht="16.5">
      <c r="C51" s="19" t="s">
        <v>51</v>
      </c>
      <c r="D51" s="19"/>
      <c r="E51" s="19"/>
      <c r="F51" s="19"/>
      <c r="G51" s="19"/>
      <c r="H51" s="20"/>
    </row>
    <row r="52" ht="15.75"/>
    <row r="82" ht="15">
      <c r="A82" s="26"/>
      <c r="S82" s="26"/>
    </row>
    <row r="83" ht="15">
      <c r="A83" s="26"/>
      <c r="S83" s="26"/>
    </row>
    <row r="84" ht="15">
      <c r="A84" s="26"/>
      <c r="S84" s="26"/>
    </row>
    <row r="85" ht="15">
      <c r="A85" s="26"/>
      <c r="S85" s="26"/>
    </row>
    <row r="86" ht="15">
      <c r="A86" s="26"/>
      <c r="S86" s="26"/>
    </row>
    <row r="87" ht="15">
      <c r="A87" s="26"/>
      <c r="S87" s="26"/>
    </row>
    <row r="88" ht="15">
      <c r="A88" s="26"/>
      <c r="S88" s="26"/>
    </row>
    <row r="89" ht="15">
      <c r="A89" s="26"/>
      <c r="S89" s="26"/>
    </row>
    <row r="90" ht="15">
      <c r="A90" s="26"/>
      <c r="S90" s="26"/>
    </row>
    <row r="91" ht="15">
      <c r="A91" s="26"/>
      <c r="S91" s="26"/>
    </row>
    <row r="92" ht="15">
      <c r="A92" s="26"/>
      <c r="S92" s="26"/>
    </row>
    <row r="93" ht="15">
      <c r="A93" s="26"/>
      <c r="S93" s="26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B13" zoomScale="100" workbookViewId="0">
      <selection activeCell="C36" activeCellId="0" sqref="C36"/>
    </sheetView>
  </sheetViews>
  <sheetFormatPr defaultColWidth="11.43359375" defaultRowHeight="12.75"/>
  <cols>
    <col customWidth="0" min="1" max="1" style="27" width="11.43"/>
    <col customWidth="1" min="2" max="2" style="28" width="14.69"/>
    <col customWidth="1" min="3" max="3" style="28" width="4.4299999999999997"/>
    <col customWidth="0" min="4" max="6" style="27" width="11.43"/>
    <col customWidth="1" min="7" max="8" style="27" width="10.42"/>
    <col customWidth="0" min="9" max="1024" style="27" width="11.43"/>
  </cols>
  <sheetData>
    <row r="1" s="27" customFormat="1" ht="16.5">
      <c r="B1" s="27" t="s">
        <v>52</v>
      </c>
    </row>
    <row r="2" s="27" customFormat="1" ht="16.5">
      <c r="B2" s="29" t="s">
        <v>53</v>
      </c>
    </row>
    <row r="3" s="27" customFormat="1" ht="16.5">
      <c r="B3" s="30" t="s">
        <v>54</v>
      </c>
    </row>
    <row r="4" s="27" customFormat="1" ht="15"/>
    <row r="5" s="27" customFormat="1" ht="15">
      <c r="F5" s="28"/>
      <c r="G5" s="28"/>
      <c r="H5" s="28"/>
      <c r="I5" s="28"/>
    </row>
    <row r="6" ht="16.5">
      <c r="A6" s="31"/>
      <c r="B6" s="32" t="s">
        <v>55</v>
      </c>
      <c r="C6" s="32" t="s">
        <v>56</v>
      </c>
      <c r="D6" s="28"/>
      <c r="E6" s="28"/>
      <c r="F6" s="28"/>
      <c r="G6" s="28"/>
      <c r="H6" s="28"/>
      <c r="I6" s="28"/>
      <c r="J6" s="28"/>
      <c r="K6" s="28"/>
    </row>
    <row r="7" ht="16.5">
      <c r="A7" s="31"/>
      <c r="B7" s="32">
        <v>20</v>
      </c>
      <c r="C7" s="32">
        <v>85</v>
      </c>
    </row>
    <row r="8" ht="16.5">
      <c r="A8" s="31"/>
      <c r="B8" s="32">
        <v>28</v>
      </c>
      <c r="C8" s="32">
        <v>130</v>
      </c>
    </row>
    <row r="9" ht="16.5">
      <c r="A9" s="31"/>
      <c r="B9" s="32">
        <v>28</v>
      </c>
      <c r="C9" s="32">
        <v>85</v>
      </c>
    </row>
    <row r="10" ht="16.5">
      <c r="A10" s="31"/>
      <c r="B10" s="32">
        <v>30</v>
      </c>
      <c r="C10" s="32">
        <v>78</v>
      </c>
    </row>
    <row r="11" ht="16.5">
      <c r="A11" s="31"/>
      <c r="B11" s="32">
        <v>32</v>
      </c>
      <c r="C11" s="32">
        <v>155</v>
      </c>
      <c r="D11" s="28"/>
    </row>
    <row r="12" ht="16.5">
      <c r="A12" s="31"/>
      <c r="B12" s="32">
        <v>35</v>
      </c>
      <c r="C12" s="32">
        <v>250</v>
      </c>
    </row>
    <row r="13" ht="16.5">
      <c r="A13" s="31"/>
      <c r="B13" s="32">
        <v>40</v>
      </c>
      <c r="C13" s="32">
        <v>200</v>
      </c>
    </row>
    <row r="14" ht="16.5">
      <c r="A14" s="31"/>
      <c r="B14" s="32">
        <v>48</v>
      </c>
      <c r="C14" s="32">
        <v>250</v>
      </c>
    </row>
    <row r="15" ht="16.5">
      <c r="A15" s="31"/>
      <c r="B15" s="32">
        <v>50</v>
      </c>
      <c r="C15" s="32">
        <v>280</v>
      </c>
    </row>
    <row r="16" ht="16.5">
      <c r="A16" s="31"/>
      <c r="B16" s="32">
        <v>52</v>
      </c>
      <c r="C16" s="32">
        <v>245</v>
      </c>
    </row>
    <row r="17" ht="16.5">
      <c r="A17" s="31"/>
      <c r="B17" s="32">
        <v>52</v>
      </c>
      <c r="C17" s="32">
        <v>200</v>
      </c>
    </row>
    <row r="18" ht="16.5">
      <c r="A18" s="31"/>
      <c r="B18" s="32">
        <v>55</v>
      </c>
      <c r="C18" s="32">
        <v>268</v>
      </c>
    </row>
    <row r="19" ht="16.5">
      <c r="A19" s="31"/>
      <c r="B19" s="32">
        <v>60</v>
      </c>
      <c r="C19" s="32">
        <v>320</v>
      </c>
    </row>
    <row r="20" ht="16.5">
      <c r="A20" s="31"/>
      <c r="B20" s="32">
        <v>60</v>
      </c>
      <c r="C20" s="32">
        <v>295</v>
      </c>
    </row>
    <row r="21" ht="16.5">
      <c r="A21" s="31"/>
      <c r="B21" s="32">
        <v>65</v>
      </c>
      <c r="C21" s="32">
        <v>300</v>
      </c>
    </row>
    <row r="22" ht="16.5">
      <c r="A22" s="31"/>
      <c r="B22" s="32">
        <v>70</v>
      </c>
      <c r="C22" s="32">
        <v>325</v>
      </c>
    </row>
    <row r="23" ht="16.5">
      <c r="A23" s="31"/>
      <c r="B23" s="32">
        <v>80</v>
      </c>
      <c r="C23" s="32">
        <v>270</v>
      </c>
    </row>
    <row r="24" ht="16.5">
      <c r="A24" s="31"/>
      <c r="B24" s="32">
        <v>86</v>
      </c>
      <c r="C24" s="32">
        <v>350</v>
      </c>
    </row>
    <row r="25" ht="16.5">
      <c r="A25" s="31"/>
      <c r="B25" s="32">
        <v>90</v>
      </c>
      <c r="C25" s="32">
        <v>378</v>
      </c>
    </row>
    <row r="26" ht="16.5">
      <c r="A26" s="31"/>
      <c r="B26" s="32">
        <v>100</v>
      </c>
      <c r="C26" s="32">
        <v>495</v>
      </c>
    </row>
    <row r="27" ht="16.5">
      <c r="A27" s="31"/>
      <c r="B27" s="32">
        <v>105</v>
      </c>
      <c r="C27" s="32">
        <v>375</v>
      </c>
    </row>
    <row r="28" ht="16.5">
      <c r="A28" s="31"/>
      <c r="B28" s="32">
        <v>110</v>
      </c>
      <c r="C28" s="32">
        <v>500</v>
      </c>
    </row>
    <row r="29" s="27" customFormat="1" ht="15"/>
    <row r="30" s="27" customFormat="1" ht="16.5">
      <c r="B30" s="27" t="s">
        <v>57</v>
      </c>
    </row>
    <row r="31" ht="16.5">
      <c r="B31" s="27"/>
    </row>
    <row r="32" ht="16.5">
      <c r="B32" s="33" t="s">
        <v>15</v>
      </c>
      <c r="C32" s="33"/>
      <c r="D32" s="34"/>
      <c r="E32" s="34"/>
      <c r="F32" s="34"/>
      <c r="G32" s="34"/>
      <c r="H32" s="34"/>
      <c r="I32" s="34"/>
    </row>
    <row r="33" s="27" customFormat="1" ht="16.5">
      <c r="C33" s="27" t="s">
        <v>16</v>
      </c>
    </row>
    <row r="34" s="27" customFormat="1" ht="16.5">
      <c r="C34" s="27" t="s">
        <v>18</v>
      </c>
    </row>
    <row r="35" s="27" customFormat="1" ht="16.5">
      <c r="C35" s="27" t="s">
        <v>20</v>
      </c>
    </row>
    <row r="36" s="27" customFormat="1" ht="15"/>
    <row r="37" ht="16.5">
      <c r="B37" s="33" t="s">
        <v>26</v>
      </c>
      <c r="C37" s="33"/>
      <c r="D37" s="33"/>
      <c r="E37" s="34"/>
      <c r="F37" s="34"/>
      <c r="G37" s="34"/>
      <c r="H37" s="34"/>
      <c r="I37" s="34"/>
    </row>
    <row r="38" s="27" customFormat="1" ht="15"/>
    <row r="40" ht="16.5">
      <c r="B40" s="33" t="s">
        <v>58</v>
      </c>
      <c r="C40" s="33"/>
      <c r="D40" s="33"/>
      <c r="E40" s="33"/>
      <c r="F40" s="33"/>
      <c r="G40" s="33"/>
      <c r="H40" s="34"/>
      <c r="I40" s="34"/>
    </row>
    <row r="43" ht="16.5">
      <c r="B43" s="33" t="s">
        <v>59</v>
      </c>
      <c r="C43" s="33"/>
      <c r="D43" s="33"/>
      <c r="E43" s="33"/>
      <c r="F43" s="33"/>
      <c r="G43" s="33"/>
      <c r="H43" s="34"/>
      <c r="I43" s="34"/>
    </row>
    <row r="44" ht="16.5">
      <c r="B44" s="35"/>
      <c r="C44" s="35"/>
      <c r="D44" s="35"/>
      <c r="E44" s="35"/>
      <c r="F44" s="35"/>
      <c r="G44" s="35"/>
      <c r="H44" s="27"/>
      <c r="I44" s="27"/>
    </row>
  </sheetData>
  <printOptions headings="0" gridLines="0"/>
  <pageMargins left="0.78750000000000009" right="0.78750000000000009" top="0.98402777777777795" bottom="0.9840277777777779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61" zoomScale="100" workbookViewId="0">
      <selection activeCell="M105" activeCellId="0" sqref="M105"/>
    </sheetView>
  </sheetViews>
  <sheetFormatPr defaultColWidth="11.58984375" defaultRowHeight="12.75"/>
  <cols>
    <col customWidth="1" min="2" max="2" style="31" width="15.42"/>
    <col customWidth="1" min="4" max="4" style="31" width="20.010000000000002"/>
  </cols>
  <sheetData>
    <row r="1" ht="16.5">
      <c r="B1" s="27" t="s">
        <v>52</v>
      </c>
      <c r="C1" s="27"/>
      <c r="D1" s="27"/>
      <c r="E1" s="27"/>
      <c r="F1" s="27"/>
      <c r="G1" s="27"/>
      <c r="H1" s="27"/>
      <c r="I1" s="27"/>
      <c r="J1" s="27"/>
      <c r="K1" s="27"/>
    </row>
    <row r="2" ht="16.5">
      <c r="B2" s="29" t="s">
        <v>53</v>
      </c>
      <c r="C2" s="27"/>
      <c r="D2" s="27"/>
      <c r="E2" s="27"/>
      <c r="F2" s="27"/>
      <c r="G2" s="27"/>
      <c r="H2" s="27"/>
      <c r="I2" s="27"/>
      <c r="J2" s="27"/>
      <c r="K2" s="27"/>
    </row>
    <row r="3" ht="16.5">
      <c r="B3" s="30" t="s">
        <v>54</v>
      </c>
      <c r="C3" s="27"/>
      <c r="D3" s="27"/>
      <c r="E3" s="27"/>
      <c r="F3" s="27"/>
      <c r="G3" s="27"/>
      <c r="H3" s="27"/>
      <c r="I3" s="27"/>
      <c r="J3" s="27"/>
      <c r="K3" s="27"/>
    </row>
    <row r="4" ht="16.5">
      <c r="B4" s="27"/>
      <c r="C4" s="27"/>
      <c r="D4" s="27"/>
      <c r="E4" s="27"/>
      <c r="F4" s="27"/>
      <c r="G4" s="27"/>
      <c r="H4" s="27"/>
      <c r="I4" s="27"/>
      <c r="J4" s="27"/>
      <c r="K4" s="27"/>
    </row>
    <row r="5" ht="16.5">
      <c r="B5" s="27"/>
      <c r="C5" s="27"/>
      <c r="D5" s="27"/>
      <c r="E5" s="27"/>
      <c r="F5" s="28"/>
      <c r="G5" s="28"/>
      <c r="H5" s="28"/>
      <c r="I5" s="28"/>
      <c r="J5" s="27"/>
      <c r="K5" s="27"/>
    </row>
    <row r="6" ht="16.5">
      <c r="A6" s="36" t="s">
        <v>60</v>
      </c>
      <c r="B6" s="37" t="s">
        <v>55</v>
      </c>
      <c r="C6" s="37" t="s">
        <v>56</v>
      </c>
      <c r="D6" s="36" t="s">
        <v>61</v>
      </c>
      <c r="E6" s="27"/>
      <c r="F6" s="27"/>
      <c r="G6" s="27"/>
      <c r="H6" s="27"/>
      <c r="I6" s="27"/>
      <c r="J6" s="27"/>
      <c r="K6" s="27"/>
    </row>
    <row r="7" ht="16.5">
      <c r="A7" s="28">
        <v>1</v>
      </c>
      <c r="B7" s="32">
        <v>20</v>
      </c>
      <c r="C7" s="32">
        <v>85</v>
      </c>
      <c r="D7" s="38">
        <f t="shared" ref="D7:D9" si="0">$F$67*B7+$F$68</f>
        <v>107.193054981397</v>
      </c>
      <c r="E7" s="27"/>
      <c r="F7" s="27"/>
      <c r="G7" s="27"/>
      <c r="H7" s="27"/>
      <c r="I7" s="27"/>
      <c r="J7" s="27"/>
      <c r="K7" s="27"/>
    </row>
    <row r="8" ht="16.5">
      <c r="A8" s="28">
        <v>2</v>
      </c>
      <c r="B8" s="32">
        <v>28</v>
      </c>
      <c r="C8" s="32">
        <v>130</v>
      </c>
      <c r="D8" s="38">
        <f t="shared" si="0"/>
        <v>139.67672591980201</v>
      </c>
      <c r="E8" s="27"/>
      <c r="F8" s="27"/>
      <c r="G8" s="27"/>
      <c r="H8" s="27"/>
      <c r="I8" s="27"/>
      <c r="J8" s="27"/>
      <c r="K8" s="27"/>
    </row>
    <row r="9" ht="16.5">
      <c r="A9" s="28">
        <v>3</v>
      </c>
      <c r="B9" s="32">
        <v>28</v>
      </c>
      <c r="C9" s="32">
        <v>85</v>
      </c>
      <c r="D9" s="38">
        <f t="shared" si="0"/>
        <v>139.67672591980201</v>
      </c>
      <c r="E9" s="27"/>
      <c r="F9" s="27"/>
      <c r="G9" s="27"/>
      <c r="H9" s="27"/>
      <c r="I9" s="27"/>
      <c r="J9" s="27"/>
      <c r="K9" s="27"/>
    </row>
    <row r="10" ht="16.5">
      <c r="A10" s="28">
        <v>4</v>
      </c>
      <c r="B10" s="32">
        <v>30</v>
      </c>
      <c r="C10" s="32">
        <v>78</v>
      </c>
      <c r="D10" s="38">
        <f t="shared" ref="D10:D28" si="1">$F$67*B10+$F$68</f>
        <v>147.797643654403</v>
      </c>
      <c r="E10" s="27"/>
      <c r="F10" s="27"/>
      <c r="G10" s="27"/>
      <c r="H10" s="27"/>
      <c r="I10" s="27"/>
      <c r="J10" s="27"/>
      <c r="K10" s="27"/>
    </row>
    <row r="11" ht="16.5">
      <c r="A11" s="28">
        <v>5</v>
      </c>
      <c r="B11" s="32">
        <v>32</v>
      </c>
      <c r="C11" s="32">
        <v>155</v>
      </c>
      <c r="D11" s="38">
        <f t="shared" si="1"/>
        <v>155.918561389004</v>
      </c>
      <c r="E11" s="27"/>
      <c r="F11" s="27"/>
      <c r="G11" s="27"/>
      <c r="H11" s="27"/>
      <c r="I11" s="27"/>
      <c r="J11" s="27"/>
      <c r="K11" s="27"/>
    </row>
    <row r="12" ht="16.5">
      <c r="A12" s="28">
        <v>6</v>
      </c>
      <c r="B12" s="32">
        <v>35</v>
      </c>
      <c r="C12" s="32">
        <v>250</v>
      </c>
      <c r="D12" s="38">
        <f t="shared" si="1"/>
        <v>168.099937990905</v>
      </c>
      <c r="E12" s="27"/>
      <c r="F12" s="27"/>
      <c r="G12" s="27"/>
      <c r="H12" s="27"/>
      <c r="I12" s="27"/>
      <c r="J12" s="27"/>
      <c r="K12" s="27"/>
    </row>
    <row r="13" ht="16.5">
      <c r="A13" s="28">
        <v>7</v>
      </c>
      <c r="B13" s="32">
        <v>40</v>
      </c>
      <c r="C13" s="32">
        <v>200</v>
      </c>
      <c r="D13" s="38">
        <f t="shared" si="1"/>
        <v>188.402232327408</v>
      </c>
      <c r="E13" s="27"/>
      <c r="F13" s="27"/>
      <c r="G13" s="27"/>
      <c r="H13" s="27"/>
      <c r="I13" s="27"/>
      <c r="J13" s="27"/>
      <c r="K13" s="27"/>
    </row>
    <row r="14" ht="16.5">
      <c r="A14" s="28">
        <v>8</v>
      </c>
      <c r="B14" s="32">
        <v>48</v>
      </c>
      <c r="C14" s="32">
        <v>250</v>
      </c>
      <c r="D14" s="38">
        <f t="shared" si="1"/>
        <v>220.885903265812</v>
      </c>
      <c r="E14" s="27"/>
      <c r="F14" s="27"/>
      <c r="G14" s="27"/>
      <c r="H14" s="27"/>
      <c r="I14" s="27"/>
      <c r="J14" s="27"/>
      <c r="K14" s="27"/>
    </row>
    <row r="15" ht="16.5">
      <c r="A15" s="28">
        <v>9</v>
      </c>
      <c r="B15" s="32">
        <v>50</v>
      </c>
      <c r="C15" s="32">
        <v>280</v>
      </c>
      <c r="D15" s="38">
        <f t="shared" si="1"/>
        <v>229.006821000413</v>
      </c>
      <c r="E15" s="27"/>
      <c r="F15" s="27"/>
      <c r="G15" s="27"/>
      <c r="H15" s="27"/>
      <c r="I15" s="27"/>
      <c r="J15" s="27"/>
      <c r="K15" s="27"/>
    </row>
    <row r="16" ht="16.5">
      <c r="A16" s="28">
        <v>10</v>
      </c>
      <c r="B16" s="32">
        <v>52</v>
      </c>
      <c r="C16" s="32">
        <v>245</v>
      </c>
      <c r="D16" s="38">
        <f t="shared" si="1"/>
        <v>237.12773873501399</v>
      </c>
      <c r="E16" s="27"/>
      <c r="F16" s="27"/>
      <c r="G16" s="27"/>
      <c r="H16" s="27"/>
      <c r="I16" s="27"/>
      <c r="J16" s="27"/>
      <c r="K16" s="27"/>
    </row>
    <row r="17" ht="16.5">
      <c r="A17" s="28">
        <v>11</v>
      </c>
      <c r="B17" s="32">
        <v>52</v>
      </c>
      <c r="C17" s="32">
        <v>200</v>
      </c>
      <c r="D17" s="38">
        <f t="shared" si="1"/>
        <v>237.12773873501399</v>
      </c>
      <c r="E17" s="27"/>
      <c r="F17" s="27"/>
      <c r="G17" s="27"/>
      <c r="H17" s="27"/>
      <c r="I17" s="27"/>
      <c r="J17" s="27"/>
      <c r="K17" s="27"/>
    </row>
    <row r="18" ht="16.5">
      <c r="A18" s="28">
        <v>12</v>
      </c>
      <c r="B18" s="32">
        <v>55</v>
      </c>
      <c r="C18" s="32">
        <v>268</v>
      </c>
      <c r="D18" s="38">
        <f t="shared" si="1"/>
        <v>249.30911533691599</v>
      </c>
      <c r="E18" s="27"/>
      <c r="F18" s="27"/>
      <c r="G18" s="27"/>
      <c r="H18" s="27"/>
      <c r="I18" s="27"/>
      <c r="J18" s="27"/>
      <c r="K18" s="27"/>
    </row>
    <row r="19" ht="16.5">
      <c r="A19" s="28">
        <v>13</v>
      </c>
      <c r="B19" s="32">
        <v>60</v>
      </c>
      <c r="C19" s="32">
        <v>320</v>
      </c>
      <c r="D19" s="38">
        <f t="shared" si="1"/>
        <v>269.61140967341902</v>
      </c>
      <c r="E19" s="27"/>
      <c r="F19" s="27"/>
      <c r="G19" s="27"/>
      <c r="H19" s="27"/>
      <c r="I19" s="27"/>
      <c r="J19" s="27"/>
      <c r="K19" s="27"/>
    </row>
    <row r="20" ht="16.5">
      <c r="A20" s="28">
        <v>14</v>
      </c>
      <c r="B20" s="32">
        <v>60</v>
      </c>
      <c r="C20" s="32">
        <v>295</v>
      </c>
      <c r="D20" s="38">
        <f t="shared" si="1"/>
        <v>269.61140967341902</v>
      </c>
      <c r="E20" s="27"/>
      <c r="F20" s="27"/>
      <c r="G20" s="27"/>
      <c r="H20" s="27"/>
      <c r="I20" s="27"/>
      <c r="J20" s="27"/>
      <c r="K20" s="27"/>
    </row>
    <row r="21" ht="16.5">
      <c r="A21" s="28">
        <v>15</v>
      </c>
      <c r="B21" s="32">
        <v>65</v>
      </c>
      <c r="C21" s="32">
        <v>300</v>
      </c>
      <c r="D21" s="38">
        <f t="shared" si="1"/>
        <v>289.91370400992099</v>
      </c>
      <c r="E21" s="27"/>
      <c r="F21" s="27"/>
      <c r="G21" s="27"/>
      <c r="H21" s="27"/>
      <c r="I21" s="27"/>
      <c r="J21" s="27"/>
      <c r="K21" s="27"/>
    </row>
    <row r="22" ht="16.5">
      <c r="A22" s="28">
        <v>16</v>
      </c>
      <c r="B22" s="32">
        <v>70</v>
      </c>
      <c r="C22" s="32">
        <v>325</v>
      </c>
      <c r="D22" s="38">
        <f t="shared" si="1"/>
        <v>310.21599834642399</v>
      </c>
      <c r="E22" s="27"/>
      <c r="F22" s="27"/>
      <c r="G22" s="27"/>
      <c r="H22" s="27"/>
      <c r="I22" s="27"/>
      <c r="J22" s="27"/>
      <c r="K22" s="27"/>
    </row>
    <row r="23" ht="16.5">
      <c r="A23" s="28">
        <v>17</v>
      </c>
      <c r="B23" s="32">
        <v>80</v>
      </c>
      <c r="C23" s="32">
        <v>270</v>
      </c>
      <c r="D23" s="38">
        <f t="shared" si="1"/>
        <v>350.82058701942901</v>
      </c>
      <c r="E23" s="27"/>
      <c r="F23" s="27"/>
      <c r="G23" s="27"/>
      <c r="H23" s="27"/>
      <c r="I23" s="27"/>
      <c r="J23" s="27"/>
      <c r="K23" s="27"/>
    </row>
    <row r="24" ht="16.5">
      <c r="A24" s="28">
        <v>18</v>
      </c>
      <c r="B24" s="32">
        <v>86</v>
      </c>
      <c r="C24" s="32">
        <v>350</v>
      </c>
      <c r="D24" s="38">
        <f t="shared" si="1"/>
        <v>375.18334022323302</v>
      </c>
      <c r="E24" s="27"/>
      <c r="F24" s="27"/>
      <c r="G24" s="27"/>
      <c r="H24" s="27"/>
      <c r="I24" s="27"/>
      <c r="J24" s="27"/>
      <c r="K24" s="27"/>
    </row>
    <row r="25" ht="16.5">
      <c r="A25" s="28">
        <v>19</v>
      </c>
      <c r="B25" s="32">
        <v>90</v>
      </c>
      <c r="C25" s="32">
        <v>378</v>
      </c>
      <c r="D25" s="38">
        <f t="shared" si="1"/>
        <v>391.425175692435</v>
      </c>
      <c r="E25" s="27"/>
      <c r="F25" s="27"/>
      <c r="G25" s="27"/>
      <c r="H25" s="27"/>
      <c r="I25" s="27"/>
      <c r="J25" s="27"/>
      <c r="K25" s="27"/>
    </row>
    <row r="26" ht="16.5">
      <c r="A26" s="28">
        <v>20</v>
      </c>
      <c r="B26" s="32">
        <v>100</v>
      </c>
      <c r="C26" s="32">
        <v>495</v>
      </c>
      <c r="D26" s="38">
        <f t="shared" si="1"/>
        <v>432.02976436543997</v>
      </c>
      <c r="E26" s="27"/>
      <c r="F26" s="27"/>
      <c r="G26" s="27"/>
      <c r="H26" s="27"/>
      <c r="I26" s="27"/>
      <c r="J26" s="27"/>
      <c r="K26" s="27"/>
    </row>
    <row r="27" ht="16.5">
      <c r="A27" s="28">
        <v>21</v>
      </c>
      <c r="B27" s="32">
        <v>105</v>
      </c>
      <c r="C27" s="32">
        <v>375</v>
      </c>
      <c r="D27" s="38">
        <f t="shared" si="1"/>
        <v>452.33205870194303</v>
      </c>
      <c r="E27" s="27"/>
      <c r="F27" s="27"/>
      <c r="G27" s="27"/>
      <c r="H27" s="27"/>
      <c r="I27" s="27"/>
      <c r="J27" s="27"/>
      <c r="K27" s="27"/>
    </row>
    <row r="28" ht="16.5">
      <c r="A28" s="28">
        <v>22</v>
      </c>
      <c r="B28" s="32">
        <v>110</v>
      </c>
      <c r="C28" s="32">
        <v>500</v>
      </c>
      <c r="D28" s="38">
        <f t="shared" si="1"/>
        <v>472.63435303844602</v>
      </c>
      <c r="E28" s="27"/>
      <c r="F28" s="27"/>
      <c r="G28" s="27"/>
      <c r="H28" s="27"/>
      <c r="I28" s="27"/>
      <c r="J28" s="27"/>
      <c r="K28" s="27"/>
    </row>
    <row r="29" ht="16.5"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2" ht="16.5">
      <c r="B32" s="33" t="s">
        <v>15</v>
      </c>
      <c r="C32" s="33"/>
      <c r="D32" s="34"/>
      <c r="E32" s="34"/>
      <c r="F32" s="34"/>
      <c r="G32" s="34"/>
      <c r="H32" s="34"/>
      <c r="I32" s="34"/>
    </row>
    <row r="33" ht="16.5">
      <c r="B33" s="39"/>
      <c r="C33" s="39" t="s">
        <v>16</v>
      </c>
      <c r="D33" s="39" t="s">
        <v>62</v>
      </c>
      <c r="E33" s="39"/>
      <c r="F33" s="39"/>
      <c r="G33" s="39"/>
      <c r="H33" s="27"/>
      <c r="I33" s="27"/>
    </row>
    <row r="34" ht="16.5">
      <c r="B34" s="39"/>
      <c r="C34" s="39" t="s">
        <v>18</v>
      </c>
      <c r="D34" s="39" t="s">
        <v>63</v>
      </c>
      <c r="E34" s="39"/>
      <c r="F34" s="39"/>
      <c r="G34" s="39"/>
      <c r="H34" s="27"/>
      <c r="I34" s="27"/>
    </row>
    <row r="35" ht="16.5">
      <c r="B35" s="39"/>
      <c r="C35" s="39" t="s">
        <v>20</v>
      </c>
      <c r="D35" s="40">
        <v>22</v>
      </c>
      <c r="E35" s="39"/>
      <c r="F35" s="39"/>
      <c r="G35" s="39"/>
      <c r="H35" s="27"/>
      <c r="I35" s="27"/>
    </row>
    <row r="36" ht="16.5">
      <c r="B36" s="27"/>
      <c r="C36" s="27"/>
      <c r="D36" s="27"/>
      <c r="E36" s="27"/>
      <c r="F36" s="27"/>
      <c r="G36" s="27"/>
      <c r="H36" s="27"/>
      <c r="I36" s="27"/>
    </row>
    <row r="37" ht="16.5">
      <c r="B37" s="33" t="s">
        <v>26</v>
      </c>
      <c r="C37" s="33"/>
      <c r="D37" s="33"/>
      <c r="E37" s="34"/>
      <c r="F37" s="34"/>
      <c r="G37" s="34"/>
      <c r="H37" s="34"/>
      <c r="I37" s="34"/>
    </row>
    <row r="38" ht="16.5">
      <c r="B38" s="27"/>
      <c r="C38" s="27"/>
      <c r="D38" s="27"/>
      <c r="E38" s="27"/>
      <c r="F38" s="27"/>
      <c r="G38" s="27"/>
      <c r="H38" s="27"/>
      <c r="I38" s="27"/>
    </row>
    <row r="39" ht="16.5">
      <c r="B39" s="28"/>
      <c r="C39" s="28"/>
      <c r="D39" s="27"/>
      <c r="E39" s="27"/>
      <c r="F39" s="27"/>
      <c r="G39" s="27"/>
      <c r="H39" s="27"/>
      <c r="I39" s="27"/>
    </row>
    <row r="40" ht="16.5">
      <c r="B40" s="28"/>
      <c r="C40" s="28"/>
      <c r="D40" s="27"/>
      <c r="E40" s="27"/>
      <c r="F40" s="27"/>
      <c r="G40" s="27"/>
      <c r="H40" s="27"/>
      <c r="I40" s="27"/>
    </row>
    <row r="41" ht="16.5">
      <c r="B41" s="28"/>
      <c r="C41" s="28"/>
      <c r="D41" s="27"/>
      <c r="E41" s="27"/>
      <c r="F41" s="27"/>
      <c r="G41" s="27"/>
      <c r="H41" s="27"/>
      <c r="I41" s="27"/>
    </row>
    <row r="42" ht="16.5">
      <c r="B42" s="28"/>
      <c r="C42" s="28"/>
      <c r="D42" s="27"/>
      <c r="E42" s="27"/>
      <c r="F42" s="27"/>
      <c r="G42" s="27"/>
      <c r="H42" s="27"/>
      <c r="I42" s="27"/>
    </row>
    <row r="43" ht="16.5">
      <c r="B43" s="28"/>
      <c r="C43" s="28"/>
      <c r="D43" s="27"/>
      <c r="E43" s="27"/>
      <c r="F43" s="27"/>
      <c r="G43" s="27"/>
      <c r="H43" s="27"/>
      <c r="I43" s="27"/>
    </row>
    <row r="44" ht="16.5">
      <c r="B44" s="28"/>
      <c r="C44" s="28"/>
      <c r="D44" s="27"/>
      <c r="E44" s="27"/>
      <c r="F44" s="27"/>
      <c r="G44" s="27"/>
      <c r="H44" s="27"/>
      <c r="I44" s="27"/>
    </row>
    <row r="49" ht="16.5">
      <c r="B49" s="35"/>
      <c r="C49" s="35"/>
      <c r="D49" s="35"/>
      <c r="E49" s="35"/>
      <c r="F49" s="35"/>
      <c r="G49" s="35"/>
      <c r="H49" s="27"/>
      <c r="I49" s="27"/>
    </row>
    <row r="50" ht="16.5">
      <c r="B50" s="28"/>
      <c r="C50" s="28"/>
      <c r="D50" s="27"/>
      <c r="E50" s="27"/>
      <c r="F50" s="27"/>
      <c r="G50" s="27"/>
      <c r="H50" s="27"/>
      <c r="I50" s="27"/>
    </row>
    <row r="62" ht="16.5">
      <c r="B62" s="33" t="s">
        <v>58</v>
      </c>
      <c r="C62" s="33"/>
      <c r="D62" s="33"/>
      <c r="E62" s="33"/>
      <c r="F62" s="33"/>
      <c r="G62" s="33"/>
      <c r="H62" s="34"/>
      <c r="I62" s="34"/>
    </row>
    <row r="63" ht="14.25">
      <c r="B63" s="36"/>
      <c r="C63" s="36"/>
      <c r="D63" s="39"/>
      <c r="E63" s="39"/>
      <c r="F63" s="39"/>
      <c r="G63" s="39"/>
      <c r="H63" s="39"/>
      <c r="I63" s="39"/>
      <c r="J63" s="39"/>
    </row>
    <row r="64" ht="14.25">
      <c r="B64" s="40" t="s">
        <v>64</v>
      </c>
      <c r="C64" s="36"/>
      <c r="D64" s="39"/>
      <c r="E64" s="39"/>
      <c r="F64" s="39"/>
      <c r="G64" s="39"/>
      <c r="H64" s="39"/>
      <c r="I64" s="39"/>
      <c r="J64" s="39"/>
    </row>
    <row r="65" ht="13.800000000000001">
      <c r="B65" s="39" t="s">
        <v>65</v>
      </c>
      <c r="C65" s="39"/>
      <c r="D65" s="39" t="s">
        <v>66</v>
      </c>
      <c r="E65" s="39"/>
      <c r="F65" s="39"/>
      <c r="G65" s="39"/>
      <c r="H65" s="39"/>
      <c r="I65" s="39"/>
      <c r="J65" s="39"/>
    </row>
    <row r="66" ht="13.800000000000001">
      <c r="B66" s="41" t="s">
        <v>67</v>
      </c>
      <c r="C66" s="39"/>
      <c r="D66" s="39"/>
      <c r="E66" s="39"/>
      <c r="F66" s="39"/>
      <c r="G66" s="39"/>
      <c r="H66" s="39"/>
      <c r="I66" s="39"/>
      <c r="J66" s="39"/>
    </row>
    <row r="67" ht="13.800000000000001">
      <c r="B67" s="39" t="s">
        <v>68</v>
      </c>
      <c r="C67" s="39"/>
      <c r="D67" s="39"/>
      <c r="E67" s="40" t="s">
        <v>69</v>
      </c>
      <c r="F67" s="40">
        <f>SLOPE(C7:C28,B7:B28)</f>
        <v>4.0604588673005404</v>
      </c>
      <c r="G67" s="39"/>
      <c r="H67" s="39"/>
      <c r="I67" s="39"/>
      <c r="J67" s="39"/>
    </row>
    <row r="68" ht="13.800000000000001">
      <c r="B68" s="39" t="s">
        <v>70</v>
      </c>
      <c r="C68" s="39"/>
      <c r="D68" s="39"/>
      <c r="E68" s="40" t="s">
        <v>71</v>
      </c>
      <c r="F68" s="40">
        <f>INTERCEPT(C7:C28,B7:B28)</f>
        <v>25.983877635386602</v>
      </c>
      <c r="G68" s="39"/>
      <c r="H68" s="39"/>
      <c r="I68" s="39"/>
      <c r="J68" s="39"/>
    </row>
    <row r="69" ht="13.800000000000001">
      <c r="B69" s="39" t="s">
        <v>72</v>
      </c>
      <c r="C69" s="39"/>
      <c r="D69" s="39"/>
      <c r="E69" s="40" t="s">
        <v>73</v>
      </c>
      <c r="F69" s="40">
        <f>RSQ(C7:C28,B7:B28)</f>
        <v>0.854228367037553</v>
      </c>
      <c r="G69" s="39"/>
      <c r="H69" s="41" t="s">
        <v>74</v>
      </c>
      <c r="I69" s="39"/>
      <c r="J69" s="39"/>
    </row>
    <row r="70" ht="13.800000000000001">
      <c r="B70" s="39"/>
      <c r="C70" s="39"/>
      <c r="D70" s="39"/>
      <c r="E70" s="39"/>
      <c r="F70" s="42" t="s">
        <v>75</v>
      </c>
      <c r="G70" s="39"/>
      <c r="H70" s="42">
        <f>_xlfn.F.INV(0.95,1,22-2)/(22-2)</f>
        <v>0.217562175166465</v>
      </c>
      <c r="I70" s="39"/>
      <c r="J70" s="39"/>
    </row>
    <row r="71" ht="13.800000000000001">
      <c r="B71" s="39"/>
      <c r="C71" s="39"/>
      <c r="D71" s="39"/>
      <c r="E71" s="39"/>
      <c r="F71" s="39"/>
      <c r="G71" s="39"/>
      <c r="H71" s="39"/>
      <c r="I71" s="39"/>
      <c r="J71" s="39"/>
    </row>
    <row r="72" ht="13.800000000000001">
      <c r="B72" s="39" t="s">
        <v>76</v>
      </c>
      <c r="C72" s="39"/>
      <c r="D72" s="39"/>
      <c r="E72" s="39"/>
      <c r="F72" s="39"/>
      <c r="G72" s="39"/>
      <c r="H72" s="39"/>
      <c r="I72" s="39"/>
      <c r="J72" s="39"/>
    </row>
    <row r="73" ht="13.800000000000001">
      <c r="B73" s="39"/>
      <c r="C73" s="39" t="s">
        <v>77</v>
      </c>
      <c r="D73" s="39"/>
      <c r="E73" s="39"/>
      <c r="F73" s="39"/>
      <c r="G73" s="39"/>
      <c r="H73" s="39"/>
      <c r="I73" s="39"/>
      <c r="J73" s="39"/>
    </row>
    <row r="74" ht="13.800000000000001">
      <c r="B74" s="39"/>
      <c r="C74" s="39" t="s">
        <v>78</v>
      </c>
      <c r="D74" s="39"/>
      <c r="E74" s="39"/>
      <c r="F74" s="39"/>
      <c r="G74" s="39"/>
      <c r="H74" s="39"/>
      <c r="I74" s="39"/>
      <c r="J74" s="39"/>
    </row>
    <row r="75" ht="13.800000000000001">
      <c r="B75" s="39"/>
      <c r="C75" s="39" t="s">
        <v>79</v>
      </c>
      <c r="D75" s="39"/>
      <c r="E75" s="39"/>
      <c r="F75" s="39"/>
      <c r="G75" s="39"/>
      <c r="H75" s="39"/>
      <c r="I75" s="39"/>
      <c r="J75" s="39"/>
    </row>
    <row r="103" ht="15">
      <c r="B103" s="33" t="s">
        <v>59</v>
      </c>
      <c r="C103" s="33"/>
      <c r="D103" s="33"/>
      <c r="E103" s="33"/>
      <c r="F103" s="33"/>
      <c r="G103" s="33"/>
      <c r="H103" s="34"/>
      <c r="I103" s="34"/>
    </row>
    <row r="105" ht="13.800000000000001">
      <c r="B105" s="41" t="s">
        <v>80</v>
      </c>
      <c r="C105" s="39"/>
      <c r="D105" s="39"/>
      <c r="E105" s="39"/>
      <c r="F105" s="39"/>
      <c r="G105" s="39"/>
      <c r="H105" s="39"/>
      <c r="I105" s="39"/>
    </row>
    <row r="106" ht="13.800000000000001">
      <c r="B106" s="39"/>
      <c r="C106" s="39"/>
      <c r="D106" s="39"/>
      <c r="E106" s="39"/>
      <c r="F106" s="39"/>
      <c r="G106" s="39"/>
      <c r="H106" s="39"/>
      <c r="I106" s="39"/>
    </row>
    <row r="107" ht="13.800000000000001">
      <c r="B107" s="39"/>
      <c r="C107" s="43" t="s">
        <v>81</v>
      </c>
      <c r="D107" s="44" t="s">
        <v>82</v>
      </c>
      <c r="E107" s="39"/>
      <c r="F107" s="39"/>
      <c r="G107" s="39"/>
      <c r="H107" s="39"/>
      <c r="I107" s="39"/>
    </row>
    <row r="108" ht="13.800000000000001">
      <c r="B108" s="39"/>
      <c r="C108" s="43">
        <v>50</v>
      </c>
      <c r="D108" s="45">
        <f t="shared" ref="D108:D109" si="2">$F$67*C108+$F$68</f>
        <v>229.006821000413</v>
      </c>
      <c r="E108" s="39"/>
      <c r="F108" s="39"/>
      <c r="G108" s="39"/>
      <c r="H108" s="39"/>
      <c r="I108" s="39"/>
    </row>
    <row r="109" ht="13.800000000000001">
      <c r="B109" s="39"/>
      <c r="C109" s="43">
        <v>150</v>
      </c>
      <c r="D109" s="45">
        <f t="shared" si="2"/>
        <v>635.05270773046698</v>
      </c>
      <c r="E109" s="39"/>
      <c r="F109" s="39"/>
      <c r="G109" s="39"/>
      <c r="H109" s="39"/>
      <c r="I109" s="39"/>
    </row>
    <row r="110" ht="13.800000000000001">
      <c r="B110" s="39"/>
      <c r="C110" s="39"/>
      <c r="D110" s="39"/>
      <c r="E110" s="39"/>
      <c r="F110" s="39"/>
      <c r="G110" s="39"/>
      <c r="H110" s="39"/>
      <c r="I110" s="39"/>
    </row>
    <row r="111" ht="13.800000000000001">
      <c r="B111" s="39" t="s">
        <v>83</v>
      </c>
      <c r="C111" s="39"/>
      <c r="D111" s="39"/>
      <c r="E111" s="39"/>
      <c r="F111" s="39"/>
      <c r="G111" s="39"/>
      <c r="H111" s="39"/>
      <c r="I111" s="39"/>
    </row>
    <row r="112" ht="13.800000000000001">
      <c r="B112" s="39"/>
      <c r="C112" s="39"/>
      <c r="D112" s="39"/>
      <c r="E112" s="39"/>
      <c r="F112" s="39"/>
      <c r="G112" s="39"/>
      <c r="H112" s="39"/>
      <c r="I112" s="39"/>
    </row>
    <row r="113" ht="13.800000000000001">
      <c r="B113" s="41"/>
      <c r="C113" s="39"/>
      <c r="D113" s="39"/>
      <c r="E113" s="39"/>
      <c r="F113" s="39"/>
      <c r="G113" s="39"/>
      <c r="H113" s="39"/>
      <c r="I113" s="39"/>
    </row>
    <row r="114" ht="13.800000000000001">
      <c r="B114" s="39"/>
      <c r="C114" s="39"/>
      <c r="D114" s="39"/>
      <c r="E114" s="39"/>
      <c r="F114" s="39"/>
      <c r="G114" s="39"/>
      <c r="H114" s="39"/>
      <c r="I114" s="39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" zoomScale="100" workbookViewId="0">
      <selection activeCell="A1" activeCellId="0" sqref="A1"/>
    </sheetView>
  </sheetViews>
  <sheetFormatPr defaultColWidth="11.625" defaultRowHeight="12.75"/>
  <cols>
    <col customWidth="1" min="3" max="3" style="31" width="12.83"/>
    <col customWidth="1" min="4" max="4" style="31" width="17.829999999999998"/>
  </cols>
  <sheetData>
    <row r="1" ht="12.800000000000001">
      <c r="B1" s="46" t="s">
        <v>84</v>
      </c>
    </row>
    <row r="2" ht="12.800000000000001">
      <c r="B2" s="31" t="s">
        <v>85</v>
      </c>
    </row>
    <row r="6" ht="12.800000000000001">
      <c r="B6" s="47"/>
      <c r="C6" s="48" t="s">
        <v>86</v>
      </c>
      <c r="D6" s="48" t="s">
        <v>87</v>
      </c>
    </row>
    <row r="7" ht="12.800000000000001">
      <c r="B7" s="49"/>
      <c r="C7" s="50">
        <v>1</v>
      </c>
      <c r="D7" s="50">
        <v>950275</v>
      </c>
    </row>
    <row r="8" ht="12.800000000000001">
      <c r="B8" s="49"/>
      <c r="C8" s="50">
        <v>5</v>
      </c>
      <c r="D8" s="50">
        <v>289565</v>
      </c>
    </row>
    <row r="9" ht="12.800000000000001">
      <c r="B9" s="49"/>
      <c r="C9" s="50">
        <v>2</v>
      </c>
      <c r="D9" s="50">
        <v>732672</v>
      </c>
    </row>
    <row r="10" ht="12.800000000000001">
      <c r="B10" s="49"/>
      <c r="C10" s="50">
        <v>10</v>
      </c>
      <c r="D10" s="50">
        <v>60865</v>
      </c>
    </row>
    <row r="11" ht="12.800000000000001">
      <c r="B11" s="49"/>
      <c r="C11" s="50">
        <v>1</v>
      </c>
      <c r="D11" s="50">
        <v>1171701</v>
      </c>
    </row>
    <row r="12" ht="12.800000000000001">
      <c r="B12" s="49"/>
      <c r="C12" s="50">
        <v>1</v>
      </c>
      <c r="D12" s="50">
        <v>931011</v>
      </c>
    </row>
    <row r="13" ht="12.800000000000001">
      <c r="B13" s="49"/>
      <c r="C13" s="50">
        <v>2</v>
      </c>
      <c r="D13" s="50">
        <v>669935</v>
      </c>
    </row>
    <row r="14" ht="12.800000000000001">
      <c r="B14" s="49"/>
      <c r="C14" s="50">
        <v>5</v>
      </c>
      <c r="D14" s="50">
        <v>276710</v>
      </c>
    </row>
    <row r="15" ht="12.800000000000001">
      <c r="B15" s="49"/>
      <c r="C15" s="50">
        <v>10</v>
      </c>
      <c r="D15" s="50">
        <v>50950</v>
      </c>
    </row>
    <row r="16" ht="12.800000000000001">
      <c r="B16" s="49"/>
      <c r="C16" s="50">
        <v>20</v>
      </c>
      <c r="D16" s="50">
        <v>1976</v>
      </c>
    </row>
    <row r="17" ht="12.800000000000001">
      <c r="B17" s="49"/>
      <c r="C17" s="50">
        <v>2</v>
      </c>
      <c r="D17" s="50">
        <v>704300</v>
      </c>
    </row>
    <row r="18" ht="12.800000000000001">
      <c r="B18" s="49"/>
      <c r="C18" s="50">
        <v>10</v>
      </c>
      <c r="D18" s="50">
        <v>49137</v>
      </c>
    </row>
    <row r="19" ht="12.800000000000001">
      <c r="B19" s="49"/>
      <c r="C19" s="50">
        <v>10</v>
      </c>
      <c r="D19" s="50">
        <v>54136</v>
      </c>
    </row>
    <row r="20" ht="12.800000000000001">
      <c r="B20" s="49"/>
      <c r="C20" s="50">
        <v>1</v>
      </c>
      <c r="D20" s="50">
        <v>807438</v>
      </c>
    </row>
    <row r="21" ht="12.800000000000001">
      <c r="B21" s="49"/>
      <c r="C21" s="50">
        <v>1</v>
      </c>
      <c r="D21" s="50">
        <v>1168170</v>
      </c>
    </row>
    <row r="22" ht="12.800000000000001">
      <c r="B22" s="49"/>
      <c r="C22" s="50">
        <v>2</v>
      </c>
      <c r="D22" s="50">
        <v>800917</v>
      </c>
    </row>
    <row r="23" ht="12.800000000000001">
      <c r="B23" s="49"/>
      <c r="C23" s="50">
        <v>20</v>
      </c>
      <c r="D23" s="50">
        <v>1890</v>
      </c>
    </row>
    <row r="24" ht="12.800000000000001">
      <c r="B24" s="49"/>
      <c r="C24" s="50">
        <v>5</v>
      </c>
      <c r="D24" s="50">
        <v>267911</v>
      </c>
    </row>
    <row r="25" ht="12.800000000000001">
      <c r="B25" s="49"/>
      <c r="C25" s="50">
        <v>5</v>
      </c>
      <c r="D25" s="50">
        <v>264061</v>
      </c>
    </row>
    <row r="26" ht="12.800000000000001">
      <c r="B26" s="49"/>
      <c r="C26" s="50">
        <v>10</v>
      </c>
      <c r="D26" s="50">
        <v>47071</v>
      </c>
    </row>
    <row r="27" ht="12.800000000000001">
      <c r="B27" s="49"/>
      <c r="C27" s="50">
        <v>20</v>
      </c>
      <c r="D27" s="50">
        <v>2061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9" zoomScale="100" workbookViewId="0">
      <selection activeCell="F71" activeCellId="0" sqref="F71"/>
    </sheetView>
  </sheetViews>
  <sheetFormatPr defaultColWidth="11.5703125" defaultRowHeight="12.75"/>
  <cols>
    <col customWidth="1" min="3" max="3" style="49" width="12.83"/>
    <col customWidth="1" min="4" max="4" style="49" width="17.829999999999998"/>
    <col customWidth="1" min="5" max="5" style="31" width="15.42"/>
    <col customWidth="1" min="9" max="9" style="31" width="14.16"/>
  </cols>
  <sheetData>
    <row r="1" ht="12.800000000000001">
      <c r="B1" s="46" t="s">
        <v>84</v>
      </c>
    </row>
    <row r="2" ht="12.800000000000001">
      <c r="B2" s="31" t="s">
        <v>85</v>
      </c>
    </row>
    <row r="6" ht="12.800000000000001">
      <c r="B6" s="47" t="s">
        <v>23</v>
      </c>
      <c r="C6" s="51" t="s">
        <v>86</v>
      </c>
      <c r="D6" s="51" t="s">
        <v>87</v>
      </c>
      <c r="E6" s="47" t="s">
        <v>88</v>
      </c>
      <c r="F6" s="47" t="s">
        <v>89</v>
      </c>
    </row>
    <row r="7" ht="12.800000000000001">
      <c r="B7" s="49">
        <v>1</v>
      </c>
      <c r="C7" s="52">
        <v>1</v>
      </c>
      <c r="D7" s="52">
        <v>950275</v>
      </c>
      <c r="E7" s="31">
        <f t="shared" ref="E7:E9" si="3">LOG(D7)</f>
        <v>5.9778493039202099</v>
      </c>
      <c r="F7" s="31">
        <f t="shared" ref="F7:F9" si="4">$J$70*$J$69^C7</f>
        <v>1004176.3598637501</v>
      </c>
    </row>
    <row r="8" ht="12.800000000000001">
      <c r="B8" s="49">
        <v>2</v>
      </c>
      <c r="C8" s="52">
        <v>5</v>
      </c>
      <c r="D8" s="52">
        <v>289565</v>
      </c>
      <c r="E8" s="31">
        <f t="shared" si="3"/>
        <v>5.4617460671056799</v>
      </c>
      <c r="F8" s="31">
        <f t="shared" si="4"/>
        <v>270450.36727212003</v>
      </c>
    </row>
    <row r="9" ht="12.800000000000001">
      <c r="B9" s="49">
        <v>3</v>
      </c>
      <c r="C9" s="52">
        <v>2</v>
      </c>
      <c r="D9" s="52">
        <v>732672</v>
      </c>
      <c r="E9" s="31">
        <f t="shared" si="3"/>
        <v>5.86490959473561</v>
      </c>
      <c r="F9" s="31">
        <f t="shared" si="4"/>
        <v>723401.47292166203</v>
      </c>
    </row>
    <row r="10" ht="12.800000000000001">
      <c r="B10" s="49">
        <v>4</v>
      </c>
      <c r="C10" s="52">
        <v>10</v>
      </c>
      <c r="D10" s="52">
        <v>60865</v>
      </c>
      <c r="E10" s="31">
        <f t="shared" ref="E10:E27" si="5">LOG(D10)</f>
        <v>4.7843676263529904</v>
      </c>
      <c r="F10" s="31">
        <f t="shared" ref="F10:F27" si="6">$J$70*$J$69^C10</f>
        <v>52472.837992585999</v>
      </c>
    </row>
    <row r="11" ht="12.800000000000001">
      <c r="B11" s="49">
        <v>5</v>
      </c>
      <c r="C11" s="52">
        <v>1</v>
      </c>
      <c r="D11" s="52">
        <v>1171701</v>
      </c>
      <c r="E11" s="31">
        <f t="shared" si="5"/>
        <v>6.0688168005753704</v>
      </c>
      <c r="F11" s="31">
        <f t="shared" si="6"/>
        <v>1004176.3598637501</v>
      </c>
    </row>
    <row r="12" ht="12.800000000000001">
      <c r="B12" s="49">
        <v>6</v>
      </c>
      <c r="C12" s="52">
        <v>1</v>
      </c>
      <c r="D12" s="52">
        <v>931011</v>
      </c>
      <c r="E12" s="31">
        <f t="shared" si="5"/>
        <v>5.9689548122499598</v>
      </c>
      <c r="F12" s="31">
        <f t="shared" si="6"/>
        <v>1004176.3598637501</v>
      </c>
    </row>
    <row r="13" ht="12.800000000000001">
      <c r="B13" s="49">
        <v>7</v>
      </c>
      <c r="C13" s="52">
        <v>2</v>
      </c>
      <c r="D13" s="52">
        <v>669935</v>
      </c>
      <c r="E13" s="31">
        <f t="shared" si="5"/>
        <v>5.8260326676101801</v>
      </c>
      <c r="F13" s="31">
        <f t="shared" si="6"/>
        <v>723401.47292166203</v>
      </c>
    </row>
    <row r="14" ht="12.800000000000001">
      <c r="B14" s="49">
        <v>8</v>
      </c>
      <c r="C14" s="52">
        <v>5</v>
      </c>
      <c r="D14" s="52">
        <v>276710</v>
      </c>
      <c r="E14" s="31">
        <f t="shared" si="5"/>
        <v>5.4420248543572303</v>
      </c>
      <c r="F14" s="31">
        <f t="shared" si="6"/>
        <v>270450.36727212003</v>
      </c>
    </row>
    <row r="15" ht="12.800000000000001">
      <c r="B15" s="49">
        <v>9</v>
      </c>
      <c r="C15" s="52">
        <v>10</v>
      </c>
      <c r="D15" s="52">
        <v>50950</v>
      </c>
      <c r="E15" s="31">
        <f t="shared" si="5"/>
        <v>4.7071441883424399</v>
      </c>
      <c r="F15" s="31">
        <f t="shared" si="6"/>
        <v>52472.837992585999</v>
      </c>
    </row>
    <row r="16" ht="12.800000000000001">
      <c r="B16" s="49">
        <v>10</v>
      </c>
      <c r="C16" s="52">
        <v>20</v>
      </c>
      <c r="D16" s="52">
        <v>1976</v>
      </c>
      <c r="E16" s="31">
        <f t="shared" si="5"/>
        <v>3.29578694025161</v>
      </c>
      <c r="F16" s="31">
        <f t="shared" si="6"/>
        <v>1975.27928759165</v>
      </c>
    </row>
    <row r="17" ht="12.800000000000001">
      <c r="B17" s="49">
        <v>11</v>
      </c>
      <c r="C17" s="52">
        <v>2</v>
      </c>
      <c r="D17" s="52">
        <v>704300</v>
      </c>
      <c r="E17" s="31">
        <f t="shared" si="5"/>
        <v>5.8477576883923303</v>
      </c>
      <c r="F17" s="31">
        <f t="shared" si="6"/>
        <v>723401.47292166203</v>
      </c>
    </row>
    <row r="18" ht="12.800000000000001">
      <c r="B18" s="49">
        <v>12</v>
      </c>
      <c r="C18" s="52">
        <v>10</v>
      </c>
      <c r="D18" s="52">
        <v>49137</v>
      </c>
      <c r="E18" s="31">
        <f t="shared" si="5"/>
        <v>4.6914086376300599</v>
      </c>
      <c r="F18" s="31">
        <f t="shared" si="6"/>
        <v>52472.837992585999</v>
      </c>
    </row>
    <row r="19" ht="12.800000000000001">
      <c r="B19" s="49">
        <v>13</v>
      </c>
      <c r="C19" s="52">
        <v>10</v>
      </c>
      <c r="D19" s="52">
        <v>54136</v>
      </c>
      <c r="E19" s="31">
        <f t="shared" si="5"/>
        <v>4.7334861634754102</v>
      </c>
      <c r="F19" s="31">
        <f t="shared" si="6"/>
        <v>52472.837992585999</v>
      </c>
    </row>
    <row r="20" ht="12.800000000000001">
      <c r="B20" s="49">
        <v>14</v>
      </c>
      <c r="C20" s="52">
        <v>1</v>
      </c>
      <c r="D20" s="52">
        <v>807438</v>
      </c>
      <c r="E20" s="31">
        <f t="shared" si="5"/>
        <v>5.9071091845119499</v>
      </c>
      <c r="F20" s="31">
        <f t="shared" si="6"/>
        <v>1004176.3598637501</v>
      </c>
    </row>
    <row r="21" ht="12.800000000000001">
      <c r="B21" s="49">
        <v>15</v>
      </c>
      <c r="C21" s="52">
        <v>1</v>
      </c>
      <c r="D21" s="52">
        <v>1168170</v>
      </c>
      <c r="E21" s="31">
        <f t="shared" si="5"/>
        <v>6.06750604884619</v>
      </c>
      <c r="F21" s="31">
        <f t="shared" si="6"/>
        <v>1004176.3598637501</v>
      </c>
    </row>
    <row r="22" ht="12.800000000000001">
      <c r="B22" s="49">
        <v>16</v>
      </c>
      <c r="C22" s="52">
        <v>2</v>
      </c>
      <c r="D22" s="52">
        <v>800917</v>
      </c>
      <c r="E22" s="31">
        <f t="shared" si="5"/>
        <v>5.9035875119522698</v>
      </c>
      <c r="F22" s="31">
        <f t="shared" si="6"/>
        <v>723401.47292166203</v>
      </c>
    </row>
    <row r="23" ht="12.800000000000001">
      <c r="B23" s="49">
        <v>17</v>
      </c>
      <c r="C23" s="52">
        <v>20</v>
      </c>
      <c r="D23" s="52">
        <v>1890</v>
      </c>
      <c r="E23" s="31">
        <f t="shared" si="5"/>
        <v>3.2764618041732398</v>
      </c>
      <c r="F23" s="31">
        <f t="shared" si="6"/>
        <v>1975.27928759165</v>
      </c>
    </row>
    <row r="24" ht="12.800000000000001">
      <c r="B24" s="49">
        <v>18</v>
      </c>
      <c r="C24" s="52">
        <v>5</v>
      </c>
      <c r="D24" s="52">
        <v>267911</v>
      </c>
      <c r="E24" s="31">
        <f t="shared" si="5"/>
        <v>5.4279905454156996</v>
      </c>
      <c r="F24" s="31">
        <f t="shared" si="6"/>
        <v>270450.36727212003</v>
      </c>
    </row>
    <row r="25" ht="12.800000000000001">
      <c r="B25" s="49">
        <v>19</v>
      </c>
      <c r="C25" s="52">
        <v>5</v>
      </c>
      <c r="D25" s="52">
        <v>264061</v>
      </c>
      <c r="E25" s="31">
        <f t="shared" si="5"/>
        <v>5.4217042636245401</v>
      </c>
      <c r="F25" s="31">
        <f t="shared" si="6"/>
        <v>270450.36727212003</v>
      </c>
    </row>
    <row r="26" ht="12.800000000000001">
      <c r="B26" s="49">
        <v>20</v>
      </c>
      <c r="C26" s="52">
        <v>10</v>
      </c>
      <c r="D26" s="52">
        <v>47071</v>
      </c>
      <c r="E26" s="31">
        <f t="shared" si="5"/>
        <v>4.6727534247750198</v>
      </c>
      <c r="F26" s="31">
        <f t="shared" si="6"/>
        <v>52472.837992585999</v>
      </c>
    </row>
    <row r="27" ht="12.800000000000001">
      <c r="B27" s="49">
        <v>21</v>
      </c>
      <c r="C27" s="52">
        <v>20</v>
      </c>
      <c r="D27" s="52">
        <v>2061</v>
      </c>
      <c r="E27" s="31">
        <f t="shared" si="5"/>
        <v>3.31407799177921</v>
      </c>
      <c r="F27" s="31">
        <f t="shared" si="6"/>
        <v>1975.27928759165</v>
      </c>
    </row>
    <row r="30" ht="16.5">
      <c r="B30" s="33" t="s">
        <v>15</v>
      </c>
      <c r="C30" s="33"/>
      <c r="D30" s="34"/>
      <c r="E30" s="34"/>
      <c r="F30" s="34"/>
      <c r="G30" s="34"/>
      <c r="H30" s="34"/>
      <c r="I30" s="34"/>
    </row>
    <row r="31" ht="16.5">
      <c r="B31" s="39"/>
      <c r="C31" s="39" t="s">
        <v>16</v>
      </c>
      <c r="D31" s="39" t="s">
        <v>87</v>
      </c>
      <c r="E31" s="39"/>
      <c r="F31" s="39"/>
      <c r="G31" s="39"/>
      <c r="H31" s="27"/>
      <c r="I31" s="27"/>
    </row>
    <row r="32" ht="16.5">
      <c r="B32" s="39"/>
      <c r="C32" s="39" t="s">
        <v>18</v>
      </c>
      <c r="D32" s="39" t="s">
        <v>86</v>
      </c>
      <c r="E32" s="39"/>
      <c r="F32" s="39"/>
      <c r="G32" s="39"/>
      <c r="H32" s="27"/>
      <c r="I32" s="27"/>
    </row>
    <row r="33" ht="16.5">
      <c r="B33" s="39"/>
      <c r="C33" s="39" t="s">
        <v>20</v>
      </c>
      <c r="D33" s="40">
        <v>21</v>
      </c>
      <c r="E33" s="39"/>
      <c r="F33" s="39"/>
      <c r="G33" s="39"/>
      <c r="H33" s="27"/>
      <c r="I33" s="27"/>
    </row>
    <row r="36" ht="16.5">
      <c r="B36" s="33" t="s">
        <v>26</v>
      </c>
      <c r="C36" s="33"/>
      <c r="D36" s="33"/>
      <c r="E36" s="34"/>
      <c r="F36" s="34"/>
      <c r="G36" s="34"/>
      <c r="H36" s="34"/>
      <c r="I36" s="34"/>
    </row>
    <row r="37" ht="16.5">
      <c r="B37" s="27"/>
      <c r="C37" s="27"/>
      <c r="D37" s="27"/>
      <c r="E37" s="27"/>
      <c r="F37" s="27"/>
      <c r="G37" s="27"/>
      <c r="H37" s="27"/>
      <c r="I37" s="27"/>
    </row>
    <row r="61" ht="16.5">
      <c r="B61" s="33" t="s">
        <v>58</v>
      </c>
      <c r="C61" s="33"/>
      <c r="D61" s="33"/>
      <c r="E61" s="33"/>
      <c r="F61" s="33"/>
      <c r="G61" s="33"/>
      <c r="H61" s="34"/>
      <c r="I61" s="34"/>
    </row>
    <row r="62" ht="14.25">
      <c r="B62" s="36"/>
      <c r="C62" s="36"/>
      <c r="D62" s="39"/>
      <c r="E62" s="39"/>
      <c r="F62" s="39"/>
      <c r="G62" s="39"/>
      <c r="H62" s="39"/>
      <c r="I62" s="39"/>
      <c r="J62" s="39"/>
    </row>
    <row r="63" ht="14.25">
      <c r="B63" s="40" t="s">
        <v>90</v>
      </c>
      <c r="C63" s="36"/>
      <c r="D63" s="39"/>
      <c r="E63" s="39"/>
      <c r="F63" s="39"/>
      <c r="G63" s="39"/>
      <c r="H63" s="39"/>
      <c r="I63" s="39"/>
      <c r="J63" s="39"/>
    </row>
    <row r="64" ht="14.25">
      <c r="B64" s="39" t="s">
        <v>91</v>
      </c>
      <c r="C64" s="39"/>
      <c r="D64" s="39" t="s">
        <v>92</v>
      </c>
      <c r="E64" s="39"/>
      <c r="F64" s="39"/>
      <c r="G64" s="39"/>
      <c r="H64" s="39"/>
      <c r="I64" s="39"/>
      <c r="J64" s="39"/>
    </row>
    <row r="65" ht="13.800000000000001">
      <c r="B65" s="39"/>
      <c r="C65" s="41" t="s">
        <v>93</v>
      </c>
      <c r="D65" s="39"/>
      <c r="E65" s="39"/>
      <c r="F65" s="39"/>
      <c r="G65" s="39"/>
      <c r="H65" s="39"/>
      <c r="I65" s="39"/>
      <c r="J65" s="39"/>
    </row>
    <row r="66" ht="13.800000000000001">
      <c r="B66" s="39"/>
      <c r="C66" s="39"/>
      <c r="D66" s="39" t="s">
        <v>94</v>
      </c>
      <c r="E66" s="39"/>
      <c r="F66" s="39"/>
      <c r="G66" s="39"/>
      <c r="H66" s="39"/>
      <c r="I66" s="39"/>
      <c r="J66" s="39"/>
    </row>
    <row r="67" ht="13.800000000000001">
      <c r="B67" s="39"/>
      <c r="C67" s="41" t="s">
        <v>95</v>
      </c>
      <c r="D67" s="39"/>
      <c r="E67" s="39"/>
      <c r="F67" s="39"/>
      <c r="G67" s="39"/>
      <c r="H67" s="39"/>
      <c r="I67" s="39"/>
      <c r="J67" s="39"/>
    </row>
    <row r="68" ht="13.800000000000001">
      <c r="B68" s="39"/>
      <c r="C68" s="39"/>
      <c r="D68" s="39"/>
      <c r="E68" s="39"/>
      <c r="F68" s="39"/>
      <c r="G68" s="39"/>
      <c r="H68" s="39"/>
      <c r="I68" s="39"/>
      <c r="J68" s="39"/>
    </row>
    <row r="69" ht="13.800000000000001">
      <c r="B69" s="39" t="s">
        <v>68</v>
      </c>
      <c r="C69" s="39"/>
      <c r="D69" s="39"/>
      <c r="E69" s="40" t="s">
        <v>96</v>
      </c>
      <c r="F69" s="40">
        <f>SLOPE(E7:E27,C7:C27)</f>
        <v>-0.14243060438154101</v>
      </c>
      <c r="G69" s="39"/>
      <c r="H69" s="39" t="s">
        <v>97</v>
      </c>
      <c r="I69" s="39" t="s">
        <v>98</v>
      </c>
      <c r="J69" s="39">
        <f>10^F69</f>
        <v>0.72039285312374102</v>
      </c>
    </row>
    <row r="70" ht="13.800000000000001">
      <c r="B70" s="39" t="s">
        <v>70</v>
      </c>
      <c r="C70" s="39"/>
      <c r="D70" s="39"/>
      <c r="E70" s="40" t="s">
        <v>99</v>
      </c>
      <c r="F70" s="40">
        <f>INTERCEPT(E7:E27,C7:C27)</f>
        <v>6.1442405974589303</v>
      </c>
      <c r="G70" s="39"/>
      <c r="H70" s="39" t="s">
        <v>100</v>
      </c>
      <c r="I70" s="39" t="s">
        <v>101</v>
      </c>
      <c r="J70" s="39">
        <f>10^$F$70</f>
        <v>1393928.8202395099</v>
      </c>
    </row>
    <row r="71" ht="13.800000000000001">
      <c r="B71" s="39" t="s">
        <v>72</v>
      </c>
      <c r="C71" s="39"/>
      <c r="D71" s="39"/>
      <c r="E71" s="40" t="s">
        <v>73</v>
      </c>
      <c r="F71" s="40">
        <f>RSQ(E7:E27,C7:C27)</f>
        <v>0.99814111130666605</v>
      </c>
      <c r="G71" s="39"/>
      <c r="H71" s="42" t="s">
        <v>102</v>
      </c>
      <c r="I71" s="39"/>
      <c r="J71" s="42">
        <f>_xlfn.F.INV(0.95,1,21-2)/(21-2)</f>
        <v>0.230565773280621</v>
      </c>
    </row>
    <row r="72" ht="13.800000000000001">
      <c r="B72" s="39"/>
      <c r="C72" s="39"/>
      <c r="D72" s="39"/>
      <c r="E72" s="39"/>
      <c r="I72" s="39"/>
      <c r="J72" s="39"/>
    </row>
    <row r="74" ht="13.800000000000001">
      <c r="C74" s="39" t="s">
        <v>76</v>
      </c>
      <c r="D74" s="39"/>
      <c r="E74" s="39"/>
      <c r="F74" s="39"/>
      <c r="G74" s="39"/>
      <c r="H74" s="39"/>
    </row>
    <row r="75" ht="13.800000000000001">
      <c r="C75" s="39"/>
      <c r="D75" s="39" t="s">
        <v>103</v>
      </c>
      <c r="E75" s="39"/>
      <c r="F75" s="39"/>
      <c r="G75" s="39"/>
      <c r="H75" s="39"/>
    </row>
    <row r="76" ht="13.800000000000001">
      <c r="C76" s="39"/>
      <c r="D76" s="39" t="s">
        <v>104</v>
      </c>
      <c r="E76" s="39"/>
      <c r="F76" s="39"/>
      <c r="G76" s="39"/>
      <c r="H76" s="39"/>
    </row>
    <row r="77" ht="13.800000000000001">
      <c r="C77" s="39"/>
      <c r="D77" s="39" t="s">
        <v>105</v>
      </c>
      <c r="E77" s="39"/>
      <c r="F77" s="39"/>
      <c r="G77" s="39"/>
      <c r="H77" s="39"/>
    </row>
    <row r="100" ht="15">
      <c r="B100" s="35"/>
      <c r="C100" s="35"/>
      <c r="D100" s="35"/>
      <c r="E100" s="35"/>
      <c r="F100" s="35"/>
      <c r="G100" s="35"/>
      <c r="H100" s="27"/>
    </row>
    <row r="101" ht="12.800000000000001">
      <c r="C101" s="31"/>
      <c r="D101" s="31"/>
    </row>
    <row r="102" ht="13.800000000000001">
      <c r="B102" s="41"/>
      <c r="C102" s="39"/>
      <c r="D102" s="39"/>
      <c r="E102" s="39"/>
      <c r="F102" s="39"/>
      <c r="G102" s="39"/>
      <c r="H102" s="39"/>
    </row>
    <row r="103" ht="13.800000000000001">
      <c r="B103" s="39"/>
      <c r="C103" s="39"/>
      <c r="D103" s="39"/>
      <c r="E103" s="39"/>
      <c r="F103" s="39"/>
      <c r="G103" s="39"/>
      <c r="H103" s="39"/>
    </row>
    <row r="104" ht="13.800000000000001">
      <c r="B104" s="39"/>
      <c r="C104" s="36"/>
      <c r="D104" s="36"/>
      <c r="E104" s="39"/>
      <c r="F104" s="39"/>
      <c r="G104" s="39"/>
      <c r="H104" s="39"/>
    </row>
    <row r="105" ht="13.800000000000001">
      <c r="B105" s="39"/>
      <c r="C105" s="36"/>
      <c r="D105" s="53"/>
      <c r="E105" s="39"/>
      <c r="F105" s="39"/>
      <c r="G105" s="39"/>
      <c r="H105" s="39"/>
    </row>
    <row r="106" ht="13.800000000000001">
      <c r="B106" s="39"/>
      <c r="C106" s="36"/>
      <c r="D106" s="53"/>
      <c r="E106" s="39"/>
      <c r="F106" s="39"/>
      <c r="G106" s="39"/>
      <c r="H106" s="39"/>
    </row>
    <row r="107" ht="13.800000000000001">
      <c r="B107" s="39"/>
      <c r="C107" s="39"/>
      <c r="D107" s="39"/>
      <c r="E107" s="39"/>
      <c r="F107" s="39"/>
      <c r="G107" s="39"/>
      <c r="H107" s="39"/>
    </row>
    <row r="108" ht="13.800000000000001">
      <c r="B108" s="39"/>
      <c r="C108" s="39"/>
      <c r="D108" s="39"/>
      <c r="E108" s="39"/>
      <c r="F108" s="39"/>
      <c r="G108" s="39"/>
      <c r="H108" s="39"/>
    </row>
    <row r="109" ht="13.800000000000001">
      <c r="B109" s="39"/>
      <c r="C109" s="39"/>
      <c r="D109" s="39"/>
      <c r="E109" s="39"/>
      <c r="F109" s="39"/>
      <c r="G109" s="39"/>
      <c r="H109" s="39"/>
    </row>
    <row r="110" ht="13.800000000000001">
      <c r="B110" s="41"/>
      <c r="C110" s="39"/>
      <c r="D110" s="39"/>
      <c r="E110" s="39"/>
      <c r="F110" s="39"/>
      <c r="G110" s="39"/>
      <c r="H110" s="39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" zoomScale="100" workbookViewId="0">
      <selection activeCell="B1" activeCellId="0" sqref="B1"/>
    </sheetView>
  </sheetViews>
  <sheetFormatPr defaultColWidth="11.43359375" defaultRowHeight="12.75"/>
  <cols>
    <col customWidth="0" min="1" max="2" style="27" width="11.43"/>
    <col customWidth="1" min="3" max="3" style="27" width="9.1699999999999999"/>
    <col customWidth="1" min="4" max="4" style="27" width="25.699999999999999"/>
    <col customWidth="1" min="5" max="5" style="27" width="16.879999999999999"/>
    <col customWidth="0" min="6" max="1024" style="27" width="11.43"/>
  </cols>
  <sheetData>
    <row r="1" ht="13.5">
      <c r="B1" s="54" t="s">
        <v>106</v>
      </c>
      <c r="C1" s="54"/>
      <c r="D1" s="54"/>
      <c r="E1" s="54"/>
      <c r="F1" s="54"/>
      <c r="G1" s="54"/>
      <c r="H1" s="54"/>
    </row>
    <row r="2" ht="13.5">
      <c r="B2" s="54" t="s">
        <v>107</v>
      </c>
      <c r="C2" s="54"/>
      <c r="D2" s="54"/>
      <c r="E2" s="54"/>
      <c r="F2" s="54"/>
      <c r="G2" s="54"/>
      <c r="H2" s="54"/>
    </row>
    <row r="3" ht="13.5">
      <c r="B3" s="54"/>
      <c r="C3" s="54"/>
      <c r="D3" s="54"/>
      <c r="E3" s="54"/>
      <c r="F3" s="54"/>
      <c r="G3" s="54"/>
      <c r="H3" s="54"/>
    </row>
    <row r="4" ht="13.5">
      <c r="B4" s="54"/>
      <c r="C4" s="55"/>
      <c r="D4" s="56" t="s">
        <v>108</v>
      </c>
      <c r="E4" s="56" t="s">
        <v>109</v>
      </c>
      <c r="F4" s="54"/>
      <c r="G4" s="54"/>
      <c r="H4" s="54"/>
    </row>
    <row r="5" ht="13.5">
      <c r="B5" s="54"/>
      <c r="C5" s="55"/>
      <c r="D5" s="57">
        <v>45</v>
      </c>
      <c r="E5" s="57">
        <v>78</v>
      </c>
      <c r="F5" s="54"/>
      <c r="G5" s="54"/>
      <c r="H5" s="54"/>
    </row>
    <row r="6" ht="13.5">
      <c r="B6" s="54"/>
      <c r="C6" s="55"/>
      <c r="D6" s="57">
        <v>48</v>
      </c>
      <c r="E6" s="57">
        <v>77</v>
      </c>
      <c r="F6" s="54"/>
      <c r="G6" s="54"/>
      <c r="H6" s="54"/>
    </row>
    <row r="7" ht="13.5">
      <c r="B7" s="54"/>
      <c r="C7" s="55"/>
      <c r="D7" s="57">
        <v>49</v>
      </c>
      <c r="E7" s="57">
        <v>76</v>
      </c>
      <c r="F7" s="54"/>
      <c r="G7" s="54"/>
      <c r="H7" s="54"/>
    </row>
    <row r="8" ht="13.5">
      <c r="B8" s="54"/>
      <c r="C8" s="55"/>
      <c r="D8" s="57">
        <v>51</v>
      </c>
      <c r="E8" s="57">
        <v>77</v>
      </c>
      <c r="F8" s="54"/>
      <c r="G8" s="54"/>
      <c r="H8" s="54"/>
    </row>
    <row r="9" ht="13.5">
      <c r="B9" s="54"/>
      <c r="C9" s="55"/>
      <c r="D9" s="57">
        <v>52</v>
      </c>
      <c r="E9" s="57">
        <v>74</v>
      </c>
      <c r="F9" s="54"/>
      <c r="G9" s="54"/>
      <c r="H9" s="54"/>
    </row>
    <row r="10" ht="13.5">
      <c r="B10" s="54"/>
      <c r="C10" s="55"/>
      <c r="D10" s="57">
        <v>53</v>
      </c>
      <c r="E10" s="57">
        <v>72</v>
      </c>
      <c r="F10" s="54"/>
      <c r="G10" s="54"/>
      <c r="H10" s="54"/>
    </row>
    <row r="11" ht="13.5">
      <c r="B11" s="54"/>
      <c r="C11" s="55"/>
      <c r="D11" s="57">
        <v>56</v>
      </c>
      <c r="E11" s="57">
        <v>72</v>
      </c>
      <c r="F11" s="54"/>
      <c r="G11" s="54"/>
      <c r="H11" s="54"/>
    </row>
    <row r="12" ht="13.5">
      <c r="B12" s="54"/>
      <c r="C12" s="55"/>
      <c r="D12" s="57">
        <v>58</v>
      </c>
      <c r="E12" s="57">
        <v>72</v>
      </c>
      <c r="F12" s="54"/>
      <c r="G12" s="54"/>
      <c r="H12" s="54"/>
    </row>
    <row r="13" ht="13.5">
      <c r="B13" s="54"/>
      <c r="C13" s="55"/>
      <c r="D13" s="57">
        <v>63</v>
      </c>
      <c r="E13" s="57">
        <v>70</v>
      </c>
      <c r="F13" s="54"/>
      <c r="G13" s="54"/>
      <c r="H13" s="54"/>
    </row>
    <row r="14" ht="13.5">
      <c r="B14" s="54"/>
      <c r="C14" s="55"/>
      <c r="D14" s="57">
        <v>66</v>
      </c>
      <c r="E14" s="57">
        <v>71</v>
      </c>
      <c r="F14" s="54"/>
      <c r="G14" s="54"/>
      <c r="H14" s="54"/>
    </row>
    <row r="15" ht="13.5">
      <c r="B15" s="54"/>
      <c r="C15" s="55"/>
      <c r="D15" s="57">
        <v>66</v>
      </c>
      <c r="E15" s="57">
        <v>69</v>
      </c>
      <c r="F15" s="54"/>
      <c r="G15" s="54"/>
      <c r="H15" s="54"/>
    </row>
    <row r="16" ht="13.5">
      <c r="B16" s="54"/>
      <c r="C16" s="55"/>
      <c r="D16" s="57">
        <v>69</v>
      </c>
      <c r="E16" s="57">
        <v>69</v>
      </c>
      <c r="F16" s="54"/>
      <c r="G16" s="54"/>
      <c r="H16" s="54"/>
    </row>
    <row r="17" ht="13.5">
      <c r="B17" s="54"/>
      <c r="C17" s="55"/>
      <c r="D17" s="57">
        <v>72</v>
      </c>
      <c r="E17" s="57">
        <v>68</v>
      </c>
      <c r="F17" s="54"/>
      <c r="G17" s="54"/>
      <c r="H17" s="54"/>
    </row>
    <row r="18" ht="13.5">
      <c r="B18" s="54"/>
      <c r="C18" s="55"/>
      <c r="D18" s="57">
        <v>74</v>
      </c>
      <c r="E18" s="57">
        <v>70</v>
      </c>
      <c r="F18" s="31"/>
      <c r="G18" s="54"/>
      <c r="H18" s="54"/>
    </row>
    <row r="19" ht="13.5">
      <c r="B19" s="54"/>
      <c r="C19" s="55"/>
      <c r="D19" s="57">
        <v>77</v>
      </c>
      <c r="E19" s="57">
        <v>72</v>
      </c>
      <c r="F19" s="31"/>
      <c r="G19" s="54"/>
      <c r="H19" s="54"/>
    </row>
    <row r="20" ht="13.5">
      <c r="B20" s="54"/>
      <c r="C20" s="55"/>
      <c r="D20" s="57">
        <v>79</v>
      </c>
      <c r="E20" s="57">
        <v>70</v>
      </c>
      <c r="F20" s="31"/>
      <c r="G20" s="54"/>
      <c r="H20" s="54"/>
    </row>
    <row r="21" ht="13.5">
      <c r="B21" s="54"/>
      <c r="C21" s="55"/>
      <c r="D21" s="57">
        <v>84</v>
      </c>
      <c r="E21" s="57">
        <v>74</v>
      </c>
      <c r="F21" s="31"/>
      <c r="G21" s="54"/>
      <c r="H21" s="54"/>
    </row>
    <row r="22" ht="13.5">
      <c r="B22" s="54"/>
      <c r="C22" s="55"/>
      <c r="D22" s="57">
        <v>89</v>
      </c>
      <c r="E22" s="57">
        <v>75</v>
      </c>
      <c r="F22" s="31"/>
      <c r="G22" s="54"/>
      <c r="H22" s="54"/>
    </row>
    <row r="23" ht="15">
      <c r="F23" s="31"/>
    </row>
  </sheetData>
  <printOptions headings="0" gridLines="0"/>
  <pageMargins left="0.78750000000000009" right="0.78750000000000009" top="0.98402777777777795" bottom="0.9840277777777779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82" zoomScale="100" workbookViewId="0">
      <selection activeCell="G68" activeCellId="0" sqref="G68"/>
    </sheetView>
  </sheetViews>
  <sheetFormatPr defaultColWidth="11.5703125" defaultRowHeight="12.75"/>
  <cols>
    <col customWidth="1" min="1" max="1" style="31" width="13.630000000000001"/>
    <col customWidth="1" min="2" max="2" style="31" width="12.9"/>
    <col customWidth="1" min="4" max="4" style="31" width="30.969999999999999"/>
    <col customWidth="1" min="5" max="5" style="31" width="26.949999999999999"/>
    <col customWidth="1" min="6" max="6" style="31" width="25.98"/>
  </cols>
  <sheetData>
    <row r="1" ht="12.800000000000001">
      <c r="B1" s="54" t="s">
        <v>106</v>
      </c>
      <c r="C1" s="54"/>
      <c r="D1" s="54"/>
      <c r="E1" s="54"/>
      <c r="F1" s="54"/>
      <c r="G1" s="54"/>
    </row>
    <row r="2" ht="12.800000000000001">
      <c r="B2" s="54" t="s">
        <v>107</v>
      </c>
      <c r="C2" s="54"/>
      <c r="D2" s="54"/>
      <c r="E2" s="54"/>
      <c r="F2" s="54"/>
      <c r="G2" s="54"/>
    </row>
    <row r="3" ht="12.800000000000001">
      <c r="B3" s="54"/>
      <c r="C3" s="54"/>
      <c r="D3" s="54"/>
      <c r="E3" s="54"/>
      <c r="F3" s="54"/>
      <c r="G3" s="54"/>
    </row>
    <row r="4" ht="13.800000000000001">
      <c r="A4" s="39" t="s">
        <v>110</v>
      </c>
      <c r="B4" s="39" t="s">
        <v>111</v>
      </c>
      <c r="C4" s="36" t="s">
        <v>60</v>
      </c>
      <c r="D4" s="58" t="s">
        <v>108</v>
      </c>
      <c r="E4" s="58" t="s">
        <v>109</v>
      </c>
      <c r="F4" s="36" t="s">
        <v>112</v>
      </c>
      <c r="G4" s="54"/>
    </row>
    <row r="5" ht="13.800000000000001">
      <c r="A5" s="39">
        <v>1</v>
      </c>
      <c r="B5" s="39"/>
      <c r="C5" s="36">
        <v>1</v>
      </c>
      <c r="D5" s="37">
        <v>45</v>
      </c>
      <c r="E5" s="37">
        <v>78</v>
      </c>
      <c r="F5" s="53">
        <f t="shared" ref="F5:F9" si="7">$G$61*D5+$G$62</f>
        <v>77.241202709400298</v>
      </c>
      <c r="G5" s="54"/>
    </row>
    <row r="6" ht="13.800000000000001">
      <c r="A6" s="39">
        <v>2</v>
      </c>
      <c r="B6" s="39"/>
      <c r="C6" s="36">
        <v>2</v>
      </c>
      <c r="D6" s="37">
        <v>48</v>
      </c>
      <c r="E6" s="37">
        <v>77</v>
      </c>
      <c r="F6" s="53">
        <f t="shared" si="7"/>
        <v>76.152816785065298</v>
      </c>
      <c r="G6" s="54"/>
    </row>
    <row r="7" ht="13.800000000000001">
      <c r="A7" s="39">
        <v>3</v>
      </c>
      <c r="B7" s="39"/>
      <c r="C7" s="36">
        <v>3</v>
      </c>
      <c r="D7" s="37">
        <v>49</v>
      </c>
      <c r="E7" s="37">
        <v>76</v>
      </c>
      <c r="F7" s="53">
        <f t="shared" si="7"/>
        <v>75.790021476953598</v>
      </c>
      <c r="G7" s="54"/>
    </row>
    <row r="8" ht="13.800000000000001">
      <c r="A8" s="39">
        <v>4</v>
      </c>
      <c r="B8" s="39"/>
      <c r="C8" s="36">
        <v>4</v>
      </c>
      <c r="D8" s="37">
        <v>51</v>
      </c>
      <c r="E8" s="37">
        <v>77</v>
      </c>
      <c r="F8" s="53">
        <f t="shared" si="7"/>
        <v>75.064430860730198</v>
      </c>
      <c r="G8" s="54"/>
    </row>
    <row r="9" ht="13.800000000000001">
      <c r="A9" s="39">
        <v>5</v>
      </c>
      <c r="B9" s="39"/>
      <c r="C9" s="36">
        <v>5</v>
      </c>
      <c r="D9" s="37">
        <v>52</v>
      </c>
      <c r="E9" s="37">
        <v>74</v>
      </c>
      <c r="F9" s="53">
        <f t="shared" si="7"/>
        <v>74.701635552618498</v>
      </c>
      <c r="G9" s="54"/>
    </row>
    <row r="10" ht="13.800000000000001">
      <c r="A10" s="39">
        <v>6</v>
      </c>
      <c r="B10" s="39"/>
      <c r="C10" s="36">
        <v>6</v>
      </c>
      <c r="D10" s="37">
        <v>53</v>
      </c>
      <c r="E10" s="37">
        <v>72</v>
      </c>
      <c r="F10" s="53">
        <f t="shared" ref="F10:F16" si="8">$G$61*D10+$G$62</f>
        <v>74.338840244506898</v>
      </c>
      <c r="G10" s="54"/>
    </row>
    <row r="11" ht="13.800000000000001">
      <c r="A11" s="39">
        <v>7</v>
      </c>
      <c r="B11" s="39"/>
      <c r="C11" s="36">
        <v>7</v>
      </c>
      <c r="D11" s="37">
        <v>56</v>
      </c>
      <c r="E11" s="37">
        <v>72</v>
      </c>
      <c r="F11" s="53">
        <f t="shared" si="8"/>
        <v>73.250454320171798</v>
      </c>
      <c r="G11" s="54"/>
    </row>
    <row r="12" ht="13.800000000000001">
      <c r="A12" s="39">
        <v>8</v>
      </c>
      <c r="B12" s="39"/>
      <c r="C12" s="36">
        <v>8</v>
      </c>
      <c r="D12" s="37">
        <v>58</v>
      </c>
      <c r="E12" s="37">
        <v>72</v>
      </c>
      <c r="F12" s="53">
        <f t="shared" si="8"/>
        <v>72.524863703948498</v>
      </c>
      <c r="G12" s="54"/>
    </row>
    <row r="13" ht="13.800000000000001">
      <c r="A13" s="39">
        <v>9</v>
      </c>
      <c r="B13" s="39"/>
      <c r="C13" s="36">
        <v>9</v>
      </c>
      <c r="D13" s="37">
        <v>63</v>
      </c>
      <c r="E13" s="37">
        <v>70</v>
      </c>
      <c r="F13" s="53">
        <f t="shared" si="8"/>
        <v>70.710887163390097</v>
      </c>
      <c r="G13" s="54"/>
    </row>
    <row r="14" ht="13.800000000000001">
      <c r="A14" s="39">
        <v>10</v>
      </c>
      <c r="B14" s="39"/>
      <c r="C14" s="36">
        <v>10</v>
      </c>
      <c r="D14" s="37">
        <v>66</v>
      </c>
      <c r="E14" s="37">
        <v>71</v>
      </c>
      <c r="F14" s="53">
        <f t="shared" si="8"/>
        <v>69.622501239054998</v>
      </c>
      <c r="G14" s="54"/>
    </row>
    <row r="15" ht="13.800000000000001">
      <c r="A15" s="39">
        <v>11</v>
      </c>
      <c r="B15" s="39"/>
      <c r="C15" s="36">
        <v>11</v>
      </c>
      <c r="D15" s="37">
        <v>66</v>
      </c>
      <c r="E15" s="37">
        <v>69</v>
      </c>
      <c r="F15" s="53">
        <f t="shared" si="8"/>
        <v>69.622501239054998</v>
      </c>
      <c r="G15" s="54"/>
    </row>
    <row r="16" ht="13.800000000000001">
      <c r="A16" s="39">
        <v>12</v>
      </c>
      <c r="B16" s="39"/>
      <c r="C16" s="36">
        <v>12</v>
      </c>
      <c r="D16" s="37">
        <v>69</v>
      </c>
      <c r="E16" s="37">
        <v>69</v>
      </c>
      <c r="F16" s="53">
        <f t="shared" si="8"/>
        <v>68.534115314719998</v>
      </c>
      <c r="G16" s="54"/>
    </row>
    <row r="17" ht="13.800000000000001">
      <c r="A17" s="39">
        <v>13</v>
      </c>
      <c r="B17" s="39">
        <v>1</v>
      </c>
      <c r="C17" s="36">
        <v>13</v>
      </c>
      <c r="D17" s="37">
        <v>72</v>
      </c>
      <c r="E17" s="37">
        <v>68</v>
      </c>
      <c r="F17" s="53">
        <f>AVERAGE($G$61*D17+$G$62,$G$69*D17+$G$70)</f>
        <v>68.086052862817795</v>
      </c>
      <c r="G17" s="54"/>
    </row>
    <row r="18" ht="13.800000000000001">
      <c r="A18" s="39"/>
      <c r="B18" s="39">
        <v>2</v>
      </c>
      <c r="C18" s="36">
        <v>14</v>
      </c>
      <c r="D18" s="37">
        <v>74</v>
      </c>
      <c r="E18" s="37">
        <v>70</v>
      </c>
      <c r="F18" s="53">
        <f t="shared" ref="F18:F22" si="9">$G$69*D18+$G$70</f>
        <v>69.500410846343499</v>
      </c>
      <c r="G18" s="54"/>
    </row>
    <row r="19" ht="13.800000000000001">
      <c r="A19" s="39"/>
      <c r="B19" s="39">
        <v>3</v>
      </c>
      <c r="C19" s="36">
        <v>15</v>
      </c>
      <c r="D19" s="37">
        <v>77</v>
      </c>
      <c r="E19" s="37">
        <v>72</v>
      </c>
      <c r="F19" s="53">
        <f t="shared" si="9"/>
        <v>70.661462612982703</v>
      </c>
      <c r="G19" s="54"/>
    </row>
    <row r="20" ht="13.800000000000001">
      <c r="A20" s="39"/>
      <c r="B20" s="39">
        <v>4</v>
      </c>
      <c r="C20" s="36">
        <v>16</v>
      </c>
      <c r="D20" s="37">
        <v>79</v>
      </c>
      <c r="E20" s="37">
        <v>70</v>
      </c>
      <c r="F20" s="53">
        <f t="shared" si="9"/>
        <v>71.435497124075596</v>
      </c>
      <c r="G20" s="54"/>
    </row>
    <row r="21" ht="13.800000000000001">
      <c r="A21" s="39"/>
      <c r="B21" s="39">
        <v>5</v>
      </c>
      <c r="C21" s="36">
        <v>17</v>
      </c>
      <c r="D21" s="37">
        <v>84</v>
      </c>
      <c r="E21" s="37">
        <v>74</v>
      </c>
      <c r="F21" s="53">
        <f t="shared" si="9"/>
        <v>73.370583401807707</v>
      </c>
      <c r="G21" s="54"/>
    </row>
    <row r="22" ht="13.800000000000001">
      <c r="A22" s="39"/>
      <c r="B22" s="39">
        <v>6</v>
      </c>
      <c r="C22" s="36">
        <v>18</v>
      </c>
      <c r="D22" s="37">
        <v>89</v>
      </c>
      <c r="E22" s="37">
        <v>75</v>
      </c>
      <c r="F22" s="53">
        <f t="shared" si="9"/>
        <v>75.305669679539903</v>
      </c>
      <c r="G22" s="54"/>
    </row>
    <row r="26" ht="15">
      <c r="B26" s="33" t="s">
        <v>15</v>
      </c>
      <c r="C26" s="33"/>
      <c r="D26" s="34"/>
      <c r="E26" s="34"/>
      <c r="F26" s="34"/>
      <c r="G26" s="34"/>
      <c r="H26" s="34"/>
      <c r="I26" s="34"/>
    </row>
    <row r="27" ht="15">
      <c r="B27" s="39"/>
      <c r="C27" s="39" t="s">
        <v>16</v>
      </c>
      <c r="D27" s="39" t="s">
        <v>113</v>
      </c>
      <c r="E27" s="39"/>
      <c r="F27" s="39"/>
      <c r="G27" s="39"/>
      <c r="H27" s="27"/>
      <c r="I27" s="27"/>
    </row>
    <row r="28" ht="15">
      <c r="B28" s="39"/>
      <c r="C28" s="39" t="s">
        <v>18</v>
      </c>
      <c r="D28" s="39" t="s">
        <v>108</v>
      </c>
      <c r="E28" s="39"/>
      <c r="F28" s="39"/>
      <c r="G28" s="39"/>
      <c r="H28" s="27"/>
      <c r="I28" s="27"/>
    </row>
    <row r="29" ht="15">
      <c r="B29" s="39"/>
      <c r="C29" s="39" t="s">
        <v>20</v>
      </c>
      <c r="D29" s="40">
        <v>18</v>
      </c>
      <c r="E29" s="39"/>
      <c r="F29" s="39"/>
      <c r="G29" s="39"/>
      <c r="H29" s="27"/>
      <c r="I29" s="27"/>
    </row>
    <row r="31" ht="15">
      <c r="B31" s="33" t="s">
        <v>26</v>
      </c>
      <c r="C31" s="33"/>
      <c r="D31" s="33"/>
      <c r="E31" s="34"/>
      <c r="F31" s="34"/>
      <c r="G31" s="34"/>
      <c r="H31" s="34"/>
      <c r="I31" s="34"/>
    </row>
    <row r="32" ht="15">
      <c r="B32" s="27"/>
      <c r="C32" s="27"/>
      <c r="D32" s="27"/>
      <c r="E32" s="27"/>
      <c r="F32" s="27"/>
      <c r="G32" s="27"/>
      <c r="H32" s="27"/>
      <c r="I32" s="27"/>
    </row>
    <row r="54" ht="15">
      <c r="B54" s="33" t="s">
        <v>58</v>
      </c>
      <c r="C54" s="33"/>
      <c r="D54" s="33"/>
      <c r="E54" s="33"/>
      <c r="F54" s="33"/>
      <c r="G54" s="33"/>
      <c r="H54" s="34"/>
      <c r="I54" s="34"/>
    </row>
    <row r="55" ht="13.800000000000001">
      <c r="B55" s="36"/>
      <c r="C55" s="36"/>
      <c r="D55" s="39"/>
      <c r="E55" s="39"/>
      <c r="F55" s="39"/>
      <c r="G55" s="39"/>
      <c r="H55" s="39"/>
      <c r="I55" s="39"/>
      <c r="J55" s="39"/>
    </row>
    <row r="56" ht="13.800000000000001">
      <c r="B56" s="40" t="s">
        <v>114</v>
      </c>
      <c r="C56" s="36"/>
      <c r="D56" s="39"/>
      <c r="E56" s="39"/>
      <c r="F56" s="39"/>
      <c r="G56" s="39"/>
      <c r="H56" s="39"/>
      <c r="I56" s="39"/>
      <c r="J56" s="39"/>
    </row>
    <row r="58" ht="12.800000000000001">
      <c r="B58" s="31" t="s">
        <v>115</v>
      </c>
    </row>
    <row r="59" ht="13.800000000000001">
      <c r="C59" s="39" t="s">
        <v>65</v>
      </c>
      <c r="D59" s="39"/>
      <c r="E59" s="39" t="s">
        <v>116</v>
      </c>
      <c r="F59" s="39"/>
      <c r="G59" s="39"/>
      <c r="H59" s="39"/>
      <c r="I59" s="39"/>
      <c r="J59" s="39"/>
      <c r="K59" s="39"/>
    </row>
    <row r="60" ht="13.800000000000001">
      <c r="C60" s="41"/>
      <c r="F60" s="39" t="s">
        <v>117</v>
      </c>
      <c r="G60" s="40">
        <v>13</v>
      </c>
      <c r="H60" s="39"/>
      <c r="I60" s="39"/>
      <c r="J60" s="39"/>
      <c r="K60" s="39"/>
    </row>
    <row r="61" ht="13.800000000000001">
      <c r="C61" s="39" t="s">
        <v>68</v>
      </c>
      <c r="D61" s="39"/>
      <c r="E61" s="39"/>
      <c r="F61" s="39" t="s">
        <v>118</v>
      </c>
      <c r="G61" s="40">
        <f>SLOPE(E5:E17,D5:D17)</f>
        <v>-0.36279530811167998</v>
      </c>
      <c r="H61" s="39"/>
      <c r="I61" s="39"/>
      <c r="J61" s="39"/>
      <c r="K61" s="39"/>
    </row>
    <row r="62" ht="13.800000000000001">
      <c r="C62" s="39" t="s">
        <v>70</v>
      </c>
      <c r="D62" s="39"/>
      <c r="E62" s="39"/>
      <c r="F62" s="39" t="s">
        <v>119</v>
      </c>
      <c r="G62" s="40">
        <f>INTERCEPT(E5:E17,D5:D17)</f>
        <v>93.566991574425899</v>
      </c>
      <c r="H62" s="39"/>
      <c r="I62" s="39"/>
      <c r="J62" s="39"/>
      <c r="K62" s="39"/>
    </row>
    <row r="63" ht="13.800000000000001">
      <c r="C63" s="39" t="s">
        <v>72</v>
      </c>
      <c r="D63" s="39"/>
      <c r="E63" s="39"/>
      <c r="F63" s="39" t="s">
        <v>73</v>
      </c>
      <c r="G63" s="40">
        <f>RSQ(E5:E17,D5:D17)</f>
        <v>0.88325775677743801</v>
      </c>
      <c r="H63" s="39"/>
      <c r="I63" s="41"/>
      <c r="J63" s="39"/>
      <c r="K63" s="39"/>
    </row>
    <row r="64" ht="13.800000000000001">
      <c r="C64" s="39"/>
      <c r="D64" s="39"/>
      <c r="E64" s="39"/>
      <c r="F64" s="39"/>
      <c r="G64" s="42" t="s">
        <v>120</v>
      </c>
      <c r="H64" s="39"/>
      <c r="I64" s="42">
        <f>_xlfn.F.INV(0.95,1,13-2)/(13-2)</f>
        <v>0.44039415226760198</v>
      </c>
      <c r="J64" s="39"/>
      <c r="K64" s="39"/>
    </row>
    <row r="65" ht="14.25">
      <c r="G65" s="39"/>
      <c r="H65" s="39"/>
      <c r="I65" s="39"/>
      <c r="J65" s="39"/>
    </row>
    <row r="66" ht="12.800000000000001">
      <c r="B66" s="31" t="s">
        <v>121</v>
      </c>
    </row>
    <row r="67" ht="14.25">
      <c r="C67" s="39" t="s">
        <v>65</v>
      </c>
      <c r="D67" s="39"/>
      <c r="E67" s="39" t="s">
        <v>122</v>
      </c>
      <c r="F67" s="39"/>
      <c r="G67" s="39"/>
      <c r="H67" s="39"/>
      <c r="I67" s="39"/>
      <c r="J67" s="39"/>
      <c r="K67" s="39"/>
    </row>
    <row r="68" ht="14.25">
      <c r="C68" s="41"/>
      <c r="F68" s="39" t="s">
        <v>123</v>
      </c>
      <c r="G68" s="40">
        <v>6</v>
      </c>
      <c r="H68" s="39"/>
      <c r="I68" s="39"/>
      <c r="J68" s="39"/>
      <c r="K68" s="39"/>
    </row>
    <row r="69" ht="14.25">
      <c r="C69" s="39" t="s">
        <v>68</v>
      </c>
      <c r="D69" s="39"/>
      <c r="E69" s="39"/>
      <c r="F69" s="39" t="s">
        <v>124</v>
      </c>
      <c r="G69" s="40">
        <f>SLOPE(E17:E22,D17:D22)</f>
        <v>0.38701725554642602</v>
      </c>
      <c r="H69" s="39"/>
      <c r="I69" s="39"/>
      <c r="J69" s="39"/>
      <c r="K69" s="39"/>
    </row>
    <row r="70" ht="14.25">
      <c r="C70" s="39" t="s">
        <v>70</v>
      </c>
      <c r="D70" s="39"/>
      <c r="E70" s="39"/>
      <c r="F70" s="39" t="s">
        <v>125</v>
      </c>
      <c r="G70" s="40">
        <f>INTERCEPT(E17:E22,D17:D22)</f>
        <v>40.861133935908001</v>
      </c>
      <c r="H70" s="39"/>
      <c r="I70" s="39"/>
      <c r="J70" s="39"/>
      <c r="K70" s="39"/>
    </row>
    <row r="71" ht="14.25">
      <c r="C71" s="39" t="s">
        <v>72</v>
      </c>
      <c r="D71" s="39"/>
      <c r="E71" s="39"/>
      <c r="F71" s="39" t="s">
        <v>73</v>
      </c>
      <c r="G71" s="40">
        <f>RSQ(E17:E22,D17:D22)</f>
        <v>0.85579872001111001</v>
      </c>
      <c r="H71" s="39"/>
      <c r="I71" s="41"/>
      <c r="J71" s="39"/>
      <c r="K71" s="39"/>
    </row>
    <row r="72" ht="14.25">
      <c r="C72" s="39"/>
      <c r="D72" s="39"/>
      <c r="E72" s="39"/>
      <c r="F72" s="39"/>
      <c r="G72" s="42" t="s">
        <v>126</v>
      </c>
      <c r="H72" s="39"/>
      <c r="I72" s="42">
        <f>_xlfn.F.INV(0.95,1,6-2)/(6-2)</f>
        <v>1.9271618555442001</v>
      </c>
      <c r="J72" s="39"/>
      <c r="K72" s="39"/>
    </row>
    <row r="73" ht="12.800000000000001">
      <c r="H73" s="59" t="s">
        <v>127</v>
      </c>
    </row>
    <row r="74" ht="12.800000000000001">
      <c r="G74" s="59"/>
    </row>
    <row r="96" ht="16.5">
      <c r="B96" s="33" t="s">
        <v>59</v>
      </c>
      <c r="C96" s="33"/>
      <c r="D96" s="33"/>
      <c r="E96" s="33"/>
      <c r="F96" s="33"/>
      <c r="G96" s="33"/>
      <c r="H96" s="34"/>
      <c r="I96" s="34"/>
    </row>
    <row r="98" ht="14.25">
      <c r="B98" s="39"/>
      <c r="C98" s="39"/>
      <c r="D98" s="39"/>
      <c r="E98" s="39"/>
      <c r="F98" s="39"/>
      <c r="G98" s="39"/>
      <c r="H98" s="39"/>
      <c r="I98" s="39"/>
    </row>
    <row r="99" ht="14.25">
      <c r="B99" s="39"/>
      <c r="D99" s="43" t="s">
        <v>108</v>
      </c>
      <c r="E99" s="44" t="s">
        <v>128</v>
      </c>
      <c r="F99" s="39"/>
      <c r="G99" s="39"/>
      <c r="H99" s="39"/>
      <c r="I99" s="39"/>
    </row>
    <row r="100" ht="14.25">
      <c r="B100" s="39"/>
      <c r="D100" s="43">
        <v>40</v>
      </c>
      <c r="E100" s="53">
        <f>$G$61*D100+$G$62</f>
        <v>79.055179249958698</v>
      </c>
      <c r="F100" s="39"/>
      <c r="G100" s="39"/>
      <c r="H100" s="39"/>
      <c r="I100" s="39"/>
    </row>
    <row r="101" ht="14.25">
      <c r="B101" s="39"/>
      <c r="D101" s="43">
        <v>100</v>
      </c>
      <c r="E101" s="45">
        <f>$G$69*D101+$G$70</f>
        <v>79.562859490550494</v>
      </c>
      <c r="F101" s="39"/>
      <c r="G101" s="39"/>
      <c r="H101" s="39"/>
      <c r="I101" s="39"/>
    </row>
    <row r="102" ht="14.25">
      <c r="B102" s="39"/>
      <c r="C102" s="39"/>
      <c r="D102" s="39"/>
      <c r="E102" s="39"/>
      <c r="F102" s="39"/>
      <c r="G102" s="39"/>
      <c r="H102" s="39"/>
      <c r="I102" s="39"/>
    </row>
    <row r="103" ht="14.25">
      <c r="B103" s="39" t="s">
        <v>129</v>
      </c>
      <c r="C103" s="39"/>
      <c r="D103" s="39"/>
      <c r="E103" s="39"/>
      <c r="F103" s="39"/>
      <c r="G103" s="39"/>
      <c r="H103" s="39"/>
      <c r="I103" s="39"/>
    </row>
    <row r="104" ht="14.25">
      <c r="B104" s="39"/>
      <c r="C104" s="39"/>
      <c r="D104" s="39"/>
      <c r="E104" s="39"/>
      <c r="F104" s="39"/>
      <c r="G104" s="39"/>
      <c r="H104" s="39"/>
      <c r="I104" s="39"/>
    </row>
    <row r="105" ht="14.25">
      <c r="B105" s="39"/>
      <c r="C105" s="39"/>
      <c r="D105" s="39"/>
      <c r="E105" s="39"/>
      <c r="F105" s="39"/>
      <c r="G105" s="39"/>
      <c r="H105" s="39"/>
      <c r="I105" s="39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" zoomScale="100" workbookViewId="0">
      <selection activeCell="H24" activeCellId="0" sqref="H24"/>
    </sheetView>
  </sheetViews>
  <sheetFormatPr defaultColWidth="10.76953125" defaultRowHeight="12.75"/>
  <cols>
    <col customWidth="1" min="3" max="5" style="31" width="11.710000000000001"/>
  </cols>
  <sheetData>
    <row r="1" ht="14.25">
      <c r="B1" s="60"/>
      <c r="C1" s="60"/>
      <c r="D1" s="60"/>
      <c r="E1" s="60"/>
      <c r="F1" s="60"/>
      <c r="G1" s="60"/>
      <c r="H1" s="60"/>
      <c r="I1" s="60"/>
    </row>
    <row r="2" ht="14.25">
      <c r="B2" s="60" t="s">
        <v>130</v>
      </c>
      <c r="C2" s="60"/>
      <c r="D2" s="60"/>
      <c r="E2" s="60"/>
      <c r="F2" s="60"/>
      <c r="G2" s="60"/>
      <c r="H2" s="60"/>
      <c r="I2" s="60"/>
    </row>
    <row r="3" ht="14.25">
      <c r="B3" s="60" t="s">
        <v>131</v>
      </c>
      <c r="C3" s="60"/>
      <c r="D3" s="60"/>
      <c r="E3" s="60"/>
      <c r="F3" s="60"/>
      <c r="G3" s="60"/>
      <c r="H3" s="60"/>
      <c r="I3" s="60"/>
    </row>
    <row r="4" ht="14.25">
      <c r="B4" s="60"/>
      <c r="C4" s="60"/>
      <c r="D4" s="60"/>
      <c r="E4" s="60"/>
      <c r="F4" s="60"/>
      <c r="G4" s="60"/>
      <c r="H4" s="60"/>
      <c r="I4" s="60"/>
    </row>
    <row r="5" ht="14.25">
      <c r="B5" s="60"/>
      <c r="C5" s="61" t="s">
        <v>132</v>
      </c>
      <c r="D5" s="61" t="s">
        <v>133</v>
      </c>
      <c r="E5" s="61" t="s">
        <v>134</v>
      </c>
    </row>
    <row r="6" ht="14.25">
      <c r="B6" s="62" t="s">
        <v>135</v>
      </c>
      <c r="C6" s="61">
        <v>6364</v>
      </c>
      <c r="D6" s="61">
        <v>5580</v>
      </c>
      <c r="E6" s="61">
        <v>4796</v>
      </c>
    </row>
    <row r="7" ht="14.25">
      <c r="B7" s="62" t="s">
        <v>136</v>
      </c>
      <c r="C7" s="61">
        <v>5806</v>
      </c>
      <c r="D7" s="61">
        <v>5327</v>
      </c>
      <c r="E7" s="61">
        <v>4544</v>
      </c>
    </row>
    <row r="8" ht="14.25">
      <c r="B8" s="62" t="s">
        <v>137</v>
      </c>
      <c r="C8" s="61">
        <v>5925</v>
      </c>
      <c r="D8" s="61">
        <v>5106</v>
      </c>
    </row>
    <row r="9" ht="14.25">
      <c r="B9" s="62" t="s">
        <v>138</v>
      </c>
      <c r="C9" s="61">
        <v>5871</v>
      </c>
      <c r="D9" s="61">
        <v>5175</v>
      </c>
    </row>
    <row r="12" ht="14.25">
      <c r="B12" s="63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DocSecurity>0</DocSecurity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</dc:creator>
  <dc:description/>
  <dc:language>fr-FR</dc:language>
  <cp:lastModifiedBy>David Xu (david.xu@universite-paris-saclay.fr)</cp:lastModifiedBy>
  <cp:revision>12</cp:revision>
  <dcterms:created xsi:type="dcterms:W3CDTF">2005-04-10T21:35:02Z</dcterms:created>
  <dcterms:modified xsi:type="dcterms:W3CDTF">2024-03-19T17:12:01Z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