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023233cb9d01f98/Desktop/excel projects/"/>
    </mc:Choice>
  </mc:AlternateContent>
  <xr:revisionPtr revIDLastSave="722" documentId="11_C76C496B6786661C39DB1955CD169063594B8222" xr6:coauthVersionLast="47" xr6:coauthVersionMax="47" xr10:uidLastSave="{D92B4B4C-950A-45BD-91CD-7D4C80C41271}"/>
  <bookViews>
    <workbookView minimized="1" xWindow="390" yWindow="390" windowWidth="18000" windowHeight="9270" activeTab="3" xr2:uid="{00000000-000D-0000-FFFF-FFFF00000000}"/>
  </bookViews>
  <sheets>
    <sheet name="Naive Approach " sheetId="3" r:id="rId1"/>
    <sheet name="Moving Average" sheetId="2" r:id="rId2"/>
    <sheet name="Exponential Smoothing Approach" sheetId="4" r:id="rId3"/>
    <sheet name="Simple Linear Regression" sheetId="5" r:id="rId4"/>
    <sheet name="Result" sheetId="6" r:id="rId5"/>
    <sheet name="Sheet7" sheetId="8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J7" i="6"/>
  <c r="J6" i="6"/>
  <c r="J5" i="6"/>
  <c r="I8" i="6"/>
  <c r="H8" i="6"/>
  <c r="G8" i="6"/>
  <c r="I7" i="6"/>
  <c r="H7" i="6"/>
  <c r="G7" i="6"/>
  <c r="I6" i="6"/>
  <c r="H6" i="6"/>
  <c r="G6" i="6"/>
  <c r="I5" i="6"/>
  <c r="H5" i="6"/>
  <c r="G5" i="6"/>
  <c r="C33" i="6"/>
  <c r="C24" i="6"/>
  <c r="C15" i="6"/>
  <c r="C6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2" i="5"/>
  <c r="S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2" i="5"/>
  <c r="C169" i="8"/>
  <c r="C171" i="8"/>
  <c r="C173" i="8"/>
  <c r="C175" i="8"/>
  <c r="C177" i="8"/>
  <c r="C179" i="8"/>
  <c r="C181" i="8"/>
  <c r="C183" i="8"/>
  <c r="C185" i="8"/>
  <c r="C187" i="8"/>
  <c r="C189" i="8"/>
  <c r="C191" i="8"/>
  <c r="C193" i="8"/>
  <c r="C195" i="8"/>
  <c r="C197" i="8"/>
  <c r="C199" i="8"/>
  <c r="C201" i="8"/>
  <c r="C203" i="8"/>
  <c r="C205" i="8"/>
  <c r="C207" i="8"/>
  <c r="C209" i="8"/>
  <c r="H3" i="8"/>
  <c r="H5" i="8"/>
  <c r="H7" i="8"/>
  <c r="C170" i="8"/>
  <c r="C172" i="8"/>
  <c r="C174" i="8"/>
  <c r="C176" i="8"/>
  <c r="C178" i="8"/>
  <c r="C180" i="8"/>
  <c r="C182" i="8"/>
  <c r="C184" i="8"/>
  <c r="C186" i="8"/>
  <c r="C188" i="8"/>
  <c r="C190" i="8"/>
  <c r="C192" i="8"/>
  <c r="C194" i="8"/>
  <c r="C196" i="8"/>
  <c r="C198" i="8"/>
  <c r="C200" i="8"/>
  <c r="C202" i="8"/>
  <c r="C204" i="8"/>
  <c r="C206" i="8"/>
  <c r="C208" i="8"/>
  <c r="H2" i="8"/>
  <c r="H6" i="8"/>
  <c r="H4" i="8"/>
  <c r="H8" i="8"/>
  <c r="O2" i="5" l="1"/>
  <c r="N2" i="5"/>
  <c r="L9" i="4"/>
  <c r="L8" i="4"/>
  <c r="L7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3" i="4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3" i="4"/>
  <c r="L11" i="2"/>
  <c r="L10" i="2"/>
  <c r="L9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5" i="2"/>
  <c r="C168" i="3"/>
  <c r="D168" i="3" s="1"/>
  <c r="E168" i="3" s="1"/>
  <c r="D167" i="3"/>
  <c r="E167" i="3" s="1"/>
  <c r="G167" i="3" s="1"/>
  <c r="C167" i="3"/>
  <c r="C166" i="3"/>
  <c r="D166" i="3" s="1"/>
  <c r="E166" i="3" s="1"/>
  <c r="D165" i="3"/>
  <c r="E165" i="3" s="1"/>
  <c r="G165" i="3" s="1"/>
  <c r="C165" i="3"/>
  <c r="C164" i="3"/>
  <c r="D164" i="3" s="1"/>
  <c r="E164" i="3" s="1"/>
  <c r="D163" i="3"/>
  <c r="E163" i="3" s="1"/>
  <c r="G163" i="3" s="1"/>
  <c r="C163" i="3"/>
  <c r="C162" i="3"/>
  <c r="D162" i="3" s="1"/>
  <c r="E162" i="3" s="1"/>
  <c r="D161" i="3"/>
  <c r="E161" i="3" s="1"/>
  <c r="G161" i="3" s="1"/>
  <c r="C161" i="3"/>
  <c r="C160" i="3"/>
  <c r="D160" i="3" s="1"/>
  <c r="E160" i="3" s="1"/>
  <c r="D159" i="3"/>
  <c r="E159" i="3" s="1"/>
  <c r="G159" i="3" s="1"/>
  <c r="C159" i="3"/>
  <c r="C158" i="3"/>
  <c r="D158" i="3" s="1"/>
  <c r="E158" i="3" s="1"/>
  <c r="D157" i="3"/>
  <c r="E157" i="3" s="1"/>
  <c r="G157" i="3" s="1"/>
  <c r="C157" i="3"/>
  <c r="C156" i="3"/>
  <c r="D156" i="3" s="1"/>
  <c r="E156" i="3" s="1"/>
  <c r="D155" i="3"/>
  <c r="E155" i="3" s="1"/>
  <c r="G155" i="3" s="1"/>
  <c r="C155" i="3"/>
  <c r="C154" i="3"/>
  <c r="D154" i="3" s="1"/>
  <c r="E154" i="3" s="1"/>
  <c r="D153" i="3"/>
  <c r="E153" i="3" s="1"/>
  <c r="G153" i="3" s="1"/>
  <c r="C153" i="3"/>
  <c r="C152" i="3"/>
  <c r="D152" i="3" s="1"/>
  <c r="E152" i="3" s="1"/>
  <c r="D151" i="3"/>
  <c r="E151" i="3" s="1"/>
  <c r="G151" i="3" s="1"/>
  <c r="C151" i="3"/>
  <c r="C150" i="3"/>
  <c r="D150" i="3" s="1"/>
  <c r="E150" i="3" s="1"/>
  <c r="D149" i="3"/>
  <c r="E149" i="3" s="1"/>
  <c r="G149" i="3" s="1"/>
  <c r="C149" i="3"/>
  <c r="C148" i="3"/>
  <c r="D148" i="3" s="1"/>
  <c r="E148" i="3" s="1"/>
  <c r="D147" i="3"/>
  <c r="E147" i="3" s="1"/>
  <c r="G147" i="3" s="1"/>
  <c r="C147" i="3"/>
  <c r="C146" i="3"/>
  <c r="D146" i="3" s="1"/>
  <c r="E146" i="3" s="1"/>
  <c r="D145" i="3"/>
  <c r="E145" i="3" s="1"/>
  <c r="G145" i="3" s="1"/>
  <c r="C145" i="3"/>
  <c r="C144" i="3"/>
  <c r="D144" i="3" s="1"/>
  <c r="E144" i="3" s="1"/>
  <c r="D143" i="3"/>
  <c r="E143" i="3" s="1"/>
  <c r="G143" i="3" s="1"/>
  <c r="C143" i="3"/>
  <c r="C142" i="3"/>
  <c r="D142" i="3" s="1"/>
  <c r="E142" i="3" s="1"/>
  <c r="D141" i="3"/>
  <c r="E141" i="3" s="1"/>
  <c r="G141" i="3" s="1"/>
  <c r="C141" i="3"/>
  <c r="C140" i="3"/>
  <c r="D140" i="3" s="1"/>
  <c r="E140" i="3" s="1"/>
  <c r="D139" i="3"/>
  <c r="E139" i="3" s="1"/>
  <c r="G139" i="3" s="1"/>
  <c r="C139" i="3"/>
  <c r="C138" i="3"/>
  <c r="D138" i="3" s="1"/>
  <c r="E138" i="3" s="1"/>
  <c r="D137" i="3"/>
  <c r="E137" i="3" s="1"/>
  <c r="C137" i="3"/>
  <c r="C136" i="3"/>
  <c r="D136" i="3" s="1"/>
  <c r="E136" i="3" s="1"/>
  <c r="F136" i="3" s="1"/>
  <c r="D135" i="3"/>
  <c r="E135" i="3" s="1"/>
  <c r="C135" i="3"/>
  <c r="C134" i="3"/>
  <c r="D134" i="3" s="1"/>
  <c r="E134" i="3" s="1"/>
  <c r="F134" i="3" s="1"/>
  <c r="D133" i="3"/>
  <c r="E133" i="3" s="1"/>
  <c r="C133" i="3"/>
  <c r="C132" i="3"/>
  <c r="D132" i="3" s="1"/>
  <c r="E132" i="3" s="1"/>
  <c r="F132" i="3" s="1"/>
  <c r="D131" i="3"/>
  <c r="E131" i="3" s="1"/>
  <c r="C131" i="3"/>
  <c r="C130" i="3"/>
  <c r="D130" i="3" s="1"/>
  <c r="E130" i="3" s="1"/>
  <c r="F130" i="3" s="1"/>
  <c r="D129" i="3"/>
  <c r="E129" i="3" s="1"/>
  <c r="C129" i="3"/>
  <c r="C128" i="3"/>
  <c r="D128" i="3" s="1"/>
  <c r="E128" i="3" s="1"/>
  <c r="F128" i="3" s="1"/>
  <c r="D127" i="3"/>
  <c r="E127" i="3" s="1"/>
  <c r="C127" i="3"/>
  <c r="D126" i="3"/>
  <c r="E126" i="3" s="1"/>
  <c r="F126" i="3" s="1"/>
  <c r="C126" i="3"/>
  <c r="C125" i="3"/>
  <c r="D125" i="3" s="1"/>
  <c r="E125" i="3" s="1"/>
  <c r="D124" i="3"/>
  <c r="E124" i="3" s="1"/>
  <c r="G124" i="3" s="1"/>
  <c r="C124" i="3"/>
  <c r="C123" i="3"/>
  <c r="D123" i="3" s="1"/>
  <c r="E123" i="3" s="1"/>
  <c r="D122" i="3"/>
  <c r="E122" i="3" s="1"/>
  <c r="G122" i="3" s="1"/>
  <c r="C122" i="3"/>
  <c r="C121" i="3"/>
  <c r="D121" i="3" s="1"/>
  <c r="E121" i="3" s="1"/>
  <c r="D120" i="3"/>
  <c r="E120" i="3" s="1"/>
  <c r="G120" i="3" s="1"/>
  <c r="C120" i="3"/>
  <c r="C119" i="3"/>
  <c r="D119" i="3" s="1"/>
  <c r="E119" i="3" s="1"/>
  <c r="D118" i="3"/>
  <c r="E118" i="3" s="1"/>
  <c r="G118" i="3" s="1"/>
  <c r="C118" i="3"/>
  <c r="C117" i="3"/>
  <c r="D117" i="3" s="1"/>
  <c r="E117" i="3" s="1"/>
  <c r="D116" i="3"/>
  <c r="E116" i="3" s="1"/>
  <c r="G116" i="3" s="1"/>
  <c r="C116" i="3"/>
  <c r="C115" i="3"/>
  <c r="D115" i="3" s="1"/>
  <c r="E115" i="3" s="1"/>
  <c r="D114" i="3"/>
  <c r="E114" i="3" s="1"/>
  <c r="G114" i="3" s="1"/>
  <c r="C114" i="3"/>
  <c r="C113" i="3"/>
  <c r="D113" i="3" s="1"/>
  <c r="E113" i="3" s="1"/>
  <c r="D112" i="3"/>
  <c r="E112" i="3" s="1"/>
  <c r="G112" i="3" s="1"/>
  <c r="C112" i="3"/>
  <c r="C111" i="3"/>
  <c r="D111" i="3" s="1"/>
  <c r="E111" i="3" s="1"/>
  <c r="D110" i="3"/>
  <c r="E110" i="3" s="1"/>
  <c r="G110" i="3" s="1"/>
  <c r="C110" i="3"/>
  <c r="C109" i="3"/>
  <c r="D109" i="3" s="1"/>
  <c r="E109" i="3" s="1"/>
  <c r="D108" i="3"/>
  <c r="E108" i="3" s="1"/>
  <c r="G108" i="3" s="1"/>
  <c r="C108" i="3"/>
  <c r="C107" i="3"/>
  <c r="D107" i="3" s="1"/>
  <c r="E107" i="3" s="1"/>
  <c r="D106" i="3"/>
  <c r="E106" i="3" s="1"/>
  <c r="G106" i="3" s="1"/>
  <c r="C106" i="3"/>
  <c r="C105" i="3"/>
  <c r="D105" i="3" s="1"/>
  <c r="E105" i="3" s="1"/>
  <c r="D104" i="3"/>
  <c r="E104" i="3" s="1"/>
  <c r="C104" i="3"/>
  <c r="C103" i="3"/>
  <c r="D103" i="3" s="1"/>
  <c r="E103" i="3" s="1"/>
  <c r="D102" i="3"/>
  <c r="E102" i="3" s="1"/>
  <c r="C102" i="3"/>
  <c r="C101" i="3"/>
  <c r="D101" i="3" s="1"/>
  <c r="E101" i="3" s="1"/>
  <c r="D100" i="3"/>
  <c r="E100" i="3" s="1"/>
  <c r="C100" i="3"/>
  <c r="C99" i="3"/>
  <c r="D99" i="3" s="1"/>
  <c r="E99" i="3" s="1"/>
  <c r="D98" i="3"/>
  <c r="E98" i="3" s="1"/>
  <c r="C98" i="3"/>
  <c r="C97" i="3"/>
  <c r="D97" i="3" s="1"/>
  <c r="E97" i="3" s="1"/>
  <c r="D96" i="3"/>
  <c r="E96" i="3" s="1"/>
  <c r="C96" i="3"/>
  <c r="C95" i="3"/>
  <c r="D95" i="3" s="1"/>
  <c r="E95" i="3" s="1"/>
  <c r="D94" i="3"/>
  <c r="E94" i="3" s="1"/>
  <c r="C94" i="3"/>
  <c r="C93" i="3"/>
  <c r="D93" i="3" s="1"/>
  <c r="E93" i="3" s="1"/>
  <c r="D92" i="3"/>
  <c r="E92" i="3" s="1"/>
  <c r="C92" i="3"/>
  <c r="C91" i="3"/>
  <c r="D91" i="3" s="1"/>
  <c r="E91" i="3" s="1"/>
  <c r="D90" i="3"/>
  <c r="E90" i="3" s="1"/>
  <c r="C90" i="3"/>
  <c r="C89" i="3"/>
  <c r="D89" i="3" s="1"/>
  <c r="E89" i="3" s="1"/>
  <c r="D88" i="3"/>
  <c r="E88" i="3" s="1"/>
  <c r="C88" i="3"/>
  <c r="C87" i="3"/>
  <c r="D87" i="3" s="1"/>
  <c r="E87" i="3" s="1"/>
  <c r="D86" i="3"/>
  <c r="E86" i="3" s="1"/>
  <c r="C86" i="3"/>
  <c r="C85" i="3"/>
  <c r="D85" i="3" s="1"/>
  <c r="E85" i="3" s="1"/>
  <c r="D84" i="3"/>
  <c r="E84" i="3" s="1"/>
  <c r="C84" i="3"/>
  <c r="C83" i="3"/>
  <c r="D83" i="3" s="1"/>
  <c r="E83" i="3" s="1"/>
  <c r="D82" i="3"/>
  <c r="E82" i="3" s="1"/>
  <c r="C82" i="3"/>
  <c r="C81" i="3"/>
  <c r="D81" i="3" s="1"/>
  <c r="E81" i="3" s="1"/>
  <c r="D80" i="3"/>
  <c r="E80" i="3" s="1"/>
  <c r="C80" i="3"/>
  <c r="C79" i="3"/>
  <c r="D79" i="3" s="1"/>
  <c r="E79" i="3" s="1"/>
  <c r="D78" i="3"/>
  <c r="E78" i="3" s="1"/>
  <c r="C78" i="3"/>
  <c r="C77" i="3"/>
  <c r="D77" i="3" s="1"/>
  <c r="E77" i="3" s="1"/>
  <c r="D76" i="3"/>
  <c r="E76" i="3" s="1"/>
  <c r="C76" i="3"/>
  <c r="C75" i="3"/>
  <c r="D75" i="3" s="1"/>
  <c r="E75" i="3" s="1"/>
  <c r="D74" i="3"/>
  <c r="E74" i="3" s="1"/>
  <c r="C74" i="3"/>
  <c r="C73" i="3"/>
  <c r="D73" i="3" s="1"/>
  <c r="E73" i="3" s="1"/>
  <c r="D72" i="3"/>
  <c r="E72" i="3" s="1"/>
  <c r="C72" i="3"/>
  <c r="C71" i="3"/>
  <c r="D71" i="3" s="1"/>
  <c r="E71" i="3" s="1"/>
  <c r="D70" i="3"/>
  <c r="E70" i="3" s="1"/>
  <c r="C70" i="3"/>
  <c r="C69" i="3"/>
  <c r="D69" i="3" s="1"/>
  <c r="E69" i="3" s="1"/>
  <c r="D68" i="3"/>
  <c r="E68" i="3" s="1"/>
  <c r="C68" i="3"/>
  <c r="C67" i="3"/>
  <c r="D67" i="3" s="1"/>
  <c r="E67" i="3" s="1"/>
  <c r="D66" i="3"/>
  <c r="E66" i="3" s="1"/>
  <c r="C66" i="3"/>
  <c r="C65" i="3"/>
  <c r="D65" i="3" s="1"/>
  <c r="E65" i="3" s="1"/>
  <c r="D64" i="3"/>
  <c r="E64" i="3" s="1"/>
  <c r="C64" i="3"/>
  <c r="C63" i="3"/>
  <c r="D63" i="3" s="1"/>
  <c r="E63" i="3" s="1"/>
  <c r="D62" i="3"/>
  <c r="E62" i="3" s="1"/>
  <c r="C62" i="3"/>
  <c r="C61" i="3"/>
  <c r="D61" i="3" s="1"/>
  <c r="E61" i="3" s="1"/>
  <c r="D60" i="3"/>
  <c r="E60" i="3" s="1"/>
  <c r="G60" i="3" s="1"/>
  <c r="C60" i="3"/>
  <c r="C59" i="3"/>
  <c r="D59" i="3" s="1"/>
  <c r="E59" i="3" s="1"/>
  <c r="D58" i="3"/>
  <c r="E58" i="3" s="1"/>
  <c r="G58" i="3" s="1"/>
  <c r="C58" i="3"/>
  <c r="C57" i="3"/>
  <c r="D57" i="3" s="1"/>
  <c r="E57" i="3" s="1"/>
  <c r="D56" i="3"/>
  <c r="E56" i="3" s="1"/>
  <c r="G56" i="3" s="1"/>
  <c r="C56" i="3"/>
  <c r="C55" i="3"/>
  <c r="D55" i="3" s="1"/>
  <c r="E55" i="3" s="1"/>
  <c r="D54" i="3"/>
  <c r="E54" i="3" s="1"/>
  <c r="G54" i="3" s="1"/>
  <c r="C54" i="3"/>
  <c r="C53" i="3"/>
  <c r="D53" i="3" s="1"/>
  <c r="E53" i="3" s="1"/>
  <c r="D52" i="3"/>
  <c r="E52" i="3" s="1"/>
  <c r="G52" i="3" s="1"/>
  <c r="C52" i="3"/>
  <c r="C51" i="3"/>
  <c r="D51" i="3" s="1"/>
  <c r="E51" i="3" s="1"/>
  <c r="D50" i="3"/>
  <c r="E50" i="3" s="1"/>
  <c r="G50" i="3" s="1"/>
  <c r="C50" i="3"/>
  <c r="C49" i="3"/>
  <c r="D49" i="3" s="1"/>
  <c r="E49" i="3" s="1"/>
  <c r="D48" i="3"/>
  <c r="E48" i="3" s="1"/>
  <c r="G48" i="3" s="1"/>
  <c r="C48" i="3"/>
  <c r="C47" i="3"/>
  <c r="D47" i="3" s="1"/>
  <c r="E47" i="3" s="1"/>
  <c r="D46" i="3"/>
  <c r="E46" i="3" s="1"/>
  <c r="G46" i="3" s="1"/>
  <c r="C46" i="3"/>
  <c r="C45" i="3"/>
  <c r="D45" i="3" s="1"/>
  <c r="E45" i="3" s="1"/>
  <c r="D44" i="3"/>
  <c r="E44" i="3" s="1"/>
  <c r="G44" i="3" s="1"/>
  <c r="C44" i="3"/>
  <c r="C43" i="3"/>
  <c r="D43" i="3" s="1"/>
  <c r="E43" i="3" s="1"/>
  <c r="D42" i="3"/>
  <c r="E42" i="3" s="1"/>
  <c r="G42" i="3" s="1"/>
  <c r="C42" i="3"/>
  <c r="C41" i="3"/>
  <c r="D41" i="3" s="1"/>
  <c r="E41" i="3" s="1"/>
  <c r="D40" i="3"/>
  <c r="E40" i="3" s="1"/>
  <c r="G40" i="3" s="1"/>
  <c r="C40" i="3"/>
  <c r="C39" i="3"/>
  <c r="D39" i="3" s="1"/>
  <c r="E39" i="3" s="1"/>
  <c r="D38" i="3"/>
  <c r="E38" i="3" s="1"/>
  <c r="G38" i="3" s="1"/>
  <c r="C38" i="3"/>
  <c r="C37" i="3"/>
  <c r="D37" i="3" s="1"/>
  <c r="E37" i="3" s="1"/>
  <c r="D36" i="3"/>
  <c r="E36" i="3" s="1"/>
  <c r="G36" i="3" s="1"/>
  <c r="C36" i="3"/>
  <c r="D35" i="3"/>
  <c r="E35" i="3" s="1"/>
  <c r="C35" i="3"/>
  <c r="C34" i="3"/>
  <c r="D34" i="3" s="1"/>
  <c r="E34" i="3" s="1"/>
  <c r="D33" i="3"/>
  <c r="E33" i="3" s="1"/>
  <c r="C33" i="3"/>
  <c r="C32" i="3"/>
  <c r="D32" i="3" s="1"/>
  <c r="E32" i="3" s="1"/>
  <c r="D31" i="3"/>
  <c r="E31" i="3" s="1"/>
  <c r="C31" i="3"/>
  <c r="C30" i="3"/>
  <c r="D30" i="3" s="1"/>
  <c r="E30" i="3" s="1"/>
  <c r="D29" i="3"/>
  <c r="E29" i="3" s="1"/>
  <c r="C29" i="3"/>
  <c r="C28" i="3"/>
  <c r="D28" i="3" s="1"/>
  <c r="E28" i="3" s="1"/>
  <c r="D27" i="3"/>
  <c r="E27" i="3" s="1"/>
  <c r="C27" i="3"/>
  <c r="C26" i="3"/>
  <c r="D26" i="3" s="1"/>
  <c r="E26" i="3" s="1"/>
  <c r="D25" i="3"/>
  <c r="E25" i="3" s="1"/>
  <c r="C25" i="3"/>
  <c r="C24" i="3"/>
  <c r="D24" i="3" s="1"/>
  <c r="E24" i="3" s="1"/>
  <c r="D23" i="3"/>
  <c r="E23" i="3" s="1"/>
  <c r="C23" i="3"/>
  <c r="C22" i="3"/>
  <c r="D22" i="3" s="1"/>
  <c r="E22" i="3" s="1"/>
  <c r="D21" i="3"/>
  <c r="E21" i="3" s="1"/>
  <c r="C21" i="3"/>
  <c r="C20" i="3"/>
  <c r="D20" i="3" s="1"/>
  <c r="E20" i="3" s="1"/>
  <c r="D19" i="3"/>
  <c r="E19" i="3" s="1"/>
  <c r="C19" i="3"/>
  <c r="C18" i="3"/>
  <c r="D18" i="3" s="1"/>
  <c r="E18" i="3" s="1"/>
  <c r="D17" i="3"/>
  <c r="E17" i="3" s="1"/>
  <c r="C17" i="3"/>
  <c r="C16" i="3"/>
  <c r="D16" i="3" s="1"/>
  <c r="E16" i="3" s="1"/>
  <c r="D15" i="3"/>
  <c r="E15" i="3" s="1"/>
  <c r="C15" i="3"/>
  <c r="C14" i="3"/>
  <c r="D14" i="3" s="1"/>
  <c r="E14" i="3" s="1"/>
  <c r="D13" i="3"/>
  <c r="E13" i="3" s="1"/>
  <c r="C13" i="3"/>
  <c r="D12" i="3"/>
  <c r="E12" i="3" s="1"/>
  <c r="C12" i="3"/>
  <c r="C11" i="3"/>
  <c r="D11" i="3" s="1"/>
  <c r="E11" i="3" s="1"/>
  <c r="D10" i="3"/>
  <c r="E10" i="3" s="1"/>
  <c r="C10" i="3"/>
  <c r="D9" i="3"/>
  <c r="E9" i="3" s="1"/>
  <c r="C9" i="3"/>
  <c r="D8" i="3"/>
  <c r="E8" i="3" s="1"/>
  <c r="C8" i="3"/>
  <c r="D7" i="3"/>
  <c r="E7" i="3" s="1"/>
  <c r="C7" i="3"/>
  <c r="C6" i="3"/>
  <c r="D6" i="3" s="1"/>
  <c r="E6" i="3" s="1"/>
  <c r="D5" i="3"/>
  <c r="E5" i="3" s="1"/>
  <c r="C5" i="3"/>
  <c r="C4" i="3"/>
  <c r="D4" i="3" s="1"/>
  <c r="E4" i="3" s="1"/>
  <c r="D3" i="3"/>
  <c r="E3" i="3" s="1"/>
  <c r="C3" i="3"/>
  <c r="D208" i="8"/>
  <c r="D206" i="8"/>
  <c r="D204" i="8"/>
  <c r="D202" i="8"/>
  <c r="D200" i="8"/>
  <c r="D198" i="8"/>
  <c r="D196" i="8"/>
  <c r="D194" i="8"/>
  <c r="D192" i="8"/>
  <c r="D190" i="8"/>
  <c r="D188" i="8"/>
  <c r="D186" i="8"/>
  <c r="D184" i="8"/>
  <c r="D182" i="8"/>
  <c r="D180" i="8"/>
  <c r="D178" i="8"/>
  <c r="D176" i="8"/>
  <c r="D174" i="8"/>
  <c r="D172" i="8"/>
  <c r="D170" i="8"/>
  <c r="E209" i="8"/>
  <c r="E207" i="8"/>
  <c r="E205" i="8"/>
  <c r="E203" i="8"/>
  <c r="E201" i="8"/>
  <c r="E199" i="8"/>
  <c r="E197" i="8"/>
  <c r="E195" i="8"/>
  <c r="E193" i="8"/>
  <c r="E191" i="8"/>
  <c r="E189" i="8"/>
  <c r="E187" i="8"/>
  <c r="E185" i="8"/>
  <c r="E183" i="8"/>
  <c r="E181" i="8"/>
  <c r="E179" i="8"/>
  <c r="E177" i="8"/>
  <c r="E175" i="8"/>
  <c r="E173" i="8"/>
  <c r="E171" i="8"/>
  <c r="E169" i="8"/>
  <c r="E208" i="8"/>
  <c r="E206" i="8"/>
  <c r="E204" i="8"/>
  <c r="E202" i="8"/>
  <c r="E200" i="8"/>
  <c r="E198" i="8"/>
  <c r="E196" i="8"/>
  <c r="E194" i="8"/>
  <c r="E192" i="8"/>
  <c r="E190" i="8"/>
  <c r="E188" i="8"/>
  <c r="E186" i="8"/>
  <c r="E184" i="8"/>
  <c r="E182" i="8"/>
  <c r="E180" i="8"/>
  <c r="E178" i="8"/>
  <c r="E176" i="8"/>
  <c r="E174" i="8"/>
  <c r="E172" i="8"/>
  <c r="E170" i="8"/>
  <c r="D209" i="8"/>
  <c r="D207" i="8"/>
  <c r="D205" i="8"/>
  <c r="D203" i="8"/>
  <c r="D201" i="8"/>
  <c r="D199" i="8"/>
  <c r="D197" i="8"/>
  <c r="D195" i="8"/>
  <c r="D193" i="8"/>
  <c r="D191" i="8"/>
  <c r="D189" i="8"/>
  <c r="D187" i="8"/>
  <c r="D185" i="8"/>
  <c r="D183" i="8"/>
  <c r="D181" i="8"/>
  <c r="D179" i="8"/>
  <c r="D177" i="8"/>
  <c r="D175" i="8"/>
  <c r="D173" i="8"/>
  <c r="D171" i="8"/>
  <c r="D169" i="8"/>
  <c r="E8" i="5" l="1"/>
  <c r="E4" i="5"/>
  <c r="E168" i="5"/>
  <c r="K168" i="5" s="1"/>
  <c r="E160" i="5"/>
  <c r="K160" i="5" s="1"/>
  <c r="E152" i="5"/>
  <c r="K152" i="5" s="1"/>
  <c r="E144" i="5"/>
  <c r="E136" i="5"/>
  <c r="K136" i="5" s="1"/>
  <c r="E128" i="5"/>
  <c r="K128" i="5" s="1"/>
  <c r="E120" i="5"/>
  <c r="K120" i="5" s="1"/>
  <c r="E112" i="5"/>
  <c r="E104" i="5"/>
  <c r="K104" i="5" s="1"/>
  <c r="E96" i="5"/>
  <c r="K96" i="5" s="1"/>
  <c r="E88" i="5"/>
  <c r="K88" i="5" s="1"/>
  <c r="E80" i="5"/>
  <c r="E72" i="5"/>
  <c r="K72" i="5" s="1"/>
  <c r="E64" i="5"/>
  <c r="E56" i="5"/>
  <c r="K56" i="5" s="1"/>
  <c r="E48" i="5"/>
  <c r="E40" i="5"/>
  <c r="K40" i="5" s="1"/>
  <c r="E32" i="5"/>
  <c r="E24" i="5"/>
  <c r="K24" i="5" s="1"/>
  <c r="E16" i="5"/>
  <c r="E164" i="5"/>
  <c r="K164" i="5" s="1"/>
  <c r="E156" i="5"/>
  <c r="E148" i="5"/>
  <c r="K148" i="5" s="1"/>
  <c r="E140" i="5"/>
  <c r="K140" i="5" s="1"/>
  <c r="E132" i="5"/>
  <c r="K132" i="5" s="1"/>
  <c r="E124" i="5"/>
  <c r="E116" i="5"/>
  <c r="K116" i="5" s="1"/>
  <c r="E108" i="5"/>
  <c r="K108" i="5" s="1"/>
  <c r="E100" i="5"/>
  <c r="K100" i="5" s="1"/>
  <c r="E92" i="5"/>
  <c r="E84" i="5"/>
  <c r="K84" i="5" s="1"/>
  <c r="E76" i="5"/>
  <c r="E68" i="5"/>
  <c r="K68" i="5" s="1"/>
  <c r="E60" i="5"/>
  <c r="E52" i="5"/>
  <c r="K52" i="5" s="1"/>
  <c r="E44" i="5"/>
  <c r="E36" i="5"/>
  <c r="K36" i="5" s="1"/>
  <c r="E28" i="5"/>
  <c r="E20" i="5"/>
  <c r="K20" i="5" s="1"/>
  <c r="E12" i="5"/>
  <c r="K144" i="5"/>
  <c r="K112" i="5"/>
  <c r="K156" i="5"/>
  <c r="K124" i="5"/>
  <c r="K92" i="5"/>
  <c r="K76" i="5"/>
  <c r="K60" i="5"/>
  <c r="K44" i="5"/>
  <c r="K28" i="5"/>
  <c r="K12" i="5"/>
  <c r="K8" i="5"/>
  <c r="E3" i="5"/>
  <c r="E5" i="5"/>
  <c r="E7" i="5"/>
  <c r="E9" i="5"/>
  <c r="E11" i="5"/>
  <c r="E13" i="5"/>
  <c r="E15" i="5"/>
  <c r="E17" i="5"/>
  <c r="E19" i="5"/>
  <c r="E21" i="5"/>
  <c r="E23" i="5"/>
  <c r="E25" i="5"/>
  <c r="E27" i="5"/>
  <c r="E29" i="5"/>
  <c r="E31" i="5"/>
  <c r="E33" i="5"/>
  <c r="E35" i="5"/>
  <c r="E37" i="5"/>
  <c r="E39" i="5"/>
  <c r="E41" i="5"/>
  <c r="E43" i="5"/>
  <c r="E45" i="5"/>
  <c r="E47" i="5"/>
  <c r="E49" i="5"/>
  <c r="E51" i="5"/>
  <c r="E53" i="5"/>
  <c r="E55" i="5"/>
  <c r="E57" i="5"/>
  <c r="E59" i="5"/>
  <c r="E61" i="5"/>
  <c r="E63" i="5"/>
  <c r="E65" i="5"/>
  <c r="E67" i="5"/>
  <c r="E69" i="5"/>
  <c r="E71" i="5"/>
  <c r="E73" i="5"/>
  <c r="E75" i="5"/>
  <c r="E77" i="5"/>
  <c r="E79" i="5"/>
  <c r="E81" i="5"/>
  <c r="E83" i="5"/>
  <c r="E85" i="5"/>
  <c r="E87" i="5"/>
  <c r="E89" i="5"/>
  <c r="E91" i="5"/>
  <c r="E93" i="5"/>
  <c r="E95" i="5"/>
  <c r="E97" i="5"/>
  <c r="E99" i="5"/>
  <c r="E101" i="5"/>
  <c r="E103" i="5"/>
  <c r="E105" i="5"/>
  <c r="E107" i="5"/>
  <c r="E109" i="5"/>
  <c r="E111" i="5"/>
  <c r="E113" i="5"/>
  <c r="E115" i="5"/>
  <c r="E117" i="5"/>
  <c r="E119" i="5"/>
  <c r="E121" i="5"/>
  <c r="E123" i="5"/>
  <c r="E125" i="5"/>
  <c r="E127" i="5"/>
  <c r="E129" i="5"/>
  <c r="E131" i="5"/>
  <c r="E133" i="5"/>
  <c r="E135" i="5"/>
  <c r="E137" i="5"/>
  <c r="E139" i="5"/>
  <c r="E141" i="5"/>
  <c r="E143" i="5"/>
  <c r="E145" i="5"/>
  <c r="E147" i="5"/>
  <c r="E149" i="5"/>
  <c r="E151" i="5"/>
  <c r="E153" i="5"/>
  <c r="E155" i="5"/>
  <c r="E157" i="5"/>
  <c r="E159" i="5"/>
  <c r="E161" i="5"/>
  <c r="E163" i="5"/>
  <c r="E165" i="5"/>
  <c r="E167" i="5"/>
  <c r="E2" i="5"/>
  <c r="I2" i="5" s="1"/>
  <c r="K2" i="5" s="1"/>
  <c r="E166" i="5"/>
  <c r="E162" i="5"/>
  <c r="E158" i="5"/>
  <c r="E154" i="5"/>
  <c r="E150" i="5"/>
  <c r="E146" i="5"/>
  <c r="E142" i="5"/>
  <c r="E138" i="5"/>
  <c r="E134" i="5"/>
  <c r="E130" i="5"/>
  <c r="E126" i="5"/>
  <c r="E122" i="5"/>
  <c r="E118" i="5"/>
  <c r="E114" i="5"/>
  <c r="E110" i="5"/>
  <c r="E106" i="5"/>
  <c r="E102" i="5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E6" i="5"/>
  <c r="L14" i="2"/>
  <c r="F4" i="3"/>
  <c r="G4" i="3"/>
  <c r="G5" i="3"/>
  <c r="F5" i="3"/>
  <c r="F11" i="3"/>
  <c r="G11" i="3"/>
  <c r="G12" i="3"/>
  <c r="F12" i="3"/>
  <c r="G13" i="3"/>
  <c r="F13" i="3"/>
  <c r="F16" i="3"/>
  <c r="G16" i="3"/>
  <c r="G17" i="3"/>
  <c r="F17" i="3"/>
  <c r="F20" i="3"/>
  <c r="G20" i="3"/>
  <c r="G21" i="3"/>
  <c r="F21" i="3"/>
  <c r="F24" i="3"/>
  <c r="G24" i="3"/>
  <c r="G25" i="3"/>
  <c r="F25" i="3"/>
  <c r="F28" i="3"/>
  <c r="G28" i="3"/>
  <c r="G29" i="3"/>
  <c r="F29" i="3"/>
  <c r="F32" i="3"/>
  <c r="G32" i="3"/>
  <c r="G33" i="3"/>
  <c r="F33" i="3"/>
  <c r="F37" i="3"/>
  <c r="G37" i="3"/>
  <c r="F41" i="3"/>
  <c r="G41" i="3"/>
  <c r="F45" i="3"/>
  <c r="G45" i="3"/>
  <c r="F49" i="3"/>
  <c r="G49" i="3"/>
  <c r="F53" i="3"/>
  <c r="G53" i="3"/>
  <c r="F57" i="3"/>
  <c r="G57" i="3"/>
  <c r="F61" i="3"/>
  <c r="G61" i="3"/>
  <c r="G3" i="3"/>
  <c r="K7" i="3"/>
  <c r="F3" i="3"/>
  <c r="F6" i="3"/>
  <c r="G6" i="3"/>
  <c r="G7" i="3"/>
  <c r="F7" i="3"/>
  <c r="G8" i="3"/>
  <c r="F8" i="3"/>
  <c r="G9" i="3"/>
  <c r="F9" i="3"/>
  <c r="G10" i="3"/>
  <c r="F10" i="3"/>
  <c r="F14" i="3"/>
  <c r="G14" i="3"/>
  <c r="G15" i="3"/>
  <c r="F15" i="3"/>
  <c r="F18" i="3"/>
  <c r="G18" i="3"/>
  <c r="G19" i="3"/>
  <c r="F19" i="3"/>
  <c r="F22" i="3"/>
  <c r="G22" i="3"/>
  <c r="G23" i="3"/>
  <c r="F23" i="3"/>
  <c r="F26" i="3"/>
  <c r="G26" i="3"/>
  <c r="G27" i="3"/>
  <c r="F27" i="3"/>
  <c r="F30" i="3"/>
  <c r="G30" i="3"/>
  <c r="G31" i="3"/>
  <c r="F31" i="3"/>
  <c r="F34" i="3"/>
  <c r="G34" i="3"/>
  <c r="F35" i="3"/>
  <c r="G35" i="3"/>
  <c r="F39" i="3"/>
  <c r="G39" i="3"/>
  <c r="F43" i="3"/>
  <c r="G43" i="3"/>
  <c r="F47" i="3"/>
  <c r="G47" i="3"/>
  <c r="F51" i="3"/>
  <c r="G51" i="3"/>
  <c r="F55" i="3"/>
  <c r="G55" i="3"/>
  <c r="F59" i="3"/>
  <c r="G59" i="3"/>
  <c r="G62" i="3"/>
  <c r="F62" i="3"/>
  <c r="F65" i="3"/>
  <c r="G65" i="3"/>
  <c r="G66" i="3"/>
  <c r="F66" i="3"/>
  <c r="F69" i="3"/>
  <c r="G69" i="3"/>
  <c r="G70" i="3"/>
  <c r="F70" i="3"/>
  <c r="F73" i="3"/>
  <c r="G73" i="3"/>
  <c r="G74" i="3"/>
  <c r="F74" i="3"/>
  <c r="F77" i="3"/>
  <c r="G77" i="3"/>
  <c r="G78" i="3"/>
  <c r="F78" i="3"/>
  <c r="F81" i="3"/>
  <c r="G81" i="3"/>
  <c r="G82" i="3"/>
  <c r="F82" i="3"/>
  <c r="F85" i="3"/>
  <c r="G85" i="3"/>
  <c r="G86" i="3"/>
  <c r="F86" i="3"/>
  <c r="F89" i="3"/>
  <c r="G89" i="3"/>
  <c r="G90" i="3"/>
  <c r="F90" i="3"/>
  <c r="F93" i="3"/>
  <c r="G93" i="3"/>
  <c r="G94" i="3"/>
  <c r="F94" i="3"/>
  <c r="F97" i="3"/>
  <c r="G97" i="3"/>
  <c r="G98" i="3"/>
  <c r="F98" i="3"/>
  <c r="F101" i="3"/>
  <c r="G101" i="3"/>
  <c r="G102" i="3"/>
  <c r="F102" i="3"/>
  <c r="F105" i="3"/>
  <c r="G105" i="3"/>
  <c r="F109" i="3"/>
  <c r="G109" i="3"/>
  <c r="F113" i="3"/>
  <c r="G113" i="3"/>
  <c r="F117" i="3"/>
  <c r="G117" i="3"/>
  <c r="F121" i="3"/>
  <c r="G121" i="3"/>
  <c r="F125" i="3"/>
  <c r="G125" i="3"/>
  <c r="F36" i="3"/>
  <c r="F38" i="3"/>
  <c r="F40" i="3"/>
  <c r="F42" i="3"/>
  <c r="F44" i="3"/>
  <c r="F46" i="3"/>
  <c r="F48" i="3"/>
  <c r="F50" i="3"/>
  <c r="F52" i="3"/>
  <c r="F54" i="3"/>
  <c r="F56" i="3"/>
  <c r="F58" i="3"/>
  <c r="F60" i="3"/>
  <c r="F63" i="3"/>
  <c r="G63" i="3"/>
  <c r="G64" i="3"/>
  <c r="F64" i="3"/>
  <c r="F67" i="3"/>
  <c r="G67" i="3"/>
  <c r="G68" i="3"/>
  <c r="F68" i="3"/>
  <c r="F71" i="3"/>
  <c r="G71" i="3"/>
  <c r="G72" i="3"/>
  <c r="F72" i="3"/>
  <c r="F75" i="3"/>
  <c r="G75" i="3"/>
  <c r="G76" i="3"/>
  <c r="F76" i="3"/>
  <c r="F79" i="3"/>
  <c r="G79" i="3"/>
  <c r="G80" i="3"/>
  <c r="F80" i="3"/>
  <c r="F83" i="3"/>
  <c r="G83" i="3"/>
  <c r="G84" i="3"/>
  <c r="F84" i="3"/>
  <c r="F87" i="3"/>
  <c r="G87" i="3"/>
  <c r="G88" i="3"/>
  <c r="F88" i="3"/>
  <c r="F91" i="3"/>
  <c r="G91" i="3"/>
  <c r="G92" i="3"/>
  <c r="F92" i="3"/>
  <c r="F95" i="3"/>
  <c r="G95" i="3"/>
  <c r="G96" i="3"/>
  <c r="F96" i="3"/>
  <c r="F99" i="3"/>
  <c r="G99" i="3"/>
  <c r="G100" i="3"/>
  <c r="F100" i="3"/>
  <c r="F103" i="3"/>
  <c r="G103" i="3"/>
  <c r="G104" i="3"/>
  <c r="F104" i="3"/>
  <c r="F107" i="3"/>
  <c r="G107" i="3"/>
  <c r="F111" i="3"/>
  <c r="G111" i="3"/>
  <c r="F115" i="3"/>
  <c r="G115" i="3"/>
  <c r="F119" i="3"/>
  <c r="G119" i="3"/>
  <c r="F123" i="3"/>
  <c r="G123" i="3"/>
  <c r="F138" i="3"/>
  <c r="G138" i="3"/>
  <c r="F142" i="3"/>
  <c r="G142" i="3"/>
  <c r="F146" i="3"/>
  <c r="G146" i="3"/>
  <c r="F150" i="3"/>
  <c r="G150" i="3"/>
  <c r="F154" i="3"/>
  <c r="G154" i="3"/>
  <c r="F158" i="3"/>
  <c r="G158" i="3"/>
  <c r="F162" i="3"/>
  <c r="G162" i="3"/>
  <c r="F166" i="3"/>
  <c r="G166" i="3"/>
  <c r="F106" i="3"/>
  <c r="F108" i="3"/>
  <c r="F110" i="3"/>
  <c r="F112" i="3"/>
  <c r="F114" i="3"/>
  <c r="F116" i="3"/>
  <c r="F118" i="3"/>
  <c r="F120" i="3"/>
  <c r="F122" i="3"/>
  <c r="F124" i="3"/>
  <c r="G126" i="3"/>
  <c r="G127" i="3"/>
  <c r="F127" i="3"/>
  <c r="G128" i="3"/>
  <c r="G129" i="3"/>
  <c r="F129" i="3"/>
  <c r="G130" i="3"/>
  <c r="G131" i="3"/>
  <c r="F131" i="3"/>
  <c r="G132" i="3"/>
  <c r="G133" i="3"/>
  <c r="F133" i="3"/>
  <c r="G134" i="3"/>
  <c r="G135" i="3"/>
  <c r="F135" i="3"/>
  <c r="G136" i="3"/>
  <c r="G137" i="3"/>
  <c r="F137" i="3"/>
  <c r="F140" i="3"/>
  <c r="G140" i="3"/>
  <c r="F144" i="3"/>
  <c r="G144" i="3"/>
  <c r="F148" i="3"/>
  <c r="G148" i="3"/>
  <c r="F152" i="3"/>
  <c r="G152" i="3"/>
  <c r="F156" i="3"/>
  <c r="G156" i="3"/>
  <c r="F160" i="3"/>
  <c r="G160" i="3"/>
  <c r="F164" i="3"/>
  <c r="G164" i="3"/>
  <c r="G168" i="3"/>
  <c r="F168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F167" i="3"/>
  <c r="K4" i="5" l="1"/>
  <c r="K16" i="5"/>
  <c r="K32" i="5"/>
  <c r="K48" i="5"/>
  <c r="K64" i="5"/>
  <c r="K80" i="5"/>
  <c r="K10" i="5"/>
  <c r="K26" i="5"/>
  <c r="K42" i="5"/>
  <c r="K58" i="5"/>
  <c r="K74" i="5"/>
  <c r="K90" i="5"/>
  <c r="K114" i="5"/>
  <c r="K130" i="5"/>
  <c r="K138" i="5"/>
  <c r="K154" i="5"/>
  <c r="K162" i="5"/>
  <c r="K165" i="5"/>
  <c r="K157" i="5"/>
  <c r="K149" i="5"/>
  <c r="K141" i="5"/>
  <c r="K133" i="5"/>
  <c r="K125" i="5"/>
  <c r="K113" i="5"/>
  <c r="K105" i="5"/>
  <c r="K93" i="5"/>
  <c r="K85" i="5"/>
  <c r="K73" i="5"/>
  <c r="K65" i="5"/>
  <c r="K57" i="5"/>
  <c r="K49" i="5"/>
  <c r="K41" i="5"/>
  <c r="K33" i="5"/>
  <c r="K25" i="5"/>
  <c r="K17" i="5"/>
  <c r="K5" i="5"/>
  <c r="K18" i="5"/>
  <c r="K34" i="5"/>
  <c r="K50" i="5"/>
  <c r="K66" i="5"/>
  <c r="K82" i="5"/>
  <c r="K98" i="5"/>
  <c r="K106" i="5"/>
  <c r="K122" i="5"/>
  <c r="K146" i="5"/>
  <c r="J2" i="5"/>
  <c r="K161" i="5"/>
  <c r="K153" i="5"/>
  <c r="K145" i="5"/>
  <c r="K137" i="5"/>
  <c r="K129" i="5"/>
  <c r="K121" i="5"/>
  <c r="K117" i="5"/>
  <c r="K109" i="5"/>
  <c r="K101" i="5"/>
  <c r="K97" i="5"/>
  <c r="K89" i="5"/>
  <c r="K81" i="5"/>
  <c r="K77" i="5"/>
  <c r="K69" i="5"/>
  <c r="K61" i="5"/>
  <c r="K53" i="5"/>
  <c r="K45" i="5"/>
  <c r="K37" i="5"/>
  <c r="K29" i="5"/>
  <c r="K21" i="5"/>
  <c r="K13" i="5"/>
  <c r="K9" i="5"/>
  <c r="O6" i="5"/>
  <c r="K6" i="5"/>
  <c r="K14" i="5"/>
  <c r="K22" i="5"/>
  <c r="K30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67" i="5"/>
  <c r="K163" i="5"/>
  <c r="K159" i="5"/>
  <c r="K155" i="5"/>
  <c r="K151" i="5"/>
  <c r="K147" i="5"/>
  <c r="K143" i="5"/>
  <c r="K139" i="5"/>
  <c r="K135" i="5"/>
  <c r="K131" i="5"/>
  <c r="K127" i="5"/>
  <c r="K123" i="5"/>
  <c r="K119" i="5"/>
  <c r="K115" i="5"/>
  <c r="K111" i="5"/>
  <c r="K107" i="5"/>
  <c r="K103" i="5"/>
  <c r="K99" i="5"/>
  <c r="K95" i="5"/>
  <c r="K91" i="5"/>
  <c r="K87" i="5"/>
  <c r="K83" i="5"/>
  <c r="K79" i="5"/>
  <c r="K75" i="5"/>
  <c r="K71" i="5"/>
  <c r="K67" i="5"/>
  <c r="K63" i="5"/>
  <c r="K59" i="5"/>
  <c r="K55" i="5"/>
  <c r="K51" i="5"/>
  <c r="K47" i="5"/>
  <c r="K43" i="5"/>
  <c r="K39" i="5"/>
  <c r="K35" i="5"/>
  <c r="K31" i="5"/>
  <c r="K27" i="5"/>
  <c r="K23" i="5"/>
  <c r="K19" i="5"/>
  <c r="K15" i="5"/>
  <c r="K11" i="5"/>
  <c r="K7" i="5"/>
  <c r="K3" i="5"/>
  <c r="L12" i="4"/>
  <c r="K8" i="3"/>
  <c r="K9" i="3"/>
  <c r="K12" i="3" s="1"/>
  <c r="O8" i="5" l="1"/>
  <c r="O7" i="5"/>
  <c r="O11" i="5" l="1"/>
</calcChain>
</file>

<file path=xl/sharedStrings.xml><?xml version="1.0" encoding="utf-8"?>
<sst xmlns="http://schemas.openxmlformats.org/spreadsheetml/2006/main" count="846" uniqueCount="226">
  <si>
    <t>Period</t>
  </si>
  <si>
    <t>Crude Oil Imports Monthly (thousand barrels)</t>
  </si>
  <si>
    <t xml:space="preserve">2009 01 </t>
  </si>
  <si>
    <t xml:space="preserve">2009 02 </t>
  </si>
  <si>
    <t xml:space="preserve">2009 03 </t>
  </si>
  <si>
    <t xml:space="preserve">2009 04 </t>
  </si>
  <si>
    <t xml:space="preserve">2009 05 </t>
  </si>
  <si>
    <t xml:space="preserve">2009 06 </t>
  </si>
  <si>
    <t xml:space="preserve">2009 07 </t>
  </si>
  <si>
    <t xml:space="preserve">2009 08 </t>
  </si>
  <si>
    <t xml:space="preserve">2009 09 </t>
  </si>
  <si>
    <t xml:space="preserve">2009 10 </t>
  </si>
  <si>
    <t xml:space="preserve">2009 11 </t>
  </si>
  <si>
    <t xml:space="preserve">2009 12 </t>
  </si>
  <si>
    <t xml:space="preserve">2010 01 </t>
  </si>
  <si>
    <t xml:space="preserve">2010 02 </t>
  </si>
  <si>
    <t xml:space="preserve">2010 03 </t>
  </si>
  <si>
    <t xml:space="preserve">2010 04 </t>
  </si>
  <si>
    <t xml:space="preserve">2010 05 </t>
  </si>
  <si>
    <t xml:space="preserve">2010 06 </t>
  </si>
  <si>
    <t xml:space="preserve">2010 07 </t>
  </si>
  <si>
    <t xml:space="preserve">2010 08 </t>
  </si>
  <si>
    <t xml:space="preserve">2010 09 </t>
  </si>
  <si>
    <t xml:space="preserve">2010 10 </t>
  </si>
  <si>
    <t xml:space="preserve">2010 11 </t>
  </si>
  <si>
    <t xml:space="preserve">2010 12 </t>
  </si>
  <si>
    <t xml:space="preserve">2011 01 </t>
  </si>
  <si>
    <t xml:space="preserve">2011 02 </t>
  </si>
  <si>
    <t xml:space="preserve">2011 03 </t>
  </si>
  <si>
    <t xml:space="preserve">2011 04 </t>
  </si>
  <si>
    <t xml:space="preserve">2011 05 </t>
  </si>
  <si>
    <t xml:space="preserve">2011 06 </t>
  </si>
  <si>
    <t xml:space="preserve">2011 07 </t>
  </si>
  <si>
    <t xml:space="preserve">2011 08 </t>
  </si>
  <si>
    <t xml:space="preserve">2011 09 </t>
  </si>
  <si>
    <t xml:space="preserve">2011 10 </t>
  </si>
  <si>
    <t xml:space="preserve">2011 11 </t>
  </si>
  <si>
    <t xml:space="preserve">2011 12 </t>
  </si>
  <si>
    <t xml:space="preserve">2012 01 </t>
  </si>
  <si>
    <t xml:space="preserve">2012 02 </t>
  </si>
  <si>
    <t xml:space="preserve">2012 03 </t>
  </si>
  <si>
    <t xml:space="preserve">2012 04 </t>
  </si>
  <si>
    <t xml:space="preserve">2012 05 </t>
  </si>
  <si>
    <t xml:space="preserve">2012 06 </t>
  </si>
  <si>
    <t xml:space="preserve">2012 07 </t>
  </si>
  <si>
    <t xml:space="preserve">2012 08 </t>
  </si>
  <si>
    <t xml:space="preserve">2012 09 </t>
  </si>
  <si>
    <t xml:space="preserve">2012 10 </t>
  </si>
  <si>
    <t xml:space="preserve">2012 11 </t>
  </si>
  <si>
    <t xml:space="preserve">2012 12 </t>
  </si>
  <si>
    <t xml:space="preserve">2013 01 </t>
  </si>
  <si>
    <t xml:space="preserve">2013 02 </t>
  </si>
  <si>
    <t xml:space="preserve">2013 03 </t>
  </si>
  <si>
    <t xml:space="preserve">2013 04 </t>
  </si>
  <si>
    <t xml:space="preserve">2013 05 </t>
  </si>
  <si>
    <t xml:space="preserve">2013 06 </t>
  </si>
  <si>
    <t xml:space="preserve">2013 07 </t>
  </si>
  <si>
    <t xml:space="preserve">2013 08 </t>
  </si>
  <si>
    <t xml:space="preserve">2013 09 </t>
  </si>
  <si>
    <t xml:space="preserve">2013 10 </t>
  </si>
  <si>
    <t xml:space="preserve">2013 11 </t>
  </si>
  <si>
    <t xml:space="preserve">2013 12 </t>
  </si>
  <si>
    <t xml:space="preserve">2014 01 </t>
  </si>
  <si>
    <t xml:space="preserve">2014 02 </t>
  </si>
  <si>
    <t xml:space="preserve">2014 03 </t>
  </si>
  <si>
    <t xml:space="preserve">2014 04 </t>
  </si>
  <si>
    <t xml:space="preserve">2014 05 </t>
  </si>
  <si>
    <t xml:space="preserve">2014 06 </t>
  </si>
  <si>
    <t xml:space="preserve">2014 07 </t>
  </si>
  <si>
    <t xml:space="preserve">2014 08 </t>
  </si>
  <si>
    <t xml:space="preserve">2014 09 </t>
  </si>
  <si>
    <t xml:space="preserve">2014 10 </t>
  </si>
  <si>
    <t xml:space="preserve">2014 11 </t>
  </si>
  <si>
    <t xml:space="preserve">2014 12 </t>
  </si>
  <si>
    <t xml:space="preserve">2015 01 </t>
  </si>
  <si>
    <t xml:space="preserve">2015 02 </t>
  </si>
  <si>
    <t xml:space="preserve">2015 03 </t>
  </si>
  <si>
    <t xml:space="preserve">2015 04 </t>
  </si>
  <si>
    <t xml:space="preserve">2015 05 </t>
  </si>
  <si>
    <t xml:space="preserve">2015 06 </t>
  </si>
  <si>
    <t xml:space="preserve">2015 07 </t>
  </si>
  <si>
    <t xml:space="preserve">2015 08 </t>
  </si>
  <si>
    <t xml:space="preserve">2015 09 </t>
  </si>
  <si>
    <t xml:space="preserve">2015 10 </t>
  </si>
  <si>
    <t xml:space="preserve">2015 11 </t>
  </si>
  <si>
    <t xml:space="preserve">2015 12 </t>
  </si>
  <si>
    <t xml:space="preserve">2016 01 </t>
  </si>
  <si>
    <t xml:space="preserve">2016 02 </t>
  </si>
  <si>
    <t xml:space="preserve">2016 03 </t>
  </si>
  <si>
    <t xml:space="preserve">2016 04 </t>
  </si>
  <si>
    <t xml:space="preserve">2016 05 </t>
  </si>
  <si>
    <t xml:space="preserve">2016 06 </t>
  </si>
  <si>
    <t xml:space="preserve">2016 07 </t>
  </si>
  <si>
    <t xml:space="preserve">2016 08 </t>
  </si>
  <si>
    <t xml:space="preserve">2016 09 </t>
  </si>
  <si>
    <t xml:space="preserve">2016 10 </t>
  </si>
  <si>
    <t xml:space="preserve">2016 11 </t>
  </si>
  <si>
    <t xml:space="preserve">2016 12 </t>
  </si>
  <si>
    <t xml:space="preserve">2017 01 </t>
  </si>
  <si>
    <t xml:space="preserve">2017 02 </t>
  </si>
  <si>
    <t xml:space="preserve">2017 03 </t>
  </si>
  <si>
    <t xml:space="preserve">2017 04 </t>
  </si>
  <si>
    <t xml:space="preserve">2017 05 </t>
  </si>
  <si>
    <t xml:space="preserve">2017 06 </t>
  </si>
  <si>
    <t xml:space="preserve">2017 07 </t>
  </si>
  <si>
    <t xml:space="preserve">2017 08 </t>
  </si>
  <si>
    <t xml:space="preserve">2017 09 </t>
  </si>
  <si>
    <t xml:space="preserve">2017 10 </t>
  </si>
  <si>
    <t xml:space="preserve">2017 11 </t>
  </si>
  <si>
    <t xml:space="preserve">2017 12 </t>
  </si>
  <si>
    <t xml:space="preserve">2018 01 </t>
  </si>
  <si>
    <t xml:space="preserve">2018 02 </t>
  </si>
  <si>
    <t xml:space="preserve">2018 03 </t>
  </si>
  <si>
    <t xml:space="preserve">2018 04 </t>
  </si>
  <si>
    <t xml:space="preserve">2018 05 </t>
  </si>
  <si>
    <t xml:space="preserve">2018 06 </t>
  </si>
  <si>
    <t xml:space="preserve">2018 07 </t>
  </si>
  <si>
    <t xml:space="preserve">2018 08 </t>
  </si>
  <si>
    <t xml:space="preserve">2018 09 </t>
  </si>
  <si>
    <t xml:space="preserve">2018 10 </t>
  </si>
  <si>
    <t xml:space="preserve">2018 11 </t>
  </si>
  <si>
    <t xml:space="preserve">2018 12 </t>
  </si>
  <si>
    <t xml:space="preserve">2019 01 </t>
  </si>
  <si>
    <t xml:space="preserve">2019 02 </t>
  </si>
  <si>
    <t xml:space="preserve">2019 03 </t>
  </si>
  <si>
    <t xml:space="preserve">2019 04 </t>
  </si>
  <si>
    <t xml:space="preserve">2019 05 </t>
  </si>
  <si>
    <t xml:space="preserve">2019 06 </t>
  </si>
  <si>
    <t xml:space="preserve">2019 07 </t>
  </si>
  <si>
    <t xml:space="preserve">2019 08 </t>
  </si>
  <si>
    <t xml:space="preserve">2019 09 </t>
  </si>
  <si>
    <t xml:space="preserve">2019 10 </t>
  </si>
  <si>
    <t xml:space="preserve">2019 11 </t>
  </si>
  <si>
    <t xml:space="preserve">2019 12 </t>
  </si>
  <si>
    <t xml:space="preserve">2020 01 </t>
  </si>
  <si>
    <t xml:space="preserve">2020 02 </t>
  </si>
  <si>
    <t xml:space="preserve">2020 03 </t>
  </si>
  <si>
    <t xml:space="preserve">2020 04 </t>
  </si>
  <si>
    <t xml:space="preserve">2020 05 </t>
  </si>
  <si>
    <t xml:space="preserve">2020 06 </t>
  </si>
  <si>
    <t xml:space="preserve">2020 07 </t>
  </si>
  <si>
    <t xml:space="preserve">2020 08 </t>
  </si>
  <si>
    <t xml:space="preserve">2020 09 </t>
  </si>
  <si>
    <t xml:space="preserve">2020 10 </t>
  </si>
  <si>
    <t xml:space="preserve">2020 11 </t>
  </si>
  <si>
    <t xml:space="preserve">2020 12 </t>
  </si>
  <si>
    <t xml:space="preserve">2021 01 </t>
  </si>
  <si>
    <t>2021 02</t>
  </si>
  <si>
    <t>2021 03</t>
  </si>
  <si>
    <t>2021 04</t>
  </si>
  <si>
    <t>2021 05</t>
  </si>
  <si>
    <t>2021 06</t>
  </si>
  <si>
    <t>2021 07</t>
  </si>
  <si>
    <t>2021 08</t>
  </si>
  <si>
    <t>2021 09</t>
  </si>
  <si>
    <t>2021 10</t>
  </si>
  <si>
    <t>2021 11</t>
  </si>
  <si>
    <t>2021 12</t>
  </si>
  <si>
    <t xml:space="preserve">2022 01 </t>
  </si>
  <si>
    <t>2022 02</t>
  </si>
  <si>
    <t>2022 03</t>
  </si>
  <si>
    <t>2022 04</t>
  </si>
  <si>
    <t>2022 05</t>
  </si>
  <si>
    <t>2022 06</t>
  </si>
  <si>
    <t>2022 07</t>
  </si>
  <si>
    <t>2022 08</t>
  </si>
  <si>
    <t>2022 09</t>
  </si>
  <si>
    <t>2022 10</t>
  </si>
  <si>
    <t>2022 11</t>
  </si>
  <si>
    <t>Forcast</t>
  </si>
  <si>
    <t>Error/ Deviation</t>
  </si>
  <si>
    <t>Absolute Error</t>
  </si>
  <si>
    <t>Absolute squared Error</t>
  </si>
  <si>
    <t>Absolute % Error</t>
  </si>
  <si>
    <t>Absolute error/actual volume</t>
  </si>
  <si>
    <t>^ of Absolute error</t>
  </si>
  <si>
    <t>equals previous cell</t>
  </si>
  <si>
    <t>actual - forecast</t>
  </si>
  <si>
    <t>^ of Error/Deviation</t>
  </si>
  <si>
    <t>Evaluation</t>
  </si>
  <si>
    <t>MAD</t>
  </si>
  <si>
    <t>MSE</t>
  </si>
  <si>
    <t>MAPE</t>
  </si>
  <si>
    <t>Mean Absolute Error/ Deviation</t>
  </si>
  <si>
    <t>average of absolute error</t>
  </si>
  <si>
    <t>Mean Squared Error</t>
  </si>
  <si>
    <t>Mean Of Absolute % Error</t>
  </si>
  <si>
    <t>average of absolute squared error</t>
  </si>
  <si>
    <t>average of absolute % error</t>
  </si>
  <si>
    <t>Using Naïve Approach to Forecast</t>
  </si>
  <si>
    <t>Accuracy=100% - MAPE</t>
  </si>
  <si>
    <t>Naïve Approach</t>
  </si>
  <si>
    <t>Average of ist 3 months</t>
  </si>
  <si>
    <t>ABS(Fun)of Error/Deviatn</t>
  </si>
  <si>
    <t>Pry Key</t>
  </si>
  <si>
    <t>Intercept</t>
  </si>
  <si>
    <t>Slope</t>
  </si>
  <si>
    <t>Simple Linear Regression</t>
  </si>
  <si>
    <t xml:space="preserve">Exponential Smoothing </t>
  </si>
  <si>
    <t>Moving Average</t>
  </si>
  <si>
    <t>Forcast(Naïve)</t>
  </si>
  <si>
    <t>Forecast(Crude Oil Imports Monthly (thousand barrels))</t>
  </si>
  <si>
    <t>Lower Confidence Bound(Crude Oil Imports Monthly (thousand barrels))</t>
  </si>
  <si>
    <t>Upper Confidence Bound(Crude Oil Imports Monthly (thousand barrels))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</si>
  <si>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</si>
  <si>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</si>
  <si>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</si>
  <si>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</si>
  <si>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</si>
  <si>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</si>
  <si>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</si>
  <si>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</si>
  <si>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</si>
  <si>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Period no</t>
  </si>
  <si>
    <t>Seasonality</t>
  </si>
  <si>
    <t>Seasonality Index</t>
  </si>
  <si>
    <t>LT + Seasonality</t>
  </si>
  <si>
    <t>Monthly Avg</t>
  </si>
  <si>
    <t>Overall Datasset Avg</t>
  </si>
  <si>
    <t>Accuracy</t>
  </si>
  <si>
    <t>Grand Total</t>
  </si>
  <si>
    <t>Sum of MAD</t>
  </si>
  <si>
    <t>Row Labels</t>
  </si>
  <si>
    <t>(blank)</t>
  </si>
  <si>
    <t>Average of Crude Oil Imports Monthly (thousand barrels)</t>
  </si>
  <si>
    <t xml:space="preserve">Approaches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</si>
</sst>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164" fontId="3" fillId="0" borderId="0" xfId="1" applyNumberFormat="1" applyFont="1"/>
    <xf numFmtId="164" fontId="0" fillId="0" borderId="0" xfId="1" applyNumberFormat="1" applyFont="1"/>
    <xf numFmtId="0" fontId="8" fillId="0" borderId="0" xfId="0" applyFont="1"/>
    <xf numFmtId="164" fontId="8" fillId="0" borderId="0" xfId="1" applyNumberFormat="1" applyFont="1"/>
    <xf numFmtId="9" fontId="0" fillId="0" borderId="0" xfId="2" applyFont="1"/>
    <xf numFmtId="164" fontId="0" fillId="0" borderId="0" xfId="0" applyNumberFormat="1"/>
    <xf numFmtId="0" fontId="6" fillId="0" borderId="0" xfId="0" applyFont="1"/>
    <xf numFmtId="9" fontId="0" fillId="0" borderId="0" xfId="0" applyNumberFormat="1"/>
    <xf numFmtId="0" fontId="7" fillId="0" borderId="0" xfId="0" applyFont="1"/>
    <xf numFmtId="0" fontId="9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43" fontId="0" fillId="0" borderId="0" xfId="0" applyNumberFormat="1"/>
    <xf numFmtId="14" fontId="10" fillId="0" borderId="0" xfId="0" applyNumberFormat="1" applyFont="1"/>
    <xf numFmtId="0" fontId="5" fillId="0" borderId="0" xfId="0" applyFont="1"/>
    <xf numFmtId="164" fontId="11" fillId="0" borderId="0" xfId="1" applyNumberFormat="1" applyFont="1"/>
    <xf numFmtId="0" fontId="11" fillId="0" borderId="0" xfId="0" applyFont="1"/>
    <xf numFmtId="164" fontId="1" fillId="0" borderId="0" xfId="1" applyNumberFormat="1" applyFont="1"/>
    <xf numFmtId="9" fontId="12" fillId="0" borderId="0" xfId="0" applyNumberFormat="1" applyFont="1"/>
    <xf numFmtId="164" fontId="13" fillId="0" borderId="0" xfId="1" applyNumberFormat="1" applyFont="1"/>
    <xf numFmtId="9" fontId="15" fillId="0" borderId="0" xfId="2" applyFont="1"/>
    <xf numFmtId="0" fontId="15" fillId="0" borderId="0" xfId="0" applyFont="1"/>
    <xf numFmtId="0" fontId="16" fillId="0" borderId="0" xfId="0" applyFont="1"/>
    <xf numFmtId="4" fontId="0" fillId="0" borderId="0" xfId="0" applyNumberFormat="1"/>
    <xf numFmtId="0" fontId="2" fillId="0" borderId="0" xfId="0" applyFont="1"/>
    <xf numFmtId="165" fontId="14" fillId="0" borderId="0" xfId="0" applyNumberFormat="1" applyFont="1"/>
    <xf numFmtId="165" fontId="15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5" fontId="20" fillId="0" borderId="0" xfId="0" applyNumberFormat="1" applyFont="1"/>
    <xf numFmtId="0" fontId="21" fillId="0" borderId="0" xfId="0" applyFont="1"/>
    <xf numFmtId="9" fontId="22" fillId="0" borderId="0" xfId="0" applyNumberFormat="1" applyFont="1"/>
    <xf numFmtId="10" fontId="17" fillId="0" borderId="0" xfId="0" applyNumberFormat="1" applyFont="1"/>
  </cellXfs>
  <cellStyles count="3">
    <cellStyle name="Comma" xfId="1" builtinId="3"/>
    <cellStyle name="Normal" xfId="0" builtinId="0"/>
    <cellStyle name="Per cent" xfId="2" builtinId="5"/>
  </cellStyles>
  <dxfs count="18">
    <dxf>
      <numFmt numFmtId="4" formatCode="#,##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3" formatCode="0%"/>
    </dxf>
    <dxf>
      <numFmt numFmtId="165" formatCode="0.0%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6EFA1962-BE5E-4835-B943-D795E26464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</a:t>
            </a:r>
            <a:r>
              <a:rPr lang="en-GB" baseline="0"/>
              <a:t> vs Moving Average Forcast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Crude Oil Imports Monthly (thousand barrels)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'Moving Average'!$B$2:$B$168</c:f>
              <c:numCache>
                <c:formatCode>_-* #,##0_-;\-* #,##0_-;_-* "-"??_-;_-@_-</c:formatCode>
                <c:ptCount val="167"/>
                <c:pt idx="0">
                  <c:v>317275</c:v>
                </c:pt>
                <c:pt idx="1">
                  <c:v>262339</c:v>
                </c:pt>
                <c:pt idx="2">
                  <c:v>303897</c:v>
                </c:pt>
                <c:pt idx="3">
                  <c:v>285934</c:v>
                </c:pt>
                <c:pt idx="4">
                  <c:v>281147</c:v>
                </c:pt>
                <c:pt idx="5">
                  <c:v>284093</c:v>
                </c:pt>
                <c:pt idx="6">
                  <c:v>287569</c:v>
                </c:pt>
                <c:pt idx="7">
                  <c:v>279111</c:v>
                </c:pt>
                <c:pt idx="8">
                  <c:v>289561</c:v>
                </c:pt>
                <c:pt idx="9">
                  <c:v>272678</c:v>
                </c:pt>
                <c:pt idx="10">
                  <c:v>273248</c:v>
                </c:pt>
                <c:pt idx="11">
                  <c:v>265615</c:v>
                </c:pt>
                <c:pt idx="12">
                  <c:v>274568</c:v>
                </c:pt>
                <c:pt idx="13">
                  <c:v>253150</c:v>
                </c:pt>
                <c:pt idx="14">
                  <c:v>299033</c:v>
                </c:pt>
                <c:pt idx="15">
                  <c:v>302836</c:v>
                </c:pt>
                <c:pt idx="16">
                  <c:v>310396</c:v>
                </c:pt>
                <c:pt idx="17">
                  <c:v>310153</c:v>
                </c:pt>
                <c:pt idx="18">
                  <c:v>318991</c:v>
                </c:pt>
                <c:pt idx="19">
                  <c:v>309053</c:v>
                </c:pt>
                <c:pt idx="20">
                  <c:v>284192</c:v>
                </c:pt>
                <c:pt idx="21">
                  <c:v>272415</c:v>
                </c:pt>
                <c:pt idx="22">
                  <c:v>271185</c:v>
                </c:pt>
                <c:pt idx="23">
                  <c:v>279096</c:v>
                </c:pt>
                <c:pt idx="24">
                  <c:v>296158</c:v>
                </c:pt>
                <c:pt idx="25">
                  <c:v>235122</c:v>
                </c:pt>
                <c:pt idx="26">
                  <c:v>292010</c:v>
                </c:pt>
                <c:pt idx="27">
                  <c:v>265822</c:v>
                </c:pt>
                <c:pt idx="28">
                  <c:v>289106</c:v>
                </c:pt>
                <c:pt idx="29">
                  <c:v>285572</c:v>
                </c:pt>
                <c:pt idx="30">
                  <c:v>295338</c:v>
                </c:pt>
                <c:pt idx="31">
                  <c:v>287633</c:v>
                </c:pt>
                <c:pt idx="32">
                  <c:v>273698</c:v>
                </c:pt>
                <c:pt idx="33">
                  <c:v>284594</c:v>
                </c:pt>
                <c:pt idx="34">
                  <c:v>268189</c:v>
                </c:pt>
                <c:pt idx="35">
                  <c:v>279359</c:v>
                </c:pt>
                <c:pt idx="36">
                  <c:v>257536</c:v>
                </c:pt>
                <c:pt idx="37">
                  <c:v>242560</c:v>
                </c:pt>
                <c:pt idx="38">
                  <c:v>271697</c:v>
                </c:pt>
                <c:pt idx="39">
                  <c:v>258417</c:v>
                </c:pt>
                <c:pt idx="40">
                  <c:v>272766</c:v>
                </c:pt>
                <c:pt idx="41">
                  <c:v>270684</c:v>
                </c:pt>
                <c:pt idx="42">
                  <c:v>266782</c:v>
                </c:pt>
                <c:pt idx="43">
                  <c:v>263945</c:v>
                </c:pt>
                <c:pt idx="44">
                  <c:v>250160</c:v>
                </c:pt>
                <c:pt idx="45">
                  <c:v>250303</c:v>
                </c:pt>
                <c:pt idx="46">
                  <c:v>244987</c:v>
                </c:pt>
                <c:pt idx="47">
                  <c:v>235120</c:v>
                </c:pt>
                <c:pt idx="48">
                  <c:v>245715</c:v>
                </c:pt>
                <c:pt idx="49">
                  <c:v>203162</c:v>
                </c:pt>
                <c:pt idx="50">
                  <c:v>231414</c:v>
                </c:pt>
                <c:pt idx="51">
                  <c:v>231621</c:v>
                </c:pt>
                <c:pt idx="52">
                  <c:v>238809</c:v>
                </c:pt>
                <c:pt idx="53">
                  <c:v>231912</c:v>
                </c:pt>
                <c:pt idx="54">
                  <c:v>245724</c:v>
                </c:pt>
                <c:pt idx="55">
                  <c:v>251079</c:v>
                </c:pt>
                <c:pt idx="56">
                  <c:v>237699</c:v>
                </c:pt>
                <c:pt idx="57">
                  <c:v>230822</c:v>
                </c:pt>
                <c:pt idx="58">
                  <c:v>222248</c:v>
                </c:pt>
                <c:pt idx="59">
                  <c:v>240519</c:v>
                </c:pt>
                <c:pt idx="60">
                  <c:v>234969</c:v>
                </c:pt>
                <c:pt idx="61">
                  <c:v>201572</c:v>
                </c:pt>
                <c:pt idx="62">
                  <c:v>225487</c:v>
                </c:pt>
                <c:pt idx="63">
                  <c:v>226639</c:v>
                </c:pt>
                <c:pt idx="64">
                  <c:v>222177</c:v>
                </c:pt>
                <c:pt idx="65">
                  <c:v>212025</c:v>
                </c:pt>
                <c:pt idx="66">
                  <c:v>236534</c:v>
                </c:pt>
                <c:pt idx="67">
                  <c:v>231649</c:v>
                </c:pt>
                <c:pt idx="68">
                  <c:v>224851</c:v>
                </c:pt>
                <c:pt idx="69">
                  <c:v>221600</c:v>
                </c:pt>
                <c:pt idx="70">
                  <c:v>218845</c:v>
                </c:pt>
                <c:pt idx="71">
                  <c:v>223978</c:v>
                </c:pt>
                <c:pt idx="72">
                  <c:v>222315</c:v>
                </c:pt>
                <c:pt idx="73">
                  <c:v>198807</c:v>
                </c:pt>
                <c:pt idx="74">
                  <c:v>235360</c:v>
                </c:pt>
                <c:pt idx="75">
                  <c:v>216229</c:v>
                </c:pt>
                <c:pt idx="76">
                  <c:v>224604</c:v>
                </c:pt>
                <c:pt idx="77">
                  <c:v>219618</c:v>
                </c:pt>
                <c:pt idx="78">
                  <c:v>228160</c:v>
                </c:pt>
                <c:pt idx="79">
                  <c:v>239212</c:v>
                </c:pt>
                <c:pt idx="80">
                  <c:v>216838</c:v>
                </c:pt>
                <c:pt idx="81">
                  <c:v>220171</c:v>
                </c:pt>
                <c:pt idx="82">
                  <c:v>221130</c:v>
                </c:pt>
                <c:pt idx="83">
                  <c:v>244965</c:v>
                </c:pt>
                <c:pt idx="84">
                  <c:v>236065</c:v>
                </c:pt>
                <c:pt idx="85">
                  <c:v>229492</c:v>
                </c:pt>
                <c:pt idx="86">
                  <c:v>248383</c:v>
                </c:pt>
                <c:pt idx="87">
                  <c:v>228344</c:v>
                </c:pt>
                <c:pt idx="88">
                  <c:v>245749</c:v>
                </c:pt>
                <c:pt idx="89">
                  <c:v>226802</c:v>
                </c:pt>
                <c:pt idx="90">
                  <c:v>250986</c:v>
                </c:pt>
                <c:pt idx="91">
                  <c:v>248482</c:v>
                </c:pt>
                <c:pt idx="92">
                  <c:v>241213</c:v>
                </c:pt>
                <c:pt idx="93">
                  <c:v>234666</c:v>
                </c:pt>
                <c:pt idx="94">
                  <c:v>240691</c:v>
                </c:pt>
                <c:pt idx="95">
                  <c:v>242213</c:v>
                </c:pt>
                <c:pt idx="96">
                  <c:v>262811</c:v>
                </c:pt>
                <c:pt idx="97">
                  <c:v>220558</c:v>
                </c:pt>
                <c:pt idx="98">
                  <c:v>253114</c:v>
                </c:pt>
                <c:pt idx="99">
                  <c:v>246132</c:v>
                </c:pt>
                <c:pt idx="100">
                  <c:v>264554</c:v>
                </c:pt>
                <c:pt idx="101">
                  <c:v>242677</c:v>
                </c:pt>
                <c:pt idx="102">
                  <c:v>245369</c:v>
                </c:pt>
                <c:pt idx="103">
                  <c:v>245611</c:v>
                </c:pt>
                <c:pt idx="104">
                  <c:v>219708</c:v>
                </c:pt>
                <c:pt idx="105">
                  <c:v>238109</c:v>
                </c:pt>
                <c:pt idx="106">
                  <c:v>230230</c:v>
                </c:pt>
                <c:pt idx="107">
                  <c:v>241245</c:v>
                </c:pt>
                <c:pt idx="108">
                  <c:v>248552</c:v>
                </c:pt>
                <c:pt idx="109">
                  <c:v>209942</c:v>
                </c:pt>
                <c:pt idx="110">
                  <c:v>236216</c:v>
                </c:pt>
                <c:pt idx="111">
                  <c:v>247608</c:v>
                </c:pt>
                <c:pt idx="112">
                  <c:v>242857</c:v>
                </c:pt>
                <c:pt idx="113">
                  <c:v>254283</c:v>
                </c:pt>
                <c:pt idx="114">
                  <c:v>246671</c:v>
                </c:pt>
                <c:pt idx="115">
                  <c:v>247656</c:v>
                </c:pt>
                <c:pt idx="116">
                  <c:v>227795</c:v>
                </c:pt>
                <c:pt idx="117">
                  <c:v>227975</c:v>
                </c:pt>
                <c:pt idx="118">
                  <c:v>226251</c:v>
                </c:pt>
                <c:pt idx="119">
                  <c:v>219240</c:v>
                </c:pt>
                <c:pt idx="120">
                  <c:v>234307</c:v>
                </c:pt>
                <c:pt idx="121">
                  <c:v>178257</c:v>
                </c:pt>
                <c:pt idx="122">
                  <c:v>210276</c:v>
                </c:pt>
                <c:pt idx="123">
                  <c:v>209958</c:v>
                </c:pt>
                <c:pt idx="124">
                  <c:v>221259</c:v>
                </c:pt>
                <c:pt idx="125">
                  <c:v>214563</c:v>
                </c:pt>
                <c:pt idx="126">
                  <c:v>215083</c:v>
                </c:pt>
                <c:pt idx="127">
                  <c:v>215273</c:v>
                </c:pt>
                <c:pt idx="128">
                  <c:v>194485</c:v>
                </c:pt>
                <c:pt idx="129">
                  <c:v>193493</c:v>
                </c:pt>
                <c:pt idx="130">
                  <c:v>174531</c:v>
                </c:pt>
                <c:pt idx="131">
                  <c:v>211837</c:v>
                </c:pt>
                <c:pt idx="132">
                  <c:v>198663</c:v>
                </c:pt>
                <c:pt idx="133">
                  <c:v>189060</c:v>
                </c:pt>
                <c:pt idx="134">
                  <c:v>195181</c:v>
                </c:pt>
                <c:pt idx="135">
                  <c:v>165586</c:v>
                </c:pt>
                <c:pt idx="136">
                  <c:v>188693</c:v>
                </c:pt>
                <c:pt idx="137">
                  <c:v>191919</c:v>
                </c:pt>
                <c:pt idx="138">
                  <c:v>183087</c:v>
                </c:pt>
                <c:pt idx="139">
                  <c:v>168406</c:v>
                </c:pt>
                <c:pt idx="140">
                  <c:v>161926</c:v>
                </c:pt>
                <c:pt idx="141">
                  <c:v>164494</c:v>
                </c:pt>
                <c:pt idx="142">
                  <c:v>168655</c:v>
                </c:pt>
                <c:pt idx="143">
                  <c:v>178597</c:v>
                </c:pt>
                <c:pt idx="144">
                  <c:v>181197</c:v>
                </c:pt>
                <c:pt idx="145">
                  <c:v>156503</c:v>
                </c:pt>
                <c:pt idx="146">
                  <c:v>180396</c:v>
                </c:pt>
                <c:pt idx="147">
                  <c:v>174563</c:v>
                </c:pt>
                <c:pt idx="148">
                  <c:v>180654</c:v>
                </c:pt>
                <c:pt idx="149">
                  <c:v>198207</c:v>
                </c:pt>
                <c:pt idx="150">
                  <c:v>198342</c:v>
                </c:pt>
                <c:pt idx="151">
                  <c:v>193331</c:v>
                </c:pt>
                <c:pt idx="152">
                  <c:v>195755</c:v>
                </c:pt>
                <c:pt idx="153">
                  <c:v>185112</c:v>
                </c:pt>
                <c:pt idx="154">
                  <c:v>190010</c:v>
                </c:pt>
                <c:pt idx="155">
                  <c:v>199289</c:v>
                </c:pt>
                <c:pt idx="156">
                  <c:v>197873</c:v>
                </c:pt>
                <c:pt idx="157">
                  <c:v>172325</c:v>
                </c:pt>
                <c:pt idx="158">
                  <c:v>198883</c:v>
                </c:pt>
                <c:pt idx="159">
                  <c:v>181770</c:v>
                </c:pt>
                <c:pt idx="160">
                  <c:v>191050</c:v>
                </c:pt>
                <c:pt idx="161">
                  <c:v>194195</c:v>
                </c:pt>
                <c:pt idx="162">
                  <c:v>204719</c:v>
                </c:pt>
                <c:pt idx="163">
                  <c:v>196232</c:v>
                </c:pt>
                <c:pt idx="164">
                  <c:v>188048</c:v>
                </c:pt>
                <c:pt idx="165">
                  <c:v>193347</c:v>
                </c:pt>
                <c:pt idx="166">
                  <c:v>187292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8-4C01-A6A5-907F1288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173999"/>
        <c:axId val="2105173039"/>
      </c:barChart>
      <c:lineChart>
        <c:grouping val="standard"/>
        <c:varyColors val="0"/>
        <c:ser>
          <c:idx val="1"/>
          <c:order val="1"/>
          <c:tx>
            <c:strRef>
              <c:f>'Moving Average'!$C$1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Average'!$C$2:$C$168</c:f>
              <c:numCache>
                <c:formatCode>General</c:formatCode>
                <c:ptCount val="167"/>
                <c:pt idx="0" formatCode="_-* #,##0_-;\-* #,##0_-;_-* &quot;-&quot;??_-;_-@_-">
                  <c:v>0</c:v>
                </c:pt>
                <c:pt idx="3" formatCode="_-* #,##0_-;\-* #,##0_-;_-* &quot;-&quot;??_-;_-@_-">
                  <c:v>294503.66666666669</c:v>
                </c:pt>
                <c:pt idx="4" formatCode="_-* #,##0_-;\-* #,##0_-;_-* &quot;-&quot;??_-;_-@_-">
                  <c:v>284056.66666666669</c:v>
                </c:pt>
                <c:pt idx="5" formatCode="_-* #,##0_-;\-* #,##0_-;_-* &quot;-&quot;??_-;_-@_-">
                  <c:v>290326</c:v>
                </c:pt>
                <c:pt idx="6" formatCode="_-* #,##0_-;\-* #,##0_-;_-* &quot;-&quot;??_-;_-@_-">
                  <c:v>283724.66666666669</c:v>
                </c:pt>
                <c:pt idx="7" formatCode="_-* #,##0_-;\-* #,##0_-;_-* &quot;-&quot;??_-;_-@_-">
                  <c:v>284269.66666666669</c:v>
                </c:pt>
                <c:pt idx="8" formatCode="_-* #,##0_-;\-* #,##0_-;_-* &quot;-&quot;??_-;_-@_-">
                  <c:v>283591</c:v>
                </c:pt>
                <c:pt idx="9" formatCode="_-* #,##0_-;\-* #,##0_-;_-* &quot;-&quot;??_-;_-@_-">
                  <c:v>285413.66666666669</c:v>
                </c:pt>
                <c:pt idx="10" formatCode="_-* #,##0_-;\-* #,##0_-;_-* &quot;-&quot;??_-;_-@_-">
                  <c:v>280450</c:v>
                </c:pt>
                <c:pt idx="11" formatCode="_-* #,##0_-;\-* #,##0_-;_-* &quot;-&quot;??_-;_-@_-">
                  <c:v>278495.66666666669</c:v>
                </c:pt>
                <c:pt idx="12" formatCode="_-* #,##0_-;\-* #,##0_-;_-* &quot;-&quot;??_-;_-@_-">
                  <c:v>270513.66666666669</c:v>
                </c:pt>
                <c:pt idx="13" formatCode="_-* #,##0_-;\-* #,##0_-;_-* &quot;-&quot;??_-;_-@_-">
                  <c:v>271143.66666666669</c:v>
                </c:pt>
                <c:pt idx="14" formatCode="_-* #,##0_-;\-* #,##0_-;_-* &quot;-&quot;??_-;_-@_-">
                  <c:v>264444.33333333331</c:v>
                </c:pt>
                <c:pt idx="15" formatCode="_-* #,##0_-;\-* #,##0_-;_-* &quot;-&quot;??_-;_-@_-">
                  <c:v>275583.66666666669</c:v>
                </c:pt>
                <c:pt idx="16" formatCode="_-* #,##0_-;\-* #,##0_-;_-* &quot;-&quot;??_-;_-@_-">
                  <c:v>285006.33333333331</c:v>
                </c:pt>
                <c:pt idx="17" formatCode="_-* #,##0_-;\-* #,##0_-;_-* &quot;-&quot;??_-;_-@_-">
                  <c:v>304088.33333333331</c:v>
                </c:pt>
                <c:pt idx="18" formatCode="_-* #,##0_-;\-* #,##0_-;_-* &quot;-&quot;??_-;_-@_-">
                  <c:v>307795</c:v>
                </c:pt>
                <c:pt idx="19" formatCode="_-* #,##0_-;\-* #,##0_-;_-* &quot;-&quot;??_-;_-@_-">
                  <c:v>313180</c:v>
                </c:pt>
                <c:pt idx="20" formatCode="_-* #,##0_-;\-* #,##0_-;_-* &quot;-&quot;??_-;_-@_-">
                  <c:v>312732.33333333331</c:v>
                </c:pt>
                <c:pt idx="21" formatCode="_-* #,##0_-;\-* #,##0_-;_-* &quot;-&quot;??_-;_-@_-">
                  <c:v>304078.66666666669</c:v>
                </c:pt>
                <c:pt idx="22" formatCode="_-* #,##0_-;\-* #,##0_-;_-* &quot;-&quot;??_-;_-@_-">
                  <c:v>288553.33333333331</c:v>
                </c:pt>
                <c:pt idx="23" formatCode="_-* #,##0_-;\-* #,##0_-;_-* &quot;-&quot;??_-;_-@_-">
                  <c:v>275930.66666666669</c:v>
                </c:pt>
                <c:pt idx="24" formatCode="_-* #,##0_-;\-* #,##0_-;_-* &quot;-&quot;??_-;_-@_-">
                  <c:v>274232</c:v>
                </c:pt>
                <c:pt idx="25" formatCode="_-* #,##0_-;\-* #,##0_-;_-* &quot;-&quot;??_-;_-@_-">
                  <c:v>282146.33333333331</c:v>
                </c:pt>
                <c:pt idx="26" formatCode="_-* #,##0_-;\-* #,##0_-;_-* &quot;-&quot;??_-;_-@_-">
                  <c:v>270125.33333333331</c:v>
                </c:pt>
                <c:pt idx="27" formatCode="_-* #,##0_-;\-* #,##0_-;_-* &quot;-&quot;??_-;_-@_-">
                  <c:v>274430</c:v>
                </c:pt>
                <c:pt idx="28" formatCode="_-* #,##0_-;\-* #,##0_-;_-* &quot;-&quot;??_-;_-@_-">
                  <c:v>264318</c:v>
                </c:pt>
                <c:pt idx="29" formatCode="_-* #,##0_-;\-* #,##0_-;_-* &quot;-&quot;??_-;_-@_-">
                  <c:v>282312.66666666669</c:v>
                </c:pt>
                <c:pt idx="30" formatCode="_-* #,##0_-;\-* #,##0_-;_-* &quot;-&quot;??_-;_-@_-">
                  <c:v>280166.66666666669</c:v>
                </c:pt>
                <c:pt idx="31" formatCode="_-* #,##0_-;\-* #,##0_-;_-* &quot;-&quot;??_-;_-@_-">
                  <c:v>290005.33333333331</c:v>
                </c:pt>
                <c:pt idx="32" formatCode="_-* #,##0_-;\-* #,##0_-;_-* &quot;-&quot;??_-;_-@_-">
                  <c:v>289514.33333333331</c:v>
                </c:pt>
                <c:pt idx="33" formatCode="_-* #,##0_-;\-* #,##0_-;_-* &quot;-&quot;??_-;_-@_-">
                  <c:v>285556.33333333331</c:v>
                </c:pt>
                <c:pt idx="34" formatCode="_-* #,##0_-;\-* #,##0_-;_-* &quot;-&quot;??_-;_-@_-">
                  <c:v>281975</c:v>
                </c:pt>
                <c:pt idx="35" formatCode="_-* #,##0_-;\-* #,##0_-;_-* &quot;-&quot;??_-;_-@_-">
                  <c:v>275493.66666666669</c:v>
                </c:pt>
                <c:pt idx="36" formatCode="_-* #,##0_-;\-* #,##0_-;_-* &quot;-&quot;??_-;_-@_-">
                  <c:v>277380.66666666669</c:v>
                </c:pt>
                <c:pt idx="37" formatCode="_-* #,##0_-;\-* #,##0_-;_-* &quot;-&quot;??_-;_-@_-">
                  <c:v>268361.33333333331</c:v>
                </c:pt>
                <c:pt idx="38" formatCode="_-* #,##0_-;\-* #,##0_-;_-* &quot;-&quot;??_-;_-@_-">
                  <c:v>259818.33333333334</c:v>
                </c:pt>
                <c:pt idx="39" formatCode="_-* #,##0_-;\-* #,##0_-;_-* &quot;-&quot;??_-;_-@_-">
                  <c:v>257264.33333333334</c:v>
                </c:pt>
                <c:pt idx="40" formatCode="_-* #,##0_-;\-* #,##0_-;_-* &quot;-&quot;??_-;_-@_-">
                  <c:v>257558</c:v>
                </c:pt>
                <c:pt idx="41" formatCode="_-* #,##0_-;\-* #,##0_-;_-* &quot;-&quot;??_-;_-@_-">
                  <c:v>267626.66666666669</c:v>
                </c:pt>
                <c:pt idx="42" formatCode="_-* #,##0_-;\-* #,##0_-;_-* &quot;-&quot;??_-;_-@_-">
                  <c:v>267289</c:v>
                </c:pt>
                <c:pt idx="43" formatCode="_-* #,##0_-;\-* #,##0_-;_-* &quot;-&quot;??_-;_-@_-">
                  <c:v>270077.33333333331</c:v>
                </c:pt>
                <c:pt idx="44" formatCode="_-* #,##0_-;\-* #,##0_-;_-* &quot;-&quot;??_-;_-@_-">
                  <c:v>267137</c:v>
                </c:pt>
                <c:pt idx="45" formatCode="_-* #,##0_-;\-* #,##0_-;_-* &quot;-&quot;??_-;_-@_-">
                  <c:v>260295.66666666666</c:v>
                </c:pt>
                <c:pt idx="46" formatCode="_-* #,##0_-;\-* #,##0_-;_-* &quot;-&quot;??_-;_-@_-">
                  <c:v>254802.66666666666</c:v>
                </c:pt>
                <c:pt idx="47" formatCode="_-* #,##0_-;\-* #,##0_-;_-* &quot;-&quot;??_-;_-@_-">
                  <c:v>248483.33333333334</c:v>
                </c:pt>
                <c:pt idx="48" formatCode="_-* #,##0_-;\-* #,##0_-;_-* &quot;-&quot;??_-;_-@_-">
                  <c:v>243470</c:v>
                </c:pt>
                <c:pt idx="49" formatCode="_-* #,##0_-;\-* #,##0_-;_-* &quot;-&quot;??_-;_-@_-">
                  <c:v>241940.66666666666</c:v>
                </c:pt>
                <c:pt idx="50" formatCode="_-* #,##0_-;\-* #,##0_-;_-* &quot;-&quot;??_-;_-@_-">
                  <c:v>227999</c:v>
                </c:pt>
                <c:pt idx="51" formatCode="_-* #,##0_-;\-* #,##0_-;_-* &quot;-&quot;??_-;_-@_-">
                  <c:v>226763.66666666666</c:v>
                </c:pt>
                <c:pt idx="52" formatCode="_-* #,##0_-;\-* #,##0_-;_-* &quot;-&quot;??_-;_-@_-">
                  <c:v>222065.66666666666</c:v>
                </c:pt>
                <c:pt idx="53" formatCode="_-* #,##0_-;\-* #,##0_-;_-* &quot;-&quot;??_-;_-@_-">
                  <c:v>233948</c:v>
                </c:pt>
                <c:pt idx="54" formatCode="_-* #,##0_-;\-* #,##0_-;_-* &quot;-&quot;??_-;_-@_-">
                  <c:v>234114</c:v>
                </c:pt>
                <c:pt idx="55" formatCode="_-* #,##0_-;\-* #,##0_-;_-* &quot;-&quot;??_-;_-@_-">
                  <c:v>238815</c:v>
                </c:pt>
                <c:pt idx="56" formatCode="_-* #,##0_-;\-* #,##0_-;_-* &quot;-&quot;??_-;_-@_-">
                  <c:v>242905</c:v>
                </c:pt>
                <c:pt idx="57" formatCode="_-* #,##0_-;\-* #,##0_-;_-* &quot;-&quot;??_-;_-@_-">
                  <c:v>244834</c:v>
                </c:pt>
                <c:pt idx="58" formatCode="_-* #,##0_-;\-* #,##0_-;_-* &quot;-&quot;??_-;_-@_-">
                  <c:v>239866.66666666666</c:v>
                </c:pt>
                <c:pt idx="59" formatCode="_-* #,##0_-;\-* #,##0_-;_-* &quot;-&quot;??_-;_-@_-">
                  <c:v>230256.33333333334</c:v>
                </c:pt>
                <c:pt idx="60" formatCode="_-* #,##0_-;\-* #,##0_-;_-* &quot;-&quot;??_-;_-@_-">
                  <c:v>231196.33333333334</c:v>
                </c:pt>
                <c:pt idx="61" formatCode="_-* #,##0_-;\-* #,##0_-;_-* &quot;-&quot;??_-;_-@_-">
                  <c:v>232578.66666666666</c:v>
                </c:pt>
                <c:pt idx="62" formatCode="_-* #,##0_-;\-* #,##0_-;_-* &quot;-&quot;??_-;_-@_-">
                  <c:v>225686.66666666666</c:v>
                </c:pt>
                <c:pt idx="63" formatCode="_-* #,##0_-;\-* #,##0_-;_-* &quot;-&quot;??_-;_-@_-">
                  <c:v>220676</c:v>
                </c:pt>
                <c:pt idx="64" formatCode="_-* #,##0_-;\-* #,##0_-;_-* &quot;-&quot;??_-;_-@_-">
                  <c:v>217899.33333333334</c:v>
                </c:pt>
                <c:pt idx="65" formatCode="_-* #,##0_-;\-* #,##0_-;_-* &quot;-&quot;??_-;_-@_-">
                  <c:v>224767.66666666666</c:v>
                </c:pt>
                <c:pt idx="66" formatCode="_-* #,##0_-;\-* #,##0_-;_-* &quot;-&quot;??_-;_-@_-">
                  <c:v>220280.33333333334</c:v>
                </c:pt>
                <c:pt idx="67" formatCode="_-* #,##0_-;\-* #,##0_-;_-* &quot;-&quot;??_-;_-@_-">
                  <c:v>223578.66666666666</c:v>
                </c:pt>
                <c:pt idx="68" formatCode="_-* #,##0_-;\-* #,##0_-;_-* &quot;-&quot;??_-;_-@_-">
                  <c:v>226736</c:v>
                </c:pt>
                <c:pt idx="69" formatCode="_-* #,##0_-;\-* #,##0_-;_-* &quot;-&quot;??_-;_-@_-">
                  <c:v>231011.33333333334</c:v>
                </c:pt>
                <c:pt idx="70" formatCode="_-* #,##0_-;\-* #,##0_-;_-* &quot;-&quot;??_-;_-@_-">
                  <c:v>226033.33333333334</c:v>
                </c:pt>
                <c:pt idx="71" formatCode="_-* #,##0_-;\-* #,##0_-;_-* &quot;-&quot;??_-;_-@_-">
                  <c:v>221765.33333333334</c:v>
                </c:pt>
                <c:pt idx="72" formatCode="_-* #,##0_-;\-* #,##0_-;_-* &quot;-&quot;??_-;_-@_-">
                  <c:v>221474.33333333334</c:v>
                </c:pt>
                <c:pt idx="73" formatCode="_-* #,##0_-;\-* #,##0_-;_-* &quot;-&quot;??_-;_-@_-">
                  <c:v>221712.66666666666</c:v>
                </c:pt>
                <c:pt idx="74" formatCode="_-* #,##0_-;\-* #,##0_-;_-* &quot;-&quot;??_-;_-@_-">
                  <c:v>215033.33333333334</c:v>
                </c:pt>
                <c:pt idx="75" formatCode="_-* #,##0_-;\-* #,##0_-;_-* &quot;-&quot;??_-;_-@_-">
                  <c:v>218827.33333333334</c:v>
                </c:pt>
                <c:pt idx="76" formatCode="_-* #,##0_-;\-* #,##0_-;_-* &quot;-&quot;??_-;_-@_-">
                  <c:v>216798.66666666666</c:v>
                </c:pt>
                <c:pt idx="77" formatCode="_-* #,##0_-;\-* #,##0_-;_-* &quot;-&quot;??_-;_-@_-">
                  <c:v>225397.66666666666</c:v>
                </c:pt>
                <c:pt idx="78" formatCode="_-* #,##0_-;\-* #,##0_-;_-* &quot;-&quot;??_-;_-@_-">
                  <c:v>220150.33333333334</c:v>
                </c:pt>
                <c:pt idx="79" formatCode="_-* #,##0_-;\-* #,##0_-;_-* &quot;-&quot;??_-;_-@_-">
                  <c:v>224127.33333333334</c:v>
                </c:pt>
                <c:pt idx="80" formatCode="_-* #,##0_-;\-* #,##0_-;_-* &quot;-&quot;??_-;_-@_-">
                  <c:v>228996.66666666666</c:v>
                </c:pt>
                <c:pt idx="81" formatCode="_-* #,##0_-;\-* #,##0_-;_-* &quot;-&quot;??_-;_-@_-">
                  <c:v>228070</c:v>
                </c:pt>
                <c:pt idx="82" formatCode="_-* #,##0_-;\-* #,##0_-;_-* &quot;-&quot;??_-;_-@_-">
                  <c:v>225407</c:v>
                </c:pt>
                <c:pt idx="83" formatCode="_-* #,##0_-;\-* #,##0_-;_-* &quot;-&quot;??_-;_-@_-">
                  <c:v>219379.66666666666</c:v>
                </c:pt>
                <c:pt idx="84" formatCode="_-* #,##0_-;\-* #,##0_-;_-* &quot;-&quot;??_-;_-@_-">
                  <c:v>228755.33333333334</c:v>
                </c:pt>
                <c:pt idx="85" formatCode="_-* #,##0_-;\-* #,##0_-;_-* &quot;-&quot;??_-;_-@_-">
                  <c:v>234053.33333333334</c:v>
                </c:pt>
                <c:pt idx="86" formatCode="_-* #,##0_-;\-* #,##0_-;_-* &quot;-&quot;??_-;_-@_-">
                  <c:v>236840.66666666666</c:v>
                </c:pt>
                <c:pt idx="87" formatCode="_-* #,##0_-;\-* #,##0_-;_-* &quot;-&quot;??_-;_-@_-">
                  <c:v>237980</c:v>
                </c:pt>
                <c:pt idx="88" formatCode="_-* #,##0_-;\-* #,##0_-;_-* &quot;-&quot;??_-;_-@_-">
                  <c:v>235406.33333333334</c:v>
                </c:pt>
                <c:pt idx="89" formatCode="_-* #,##0_-;\-* #,##0_-;_-* &quot;-&quot;??_-;_-@_-">
                  <c:v>240825.33333333334</c:v>
                </c:pt>
                <c:pt idx="90" formatCode="_-* #,##0_-;\-* #,##0_-;_-* &quot;-&quot;??_-;_-@_-">
                  <c:v>233631.66666666666</c:v>
                </c:pt>
                <c:pt idx="91" formatCode="_-* #,##0_-;\-* #,##0_-;_-* &quot;-&quot;??_-;_-@_-">
                  <c:v>241179</c:v>
                </c:pt>
                <c:pt idx="92" formatCode="_-* #,##0_-;\-* #,##0_-;_-* &quot;-&quot;??_-;_-@_-">
                  <c:v>242090</c:v>
                </c:pt>
                <c:pt idx="93" formatCode="_-* #,##0_-;\-* #,##0_-;_-* &quot;-&quot;??_-;_-@_-">
                  <c:v>246893.66666666666</c:v>
                </c:pt>
                <c:pt idx="94" formatCode="_-* #,##0_-;\-* #,##0_-;_-* &quot;-&quot;??_-;_-@_-">
                  <c:v>241453.66666666666</c:v>
                </c:pt>
                <c:pt idx="95" formatCode="_-* #,##0_-;\-* #,##0_-;_-* &quot;-&quot;??_-;_-@_-">
                  <c:v>238856.66666666666</c:v>
                </c:pt>
                <c:pt idx="96" formatCode="_-* #,##0_-;\-* #,##0_-;_-* &quot;-&quot;??_-;_-@_-">
                  <c:v>239190</c:v>
                </c:pt>
                <c:pt idx="97" formatCode="_-* #,##0_-;\-* #,##0_-;_-* &quot;-&quot;??_-;_-@_-">
                  <c:v>248571.66666666666</c:v>
                </c:pt>
                <c:pt idx="98" formatCode="_-* #,##0_-;\-* #,##0_-;_-* &quot;-&quot;??_-;_-@_-">
                  <c:v>241860.66666666666</c:v>
                </c:pt>
                <c:pt idx="99" formatCode="_-* #,##0_-;\-* #,##0_-;_-* &quot;-&quot;??_-;_-@_-">
                  <c:v>245494.33333333334</c:v>
                </c:pt>
                <c:pt idx="100" formatCode="_-* #,##0_-;\-* #,##0_-;_-* &quot;-&quot;??_-;_-@_-">
                  <c:v>239934.66666666666</c:v>
                </c:pt>
                <c:pt idx="101" formatCode="_-* #,##0_-;\-* #,##0_-;_-* &quot;-&quot;??_-;_-@_-">
                  <c:v>254600</c:v>
                </c:pt>
                <c:pt idx="102" formatCode="_-* #,##0_-;\-* #,##0_-;_-* &quot;-&quot;??_-;_-@_-">
                  <c:v>251121</c:v>
                </c:pt>
                <c:pt idx="103" formatCode="_-* #,##0_-;\-* #,##0_-;_-* &quot;-&quot;??_-;_-@_-">
                  <c:v>250866.66666666666</c:v>
                </c:pt>
                <c:pt idx="104" formatCode="_-* #,##0_-;\-* #,##0_-;_-* &quot;-&quot;??_-;_-@_-">
                  <c:v>244552.33333333334</c:v>
                </c:pt>
                <c:pt idx="105" formatCode="_-* #,##0_-;\-* #,##0_-;_-* &quot;-&quot;??_-;_-@_-">
                  <c:v>236896</c:v>
                </c:pt>
                <c:pt idx="106" formatCode="_-* #,##0_-;\-* #,##0_-;_-* &quot;-&quot;??_-;_-@_-">
                  <c:v>234476</c:v>
                </c:pt>
                <c:pt idx="107" formatCode="_-* #,##0_-;\-* #,##0_-;_-* &quot;-&quot;??_-;_-@_-">
                  <c:v>229349</c:v>
                </c:pt>
                <c:pt idx="108" formatCode="_-* #,##0_-;\-* #,##0_-;_-* &quot;-&quot;??_-;_-@_-">
                  <c:v>236528</c:v>
                </c:pt>
                <c:pt idx="109" formatCode="_-* #,##0_-;\-* #,##0_-;_-* &quot;-&quot;??_-;_-@_-">
                  <c:v>240009</c:v>
                </c:pt>
                <c:pt idx="110" formatCode="_-* #,##0_-;\-* #,##0_-;_-* &quot;-&quot;??_-;_-@_-">
                  <c:v>233246.33333333334</c:v>
                </c:pt>
                <c:pt idx="111" formatCode="_-* #,##0_-;\-* #,##0_-;_-* &quot;-&quot;??_-;_-@_-">
                  <c:v>231570</c:v>
                </c:pt>
                <c:pt idx="112" formatCode="_-* #,##0_-;\-* #,##0_-;_-* &quot;-&quot;??_-;_-@_-">
                  <c:v>231255.33333333334</c:v>
                </c:pt>
                <c:pt idx="113" formatCode="_-* #,##0_-;\-* #,##0_-;_-* &quot;-&quot;??_-;_-@_-">
                  <c:v>242227</c:v>
                </c:pt>
                <c:pt idx="114" formatCode="_-* #,##0_-;\-* #,##0_-;_-* &quot;-&quot;??_-;_-@_-">
                  <c:v>248249.33333333334</c:v>
                </c:pt>
                <c:pt idx="115" formatCode="_-* #,##0_-;\-* #,##0_-;_-* &quot;-&quot;??_-;_-@_-">
                  <c:v>247937</c:v>
                </c:pt>
                <c:pt idx="116" formatCode="_-* #,##0_-;\-* #,##0_-;_-* &quot;-&quot;??_-;_-@_-">
                  <c:v>249536.66666666666</c:v>
                </c:pt>
                <c:pt idx="117" formatCode="_-* #,##0_-;\-* #,##0_-;_-* &quot;-&quot;??_-;_-@_-">
                  <c:v>240707.33333333334</c:v>
                </c:pt>
                <c:pt idx="118" formatCode="_-* #,##0_-;\-* #,##0_-;_-* &quot;-&quot;??_-;_-@_-">
                  <c:v>234475.33333333334</c:v>
                </c:pt>
                <c:pt idx="119" formatCode="_-* #,##0_-;\-* #,##0_-;_-* &quot;-&quot;??_-;_-@_-">
                  <c:v>227340.33333333334</c:v>
                </c:pt>
                <c:pt idx="120" formatCode="_-* #,##0_-;\-* #,##0_-;_-* &quot;-&quot;??_-;_-@_-">
                  <c:v>224488.66666666666</c:v>
                </c:pt>
                <c:pt idx="121" formatCode="_-* #,##0_-;\-* #,##0_-;_-* &quot;-&quot;??_-;_-@_-">
                  <c:v>226599.33333333334</c:v>
                </c:pt>
                <c:pt idx="122" formatCode="_-* #,##0_-;\-* #,##0_-;_-* &quot;-&quot;??_-;_-@_-">
                  <c:v>210601.33333333334</c:v>
                </c:pt>
                <c:pt idx="123" formatCode="_-* #,##0_-;\-* #,##0_-;_-* &quot;-&quot;??_-;_-@_-">
                  <c:v>207613.33333333334</c:v>
                </c:pt>
                <c:pt idx="124" formatCode="_-* #,##0_-;\-* #,##0_-;_-* &quot;-&quot;??_-;_-@_-">
                  <c:v>199497</c:v>
                </c:pt>
                <c:pt idx="125" formatCode="_-* #,##0_-;\-* #,##0_-;_-* &quot;-&quot;??_-;_-@_-">
                  <c:v>213831</c:v>
                </c:pt>
                <c:pt idx="126" formatCode="_-* #,##0_-;\-* #,##0_-;_-* &quot;-&quot;??_-;_-@_-">
                  <c:v>215260</c:v>
                </c:pt>
                <c:pt idx="127" formatCode="_-* #,##0_-;\-* #,##0_-;_-* &quot;-&quot;??_-;_-@_-">
                  <c:v>216968.33333333334</c:v>
                </c:pt>
                <c:pt idx="128" formatCode="_-* #,##0_-;\-* #,##0_-;_-* &quot;-&quot;??_-;_-@_-">
                  <c:v>214973</c:v>
                </c:pt>
                <c:pt idx="129" formatCode="_-* #,##0_-;\-* #,##0_-;_-* &quot;-&quot;??_-;_-@_-">
                  <c:v>208280.33333333334</c:v>
                </c:pt>
                <c:pt idx="130" formatCode="_-* #,##0_-;\-* #,##0_-;_-* &quot;-&quot;??_-;_-@_-">
                  <c:v>201083.66666666666</c:v>
                </c:pt>
                <c:pt idx="131" formatCode="_-* #,##0_-;\-* #,##0_-;_-* &quot;-&quot;??_-;_-@_-">
                  <c:v>187503</c:v>
                </c:pt>
                <c:pt idx="132" formatCode="_-* #,##0_-;\-* #,##0_-;_-* &quot;-&quot;??_-;_-@_-">
                  <c:v>193287</c:v>
                </c:pt>
                <c:pt idx="133" formatCode="_-* #,##0_-;\-* #,##0_-;_-* &quot;-&quot;??_-;_-@_-">
                  <c:v>195010.33333333334</c:v>
                </c:pt>
                <c:pt idx="134" formatCode="_-* #,##0_-;\-* #,##0_-;_-* &quot;-&quot;??_-;_-@_-">
                  <c:v>199853.33333333334</c:v>
                </c:pt>
                <c:pt idx="135" formatCode="_-* #,##0_-;\-* #,##0_-;_-* &quot;-&quot;??_-;_-@_-">
                  <c:v>194301.33333333334</c:v>
                </c:pt>
                <c:pt idx="136" formatCode="_-* #,##0_-;\-* #,##0_-;_-* &quot;-&quot;??_-;_-@_-">
                  <c:v>183275.66666666666</c:v>
                </c:pt>
                <c:pt idx="137" formatCode="_-* #,##0_-;\-* #,##0_-;_-* &quot;-&quot;??_-;_-@_-">
                  <c:v>183153.33333333334</c:v>
                </c:pt>
                <c:pt idx="138" formatCode="_-* #,##0_-;\-* #,##0_-;_-* &quot;-&quot;??_-;_-@_-">
                  <c:v>182066</c:v>
                </c:pt>
                <c:pt idx="139" formatCode="_-* #,##0_-;\-* #,##0_-;_-* &quot;-&quot;??_-;_-@_-">
                  <c:v>187899.66666666666</c:v>
                </c:pt>
                <c:pt idx="140" formatCode="_-* #,##0_-;\-* #,##0_-;_-* &quot;-&quot;??_-;_-@_-">
                  <c:v>181137.33333333334</c:v>
                </c:pt>
                <c:pt idx="141" formatCode="_-* #,##0_-;\-* #,##0_-;_-* &quot;-&quot;??_-;_-@_-">
                  <c:v>171139.66666666666</c:v>
                </c:pt>
                <c:pt idx="142" formatCode="_-* #,##0_-;\-* #,##0_-;_-* &quot;-&quot;??_-;_-@_-">
                  <c:v>164942</c:v>
                </c:pt>
                <c:pt idx="143" formatCode="_-* #,##0_-;\-* #,##0_-;_-* &quot;-&quot;??_-;_-@_-">
                  <c:v>165025</c:v>
                </c:pt>
                <c:pt idx="144" formatCode="_-* #,##0_-;\-* #,##0_-;_-* &quot;-&quot;??_-;_-@_-">
                  <c:v>170582</c:v>
                </c:pt>
                <c:pt idx="145" formatCode="_-* #,##0_-;\-* #,##0_-;_-* &quot;-&quot;??_-;_-@_-">
                  <c:v>176149.66666666666</c:v>
                </c:pt>
                <c:pt idx="146" formatCode="_-* #,##0_-;\-* #,##0_-;_-* &quot;-&quot;??_-;_-@_-">
                  <c:v>172099</c:v>
                </c:pt>
                <c:pt idx="147" formatCode="_-* #,##0_-;\-* #,##0_-;_-* &quot;-&quot;??_-;_-@_-">
                  <c:v>172698.66666666666</c:v>
                </c:pt>
                <c:pt idx="148" formatCode="_-* #,##0_-;\-* #,##0_-;_-* &quot;-&quot;??_-;_-@_-">
                  <c:v>170487.33333333334</c:v>
                </c:pt>
                <c:pt idx="149" formatCode="_-* #,##0_-;\-* #,##0_-;_-* &quot;-&quot;??_-;_-@_-">
                  <c:v>178537.66666666666</c:v>
                </c:pt>
                <c:pt idx="150" formatCode="_-* #,##0_-;\-* #,##0_-;_-* &quot;-&quot;??_-;_-@_-">
                  <c:v>184474.66666666666</c:v>
                </c:pt>
                <c:pt idx="151" formatCode="_-* #,##0_-;\-* #,##0_-;_-* &quot;-&quot;??_-;_-@_-">
                  <c:v>192401</c:v>
                </c:pt>
                <c:pt idx="152" formatCode="_-* #,##0_-;\-* #,##0_-;_-* &quot;-&quot;??_-;_-@_-">
                  <c:v>196626.66666666666</c:v>
                </c:pt>
                <c:pt idx="153" formatCode="_-* #,##0_-;\-* #,##0_-;_-* &quot;-&quot;??_-;_-@_-">
                  <c:v>195809.33333333334</c:v>
                </c:pt>
                <c:pt idx="154" formatCode="_-* #,##0_-;\-* #,##0_-;_-* &quot;-&quot;??_-;_-@_-">
                  <c:v>191399.33333333334</c:v>
                </c:pt>
                <c:pt idx="155" formatCode="_-* #,##0_-;\-* #,##0_-;_-* &quot;-&quot;??_-;_-@_-">
                  <c:v>190292.33333333334</c:v>
                </c:pt>
                <c:pt idx="156" formatCode="_-* #,##0_-;\-* #,##0_-;_-* &quot;-&quot;??_-;_-@_-">
                  <c:v>191470.33333333334</c:v>
                </c:pt>
                <c:pt idx="157" formatCode="_-* #,##0_-;\-* #,##0_-;_-* &quot;-&quot;??_-;_-@_-">
                  <c:v>195724</c:v>
                </c:pt>
                <c:pt idx="158" formatCode="_-* #,##0_-;\-* #,##0_-;_-* &quot;-&quot;??_-;_-@_-">
                  <c:v>189829</c:v>
                </c:pt>
                <c:pt idx="159" formatCode="_-* #,##0_-;\-* #,##0_-;_-* &quot;-&quot;??_-;_-@_-">
                  <c:v>189693.66666666666</c:v>
                </c:pt>
                <c:pt idx="160" formatCode="_-* #,##0_-;\-* #,##0_-;_-* &quot;-&quot;??_-;_-@_-">
                  <c:v>184326</c:v>
                </c:pt>
                <c:pt idx="161" formatCode="_-* #,##0_-;\-* #,##0_-;_-* &quot;-&quot;??_-;_-@_-">
                  <c:v>190567.66666666666</c:v>
                </c:pt>
                <c:pt idx="162" formatCode="_-* #,##0_-;\-* #,##0_-;_-* &quot;-&quot;??_-;_-@_-">
                  <c:v>189005</c:v>
                </c:pt>
                <c:pt idx="163" formatCode="_-* #,##0_-;\-* #,##0_-;_-* &quot;-&quot;??_-;_-@_-">
                  <c:v>196654.66666666666</c:v>
                </c:pt>
                <c:pt idx="164" formatCode="_-* #,##0_-;\-* #,##0_-;_-* &quot;-&quot;??_-;_-@_-">
                  <c:v>198382</c:v>
                </c:pt>
                <c:pt idx="165" formatCode="_-* #,##0_-;\-* #,##0_-;_-* &quot;-&quot;??_-;_-@_-">
                  <c:v>196333</c:v>
                </c:pt>
                <c:pt idx="166" formatCode="_-* #,##0_-;\-* #,##0_-;_-* &quot;-&quot;??_-;_-@_-">
                  <c:v>192542.33333333334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8-4C01-A6A5-907F1288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73999"/>
        <c:axId val="2105173039"/>
      </c:lineChart>
      <c:catAx>
        <c:axId val="21051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73039"/>
        <c:crosses val="autoZero"/>
        <c:auto val="1"/>
        <c:lblAlgn val="ctr"/>
        <c:lblOffset val="100"/>
        <c:noMultiLvlLbl val="0"/>
      </c:catAx>
      <c:valAx>
        <c:axId val="2105173039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7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0507653934564"/>
          <c:y val="4.7619047619047616E-2"/>
          <c:w val="0.87676138308798357"/>
          <c:h val="0.52859869789003644"/>
        </c:manualLayout>
      </c:layout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Crude Oil Imports Monthly (thousand barrels)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Sheet7!$B$2:$B$209</c:f>
              <c:numCache>
                <c:formatCode>_-* #,##0_-;\-* #,##0_-;_-* "-"??_-;_-@_-</c:formatCode>
                <c:ptCount val="208"/>
                <c:pt idx="0">
                  <c:v>317275</c:v>
                </c:pt>
                <c:pt idx="1">
                  <c:v>262339</c:v>
                </c:pt>
                <c:pt idx="2">
                  <c:v>303897</c:v>
                </c:pt>
                <c:pt idx="3">
                  <c:v>285934</c:v>
                </c:pt>
                <c:pt idx="4">
                  <c:v>281147</c:v>
                </c:pt>
                <c:pt idx="5">
                  <c:v>284093</c:v>
                </c:pt>
                <c:pt idx="6">
                  <c:v>287569</c:v>
                </c:pt>
                <c:pt idx="7">
                  <c:v>279111</c:v>
                </c:pt>
                <c:pt idx="8">
                  <c:v>289561</c:v>
                </c:pt>
                <c:pt idx="9">
                  <c:v>272678</c:v>
                </c:pt>
                <c:pt idx="10">
                  <c:v>273248</c:v>
                </c:pt>
                <c:pt idx="11">
                  <c:v>265615</c:v>
                </c:pt>
                <c:pt idx="12">
                  <c:v>274568</c:v>
                </c:pt>
                <c:pt idx="13">
                  <c:v>253150</c:v>
                </c:pt>
                <c:pt idx="14">
                  <c:v>299033</c:v>
                </c:pt>
                <c:pt idx="15">
                  <c:v>302836</c:v>
                </c:pt>
                <c:pt idx="16">
                  <c:v>310396</c:v>
                </c:pt>
                <c:pt idx="17">
                  <c:v>310153</c:v>
                </c:pt>
                <c:pt idx="18">
                  <c:v>318991</c:v>
                </c:pt>
                <c:pt idx="19">
                  <c:v>309053</c:v>
                </c:pt>
                <c:pt idx="20">
                  <c:v>284192</c:v>
                </c:pt>
                <c:pt idx="21">
                  <c:v>272415</c:v>
                </c:pt>
                <c:pt idx="22">
                  <c:v>271185</c:v>
                </c:pt>
                <c:pt idx="23">
                  <c:v>279096</c:v>
                </c:pt>
                <c:pt idx="24">
                  <c:v>296158</c:v>
                </c:pt>
                <c:pt idx="25">
                  <c:v>235122</c:v>
                </c:pt>
                <c:pt idx="26">
                  <c:v>292010</c:v>
                </c:pt>
                <c:pt idx="27">
                  <c:v>265822</c:v>
                </c:pt>
                <c:pt idx="28">
                  <c:v>289106</c:v>
                </c:pt>
                <c:pt idx="29">
                  <c:v>285572</c:v>
                </c:pt>
                <c:pt idx="30">
                  <c:v>295338</c:v>
                </c:pt>
                <c:pt idx="31">
                  <c:v>287633</c:v>
                </c:pt>
                <c:pt idx="32">
                  <c:v>273698</c:v>
                </c:pt>
                <c:pt idx="33">
                  <c:v>284594</c:v>
                </c:pt>
                <c:pt idx="34">
                  <c:v>268189</c:v>
                </c:pt>
                <c:pt idx="35">
                  <c:v>279359</c:v>
                </c:pt>
                <c:pt idx="36">
                  <c:v>257536</c:v>
                </c:pt>
                <c:pt idx="37">
                  <c:v>242560</c:v>
                </c:pt>
                <c:pt idx="38">
                  <c:v>271697</c:v>
                </c:pt>
                <c:pt idx="39">
                  <c:v>258417</c:v>
                </c:pt>
                <c:pt idx="40">
                  <c:v>272766</c:v>
                </c:pt>
                <c:pt idx="41">
                  <c:v>270684</c:v>
                </c:pt>
                <c:pt idx="42">
                  <c:v>266782</c:v>
                </c:pt>
                <c:pt idx="43">
                  <c:v>263945</c:v>
                </c:pt>
                <c:pt idx="44">
                  <c:v>250160</c:v>
                </c:pt>
                <c:pt idx="45">
                  <c:v>250303</c:v>
                </c:pt>
                <c:pt idx="46">
                  <c:v>244987</c:v>
                </c:pt>
                <c:pt idx="47">
                  <c:v>235120</c:v>
                </c:pt>
                <c:pt idx="48">
                  <c:v>245715</c:v>
                </c:pt>
                <c:pt idx="49">
                  <c:v>203162</c:v>
                </c:pt>
                <c:pt idx="50">
                  <c:v>231414</c:v>
                </c:pt>
                <c:pt idx="51">
                  <c:v>231621</c:v>
                </c:pt>
                <c:pt idx="52">
                  <c:v>238809</c:v>
                </c:pt>
                <c:pt idx="53">
                  <c:v>231912</c:v>
                </c:pt>
                <c:pt idx="54">
                  <c:v>245724</c:v>
                </c:pt>
                <c:pt idx="55">
                  <c:v>251079</c:v>
                </c:pt>
                <c:pt idx="56">
                  <c:v>237699</c:v>
                </c:pt>
                <c:pt idx="57">
                  <c:v>230822</c:v>
                </c:pt>
                <c:pt idx="58">
                  <c:v>222248</c:v>
                </c:pt>
                <c:pt idx="59">
                  <c:v>240519</c:v>
                </c:pt>
                <c:pt idx="60">
                  <c:v>234969</c:v>
                </c:pt>
                <c:pt idx="61">
                  <c:v>201572</c:v>
                </c:pt>
                <c:pt idx="62">
                  <c:v>225487</c:v>
                </c:pt>
                <c:pt idx="63">
                  <c:v>226639</c:v>
                </c:pt>
                <c:pt idx="64">
                  <c:v>222177</c:v>
                </c:pt>
                <c:pt idx="65">
                  <c:v>212025</c:v>
                </c:pt>
                <c:pt idx="66">
                  <c:v>236534</c:v>
                </c:pt>
                <c:pt idx="67">
                  <c:v>231649</c:v>
                </c:pt>
                <c:pt idx="68">
                  <c:v>224851</c:v>
                </c:pt>
                <c:pt idx="69">
                  <c:v>221600</c:v>
                </c:pt>
                <c:pt idx="70">
                  <c:v>218845</c:v>
                </c:pt>
                <c:pt idx="71">
                  <c:v>223978</c:v>
                </c:pt>
                <c:pt idx="72">
                  <c:v>222315</c:v>
                </c:pt>
                <c:pt idx="73">
                  <c:v>198807</c:v>
                </c:pt>
                <c:pt idx="74">
                  <c:v>235360</c:v>
                </c:pt>
                <c:pt idx="75">
                  <c:v>216229</c:v>
                </c:pt>
                <c:pt idx="76">
                  <c:v>224604</c:v>
                </c:pt>
                <c:pt idx="77">
                  <c:v>219618</c:v>
                </c:pt>
                <c:pt idx="78">
                  <c:v>228160</c:v>
                </c:pt>
                <c:pt idx="79">
                  <c:v>239212</c:v>
                </c:pt>
                <c:pt idx="80">
                  <c:v>216838</c:v>
                </c:pt>
                <c:pt idx="81">
                  <c:v>220171</c:v>
                </c:pt>
                <c:pt idx="82">
                  <c:v>221130</c:v>
                </c:pt>
                <c:pt idx="83">
                  <c:v>244965</c:v>
                </c:pt>
                <c:pt idx="84">
                  <c:v>236065</c:v>
                </c:pt>
                <c:pt idx="85">
                  <c:v>229492</c:v>
                </c:pt>
                <c:pt idx="86">
                  <c:v>248383</c:v>
                </c:pt>
                <c:pt idx="87">
                  <c:v>228344</c:v>
                </c:pt>
                <c:pt idx="88">
                  <c:v>245749</c:v>
                </c:pt>
                <c:pt idx="89">
                  <c:v>226802</c:v>
                </c:pt>
                <c:pt idx="90">
                  <c:v>250986</c:v>
                </c:pt>
                <c:pt idx="91">
                  <c:v>248482</c:v>
                </c:pt>
                <c:pt idx="92">
                  <c:v>241213</c:v>
                </c:pt>
                <c:pt idx="93">
                  <c:v>234666</c:v>
                </c:pt>
                <c:pt idx="94">
                  <c:v>240691</c:v>
                </c:pt>
                <c:pt idx="95">
                  <c:v>242213</c:v>
                </c:pt>
                <c:pt idx="96">
                  <c:v>262811</c:v>
                </c:pt>
                <c:pt idx="97">
                  <c:v>220558</c:v>
                </c:pt>
                <c:pt idx="98">
                  <c:v>253114</c:v>
                </c:pt>
                <c:pt idx="99">
                  <c:v>246132</c:v>
                </c:pt>
                <c:pt idx="100">
                  <c:v>264554</c:v>
                </c:pt>
                <c:pt idx="101">
                  <c:v>242677</c:v>
                </c:pt>
                <c:pt idx="102">
                  <c:v>245369</c:v>
                </c:pt>
                <c:pt idx="103">
                  <c:v>245611</c:v>
                </c:pt>
                <c:pt idx="104">
                  <c:v>219708</c:v>
                </c:pt>
                <c:pt idx="105">
                  <c:v>238109</c:v>
                </c:pt>
                <c:pt idx="106">
                  <c:v>230230</c:v>
                </c:pt>
                <c:pt idx="107">
                  <c:v>241245</c:v>
                </c:pt>
                <c:pt idx="108">
                  <c:v>248552</c:v>
                </c:pt>
                <c:pt idx="109">
                  <c:v>209942</c:v>
                </c:pt>
                <c:pt idx="110">
                  <c:v>236216</c:v>
                </c:pt>
                <c:pt idx="111">
                  <c:v>247608</c:v>
                </c:pt>
                <c:pt idx="112">
                  <c:v>242857</c:v>
                </c:pt>
                <c:pt idx="113">
                  <c:v>254283</c:v>
                </c:pt>
                <c:pt idx="114">
                  <c:v>246671</c:v>
                </c:pt>
                <c:pt idx="115">
                  <c:v>247656</c:v>
                </c:pt>
                <c:pt idx="116">
                  <c:v>227795</c:v>
                </c:pt>
                <c:pt idx="117">
                  <c:v>227975</c:v>
                </c:pt>
                <c:pt idx="118">
                  <c:v>226251</c:v>
                </c:pt>
                <c:pt idx="119">
                  <c:v>219240</c:v>
                </c:pt>
                <c:pt idx="120">
                  <c:v>234307</c:v>
                </c:pt>
                <c:pt idx="121">
                  <c:v>178257</c:v>
                </c:pt>
                <c:pt idx="122">
                  <c:v>210276</c:v>
                </c:pt>
                <c:pt idx="123">
                  <c:v>209958</c:v>
                </c:pt>
                <c:pt idx="124">
                  <c:v>221259</c:v>
                </c:pt>
                <c:pt idx="125">
                  <c:v>214563</c:v>
                </c:pt>
                <c:pt idx="126">
                  <c:v>215083</c:v>
                </c:pt>
                <c:pt idx="127">
                  <c:v>215273</c:v>
                </c:pt>
                <c:pt idx="128">
                  <c:v>194485</c:v>
                </c:pt>
                <c:pt idx="129">
                  <c:v>193493</c:v>
                </c:pt>
                <c:pt idx="130">
                  <c:v>174531</c:v>
                </c:pt>
                <c:pt idx="131">
                  <c:v>211837</c:v>
                </c:pt>
                <c:pt idx="132">
                  <c:v>198663</c:v>
                </c:pt>
                <c:pt idx="133">
                  <c:v>189060</c:v>
                </c:pt>
                <c:pt idx="134">
                  <c:v>195181</c:v>
                </c:pt>
                <c:pt idx="135">
                  <c:v>165586</c:v>
                </c:pt>
                <c:pt idx="136">
                  <c:v>188693</c:v>
                </c:pt>
                <c:pt idx="137">
                  <c:v>191919</c:v>
                </c:pt>
                <c:pt idx="138">
                  <c:v>183087</c:v>
                </c:pt>
                <c:pt idx="139">
                  <c:v>168406</c:v>
                </c:pt>
                <c:pt idx="140">
                  <c:v>161926</c:v>
                </c:pt>
                <c:pt idx="141">
                  <c:v>164494</c:v>
                </c:pt>
                <c:pt idx="142">
                  <c:v>168655</c:v>
                </c:pt>
                <c:pt idx="143">
                  <c:v>178597</c:v>
                </c:pt>
                <c:pt idx="144">
                  <c:v>181197</c:v>
                </c:pt>
                <c:pt idx="145">
                  <c:v>156503</c:v>
                </c:pt>
                <c:pt idx="146">
                  <c:v>180396</c:v>
                </c:pt>
                <c:pt idx="147">
                  <c:v>174563</c:v>
                </c:pt>
                <c:pt idx="148">
                  <c:v>180654</c:v>
                </c:pt>
                <c:pt idx="149">
                  <c:v>198207</c:v>
                </c:pt>
                <c:pt idx="150">
                  <c:v>198342</c:v>
                </c:pt>
                <c:pt idx="151">
                  <c:v>193331</c:v>
                </c:pt>
                <c:pt idx="152">
                  <c:v>195755</c:v>
                </c:pt>
                <c:pt idx="153">
                  <c:v>185112</c:v>
                </c:pt>
                <c:pt idx="154">
                  <c:v>190010</c:v>
                </c:pt>
                <c:pt idx="155">
                  <c:v>199289</c:v>
                </c:pt>
                <c:pt idx="156">
                  <c:v>197873</c:v>
                </c:pt>
                <c:pt idx="157">
                  <c:v>172325</c:v>
                </c:pt>
                <c:pt idx="158">
                  <c:v>198883</c:v>
                </c:pt>
                <c:pt idx="159">
                  <c:v>181770</c:v>
                </c:pt>
                <c:pt idx="160">
                  <c:v>191050</c:v>
                </c:pt>
                <c:pt idx="161">
                  <c:v>194195</c:v>
                </c:pt>
                <c:pt idx="162">
                  <c:v>204719</c:v>
                </c:pt>
                <c:pt idx="163">
                  <c:v>196232</c:v>
                </c:pt>
                <c:pt idx="164">
                  <c:v>188048</c:v>
                </c:pt>
                <c:pt idx="165">
                  <c:v>193347</c:v>
                </c:pt>
                <c:pt idx="166">
                  <c:v>187292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2-4309-9394-46115CCD2DD4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Forecast(Crude Oil Imports Monthly (thousand barrels))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Sheet7!$C$2:$C$209</c:f>
              <c:numCache>
                <c:formatCode>General</c:formatCode>
                <c:ptCount val="208"/>
                <c:pt idx="166" formatCode="_-* #,##0_-;\-* #,##0_-;_-* &quot;-&quot;??_-;_-@_-">
                  <c:v>187292</c:v>
                </c:pt>
                <c:pt idx="167" formatCode="_-* #,##0_-;\-* #,##0_-;_-* &quot;-&quot;??_-;_-@_-">
                  <c:v>189271.37581443356</c:v>
                </c:pt>
                <c:pt idx="168" formatCode="_-* #,##0_-;\-* #,##0_-;_-* &quot;-&quot;??_-;_-@_-">
                  <c:v>191277.41011417468</c:v>
                </c:pt>
                <c:pt idx="169" formatCode="_-* #,##0_-;\-* #,##0_-;_-* &quot;-&quot;??_-;_-@_-">
                  <c:v>159127.73751567016</c:v>
                </c:pt>
                <c:pt idx="170" formatCode="_-* #,##0_-;\-* #,##0_-;_-* &quot;-&quot;??_-;_-@_-">
                  <c:v>203425.0973505062</c:v>
                </c:pt>
                <c:pt idx="171" formatCode="_-* #,##0_-;\-* #,##0_-;_-* &quot;-&quot;??_-;_-@_-">
                  <c:v>191877.86817241987</c:v>
                </c:pt>
                <c:pt idx="172" formatCode="_-* #,##0_-;\-* #,##0_-;_-* &quot;-&quot;??_-;_-@_-">
                  <c:v>207302.30602507124</c:v>
                </c:pt>
                <c:pt idx="173" formatCode="_-* #,##0_-;\-* #,##0_-;_-* &quot;-&quot;??_-;_-@_-">
                  <c:v>196514.02317519728</c:v>
                </c:pt>
                <c:pt idx="174" formatCode="_-* #,##0_-;\-* #,##0_-;_-* &quot;-&quot;??_-;_-@_-">
                  <c:v>204388.60548535024</c:v>
                </c:pt>
                <c:pt idx="175" formatCode="_-* #,##0_-;\-* #,##0_-;_-* &quot;-&quot;??_-;_-@_-">
                  <c:v>196062.20906111319</c:v>
                </c:pt>
                <c:pt idx="176" formatCode="_-* #,##0_-;\-* #,##0_-;_-* &quot;-&quot;??_-;_-@_-">
                  <c:v>187252.00312384643</c:v>
                </c:pt>
                <c:pt idx="177" formatCode="_-* #,##0_-;\-* #,##0_-;_-* &quot;-&quot;??_-;_-@_-">
                  <c:v>182100.8873699356</c:v>
                </c:pt>
                <c:pt idx="178" formatCode="_-* #,##0_-;\-* #,##0_-;_-* &quot;-&quot;??_-;_-@_-">
                  <c:v>176855.27037710985</c:v>
                </c:pt>
                <c:pt idx="179" formatCode="_-* #,##0_-;\-* #,##0_-;_-* &quot;-&quot;??_-;_-@_-">
                  <c:v>181308.09316184686</c:v>
                </c:pt>
                <c:pt idx="180" formatCode="_-* #,##0_-;\-* #,##0_-;_-* &quot;-&quot;??_-;_-@_-">
                  <c:v>183314.12746158798</c:v>
                </c:pt>
                <c:pt idx="181" formatCode="_-* #,##0_-;\-* #,##0_-;_-* &quot;-&quot;??_-;_-@_-">
                  <c:v>151164.45486308346</c:v>
                </c:pt>
                <c:pt idx="182" formatCode="_-* #,##0_-;\-* #,##0_-;_-* &quot;-&quot;??_-;_-@_-">
                  <c:v>195461.8146979195</c:v>
                </c:pt>
                <c:pt idx="183" formatCode="_-* #,##0_-;\-* #,##0_-;_-* &quot;-&quot;??_-;_-@_-">
                  <c:v>183914.58551983317</c:v>
                </c:pt>
                <c:pt idx="184" formatCode="_-* #,##0_-;\-* #,##0_-;_-* &quot;-&quot;??_-;_-@_-">
                  <c:v>199339.02337248455</c:v>
                </c:pt>
                <c:pt idx="185" formatCode="_-* #,##0_-;\-* #,##0_-;_-* &quot;-&quot;??_-;_-@_-">
                  <c:v>188550.74052261058</c:v>
                </c:pt>
                <c:pt idx="186" formatCode="_-* #,##0_-;\-* #,##0_-;_-* &quot;-&quot;??_-;_-@_-">
                  <c:v>196425.32283276354</c:v>
                </c:pt>
                <c:pt idx="187" formatCode="_-* #,##0_-;\-* #,##0_-;_-* &quot;-&quot;??_-;_-@_-">
                  <c:v>188098.92640852649</c:v>
                </c:pt>
                <c:pt idx="188" formatCode="_-* #,##0_-;\-* #,##0_-;_-* &quot;-&quot;??_-;_-@_-">
                  <c:v>179288.72047125973</c:v>
                </c:pt>
                <c:pt idx="189" formatCode="_-* #,##0_-;\-* #,##0_-;_-* &quot;-&quot;??_-;_-@_-">
                  <c:v>174137.60471734891</c:v>
                </c:pt>
                <c:pt idx="190" formatCode="_-* #,##0_-;\-* #,##0_-;_-* &quot;-&quot;??_-;_-@_-">
                  <c:v>168891.98772452315</c:v>
                </c:pt>
                <c:pt idx="191" formatCode="_-* #,##0_-;\-* #,##0_-;_-* &quot;-&quot;??_-;_-@_-">
                  <c:v>173344.81050926016</c:v>
                </c:pt>
                <c:pt idx="192" formatCode="_-* #,##0_-;\-* #,##0_-;_-* &quot;-&quot;??_-;_-@_-">
                  <c:v>175350.84480900128</c:v>
                </c:pt>
                <c:pt idx="193" formatCode="_-* #,##0_-;\-* #,##0_-;_-* &quot;-&quot;??_-;_-@_-">
                  <c:v>143201.17221049676</c:v>
                </c:pt>
                <c:pt idx="194" formatCode="_-* #,##0_-;\-* #,##0_-;_-* &quot;-&quot;??_-;_-@_-">
                  <c:v>187498.5320453328</c:v>
                </c:pt>
                <c:pt idx="195" formatCode="_-* #,##0_-;\-* #,##0_-;_-* &quot;-&quot;??_-;_-@_-">
                  <c:v>175951.30286724647</c:v>
                </c:pt>
                <c:pt idx="196" formatCode="_-* #,##0_-;\-* #,##0_-;_-* &quot;-&quot;??_-;_-@_-">
                  <c:v>191375.74071989785</c:v>
                </c:pt>
                <c:pt idx="197" formatCode="_-* #,##0_-;\-* #,##0_-;_-* &quot;-&quot;??_-;_-@_-">
                  <c:v>180587.45787002388</c:v>
                </c:pt>
                <c:pt idx="198" formatCode="_-* #,##0_-;\-* #,##0_-;_-* &quot;-&quot;??_-;_-@_-">
                  <c:v>188462.04018017685</c:v>
                </c:pt>
                <c:pt idx="199" formatCode="_-* #,##0_-;\-* #,##0_-;_-* &quot;-&quot;??_-;_-@_-">
                  <c:v>180135.64375593979</c:v>
                </c:pt>
                <c:pt idx="200" formatCode="_-* #,##0_-;\-* #,##0_-;_-* &quot;-&quot;??_-;_-@_-">
                  <c:v>171325.43781867303</c:v>
                </c:pt>
                <c:pt idx="201" formatCode="_-* #,##0_-;\-* #,##0_-;_-* &quot;-&quot;??_-;_-@_-">
                  <c:v>166174.32206476221</c:v>
                </c:pt>
                <c:pt idx="202" formatCode="_-* #,##0_-;\-* #,##0_-;_-* &quot;-&quot;??_-;_-@_-">
                  <c:v>160928.70507193645</c:v>
                </c:pt>
                <c:pt idx="203" formatCode="_-* #,##0_-;\-* #,##0_-;_-* &quot;-&quot;??_-;_-@_-">
                  <c:v>165381.52785667346</c:v>
                </c:pt>
                <c:pt idx="204" formatCode="_-* #,##0_-;\-* #,##0_-;_-* &quot;-&quot;??_-;_-@_-">
                  <c:v>167387.56215641458</c:v>
                </c:pt>
                <c:pt idx="205" formatCode="_-* #,##0_-;\-* #,##0_-;_-* &quot;-&quot;??_-;_-@_-">
                  <c:v>135237.88955791006</c:v>
                </c:pt>
                <c:pt idx="206" formatCode="_-* #,##0_-;\-* #,##0_-;_-* &quot;-&quot;??_-;_-@_-">
                  <c:v>179535.24939274607</c:v>
                </c:pt>
                <c:pt idx="207" formatCode="_-* #,##0_-;\-* #,##0_-;_-* &quot;-&quot;??_-;_-@_-">
                  <c:v>167988.02021465977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2-4309-9394-46115CCD2DD4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Bound(Crude Oil Imports Monthly (thousand barrels))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Sheet7!$D$2:$D$209</c:f>
              <c:numCache>
                <c:formatCode>General</c:formatCode>
                <c:ptCount val="208"/>
                <c:pt idx="166" formatCode="_-* #,##0_-;\-* #,##0_-;_-* &quot;-&quot;??_-;_-@_-">
                  <c:v>187292</c:v>
                </c:pt>
                <c:pt idx="167" formatCode="_-* #,##0_-;\-* #,##0_-;_-* &quot;-&quot;??_-;_-@_-">
                  <c:v>167204.1530012376</c:v>
                </c:pt>
                <c:pt idx="168" formatCode="_-* #,##0_-;\-* #,##0_-;_-* &quot;-&quot;??_-;_-@_-">
                  <c:v>166585.73589281598</c:v>
                </c:pt>
                <c:pt idx="169" formatCode="_-* #,##0_-;\-* #,##0_-;_-* &quot;-&quot;??_-;_-@_-">
                  <c:v>132055.89557326652</c:v>
                </c:pt>
                <c:pt idx="170" formatCode="_-* #,##0_-;\-* #,##0_-;_-* &quot;-&quot;??_-;_-@_-">
                  <c:v>174157.69487754651</c:v>
                </c:pt>
                <c:pt idx="171" formatCode="_-* #,##0_-;\-* #,##0_-;_-* &quot;-&quot;??_-;_-@_-">
                  <c:v>160560.64585214507</c:v>
                </c:pt>
                <c:pt idx="172" formatCode="_-* #,##0_-;\-* #,##0_-;_-* &quot;-&quot;??_-;_-@_-">
                  <c:v>174054.02337605209</c:v>
                </c:pt>
                <c:pt idx="173" formatCode="_-* #,##0_-;\-* #,##0_-;_-* &quot;-&quot;??_-;_-@_-">
                  <c:v>161433.80827857074</c:v>
                </c:pt>
                <c:pt idx="174" formatCode="_-* #,##0_-;\-* #,##0_-;_-* &quot;-&quot;??_-;_-@_-">
                  <c:v>167560.77739251457</c:v>
                </c:pt>
                <c:pt idx="175" formatCode="_-* #,##0_-;\-* #,##0_-;_-* &quot;-&quot;??_-;_-@_-">
                  <c:v>157559.5908701435</c:v>
                </c:pt>
                <c:pt idx="176" formatCode="_-* #,##0_-;\-* #,##0_-;_-* &quot;-&quot;??_-;_-@_-">
                  <c:v>147138.28342982481</c:v>
                </c:pt>
                <c:pt idx="177" formatCode="_-* #,##0_-;\-* #,##0_-;_-* &quot;-&quot;??_-;_-@_-">
                  <c:v>140432.35492214051</c:v>
                </c:pt>
                <c:pt idx="178" formatCode="_-* #,##0_-;\-* #,##0_-;_-* &quot;-&quot;??_-;_-@_-">
                  <c:v>133682.12076451525</c:v>
                </c:pt>
                <c:pt idx="179" formatCode="_-* #,##0_-;\-* #,##0_-;_-* &quot;-&quot;??_-;_-@_-">
                  <c:v>136669.8321599199</c:v>
                </c:pt>
                <c:pt idx="180" formatCode="_-* #,##0_-;\-* #,##0_-;_-* &quot;-&quot;??_-;_-@_-">
                  <c:v>137257.3381349227</c:v>
                </c:pt>
                <c:pt idx="181" formatCode="_-* #,##0_-;\-* #,##0_-;_-* &quot;-&quot;??_-;_-@_-">
                  <c:v>103726.25901716673</c:v>
                </c:pt>
                <c:pt idx="182" formatCode="_-* #,##0_-;\-* #,##0_-;_-* &quot;-&quot;??_-;_-@_-">
                  <c:v>146676.17064861988</c:v>
                </c:pt>
                <c:pt idx="183" formatCode="_-* #,##0_-;\-* #,##0_-;_-* &quot;-&quot;??_-;_-@_-">
                  <c:v>133812.70194672074</c:v>
                </c:pt>
                <c:pt idx="184" formatCode="_-* #,##0_-;\-* #,##0_-;_-* &quot;-&quot;??_-;_-@_-">
                  <c:v>147949.70137027826</c:v>
                </c:pt>
                <c:pt idx="185" formatCode="_-* #,##0_-;\-* #,##0_-;_-* &quot;-&quot;??_-;_-@_-">
                  <c:v>135900.65909771819</c:v>
                </c:pt>
                <c:pt idx="186" formatCode="_-* #,##0_-;\-* #,##0_-;_-* &quot;-&quot;??_-;_-@_-">
                  <c:v>142539.27931403386</c:v>
                </c:pt>
                <c:pt idx="187" formatCode="_-* #,##0_-;\-* #,##0_-;_-* &quot;-&quot;??_-;_-@_-">
                  <c:v>133000.04052201356</c:v>
                </c:pt>
                <c:pt idx="188" formatCode="_-* #,##0_-;\-* #,##0_-;_-* &quot;-&quot;??_-;_-@_-">
                  <c:v>122998.60883990763</c:v>
                </c:pt>
                <c:pt idx="189" formatCode="_-* #,##0_-;\-* #,##0_-;_-* &quot;-&quot;??_-;_-@_-">
                  <c:v>116676.53107064092</c:v>
                </c:pt>
                <c:pt idx="190" formatCode="_-* #,##0_-;\-* #,##0_-;_-* &quot;-&quot;??_-;_-@_-">
                  <c:v>110278.99299343498</c:v>
                </c:pt>
                <c:pt idx="191" formatCode="_-* #,##0_-;\-* #,##0_-;_-* &quot;-&quot;??_-;_-@_-">
                  <c:v>113593.54325124811</c:v>
                </c:pt>
                <c:pt idx="192" formatCode="_-* #,##0_-;\-* #,##0_-;_-* &quot;-&quot;??_-;_-@_-">
                  <c:v>114482.58767500575</c:v>
                </c:pt>
                <c:pt idx="193" formatCode="_-* #,##0_-;\-* #,##0_-;_-* &quot;-&quot;??_-;_-@_-">
                  <c:v>81231.919468126202</c:v>
                </c:pt>
                <c:pt idx="194" formatCode="_-* #,##0_-;\-* #,##0_-;_-* &quot;-&quot;??_-;_-@_-">
                  <c:v>124443.43241321867</c:v>
                </c:pt>
                <c:pt idx="195" formatCode="_-* #,##0_-;\-* #,##0_-;_-* &quot;-&quot;??_-;_-@_-">
                  <c:v>111824.72793174132</c:v>
                </c:pt>
                <c:pt idx="196" formatCode="_-* #,##0_-;\-* #,##0_-;_-* &quot;-&quot;??_-;_-@_-">
                  <c:v>126191.34588952604</c:v>
                </c:pt>
                <c:pt idx="197" formatCode="_-* #,##0_-;\-* #,##0_-;_-* &quot;-&quot;??_-;_-@_-">
                  <c:v>114358.23688057679</c:v>
                </c:pt>
                <c:pt idx="198" formatCode="_-* #,##0_-;\-* #,##0_-;_-* &quot;-&quot;??_-;_-@_-">
                  <c:v>121200.37400035901</c:v>
                </c:pt>
                <c:pt idx="199" formatCode="_-* #,##0_-;\-* #,##0_-;_-* &quot;-&quot;??_-;_-@_-">
                  <c:v>111853.34461058922</c:v>
                </c:pt>
                <c:pt idx="200" formatCode="_-* #,##0_-;\-* #,##0_-;_-* &quot;-&quot;??_-;_-@_-">
                  <c:v>102033.78893756076</c:v>
                </c:pt>
                <c:pt idx="201" formatCode="_-* #,##0_-;\-* #,##0_-;_-* &quot;-&quot;??_-;_-@_-">
                  <c:v>95884.113675012064</c:v>
                </c:pt>
                <c:pt idx="202" formatCode="_-* #,##0_-;\-* #,##0_-;_-* &quot;-&quot;??_-;_-@_-">
                  <c:v>89650.267077454177</c:v>
                </c:pt>
                <c:pt idx="203" formatCode="_-* #,##0_-;\-* #,##0_-;_-* &quot;-&quot;??_-;_-@_-">
                  <c:v>93121.13728575877</c:v>
                </c:pt>
                <c:pt idx="204" formatCode="_-* #,##0_-;\-* #,##0_-;_-* &quot;-&quot;??_-;_-@_-">
                  <c:v>94158.385129842587</c:v>
                </c:pt>
                <c:pt idx="205" formatCode="_-* #,##0_-;\-* #,##0_-;_-* &quot;-&quot;??_-;_-@_-">
                  <c:v>61049.041683459029</c:v>
                </c:pt>
                <c:pt idx="206" formatCode="_-* #,##0_-;\-* #,##0_-;_-* &quot;-&quot;??_-;_-@_-">
                  <c:v>104395.49052812076</c:v>
                </c:pt>
                <c:pt idx="207" formatCode="_-* #,##0_-;\-* #,##0_-;_-* &quot;-&quot;??_-;_-@_-">
                  <c:v>91905.775362128901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2-4309-9394-46115CCD2DD4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Bound(Crude Oil Imports Monthly (thousand barrels))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Sheet7!$A$2:$A$209</c:f>
              <c:numCache>
                <c:formatCode>General</c:formatCode>
                <c:ptCount val="2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</c:numCache>
            </c:numRef>
          </c:cat>
          <c:val>
            <c:numRef>
              <c:f>Sheet7!$E$2:$E$209</c:f>
              <c:numCache>
                <c:formatCode>General</c:formatCode>
                <c:ptCount val="208"/>
                <c:pt idx="166" formatCode="_-* #,##0_-;\-* #,##0_-;_-* &quot;-&quot;??_-;_-@_-">
                  <c:v>187292</c:v>
                </c:pt>
                <c:pt idx="167" formatCode="_-* #,##0_-;\-* #,##0_-;_-* &quot;-&quot;??_-;_-@_-">
                  <c:v>211338.59862762952</c:v>
                </c:pt>
                <c:pt idx="168" formatCode="_-* #,##0_-;\-* #,##0_-;_-* &quot;-&quot;??_-;_-@_-">
                  <c:v>215969.08433553338</c:v>
                </c:pt>
                <c:pt idx="169" formatCode="_-* #,##0_-;\-* #,##0_-;_-* &quot;-&quot;??_-;_-@_-">
                  <c:v>186199.5794580738</c:v>
                </c:pt>
                <c:pt idx="170" formatCode="_-* #,##0_-;\-* #,##0_-;_-* &quot;-&quot;??_-;_-@_-">
                  <c:v>232692.49982346589</c:v>
                </c:pt>
                <c:pt idx="171" formatCode="_-* #,##0_-;\-* #,##0_-;_-* &quot;-&quot;??_-;_-@_-">
                  <c:v>223195.09049269467</c:v>
                </c:pt>
                <c:pt idx="172" formatCode="_-* #,##0_-;\-* #,##0_-;_-* &quot;-&quot;??_-;_-@_-">
                  <c:v>240550.5886740904</c:v>
                </c:pt>
                <c:pt idx="173" formatCode="_-* #,##0_-;\-* #,##0_-;_-* &quot;-&quot;??_-;_-@_-">
                  <c:v>231594.23807182381</c:v>
                </c:pt>
                <c:pt idx="174" formatCode="_-* #,##0_-;\-* #,##0_-;_-* &quot;-&quot;??_-;_-@_-">
                  <c:v>241216.43357818591</c:v>
                </c:pt>
                <c:pt idx="175" formatCode="_-* #,##0_-;\-* #,##0_-;_-* &quot;-&quot;??_-;_-@_-">
                  <c:v>234564.82725208288</c:v>
                </c:pt>
                <c:pt idx="176" formatCode="_-* #,##0_-;\-* #,##0_-;_-* &quot;-&quot;??_-;_-@_-">
                  <c:v>227365.72281786805</c:v>
                </c:pt>
                <c:pt idx="177" formatCode="_-* #,##0_-;\-* #,##0_-;_-* &quot;-&quot;??_-;_-@_-">
                  <c:v>223769.4198177307</c:v>
                </c:pt>
                <c:pt idx="178" formatCode="_-* #,##0_-;\-* #,##0_-;_-* &quot;-&quot;??_-;_-@_-">
                  <c:v>220028.41998970445</c:v>
                </c:pt>
                <c:pt idx="179" formatCode="_-* #,##0_-;\-* #,##0_-;_-* &quot;-&quot;??_-;_-@_-">
                  <c:v>225946.35416377382</c:v>
                </c:pt>
                <c:pt idx="180" formatCode="_-* #,##0_-;\-* #,##0_-;_-* &quot;-&quot;??_-;_-@_-">
                  <c:v>229370.91678825326</c:v>
                </c:pt>
                <c:pt idx="181" formatCode="_-* #,##0_-;\-* #,##0_-;_-* &quot;-&quot;??_-;_-@_-">
                  <c:v>198602.65070900018</c:v>
                </c:pt>
                <c:pt idx="182" formatCode="_-* #,##0_-;\-* #,##0_-;_-* &quot;-&quot;??_-;_-@_-">
                  <c:v>244247.45874721912</c:v>
                </c:pt>
                <c:pt idx="183" formatCode="_-* #,##0_-;\-* #,##0_-;_-* &quot;-&quot;??_-;_-@_-">
                  <c:v>234016.4690929456</c:v>
                </c:pt>
                <c:pt idx="184" formatCode="_-* #,##0_-;\-* #,##0_-;_-* &quot;-&quot;??_-;_-@_-">
                  <c:v>250728.34537469083</c:v>
                </c:pt>
                <c:pt idx="185" formatCode="_-* #,##0_-;\-* #,##0_-;_-* &quot;-&quot;??_-;_-@_-">
                  <c:v>241200.82194750296</c:v>
                </c:pt>
                <c:pt idx="186" formatCode="_-* #,##0_-;\-* #,##0_-;_-* &quot;-&quot;??_-;_-@_-">
                  <c:v>250311.36635149323</c:v>
                </c:pt>
                <c:pt idx="187" formatCode="_-* #,##0_-;\-* #,##0_-;_-* &quot;-&quot;??_-;_-@_-">
                  <c:v>243197.81229503942</c:v>
                </c:pt>
                <c:pt idx="188" formatCode="_-* #,##0_-;\-* #,##0_-;_-* &quot;-&quot;??_-;_-@_-">
                  <c:v>235578.83210261184</c:v>
                </c:pt>
                <c:pt idx="189" formatCode="_-* #,##0_-;\-* #,##0_-;_-* &quot;-&quot;??_-;_-@_-">
                  <c:v>231598.67836405689</c:v>
                </c:pt>
                <c:pt idx="190" formatCode="_-* #,##0_-;\-* #,##0_-;_-* &quot;-&quot;??_-;_-@_-">
                  <c:v>227504.98245561132</c:v>
                </c:pt>
                <c:pt idx="191" formatCode="_-* #,##0_-;\-* #,##0_-;_-* &quot;-&quot;??_-;_-@_-">
                  <c:v>233096.07776727222</c:v>
                </c:pt>
                <c:pt idx="192" formatCode="_-* #,##0_-;\-* #,##0_-;_-* &quot;-&quot;??_-;_-@_-">
                  <c:v>236219.10194299681</c:v>
                </c:pt>
                <c:pt idx="193" formatCode="_-* #,##0_-;\-* #,##0_-;_-* &quot;-&quot;??_-;_-@_-">
                  <c:v>205170.42495286732</c:v>
                </c:pt>
                <c:pt idx="194" formatCode="_-* #,##0_-;\-* #,##0_-;_-* &quot;-&quot;??_-;_-@_-">
                  <c:v>250553.63167744695</c:v>
                </c:pt>
                <c:pt idx="195" formatCode="_-* #,##0_-;\-* #,##0_-;_-* &quot;-&quot;??_-;_-@_-">
                  <c:v>240077.87780275161</c:v>
                </c:pt>
                <c:pt idx="196" formatCode="_-* #,##0_-;\-* #,##0_-;_-* &quot;-&quot;??_-;_-@_-">
                  <c:v>256560.13555026965</c:v>
                </c:pt>
                <c:pt idx="197" formatCode="_-* #,##0_-;\-* #,##0_-;_-* &quot;-&quot;??_-;_-@_-">
                  <c:v>246816.67885947097</c:v>
                </c:pt>
                <c:pt idx="198" formatCode="_-* #,##0_-;\-* #,##0_-;_-* &quot;-&quot;??_-;_-@_-">
                  <c:v>255723.70635999469</c:v>
                </c:pt>
                <c:pt idx="199" formatCode="_-* #,##0_-;\-* #,##0_-;_-* &quot;-&quot;??_-;_-@_-">
                  <c:v>248417.94290129037</c:v>
                </c:pt>
                <c:pt idx="200" formatCode="_-* #,##0_-;\-* #,##0_-;_-* &quot;-&quot;??_-;_-@_-">
                  <c:v>240617.08669978532</c:v>
                </c:pt>
                <c:pt idx="201" formatCode="_-* #,##0_-;\-* #,##0_-;_-* &quot;-&quot;??_-;_-@_-">
                  <c:v>236464.53045451234</c:v>
                </c:pt>
                <c:pt idx="202" formatCode="_-* #,##0_-;\-* #,##0_-;_-* &quot;-&quot;??_-;_-@_-">
                  <c:v>232207.14306641871</c:v>
                </c:pt>
                <c:pt idx="203" formatCode="_-* #,##0_-;\-* #,##0_-;_-* &quot;-&quot;??_-;_-@_-">
                  <c:v>237641.91842758816</c:v>
                </c:pt>
                <c:pt idx="204" formatCode="_-* #,##0_-;\-* #,##0_-;_-* &quot;-&quot;??_-;_-@_-">
                  <c:v>240616.73918298658</c:v>
                </c:pt>
                <c:pt idx="205" formatCode="_-* #,##0_-;\-* #,##0_-;_-* &quot;-&quot;??_-;_-@_-">
                  <c:v>209426.73743236111</c:v>
                </c:pt>
                <c:pt idx="206" formatCode="_-* #,##0_-;\-* #,##0_-;_-* &quot;-&quot;??_-;_-@_-">
                  <c:v>254675.00825737137</c:v>
                </c:pt>
                <c:pt idx="207" formatCode="_-* #,##0_-;\-* #,##0_-;_-* &quot;-&quot;??_-;_-@_-">
                  <c:v>244070.26506719063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2-4309-9394-46115CCD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255807"/>
        <c:axId val="1712234207"/>
      </c:lineChart>
      <c:catAx>
        <c:axId val="17122558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34207"/>
        <c:crosses val="autoZero"/>
        <c:auto val="1"/>
        <c:lblAlgn val="ctr"/>
        <c:lblOffset val="100"/>
        <c:noMultiLvlLbl val="0"/>
      </c:catAx>
      <c:valAx>
        <c:axId val="17122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5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8.xm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" Type="http://schemas.openxmlformats.org/officeDocument/2006/relationships/customXml" Target="../ink/ink3.xml"/><Relationship Id="rId21" Type="http://schemas.openxmlformats.org/officeDocument/2006/relationships/customXml" Target="../ink/ink12.xml"/><Relationship Id="rId7" Type="http://schemas.openxmlformats.org/officeDocument/2006/relationships/customXml" Target="../ink/ink5.xml"/><Relationship Id="rId12" Type="http://schemas.openxmlformats.org/officeDocument/2006/relationships/image" Target="../media/image7.png"/><Relationship Id="rId17" Type="http://schemas.openxmlformats.org/officeDocument/2006/relationships/customXml" Target="../ink/ink10.xml"/><Relationship Id="rId25" Type="http://schemas.openxmlformats.org/officeDocument/2006/relationships/customXml" Target="../ink/ink14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29" Type="http://schemas.openxmlformats.org/officeDocument/2006/relationships/customXml" Target="../ink/ink16.xml"/><Relationship Id="rId1" Type="http://schemas.openxmlformats.org/officeDocument/2006/relationships/customXml" Target="../ink/ink2.xml"/><Relationship Id="rId6" Type="http://schemas.openxmlformats.org/officeDocument/2006/relationships/image" Target="../media/image4.png"/><Relationship Id="rId11" Type="http://schemas.openxmlformats.org/officeDocument/2006/relationships/customXml" Target="../ink/ink7.xml"/><Relationship Id="rId24" Type="http://schemas.openxmlformats.org/officeDocument/2006/relationships/image" Target="../media/image13.png"/><Relationship Id="rId5" Type="http://schemas.openxmlformats.org/officeDocument/2006/relationships/customXml" Target="../ink/ink4.xml"/><Relationship Id="rId15" Type="http://schemas.openxmlformats.org/officeDocument/2006/relationships/customXml" Target="../ink/ink9.xml"/><Relationship Id="rId23" Type="http://schemas.openxmlformats.org/officeDocument/2006/relationships/customXml" Target="../ink/ink13.xml"/><Relationship Id="rId28" Type="http://schemas.openxmlformats.org/officeDocument/2006/relationships/image" Target="../media/image15.png"/><Relationship Id="rId10" Type="http://schemas.openxmlformats.org/officeDocument/2006/relationships/image" Target="../media/image6.png"/><Relationship Id="rId19" Type="http://schemas.openxmlformats.org/officeDocument/2006/relationships/customXml" Target="../ink/ink11.xml"/><Relationship Id="rId4" Type="http://schemas.openxmlformats.org/officeDocument/2006/relationships/image" Target="../media/image3.png"/><Relationship Id="rId9" Type="http://schemas.openxmlformats.org/officeDocument/2006/relationships/customXml" Target="../ink/ink6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customXml" Target="../ink/ink15.xml"/><Relationship Id="rId30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420510</xdr:colOff>
      <xdr:row>12</xdr:row>
      <xdr:rowOff>65880</xdr:rowOff>
    </xdr:from>
    <xdr:to>
      <xdr:col>10</xdr:col>
      <xdr:colOff>1182960</xdr:colOff>
      <xdr:row>17</xdr:row>
      <xdr:rowOff>145395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ED704E7-BF89-413C-8BBB-AB25A7DE5D86}"/>
                </a:ext>
              </a:extLst>
            </xdr14:cNvPr>
            <xdr14:cNvContentPartPr/>
          </xdr14:nvContentPartPr>
          <xdr14:nvPr macro=""/>
          <xdr14:xfrm>
            <a:off x="10164585" y="2351880"/>
            <a:ext cx="3943800" cy="10796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ED704E7-BF89-413C-8BBB-AB25A7DE5D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158465" y="2345760"/>
              <a:ext cx="3956040" cy="1091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482774</xdr:colOff>
      <xdr:row>134</xdr:row>
      <xdr:rowOff>130479</xdr:rowOff>
    </xdr:from>
    <xdr:to>
      <xdr:col>18</xdr:col>
      <xdr:colOff>313150</xdr:colOff>
      <xdr:row>153</xdr:row>
      <xdr:rowOff>118998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86AEA3-0E75-3EFA-5059-DE6BCA643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491265</xdr:colOff>
      <xdr:row>16</xdr:row>
      <xdr:rowOff>37920</xdr:rowOff>
    </xdr:from>
    <xdr:to>
      <xdr:col>13</xdr:col>
      <xdr:colOff>863112</xdr:colOff>
      <xdr:row>17</xdr:row>
      <xdr:rowOff>41100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33A250F-D976-362D-7004-C81E2AF61792}"/>
                </a:ext>
              </a:extLst>
            </xdr14:cNvPr>
            <xdr14:cNvContentPartPr/>
          </xdr14:nvContentPartPr>
          <xdr14:nvPr macro=""/>
          <xdr14:xfrm>
            <a:off x="10987815" y="3085920"/>
            <a:ext cx="1087200" cy="1936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33A250F-D976-362D-7004-C81E2AF6179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81695" y="3079800"/>
              <a:ext cx="109944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895200</xdr:colOff>
      <xdr:row>16</xdr:row>
      <xdr:rowOff>113880</xdr:rowOff>
    </xdr:from>
    <xdr:to>
      <xdr:col>13</xdr:col>
      <xdr:colOff>1105440</xdr:colOff>
      <xdr:row>16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1C1F65E-FEA3-3954-5029-73368A064914}"/>
                </a:ext>
              </a:extLst>
            </xdr14:cNvPr>
            <xdr14:cNvContentPartPr/>
          </xdr14:nvContentPartPr>
          <xdr14:nvPr macro=""/>
          <xdr14:xfrm>
            <a:off x="11972775" y="3161880"/>
            <a:ext cx="210240" cy="291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1C1F65E-FEA3-3954-5029-73368A06491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966655" y="3155760"/>
              <a:ext cx="22248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1180680</xdr:colOff>
      <xdr:row>16</xdr:row>
      <xdr:rowOff>37920</xdr:rowOff>
    </xdr:from>
    <xdr:to>
      <xdr:col>13</xdr:col>
      <xdr:colOff>1641480</xdr:colOff>
      <xdr:row>16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AFA161A-EE6C-16DA-D99D-A0ED094C6E43}"/>
                </a:ext>
              </a:extLst>
            </xdr14:cNvPr>
            <xdr14:cNvContentPartPr/>
          </xdr14:nvContentPartPr>
          <xdr14:nvPr macro=""/>
          <xdr14:xfrm>
            <a:off x="12258255" y="3085920"/>
            <a:ext cx="460800" cy="1461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AFA161A-EE6C-16DA-D99D-A0ED094C6E4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252135" y="3079800"/>
              <a:ext cx="47304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151800</xdr:colOff>
      <xdr:row>16</xdr:row>
      <xdr:rowOff>180840</xdr:rowOff>
    </xdr:from>
    <xdr:to>
      <xdr:col>13</xdr:col>
      <xdr:colOff>183120</xdr:colOff>
      <xdr:row>18</xdr:row>
      <xdr:rowOff>84960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7765162-150B-CFBF-9E1D-7FDFA5542988}"/>
                </a:ext>
              </a:extLst>
            </xdr14:cNvPr>
            <xdr14:cNvContentPartPr/>
          </xdr14:nvContentPartPr>
          <xdr14:nvPr macro=""/>
          <xdr14:xfrm>
            <a:off x="11229375" y="3228840"/>
            <a:ext cx="31320" cy="28512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7765162-150B-CFBF-9E1D-7FDFA554298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223255" y="3222720"/>
              <a:ext cx="4356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218745</xdr:colOff>
      <xdr:row>18</xdr:row>
      <xdr:rowOff>104760</xdr:rowOff>
    </xdr:from>
    <xdr:to>
      <xdr:col>12</xdr:col>
      <xdr:colOff>232425</xdr:colOff>
      <xdr:row>19</xdr:row>
      <xdr:rowOff>23340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16FB5C12-819A-D7D0-489A-866B9AA3D28F}"/>
                </a:ext>
              </a:extLst>
            </xdr14:cNvPr>
            <xdr14:cNvContentPartPr/>
          </xdr14:nvContentPartPr>
          <xdr14:nvPr macro=""/>
          <xdr14:xfrm>
            <a:off x="10715295" y="3533760"/>
            <a:ext cx="13680" cy="1090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16FB5C12-819A-D7D0-489A-866B9AA3D28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709175" y="3527640"/>
              <a:ext cx="2592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229185</xdr:colOff>
      <xdr:row>18</xdr:row>
      <xdr:rowOff>2520</xdr:rowOff>
    </xdr:from>
    <xdr:to>
      <xdr:col>13</xdr:col>
      <xdr:colOff>170832</xdr:colOff>
      <xdr:row>19</xdr:row>
      <xdr:rowOff>80940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D2A0A05-92A4-A1B5-2ADA-5F7641D7FB55}"/>
                </a:ext>
              </a:extLst>
            </xdr14:cNvPr>
            <xdr14:cNvContentPartPr/>
          </xdr14:nvContentPartPr>
          <xdr14:nvPr macro=""/>
          <xdr14:xfrm>
            <a:off x="10725735" y="3431520"/>
            <a:ext cx="657000" cy="268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D2A0A05-92A4-A1B5-2ADA-5F7641D7FB5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719615" y="3425400"/>
              <a:ext cx="669240" cy="28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342600</xdr:colOff>
      <xdr:row>17</xdr:row>
      <xdr:rowOff>176820</xdr:rowOff>
    </xdr:from>
    <xdr:to>
      <xdr:col>13</xdr:col>
      <xdr:colOff>529800</xdr:colOff>
      <xdr:row>18</xdr:row>
      <xdr:rowOff>159480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4FD006E-935D-0C74-377D-6F6E6752D01C}"/>
                </a:ext>
              </a:extLst>
            </xdr14:cNvPr>
            <xdr14:cNvContentPartPr/>
          </xdr14:nvContentPartPr>
          <xdr14:nvPr macro=""/>
          <xdr14:xfrm>
            <a:off x="11420175" y="3415320"/>
            <a:ext cx="187200" cy="1731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C4FD006E-935D-0C74-377D-6F6E6752D01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414055" y="3409200"/>
              <a:ext cx="199440" cy="18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563280</xdr:colOff>
      <xdr:row>17</xdr:row>
      <xdr:rowOff>149460</xdr:rowOff>
    </xdr:from>
    <xdr:to>
      <xdr:col>13</xdr:col>
      <xdr:colOff>701880</xdr:colOff>
      <xdr:row>19</xdr:row>
      <xdr:rowOff>43860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FF32800-4561-5BE0-39D7-0F476CE3EAE0}"/>
                </a:ext>
              </a:extLst>
            </xdr14:cNvPr>
            <xdr14:cNvContentPartPr/>
          </xdr14:nvContentPartPr>
          <xdr14:nvPr macro=""/>
          <xdr14:xfrm>
            <a:off x="11640855" y="3387960"/>
            <a:ext cx="138600" cy="2754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FF32800-4561-5BE0-39D7-0F476CE3EAE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634735" y="3381840"/>
              <a:ext cx="150840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673440</xdr:colOff>
      <xdr:row>17</xdr:row>
      <xdr:rowOff>170340</xdr:rowOff>
    </xdr:from>
    <xdr:to>
      <xdr:col>13</xdr:col>
      <xdr:colOff>1193640</xdr:colOff>
      <xdr:row>19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D6135CD-4CFF-49D5-B670-C0304361ACB7}"/>
                </a:ext>
              </a:extLst>
            </xdr14:cNvPr>
            <xdr14:cNvContentPartPr/>
          </xdr14:nvContentPartPr>
          <xdr14:nvPr macro=""/>
          <xdr14:xfrm>
            <a:off x="11751015" y="3408840"/>
            <a:ext cx="520200" cy="2581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D6135CD-4CFF-49D5-B670-C0304361ACB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744895" y="3402729"/>
              <a:ext cx="532440" cy="270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285360</xdr:colOff>
      <xdr:row>13</xdr:row>
      <xdr:rowOff>75540</xdr:rowOff>
    </xdr:from>
    <xdr:to>
      <xdr:col>13</xdr:col>
      <xdr:colOff>705120</xdr:colOff>
      <xdr:row>16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72DC4C9D-7888-7D2F-DE49-97AE603F5681}"/>
                </a:ext>
              </a:extLst>
            </xdr14:cNvPr>
            <xdr14:cNvContentPartPr/>
          </xdr14:nvContentPartPr>
          <xdr14:nvPr macro=""/>
          <xdr14:xfrm>
            <a:off x="11362935" y="2552040"/>
            <a:ext cx="419760" cy="5533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72DC4C9D-7888-7D2F-DE49-97AE603F568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356815" y="2546079"/>
              <a:ext cx="432000" cy="5652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485520</xdr:colOff>
      <xdr:row>12</xdr:row>
      <xdr:rowOff>171360</xdr:rowOff>
    </xdr:from>
    <xdr:to>
      <xdr:col>13</xdr:col>
      <xdr:colOff>939480</xdr:colOff>
      <xdr:row>14</xdr:row>
      <xdr:rowOff>49920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954D0E8-C653-6DC1-3D85-79203CC29FC7}"/>
                </a:ext>
              </a:extLst>
            </xdr14:cNvPr>
            <xdr14:cNvContentPartPr/>
          </xdr14:nvContentPartPr>
          <xdr14:nvPr macro=""/>
          <xdr14:xfrm>
            <a:off x="11563095" y="2457360"/>
            <a:ext cx="453960" cy="2595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954D0E8-C653-6DC1-3D85-79203CC29FC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556975" y="2451248"/>
              <a:ext cx="466200" cy="271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884760</xdr:colOff>
      <xdr:row>12</xdr:row>
      <xdr:rowOff>95040</xdr:rowOff>
    </xdr:from>
    <xdr:to>
      <xdr:col>13</xdr:col>
      <xdr:colOff>1770000</xdr:colOff>
      <xdr:row>14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24FC406-508E-035A-2561-B3C235DFA970}"/>
                </a:ext>
              </a:extLst>
            </xdr14:cNvPr>
            <xdr14:cNvContentPartPr/>
          </xdr14:nvContentPartPr>
          <xdr14:nvPr macro=""/>
          <xdr14:xfrm>
            <a:off x="11962335" y="2381040"/>
            <a:ext cx="885240" cy="3668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24FC406-508E-035A-2561-B3C235DFA97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956215" y="2374920"/>
              <a:ext cx="8974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1371480</xdr:colOff>
      <xdr:row>16</xdr:row>
      <xdr:rowOff>133320</xdr:rowOff>
    </xdr:from>
    <xdr:to>
      <xdr:col>14</xdr:col>
      <xdr:colOff>1062900</xdr:colOff>
      <xdr:row>21</xdr:row>
      <xdr:rowOff>188655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73646A9-B63A-1D5F-1DE9-458F571E5C4A}"/>
                </a:ext>
              </a:extLst>
            </xdr14:cNvPr>
            <xdr14:cNvContentPartPr/>
          </xdr14:nvContentPartPr>
          <xdr14:nvPr macro=""/>
          <xdr14:xfrm>
            <a:off x="12449055" y="3181320"/>
            <a:ext cx="1710720" cy="1017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73646A9-B63A-1D5F-1DE9-458F571E5C4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442920" y="3175290"/>
              <a:ext cx="1722991" cy="1029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1637880</xdr:colOff>
      <xdr:row>15</xdr:row>
      <xdr:rowOff>5220</xdr:rowOff>
    </xdr:from>
    <xdr:to>
      <xdr:col>14</xdr:col>
      <xdr:colOff>619740</xdr:colOff>
      <xdr:row>16</xdr:row>
      <xdr:rowOff>123960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C8473AEE-ED95-4D98-DE67-D6053436BF1E}"/>
                </a:ext>
              </a:extLst>
            </xdr14:cNvPr>
            <xdr14:cNvContentPartPr/>
          </xdr14:nvContentPartPr>
          <xdr14:nvPr macro=""/>
          <xdr14:xfrm>
            <a:off x="12715455" y="2862720"/>
            <a:ext cx="1001160" cy="30924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C8473AEE-ED95-4D98-DE67-D6053436BF1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709335" y="2856600"/>
              <a:ext cx="101340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703620</xdr:colOff>
      <xdr:row>14</xdr:row>
      <xdr:rowOff>28320</xdr:rowOff>
    </xdr:from>
    <xdr:to>
      <xdr:col>14</xdr:col>
      <xdr:colOff>769140</xdr:colOff>
      <xdr:row>15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B1BF150-5B21-8FD4-612E-C07AA496DA3C}"/>
                </a:ext>
              </a:extLst>
            </xdr14:cNvPr>
            <xdr14:cNvContentPartPr/>
          </xdr14:nvContentPartPr>
          <xdr14:nvPr macro=""/>
          <xdr14:xfrm>
            <a:off x="13800495" y="2695320"/>
            <a:ext cx="65520" cy="235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B1BF150-5B21-8FD4-612E-C07AA496DA3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3794375" y="2689200"/>
              <a:ext cx="77760" cy="247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3</xdr:row>
      <xdr:rowOff>14287</xdr:rowOff>
    </xdr:from>
    <xdr:to>
      <xdr:col>4</xdr:col>
      <xdr:colOff>2362200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78B54-0259-BB2F-66A5-AB326674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5:58:40.68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1266 478 24575,'0'0'0,"0"0"0,0 0 0,0 0 0,1 0 0,-1 0 0,0 0 0,0 0 0,0 0 0,1-1 0,-1 1 0,0 0 0,0 0 0,0 0 0,0 0 0,1-1 0,-1 1 0,0 0 0,0 0 0,0 0 0,0 0 0,0-1 0,0 1 0,0 0 0,1 0 0,-1-1 0,0 1 0,0 0 0,0 0 0,0 0 0,0-1 0,0 1 0,0 0 0,0 0 0,0-1 0,0 1 0,0 0 0,-1 0 0,1 0 0,0-1 0,0 1 0,0 0 0,0 0 0,0 0 0,0-1 0,0 1 0,0 0 0,-1 0 0,1 0 0,0 0 0,0-1 0,0 1 0,0 0 0,-1 0 0,1 0 0,0 0 0,0 0 0,0 0 0,-1 0 0,1-1 0,0 1 0,0 0 0,-1 0 0,1 0 0,0 0 0,20-15 0,28-16 0,2 3 0,98-41 0,-113 55 0,1 3 0,0 1 0,1 1 0,0 2 0,56-3 0,56-3 0,190-41 0,-255 39 0,16 2 0,1 5 0,162 8 0,-162 3 0,0-4 0,153-22 0,49-11 0,-95 11 0,88-3 0,-168 23 0,454-17 0,234 12 0,-487 10 0,2681-2 0,-2919 4 0,-1 4 0,1 3 0,-2 5 0,0 3 0,105 38 0,6 16 0,208 108 0,-321-136 0,-2 4 0,-2 4 0,136 113 0,-208-157 0,0 1 0,-1 0 0,0 0 0,0 1 0,-1 1 0,-1 0 0,0 0 0,0 0 0,-1 1 0,-1 0 0,0 0 0,-1 1 0,0 0 0,-1 0 0,-1 0 0,0 0 0,1 18 0,13 114 0,12 157 0,-28 354 0,-1-650 0,0-1 0,0 1 0,-1-1 0,0 1 0,0-1 0,0 0 0,-1 1 0,0-1 0,0 0 0,-1 0 0,0 0 0,0 0 0,0-1 0,-1 1 0,0-1 0,0 0 0,0 0 0,-1 0 0,1 0 0,-1-1 0,0 0 0,0 0 0,-1 0 0,1-1 0,-1 1 0,0-2 0,0 1 0,0 0 0,0-1 0,-1 0 0,1-1 0,-7 2 0,-233 39 0,-68 16 0,-124 71 0,358-110 0,-91 10 0,95-18 0,-115 32 0,102-20 0,-141 19 0,173-33 0,-339 88 0,146-28 0,-675 101 0,724-146 0,-392-2 0,313-52 0,-32-1 0,250 30 0,-336-23 0,-279-31 0,-372 10 0,789 19 0,-149-20 0,284 26 0,-242-30 0,247 35 0,-176-46 0,188 34 0,0 5 0,-141-9 0,210 29 0,0-2 0,0-2 0,0-1 0,-67-23 0,-243-68 0,223 67 0,1-5 0,-161-70 0,278 103 0,1 0 0,0 0 0,0-1 0,0 0 0,0 0 0,1 0 0,0-1 0,-1 0 0,2-1 0,-1 1 0,1-1 0,0 0 0,0 0 0,0-1 0,1 1 0,0-1 0,0 0 0,1 0 0,0-1 0,0 1 0,-2-13 0,-14-55 0,4-1 0,4 0 0,2-1 0,4-131 0,5 140 0,4-85 0,-2 135 0,1 0 0,0 0 0,2 0 0,0 0 0,1 1 0,10-22 0,18-20 0,1 3 0,55-66 0,-10 14 0,-58 75 0,2 1 0,1 1 0,2 2 0,1 0 0,60-48 0,-72 69 0,0-1 0,1 2 0,-1 0 0,35-8 0,7-3 0,371-172 0,-399 176 0,1 2 0,1 1 0,0 1 0,1 2 0,0 1 0,36-2 0,55-13 0,17-13 0,163-35 0,-171 55 0,0 6 0,169 10 0,-132 1 0,817-2 0,-837-12 0,-27 1 0,765 6 0,-481 7 0,194-18 0,-406 9 0,-125 7 0,1-3 0,-1-3 0,114-25 0,-139 23 0,1 1 0,-1 2 0,1 3 0,76 5 0,-34-1 0,1871-2 0,-1718 17 0,-131-6 0,2 2 0,-1 5 0,121 36 0,-181-41 0,-17-5 0,0 1 0,0 2 0,54 26 0,36 35 0,173 133 0,-271-183 0,-2 0 0,36 42 0,2 3 0,-45-51 0,-1 1 0,23 30 0,-35-41 0,1 1 0,-2 0 0,1 0 0,-1 1 0,0-1 0,0 1 0,-1-1 0,0 1 0,0 0 0,-1 0 0,0 11 0,2 7 0,1 0 0,0-1 0,13 38 0,6 34 0,-12-40 0,-6-33 0,-1 1 0,3 39 0,-8-6 0,0-28 0,2 1 0,1 0 0,6 36 0,2 0 0,-4-1 0,-2 1 0,-6 80 0,1-52 0,1-83 0,0-1 0,-1 0 0,0 0 0,0 0 0,-1-1 0,-1 1 0,0 0 0,0-1 0,-1 1 0,0-1 0,-1 0 0,0 0 0,-1-1 0,1 0 0,-2 0 0,0 0 0,0 0 0,0-1 0,-9 7 0,-6 6 0,0 0 0,0-2 0,-2 0 0,-1-2 0,0 0 0,-46 21 0,-195 60 0,154-61 0,81-28 0,-1-1 0,0-2 0,-34 2 0,-48 9 0,34-4 0,0-4 0,-1-3 0,-103-6 0,-55 3 0,42 23 0,163-21 0,-42 13 0,-27 4 0,23-13 0,8-2 0,-143 33 0,163-28 0,-1-2 0,-92 4 0,-23 4 0,-218 49 0,223-46 0,-25 6 0,-62 4 0,175-24 0,-681 28 0,-197-35 0,896-2 0,0-4 0,-60-13 0,57 8 0,-100-5 0,65 10 0,-137-27 0,136 16 0,-133-5 0,-686 20 0,433 4 0,178 0 0,-353-4 0,534-8 0,-148-30 0,112 13 0,-25 5 0,-80-14 0,173 12 0,-9-2 0,44 13 0,0-2 0,1-3 0,1-2 0,-63-33 0,106 47 0,1 0 0,0-1 0,0 0 0,1-1 0,0 0 0,0 0 0,1-1 0,0 0 0,0 0 0,1-1 0,-11-20 0,7 12 0,-1 1 0,-25-28 0,14 20 0,1 0 0,2-2 0,0 0 0,-26-50 0,36 53 0,1-1 0,1 0 0,2-1 0,-5-36 0,-4-13 0,12 61 0,0 0 0,0 0 0,1 0 0,1-1 0,1-20 0,1 28 0,0 1 0,0 0 0,0 0 0,1 0 0,0 1 0,0-1 0,1 0 0,0 1 0,0-1 0,0 1 0,0 0 0,1 0 0,0 0 0,0 1 0,6-6 0,22-17 0,2 2 0,0 1 0,2 2 0,39-18 0,-40 23 0,0-2 0,-2-2 0,0 0 0,57-52 0,-77 60 0,-1-1 0,0 0 0,-1-1 0,-1-1 0,0 1 0,-1-1 0,-1-1 0,0 0 0,-1 0 0,-1-1 0,4-18 0,11-36 0,4 1 0,4 0 0,65-117 0,-72 155 0,2 1 0,2 1 0,0 1 0,2 1 0,61-47 0,-20 17 0,-41 33 0,42-29 0,-59 48 0,0 0 0,1 1 0,0 0 0,0 1 0,0 0 0,0 1 0,22-4 0,210-52 0,-39 9 0,-107 30 0,-25 3 0,2 5 0,88-6 0,389-35 0,-388 30 0,327-7 0,2977 33-1365,-3420-2-5461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9:44.16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61 558 24575,'1'-3'0,"0"0"0,0 0 0,1 0 0,0 0 0,-1 0 0,1 0 0,0 0 0,0 0 0,1 1 0,-1-1 0,1 1 0,-1 0 0,1-1 0,0 1 0,-1 0 0,1 1 0,4-3 0,9-8 0,-3-1 0,0 0 0,-2-1 0,1 0 0,-2-1 0,0 0 0,0-1 0,6-17 0,-15 33 0,-1 0 0,0 0 0,0 0 0,0 1 0,0-1 0,0 0 0,0 0 0,0 0 0,0 0 0,0 0 0,0 0 0,0 0 0,0 1 0,0-1 0,0 0 0,0 0 0,1 0 0,-1 0 0,0 0 0,0 0 0,0 0 0,0 0 0,0 0 0,0 1 0,0-1 0,1 0 0,-1 0 0,0 0 0,0 0 0,0 0 0,0 0 0,0 0 0,0 0 0,1 0 0,-1 0 0,0 0 0,0 0 0,0 0 0,0 0 0,0 0 0,1 0 0,-1 0 0,0 0 0,0-1 0,0 1 0,0 0 0,0 0 0,0 0 0,1 0 0,-1 0 0,0 0 0,0 0 0,0 0 0,0 0 0,0 0 0,0-1 0,0 1 0,3 24 0,-4 29 0,1-43 0,2-15 0,5-35 0,7-59 0,-15 97 0,0 0 0,0 0 0,0 0 0,0 0 0,0 0 0,-1 0 0,1 0 0,-1 0 0,0 0 0,1 1 0,-1-1 0,0 1 0,0-1 0,0 1 0,-3-2 0,-13-13 0,13 8 0,0 0 0,1 0 0,0-1 0,0 1 0,1-1 0,0 0 0,1 0 0,0 0 0,0-1 0,0-12 0,1 10 0,-1 1 0,0-1 0,-1 0 0,0 1 0,-8-18 0,10 27 0,0 0 0,1 0 0,-1 1 0,-1-1 0,1 0 0,0 1 0,0-1 0,-1 0 0,1 1 0,-1 0 0,1-1 0,-1 1 0,0 0 0,1 0 0,-1 0 0,0 0 0,0 0 0,0 0 0,0 0 0,0 1 0,0-1 0,0 1 0,0-1 0,0 1 0,0 0 0,0 0 0,0 0 0,0 0 0,0 0 0,0 0 0,0 1 0,0-1 0,0 0 0,0 1 0,0 0 0,0 0 0,0-1 0,0 1 0,1 0 0,-1 0 0,0 1 0,1-1 0,-1 0 0,-2 3 0,-1 0 0,0 0 0,0 0 0,1 1 0,-1 0 0,1 0 0,0 0 0,0 0 0,1 1 0,-1 0 0,1-1 0,1 1 0,-1 0 0,-2 8 0,3 3 0,0-1 0,0 1 0,2 0 0,0-1 0,1 1 0,0 0 0,2-1 0,0 1 0,0-1 0,2 0 0,0 0 0,11 24 0,-9-28 0,-1 0 0,1-1 0,1 1 0,0-2 0,0 1 0,1-1 0,1 0 0,-1-1 0,2 0 0,-1-1 0,1 0 0,0-1 0,1 0 0,0 0 0,24 9 0,-26-13 0,6 3 0,1-1 0,-1 0 0,34 5 0,-48-10 0,1 1 0,0-1 0,0 0 0,0 0 0,0 0 0,0 0 0,0 0 0,0-1 0,0 1 0,0-1 0,0 0 0,0 0 0,-1 0 0,1 0 0,0-1 0,-1 1 0,1-1 0,-1 1 0,1-1 0,-1 0 0,0 0 0,1 0 0,-1 0 0,0 0 0,-1-1 0,1 1 0,0-1 0,-1 1 0,3-5 0,6-55 0,-45-108 0,30 146 0,-12-94 0,16 104 0,1-1 0,0 1 0,0 0 0,2-1 0,0 1 0,4-15 0,-6 27 0,1 1 0,0-1 0,-1 1 0,1-1 0,0 1 0,0 0 0,0-1 0,0 1 0,0 0 0,0 0 0,0 0 0,0-1 0,1 1 0,-1 1 0,0-1 0,1 0 0,-1 0 0,0 0 0,1 1 0,-1-1 0,1 0 0,0 1 0,-1 0 0,1-1 0,-1 1 0,1 0 0,-1 0 0,1 0 0,0 0 0,-1 0 0,1 0 0,0 0 0,-1 1 0,1-1 0,-1 0 0,3 2 0,7 1 0,1 1 0,-1 0 0,19 10 0,-26-12 0,25 14 0,-1 0 0,0 2 0,-1 1 0,33 31 0,-46-37 0,-1 0 0,0 1 0,-1 1 0,0 0 0,-2 0 0,0 1 0,0 1 0,-2 0 0,9 21 0,2 22 0,21 111 0,-13-10 0,-27-179-1365,-1-2-5461</inkml:trace>
  <inkml:trace contextRef="#ctx0" brushRef="#br0" timeOffset="1474.56">987 3 24575,'0'0'0,"0"0"0,1 0 0,-1-1 0,0 1 0,1 0 0,-1 0 0,0-1 0,1 1 0,-1 0 0,0 0 0,1 0 0,-1-1 0,1 1 0,-1 0 0,0 0 0,1 0 0,-1 0 0,1 0 0,-1 0 0,0 0 0,1 0 0,-1 0 0,1 0 0,-1 0 0,1 0 0,-1 1 0,0-1 0,1 0 0,-1 0 0,0 0 0,1 0 0,-1 1 0,1-1 0,-1 0 0,0 0 0,1 1 0,-1-1 0,0 0 0,0 1 0,1-1 0,-1 0 0,0 1 0,0-1 0,1 0 0,-1 1 0,0-1 0,11 25 0,-7-17 0,12 35 0,-2 1 0,-1 0 0,-3 1 0,-1 0 0,3 69 0,18 89 0,-29-197 0,1 1 0,0 0 0,0-1 0,0 1 0,1-1 0,0 0 0,1 0 0,-1 0 0,1 0 0,0-1 0,0 1 0,7 6 0,-7-10 0,-1 1 0,0-1 0,1 0 0,-1 0 0,1 0 0,-1-1 0,1 1 0,0-1 0,0 0 0,0 0 0,0 0 0,0-1 0,0 1 0,0-1 0,0 0 0,0 0 0,0 0 0,0-1 0,0 1 0,0-1 0,-1 0 0,5-2 0,22-7 42,43-22-1,-22 8-1489,-18 11-5378</inkml:trace>
  <inkml:trace contextRef="#ctx0" brushRef="#br0" timeOffset="3466.59">1014 373 24575,'4'-4'0,"7"-2"0,5-4 0,9-5 0,5 0 0,2-2 0,-5 2-8191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9:53.91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1166 1577 24575,'0'-1069'-1365,"0"1000"-5461</inkml:trace>
  <inkml:trace contextRef="#ctx0" brushRef="#br0" timeOffset="2124.06">1 165 24575,'0'4'0,"0"12"0,0 7 0,0 4 0,0 2 0,0 1 0,0 5 0,0 10 0,0 2 0,4-7 0,7-11 0,0-9-8191</inkml:trace>
  <inkml:trace contextRef="#ctx0" brushRef="#br0" timeOffset="4876.85">187 328 24575,'0'28'0,"0"-21"0,0-21 0,0-3 0,1-1 0,1 0 0,1 1 0,0-1 0,1 1 0,1 0 0,1 0 0,0 0 0,1 1 0,0 0 0,2 0 0,16-23 0,-19 30 0,1 1 0,1-1 0,-1 1 0,1 1 0,0 0 0,1 0 0,0 0 0,0 1 0,0 1 0,1-1 0,0 2 0,0-1 0,0 1 0,0 1 0,0 0 0,1 1 0,0 0 0,-1 0 0,1 1 0,0 0 0,17 2 0,-22 0 0,0 0 0,0 1 0,0 0 0,0 0 0,0 0 0,0 1 0,-1-1 0,1 2 0,-1-1 0,0 0 0,0 1 0,0 0 0,0 1 0,0-1 0,-1 1 0,0 0 0,0 0 0,0 0 0,-1 0 0,1 1 0,-1-1 0,-1 1 0,5 10 0,3 14 0,0-1 0,-2 1 0,7 48 0,-12-61 0,3 33 47,6 23-1459,-6-55-5414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40:02.84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160 0 24575,'1'51'0,"3"0"0,2 0 0,2 0 0,3-1 0,1-1 0,3 0 0,2-1 0,29 59 0,-41-99 0,0 0 0,0 0 0,1-1 0,0 0 0,0 0 0,1 0 0,0-1 0,0 0 0,1 0 0,-1-1 0,1 0 0,1 0 0,-1-1 0,1 0 0,-1-1 0,12 4 0,6 0 0,-1-1 0,0-1 0,1-1 0,41 2 0,6-1-1365,-44 0-5461</inkml:trace>
  <inkml:trace contextRef="#ctx0" brushRef="#br0" timeOffset="1666.91">1 397 24575,'0'-4'0,"0"-7"0,0-5 0,9 0 0,16-3 0,18-1 0,6 2 0,3 4 0,-2 4 0,-1 5 0,0-2 0,-8 0-8191</inkml:trace>
  <inkml:trace contextRef="#ctx0" brushRef="#br0" timeOffset="3876.01">662 370 24575,'27'-7'0,"-7"-1"0,24-1 0,-15 3 0,43-14 0,-65 18 0,-1-1 0,0 1 0,0-1 0,0 0 0,0-1 0,0 0 0,-1 1 0,1-2 0,-1 1 0,0-1 0,-1 0 0,7-7 0,-10 10 0,1 0 0,-1 1 0,0-1 0,0 0 0,0-1 0,0 1 0,0 0 0,0 0 0,0 0 0,-1 0 0,1-1 0,-1 1 0,0 0 0,1-1 0,-1 1 0,0 0 0,-1 0 0,1-1 0,0 1 0,-1 0 0,1-1 0,-1 1 0,1 0 0,-1 0 0,0 0 0,0 0 0,0 0 0,0 0 0,-1 0 0,1 0 0,0 0 0,-1 0 0,0 1 0,1-1 0,-1 0 0,0 1 0,0 0 0,1-1 0,-5-1 0,-2-1 0,0 0 0,0 0 0,0 1 0,0 0 0,-1 0 0,0 1 0,1 0 0,-1 1 0,-10-1 0,13 1 0,0 1 0,0 0 0,0 0 0,0 0 0,-1 1 0,1-1 0,0 1 0,0 1 0,0 0 0,-10 3 0,13-2 0,0 0 0,0-1 0,0 1 0,0 0 0,0 0 0,1 1 0,-1-1 0,1 1 0,0-1 0,0 1 0,0 0 0,0-1 0,1 1 0,0 0 0,-1 0 0,2 0 0,-2 5 0,-6 31 0,1 0 0,2 0 0,2 1 0,2-1 0,6 74 0,-4-109 0,1 1 0,-1-1 0,1 0 0,0 1 0,0-1 0,0 0 0,1-1 0,0 1 0,0 0 0,0-1 0,0 1 0,1-1 0,0 0 0,0 0 0,0-1 0,0 1 0,0-1 0,1 0 0,-1 0 0,1 0 0,0-1 0,9 4 0,11 3 0,0 0 0,1-2 0,40 5 0,-53-9 0,154 19-1365,1-9-5461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40:10.16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30 476 24575,'0'191'0,"-2"-231"0,-10-55 0,5 53 0,0-53 0,6 75 0,1 1 0,1-1 0,6-31 0,-5 45 0,0 0 0,0 0 0,0 0 0,0 1 0,1-1 0,0 1 0,0 0 0,1 0 0,-1 0 0,1 0 0,0 1 0,0-1 0,1 1 0,-1 0 0,10-6 0,9-5-1365,-3 3-5461</inkml:trace>
  <inkml:trace contextRef="#ctx0" brushRef="#br0" timeOffset="1601.72">744 291 24575,'-24'0'0,"1"0"0,0 1 0,-1 2 0,1 0 0,0 1 0,1 2 0,-1 0 0,1 1 0,-31 16 0,45-18 0,0 0 0,0 1 0,1 0 0,0 1 0,1 0 0,-1 0 0,1 0 0,1 1 0,-1-1 0,1 1 0,1 1 0,-1-1 0,1 1 0,-2 9 0,1-4 0,0 1 0,1 0 0,1 1 0,1-1 0,0 0 0,1 1 0,2 29 0,-1-42 0,1 0 0,0 0 0,0 0 0,1 0 0,-1-1 0,0 1 0,1 0 0,0-1 0,0 1 0,0-1 0,0 1 0,0-1 0,0 0 0,0 0 0,1 0 0,-1 0 0,1 0 0,-1-1 0,1 1 0,0-1 0,0 1 0,0-1 0,3 1 0,13 4 0,-1 0 0,31 4 0,-33-7 0,29 5-114,0-3 1,1-2-1,-1-1 0,1-3 0,0-1 1,-1-3-1,1-1 0,-2-3 0,1-1 1,-1-3-1,42-17 0,-50 17-6712</inkml:trace>
  <inkml:trace contextRef="#ctx0" brushRef="#br0" timeOffset="3183.29">1194 529 24575,'27'-39'0,"-20"30"0,1-1 0,-1 0 0,-1-1 0,8-15 0,-13 24 0,0 0 0,0 0 0,-1 0 0,1 0 0,-1-1 0,1 1 0,-1 0 0,0 0 0,0 0 0,0-1 0,0 1 0,0 0 0,0 0 0,-1 0 0,1-1 0,-1 1 0,1 0 0,-1 0 0,0 0 0,0 0 0,0 0 0,0 0 0,0 0 0,-1 0 0,1 1 0,0-1 0,-1 0 0,1 1 0,-3-3 0,-1 2 0,0-1 0,1 1 0,-1 0 0,0 0 0,0 0 0,0 1 0,0-1 0,0 1 0,-1 0 0,1 1 0,0 0 0,0-1 0,-1 2 0,1-1 0,0 1 0,0-1 0,0 1 0,-1 1 0,1-1 0,0 1 0,1 0 0,-1 0 0,-7 4 0,3-2 0,1 0 0,-1 1 0,1 0 0,1 1 0,-1-1 0,1 2 0,-1-1 0,2 1 0,-1 0 0,1 0 0,0 0 0,-7 12 0,9-4 0,-1-1 0,2 1 0,0 0 0,1 0 0,0 0 0,1 0 0,1 0 0,0 0 0,1 0 0,1 0 0,0 0 0,6 19 0,-7-30 0,1-1 0,0 0 0,0 0 0,0 0 0,0 0 0,0 0 0,1 0 0,-1-1 0,1 1 0,0-1 0,0 0 0,0 1 0,0-1 0,0-1 0,0 1 0,0 0 0,1-1 0,-1 1 0,0-1 0,1 0 0,0 0 0,3 0 0,12 2 0,-1-1 0,39 1 0,-42-3 0,415-6-1365,-367 6-5461</inkml:trace>
  <inkml:trace contextRef="#ctx0" brushRef="#br0" timeOffset="5251.8">1802 529 24575,'2'119'0,"0"-47"0,-12 135 0,9-200 0,0 0 0,0-1 0,0 1 0,-1 0 0,0-1 0,0 1 0,-1-1 0,1 1 0,-2-1 0,1 0 0,-7 8 0,10-13 0,-1 0 0,0-1 0,0 1 0,1-1 0,-1 1 0,0-1 0,0 0 0,0 1 0,0-1 0,0 0 0,1 0 0,-1 1 0,0-1 0,0 0 0,0 0 0,0 0 0,0 0 0,0 0 0,0 0 0,0-1 0,0 1 0,1 0 0,-1 0 0,0-1 0,0 1 0,0 0 0,0-1 0,0 1 0,1-1 0,-1 1 0,0-1 0,0 1 0,1-1 0,-1 1 0,0-1 0,1 0 0,-1 0 0,1 1 0,-1-1 0,1 0 0,-1 0 0,1 0 0,0 1 0,-1-2 0,-20-42 0,20 40 0,-44-115 0,5-2 0,-39-207 0,74 280 0,2-1 0,3-54 0,1 55 0,-1 42 0,0 0 0,1 0 0,0 0 0,0 0 0,1 0 0,-1 1 0,1-1 0,0 1 0,1-1 0,-1 1 0,1 0 0,0 0 0,1 0 0,-1 0 0,1 0 0,0 1 0,0 0 0,0 0 0,1 0 0,-1 0 0,1 0 0,0 1 0,0 0 0,0 0 0,1 1 0,-1-1 0,0 1 0,1 0 0,0 1 0,0-1 0,-1 1 0,10-1 0,-4 1 0,0 0 0,0 0 0,-1 1 0,1 0 0,0 1 0,0 0 0,0 1 0,-1 0 0,1 1 0,-1 0 0,1 0 0,-1 1 0,0 1 0,-1 0 0,1 0 0,-1 1 0,11 7 0,-15-8 0,-1 0 0,1 0 0,-1 1 0,0-1 0,0 1 0,0 0 0,-1 0 0,0 0 0,0 1 0,0-1 0,-1 1 0,0-1 0,-1 1 0,2 8 0,-1 4 0,-1-1 0,-1 1 0,-1 0 0,-3 20 0,2-31 7,0 1 0,-1-1 0,0 0 0,0 0 0,-1 0 1,0 0-1,-1-1 0,1 1 0,-1-1 0,-1 0 0,1 0 0,-1-1 0,-1 0 0,1 0 0,-1 0 0,-14 8 0,-3 2-378,-2-1-1,0-1 1,-45 17 0,38-18-6455</inkml:trace>
  <inkml:trace contextRef="#ctx0" brushRef="#br0" timeOffset="6799.68">2093 0 24575,'-2'167'0,"4"181"0,-1-339 0,0 10 0,0 1 0,2-1 0,5 23 0,-7-37 0,0-1 0,0 1 0,1-1 0,0 0 0,0 0 0,0 0 0,0 0 0,0 0 0,1 0 0,0-1 0,0 1 0,0-1 0,0 0 0,0 0 0,1 0 0,0 0 0,-1 0 0,1-1 0,8 4 0,1-2 15,-1-1 0,1 0 0,0-1 0,1 0 0,-1-1 0,0-1 0,16-1 0,-3-1-510,-1-1 0,45-12 0,-19-1-6331</inkml:trace>
  <inkml:trace contextRef="#ctx0" brushRef="#br0" timeOffset="8258.43">2014 371 24575,'0'-4'0,"0"-7"0,0-5 0,4 0 0,7 2 0,5-1 0,5 3 0,3 3 0,2-2 0,1 2 0,-4 1-8191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40:21.70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0 24575,'1'4'0,"0"-1"0,1 0 0,-1 0 0,1 0 0,0 0 0,0 0 0,0-1 0,0 1 0,0 0 0,6 3 0,2 6 0,15 25 0,-3 0 0,-1 2 0,24 60 0,18 37 0,-7-21 0,42 122 0,9 22 0,75 127-1365,-164-351-5461</inkml:trace>
  <inkml:trace contextRef="#ctx0" brushRef="#br0" timeOffset="2341.13">1109 1396 24575,'-1'-3'0,"0"0"0,0 1 0,0-1 0,0 1 0,-1-1 0,1 1 0,-1-1 0,1 1 0,-1 0 0,0 0 0,0 0 0,0 0 0,0 0 0,0 0 0,0 0 0,-1 1 0,1-1 0,-1 1 0,1 0 0,-1-1 0,1 1 0,-1 1 0,0-1 0,-3-1 0,-20-5 0,-1 1 0,1 1 0,-1 1 0,0 1 0,0 1 0,-43 4 0,53-1 0,-1 2 0,1 0 0,0 0 0,0 2 0,0 0 0,0 1 0,1 0 0,0 2 0,0 0 0,1 1 0,-26 19 0,34-22 0,1-1 0,0 1 0,0 1 0,0-1 0,1 1 0,-9 14 0,13-19 0,0 1 0,0-1 0,0 1 0,0-1 0,0 1 0,0 0 0,1-1 0,-1 1 0,1 0 0,0-1 0,-1 1 0,1 0 0,1-1 0,-1 1 0,0 0 0,1 0 0,-1-1 0,1 1 0,0-1 0,-1 1 0,1-1 0,1 1 0,-1-1 0,3 5 0,3 0 0,1 0 0,0 0 0,0-1 0,0 0 0,1 0 0,0-1 0,0 0 0,1-1 0,-1 0 0,15 4 0,46 15 0,105 19 0,93 3 0,-112-20 0,-76-12 0,148 30 0,-193-34 0,0 1 0,0 2 0,-1 2 0,35 18 0,-65-29 0,1-1 0,0 1 0,-1 0 0,0 0 0,1 0 0,-1 1 0,-1 0 0,1-1 0,0 1 0,-1 1 0,0-1 0,4 6 0,-7-8 0,1 1 0,-1-1 0,1 0 0,-1 0 0,0 1 0,0-1 0,0 0 0,0 0 0,0 1 0,0-1 0,-1 0 0,1 0 0,-1 1 0,1-1 0,-1 0 0,0 0 0,0 0 0,0 0 0,0 0 0,0 0 0,-1 0 0,1 0 0,0-1 0,-1 1 0,1 0 0,-1-1 0,0 1 0,0-1 0,1 0 0,-5 3 0,-20 12 0,0 0 0,-1-2 0,0-1 0,-57 17 0,65-23 0,-760 234 0,610-193 0,-110 21 0,243-63 0,0-1 0,0-2 0,0-2 0,-1-1 0,-64-9 0,94 8 0,1 0 0,-1-1 0,0 0 0,1 0 0,-1 0 0,1-1 0,0 0 0,-1 0 0,1 0 0,1-1 0,-1 0 0,-6-6 0,10 7 0,0 1 0,0-1 0,0 0 0,0-1 0,1 1 0,-1 0 0,1-1 0,0 1 0,0 0 0,0-1 0,0 1 0,0-1 0,1 0 0,0 1 0,0-1 0,0 1 0,0-1 0,0 0 0,1 1 0,-1-1 0,1 1 0,0-1 0,0 1 0,1-1 0,1-2 0,16-35-1365,4 2-5461</inkml:trace>
  <inkml:trace contextRef="#ctx0" brushRef="#br0" timeOffset="3830.83">1478 1289 24575,'0'-1'0,"0"0"0,1 0 0,-1 0 0,1 0 0,-1 0 0,0 0 0,1 1 0,0-1 0,-1 0 0,1 0 0,-1 0 0,1 0 0,0 1 0,0-1 0,0 0 0,-1 1 0,1-1 0,0 1 0,0-1 0,0 1 0,0-1 0,0 1 0,0-1 0,0 1 0,0 0 0,0 0 0,2-1 0,32-4 0,-29 5 0,7-2 0,0 1 0,0 0 0,0 1 0,0 1 0,25 4 0,-32-3 0,-1 0 0,0 0 0,0 0 0,0 0 0,0 1 0,0 0 0,-1 0 0,1 1 0,-1-1 0,0 1 0,0 0 0,0 0 0,0 0 0,-1 1 0,1-1 0,3 8 0,15 31 0,-1 2 0,-2 0 0,21 78 0,-21-62 0,33 74 0,9 19 0,3 7 0,-61-156 0,0 1 0,0-1 0,1-1 0,-1 1 0,1-1 0,0 1 0,0-1 0,0 0 0,1 0 0,-1-1 0,1 1 0,0-1 0,0 0 0,0-1 0,0 1 0,7 1 0,-2-1 0,0 0 0,0-1 0,0 0 0,1-1 0,-1-1 0,0 1 0,0-1 0,21-4 0,-19 3 0,-1-2 0,1 1 0,0-2 0,-1 0 0,1 0 0,-1-1 0,0 0 0,0-1 0,-1 0 0,0-1 0,0 0 0,0 0 0,-1-1 0,0-1 0,-1 1 0,11-15 0,0-16-1365,-7 2-5461</inkml:trace>
  <inkml:trace contextRef="#ctx0" brushRef="#br0" timeOffset="5062.96">2429 1665 24575,'1'0'0,"-1"1"0,1-1 0,0 0 0,0 1 0,0-1 0,0 1 0,0 0 0,0-1 0,-1 1 0,1 0 0,0 0 0,-1-1 0,1 1 0,0 0 0,-1 0 0,1 0 0,-1 0 0,1 0 0,-1 0 0,1 0 0,-1 0 0,0 0 0,0 0 0,1 0 0,-1 0 0,0 0 0,0 0 0,0 1 0,4 41 0,-4-30 0,29 204 0,-24-194 0,1 1 0,1-1 0,1 0 0,1 0 0,1-1 0,0-1 0,16 23 0,-22-38 0,0-1 0,0 0 0,0 0 0,0 0 0,1 0 0,0-1 0,0 0 0,0 0 0,0 0 0,0-1 0,1 0 0,0 0 0,0 0 0,-1 0 0,8 1 0,-8-3 0,1-1 0,-1 1 0,0-1 0,0 0 0,1-1 0,-1 1 0,0-1 0,0 0 0,1 0 0,-1-1 0,0 1 0,0-1 0,0 0 0,-1-1 0,1 1 0,0-1 0,-1 0 0,6-5 0,0 0 0,1-1 0,-1 0 0,0 0 0,-1-1 0,0-1 0,-1 0 0,0 0 0,-1 0 0,0-1 0,0 0 0,-2-1 0,1 1 0,3-15 0,-3 0 0,-1 0 0,-1 0 0,-1 0 0,-1-1 0,-3-42 0,1 60 0,-1 0 0,1 0 0,-1 0 0,-1 0 0,0 0 0,0 1 0,-6-16 0,6 22 0,-1-1 0,1 1 0,0-1 0,-1 1 0,0 0 0,0 0 0,0 0 0,0 1 0,0-1 0,-1 1 0,1 0 0,-1 0 0,0 0 0,1 0 0,-1 0 0,0 1 0,0 0 0,0 0 0,0 0 0,-8-1 0,-27-2 0,1 2 0,-1 2 0,-46 4 0,-13 1 0,-98-5 0,181-3 53,25-8-1471,14-7-5408</inkml:trace>
  <inkml:trace contextRef="#ctx0" brushRef="#br0" timeOffset="7016.88">3115 1772 24575,'0'1068'0,"-3"-1040"0,-2-35 0,-8-49 0,-3-57 0,-3-149 0,19-120 0,2 227 0,-1-266 0,-1 412 0,1 0 0,0 0 0,1 0 0,0 0 0,0 0 0,0 0 0,2 0 0,-1 1 0,1-1 0,0 1 0,0 0 0,1 0 0,0 1 0,1-1 0,0 1 0,0 0 0,0 1 0,1-1 0,0 1 0,0 1 0,0-1 0,1 1 0,0 1 0,0-1 0,13-4 0,2-1 0,-1 2 0,1 1 0,1 1 0,-1 1 0,1 1 0,0 1 0,-1 2 0,41 1 0,-58 0 0,0 1 0,1 0 0,-1 1 0,0 0 0,0 0 0,0 0 0,-1 0 0,1 1 0,0 0 0,-1 0 0,0 1 0,1-1 0,-2 1 0,1 0 0,0 1 0,-1-1 0,1 1 0,-1 0 0,-1 0 0,1 0 0,-1 1 0,0-1 0,0 1 0,0 0 0,-1 0 0,0 0 0,2 8 0,1 6 0,0-1 0,-2 1 0,0 1 0,-1-1 0,-2 0 0,0 0 0,-3 28 0,0-31 0,-1-1 0,0 0 0,-1 0 0,-1 0 0,0-1 0,-2 1 0,-10 18 0,4-12 0,-1 0 0,-1-1 0,-35 37 0,44-51 4,-1-1 0,0 0 0,-1 0 1,1-1-1,-1 0 0,0-1 0,0 0 0,-1 0 0,1-1 0,-1 0 0,0-1 0,0 0 0,-14 1 0,-12-1-120,-1-2 1,-50-6-1,20 1-959,36 3-5751</inkml:trace>
  <inkml:trace contextRef="#ctx0" brushRef="#br0" timeOffset="8638.2">3511 2014 24575,'3'-2'0,"0"0"0,0 0 0,0 1 0,0-1 0,1 1 0,-1-1 0,0 1 0,1 0 0,-1 1 0,1-1 0,-1 1 0,1-1 0,-1 1 0,7 1 0,6-2 0,141-11-433,275-29-3303,-340 27 2864,0-4 1,140-47-1,-216 60 872,0-1 0,-1 0 0,1-2 0,-1 0 0,20-14 0,-32 19 0,0 1 0,0-1 0,0 1 0,0-1 0,-1 0 0,1 0 0,-1 0 0,0-1 0,0 1 0,0-1 0,0 1 0,0-1 0,-1 1 0,0-1 0,0 0 0,0 0 0,0 0 0,0 0 0,-1 0 0,0 0 0,0 0 0,0 0 0,0 0 0,0 1 0,-1-1 0,0 0 0,-1-6 0,-6-16 403,1 3 1193,0-1-1,1-1 0,-4-48 0,10 66-1595,0 1 0,-1-1 0,1 0 0,-2 1 0,1-1 0,-1 1 0,0-1 0,0 1 0,-3-7 0,3 11 0,1 0 0,-1 0 0,0 0 0,0 0 0,0 0 0,0 0 0,0 1 0,0-1 0,0 1 0,-1-1 0,1 1 0,0 0 0,-1 0 0,1 0 0,-1 0 0,0 1 0,1-1 0,-1 1 0,1-1 0,-1 1 0,0 0 0,1 0 0,-1 0 0,0 0 0,-3 1 0,-4 1 0,1-1 0,-1 1 0,0 1 0,0 0 0,1 0 0,-1 1 0,1 0 0,0 0 0,0 1 0,0 1 0,-14 11 0,0 4 0,0 2 0,-29 36 0,30-32 0,14-19 0,0-1 0,-1 0 0,1 0 0,-1-1 0,-1 0 0,1 0 0,-1-1 0,0 0 0,0-1 0,0 0 0,-14 2 0,10-1 0,-1 0 0,1 0 0,0 2 0,-21 13 0,30-17 0,1 1 0,0 0 0,0 1 0,1-1 0,-1 1 0,1 0 0,0 0 0,0 0 0,0 0 0,1 0 0,0 1 0,0-1 0,0 1 0,0 0 0,1-1 0,0 1 0,0 0 0,1 0 0,0 0 0,0 0 0,0-1 0,1 1 0,2 11 0,-1-3 0,1-1 0,0 1 0,1-1 0,0 0 0,1 0 0,1-1 0,0 1 0,1-1 0,9 13 0,-6-14 10,1 1 0,0-2 0,1 1 0,0-2 0,1 1 0,0-2 0,0 0 0,1 0 0,-1-2 0,2 1 0,18 4 0,-16-5-159,-1-2 1,1 0-1,0-1 1,0 0-1,0-2 1,1 0-1,-1-1 1,0-1-1,33-5 1,-24-1-6678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40:34.70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1 858 24575,'7'0'0,"-1"-1"0,1 0 0,0 0 0,0-1 0,-1 1 0,1-2 0,-1 1 0,12-7 0,32-11 0,956-307-4200,-272 90 1616,-693 224 2867,-1-2 0,-1-2-1,71-40 1,-37 21 4447,4 12-3280,83-4-2439,-87 18 1451,185-32-1827,-210 31-5461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40:35.78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 0 24575,'-2'136'0,"1"94"0,3-183 0,3 0 0,18 82 0,-22-124 0,0 0 0,1-1 0,-1 1 0,1-1 0,0 1 0,0-1 0,1 0 0,-1 0 0,6 6 0,-7-8 0,1-1 0,-1 0 0,1 1 0,0-1 0,-1 0 0,1 0 0,0-1 0,0 1 0,0 0 0,0 0 0,0-1 0,0 1 0,0-1 0,0 0 0,0 0 0,0 0 0,0 0 0,0 0 0,0 0 0,-1 0 0,1 0 0,0-1 0,0 1 0,0-1 0,4-1 0,32-18-1365,-1-7-5461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8:40.40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567 0 24575,'2'9'0,"0"0"0,1-1 0,1 1 0,0-1 0,0 0 0,0 0 0,1 0 0,0-1 0,0 0 0,12 13 0,2 3 0,-13-14 0,0-1 0,1 0 0,0 0 0,0-1 0,1 0 0,0 0 0,16 10 0,-22-16 0,0 0 0,0 0 0,0 0 0,0 0 0,0 0 0,0-1 0,0 1 0,0-1 0,0 1 0,0-1 0,0 0 0,1 0 0,-1 0 0,0 0 0,0 0 0,0 0 0,0-1 0,0 1 0,0-1 0,0 1 0,0-1 0,0 0 0,0 0 0,0 0 0,0 0 0,0 0 0,-1 0 0,1-1 0,0 1 0,-1-1 0,1 1 0,-1-1 0,1 1 0,-1-1 0,0 0 0,0 1 0,0-1 0,0 0 0,0 0 0,0 0 0,0 0 0,-1 0 0,1-3 0,10-50 0,-11 49 0,1-1 0,0 1 0,0 0 0,0 0 0,1 0 0,0-1 0,0 2 0,0-1 0,5-7 0,-7 12 0,1 1 0,0-1 0,0 1 0,-1 0 0,1-1 0,0 1 0,0 0 0,0 0 0,0-1 0,0 1 0,0 0 0,-1 0 0,1 0 0,0 0 0,0 0 0,0 0 0,0 0 0,0 1 0,0-1 0,0 0 0,-1 0 0,1 1 0,0-1 0,0 0 0,0 1 0,-1-1 0,1 1 0,0-1 0,0 1 0,-1 0 0,1-1 0,0 1 0,-1 0 0,1-1 0,-1 1 0,1 0 0,0 0 0,23 28 0,-18-19 0,0 0 0,-1 0 0,-1 1 0,0-1 0,0 1 0,-1 0 0,3 12 0,8 84 0,-10-61 0,-1-22 0,0-7 0,-1 0 0,0 0 0,-2 1 0,0-1 0,-3 20 0,2-34 0,1 0 0,-1-1 0,-1 0 0,1 1 0,0-1 0,-1 0 0,1 1 0,-1-1 0,1 0 0,-1 0 0,0 0 0,0-1 0,0 1 0,0 0 0,0-1 0,-1 1 0,1-1 0,0 0 0,-1 1 0,1-1 0,-1 0 0,-4 1 0,-7 1 0,0 0 0,0-1 0,-17 1 0,19-2 0,-142 7-455,0-6 0,-269-33 0,350 20-6371</inkml:trace>
  <inkml:trace contextRef="#ctx0" brushRef="#br0" timeOffset="1608.09">1361 132 24575,'4'0'0,"11"0"0,12 0 0,10 0 0,34 0 0,11 0 0,-10 0-8191</inkml:trace>
  <inkml:trace contextRef="#ctx0" brushRef="#br0" timeOffset="2635.19">1467 291 24575,'4'0'0,"7"0"0,14 0 0,12 0 0,4 0 0,0 0 0,-7 0-8191</inkml:trace>
  <inkml:trace contextRef="#ctx0" brushRef="#br0" timeOffset="9081.48">2419 132 24575,'-31'-2'0,"0"-2"0,1-1 0,-1-1 0,1-2 0,-46-18 0,-52-12 0,126 37 0,0 0 0,0 1 0,0-1 0,-1 1 0,1-1 0,0 1 0,0 0 0,0 0 0,0 0 0,-1 0 0,1 1 0,0-1 0,0 1 0,0-1 0,0 1 0,0 0 0,0-1 0,0 1 0,0 0 0,0 0 0,0 1 0,0-1 0,0 0 0,1 1 0,-1-1 0,1 1 0,-1-1 0,1 1 0,-1 0 0,1 0 0,0-1 0,0 1 0,0 0 0,0 0 0,0 0 0,-1 4 0,0 6 0,-1 0 0,2 0 0,0 0 0,0 1 0,2 17 0,0-18 0,-1 8 0,0-1 0,2 1 0,1-1 0,0 1 0,7 18 0,-10-37 0,0-1 0,0 0 0,0 0 0,0 0 0,0 1 0,0-1 0,0 0 0,0 0 0,0 1 0,0-1 0,0 0 0,0 0 0,0 0 0,0 1 0,1-1 0,-1 0 0,0 0 0,0 0 0,0 1 0,0-1 0,0 0 0,1 0 0,-1 0 0,0 0 0,0 1 0,0-1 0,1 0 0,-1 0 0,0 0 0,0 0 0,0 0 0,1 0 0,-1 0 0,0 0 0,0 0 0,1 0 0,-1 0 0,0 0 0,0 0 0,1 0 0,-1 0 0,0 0 0,0 0 0,0 0 0,1 0 0,-1 0 0,0 0 0,0 0 0,1 0 0,-1-1 0,11-12 0,-10 11 0,0 1 0,0-1 0,0 0 0,0 1 0,0-1 0,0 1 0,1-1 0,-1 1 0,0 0 0,1 0 0,-1 0 0,1-1 0,0 1 0,-1 1 0,1-1 0,2-1 0,2 3 0,-1 1 0,1 0 0,-1 0 0,1 0 0,-1 1 0,0-1 0,0 1 0,0 0 0,0 1 0,-1-1 0,6 6 0,21 13 0,-27-19 0,1-1 0,-1 1 0,1-1 0,0 0 0,-1 0 0,1-1 0,0 0 0,0 0 0,0 0 0,0 0 0,1-1 0,9 0 0,-13 0 0,0-1 0,1 0 0,-1 0 0,0 0 0,0-1 0,0 1 0,0 0 0,0-1 0,0 0 0,0 1 0,0-1 0,-1 0 0,1 0 0,-1 0 0,1 0 0,-1 0 0,0 0 0,0 0 0,0 0 0,0-1 0,0 1 0,0 0 0,-1-1 0,1 1 0,-1-1 0,1 1 0,-1-1 0,0-2 0,0-52 0,-1 50 0,0 0 0,0-1 0,1 1 0,0 0 0,0 0 0,1 0 0,0 0 0,0 0 0,1 0 0,0 0 0,0 0 0,0 0 0,5-8 0,-6 13 0,0 1 0,0 0 0,0 0 0,0 0 0,0 0 0,1 0 0,-1 0 0,0 0 0,0 1 0,1-1 0,-1 0 0,1 1 0,-1-1 0,1 1 0,-1-1 0,0 1 0,1 0 0,-1-1 0,1 1 0,0 0 0,-1 0 0,1 0 0,-1 0 0,3 1 0,0 0 0,-1 1 0,1-1 0,-1 1 0,0-1 0,0 1 0,0 0 0,0 0 0,0 1 0,0-1 0,3 3 0,2 4 0,0 1 0,0 0 0,-1 0 0,0 0 0,7 14 0,-7-5 32,0 0 0,-1 0 0,4 23 0,7 25-1525,-10-48-5333</inkml:trace>
  <inkml:trace contextRef="#ctx0" brushRef="#br0" timeOffset="10649.16">2895 53 24575,'9'5'0,"3"5"0,-1 6 0,-2 5 0,-2 3 0,2 2 0,-1 2 0,-2-1 0,-1 1 0,-2-1 0,-1 1 0,-2-1 0,5-1 0,5-4 0,1-1 0,-1-1 0,-2-2-8191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8:54.41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80 24575,'4'-9'0,"7"-3"0,9 1 0,16 2 0,10 2 0,2 3 0,2-2 0,1-1 0,-3 1 0,-1 2 0,5 1 0,3 2 0,-9 5 0,-6 1 0,-12 1-8191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8:59.55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0 24575,'0'48'0,"7"62"0,-4-93 0,0 0 0,2 0 0,-1 0 0,2-1 0,0 1 0,18 30 0,-21-41 0,15 19 0,-13-27 0,-4-17 0,-2-3 0,0 11 0,1-1 0,0 0 0,0 0 0,1 0 0,5-19 0,-5 26 0,1 1 0,0-1 0,0 1 0,0 0 0,1 0 0,0 0 0,-1 0 0,1 1 0,0-1 0,1 1 0,-1 0 0,1 0 0,0 0 0,-1 0 0,1 0 0,0 1 0,1 0 0,4-3 0,7-1 0,1-1 0,0 2 0,0 0 0,1 1 0,0 1 0,29-2 0,113 7 0,-88 0 0,-63-2 0,1 0 0,0 1 0,-1 0 0,1 0 0,-1 1 0,18 6 0,-23-6 0,-1-1 0,0 1 0,0 0 0,0 0 0,0 1 0,0-1 0,0 1 0,-1-1 0,1 1 0,-1 0 0,0 0 0,0 0 0,0 0 0,0 1 0,0-1 0,-1 0 0,0 1 0,1-1 0,-1 1 0,1 6 0,1 4 0,0-1 0,0 1 0,0 0 0,-2-1 0,1 26 0,-2-34 0,-1-1 0,1 0 0,-1 0 0,0 0 0,-1 0 0,1 0 0,-1 0 0,1-1 0,-1 1 0,0 0 0,0-1 0,-1 1 0,1-1 0,-1 0 0,0 0 0,0 0 0,0 0 0,0 0 0,0-1 0,-6 4 0,-1 0 0,0-1 0,-1 0 0,0-1 0,0 0 0,0 0 0,0-2 0,-1 1 0,1-1 0,-17 0 0,-16 0 0,-52-6 0,20 0 0,-44 3-1365,88 1-5461</inkml:trace>
  <inkml:trace contextRef="#ctx0" brushRef="#br0" timeOffset="1908.05">1192 132 24575,'0'5'0,"-5"6"0,-10 5 0,-2 5 0,-4 3 0,-2-3 0,3 1 0,0-5 0,-6 5 0,-6 2 0,1-2-8191</inkml:trace>
  <inkml:trace contextRef="#ctx0" brushRef="#br0" timeOffset="3914.04">822 159 24575,'0'-4'0,"4"-2"0,7 0 0,5 1 0,9 6 0,5 8 0,2 6 0,-1 5 0,9 0 0,2-4 0,-7 0 0,-4 1 0,-3-1 0,-2 0 0,-1-2 0,0-4 0,5 6 0,-3 0-8191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9:10.366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81 0 24575,'2'111'0,"1"-59"0,-3 0 0,-2 1 0,-12 77 0,-30 34 0,38-125-113,-2 3-513,-3 83 0,11-102-6200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9:15.93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0 24575,'0'5'0,"0"5"0,0 6 0,0 19 0,0 7 0,4-4 0,2-3 0,0-3 0,-1-3 0,3 3 0,0-4-8191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9:19.355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25 337 24575,'-12'-34'0,"0"3"0,12 30 0,0-1 0,0 1 0,0 0 0,0-1 0,0 1 0,0 0 0,0-1 0,1 1 0,-1 0 0,0 0 0,1-1 0,-1 1 0,1 0 0,-1 0 0,1 0 0,0-1 0,-1 1 0,1 0 0,0 0 0,0 0 0,0 0 0,2-1 0,5-5 0,0 1 0,0 0 0,1 1 0,0 0 0,0 0 0,1 1 0,-1 0 0,1 0 0,0 1 0,0 1 0,0 0 0,0 0 0,1 1 0,-1 0 0,0 1 0,1 0 0,-1 0 0,0 1 0,0 1 0,1-1 0,-1 2 0,0 0 0,17 7 0,-10-3 0,-1 1 0,0 1 0,-1 0 0,0 2 0,0-1 0,-1 2 0,0 0 0,-1 0 0,0 2 0,-2-1 0,1 2 0,18 29 0,-26-37 0,0 0 0,-1 1 0,0-1 0,0 0 0,0 1 0,-1 0 0,0-1 0,-1 1 0,0 0 0,0 0 0,0 0 0,-2 12 0,0-14 0,0 0 0,0 0 0,-1 0 0,0-1 0,0 1 0,0 0 0,-1-1 0,0 0 0,0 0 0,0 0 0,-1 0 0,0 0 0,1-1 0,-2 1 0,1-1 0,0 0 0,-6 4 0,-5 1 0,0 0 0,-1 0 0,0-2 0,0 0 0,0-1 0,-1 0 0,0-1 0,0-1 0,0-1 0,-1 0 0,1-2 0,-36 0 0,50-1 6,1-1 1,-1 1-1,0-1 0,1 1 0,-1-1 0,1 0 0,-1 0 0,1 0 1,-1 0-1,1 0 0,0-1 0,0 1 0,0-1 0,-1 0 0,1 1 1,1-1-1,-1 0 0,-3-4 0,2 1-218,-1-1 1,1 0-1,0 0 0,1 0 0,-1 0 1,-1-8-1,-4-17-6614</inkml:trace>
  <inkml:trace contextRef="#ctx0" brushRef="#br0" timeOffset="2406.12">687 310 24575,'32'1'0,"-10"0"0,-1 0 0,1-2 0,0-1 0,26-5 0,-44 7 0,-1-1 0,1 0 0,-1 0 0,0 0 0,1 0 0,-1-1 0,0 1 0,0-1 0,1 0 0,-2 0 0,1 0 0,0 0 0,0 0 0,-1-1 0,1 1 0,-1-1 0,1 0 0,-1 1 0,0-1 0,0 0 0,-1-1 0,1 1 0,-1 0 0,1 0 0,-1-1 0,0 1 0,0-1 0,0 1 0,-1-1 0,1 1 0,-1-1 0,0-4 0,-1 3 0,0 0 0,0-1 0,0 1 0,-1 0 0,1 0 0,-1 0 0,0 0 0,-1 0 0,0 0 0,1 1 0,-1-1 0,-1 1 0,1-1 0,-1 1 0,1 0 0,-1 1 0,0-1 0,-1 1 0,1 0 0,-1 0 0,-5-3 0,-2-1 0,0 1 0,0 0 0,-1 1 0,0 0 0,0 1 0,0 1 0,-18-3 0,19 4 0,0 1 0,-1 0 0,1 1 0,-1 1 0,1-1 0,-15 4 0,24-3 0,-1 0 0,1 0 0,0 0 0,0 0 0,-1 0 0,1 1 0,0-1 0,0 1 0,0 0 0,1 0 0,-1 0 0,0 1 0,1-1 0,0 1 0,-1-1 0,1 1 0,0 0 0,0-1 0,0 1 0,1 0 0,-1 0 0,1 1 0,0-1 0,-1 0 0,1 0 0,1 1 0,-2 4 0,0 9 0,1 0 0,1-1 0,0 1 0,1 0 0,1 0 0,1 0 0,0-1 0,1 1 0,1-1 0,0 0 0,14 28 0,-16-40 0,0 0 0,0 0 0,1-1 0,-1 1 0,1-1 0,-1 0 0,1 0 0,0 0 0,0-1 0,1 1 0,-1-1 0,0 0 0,1 0 0,0-1 0,-1 1 0,1-1 0,0 0 0,-1 0 0,10 0 0,12 1 0,1-2 0,38-3 0,-25 0 0,73 1-1365,-85 1-5461</inkml:trace>
  <inkml:trace contextRef="#ctx0" brushRef="#br0" timeOffset="5269.33">1031 337 24575,'11'29'0,"-1"0"0,-1 0 0,-2 1 0,-1 0 0,-1 0 0,2 46 0,3 16 0,-8-78 0,1 36 0,-13-67 0,-1-16 0,-56-332 0,62 331 0,1-1 0,2 1 0,3-41 0,-1 46 0,1 25 0,0 0 0,0 0 0,0 1 0,1-1 0,-1 1 0,1-1 0,0 1 0,0-1 0,0 1 0,1 0 0,-1 0 0,1 0 0,0 0 0,-1 1 0,1-1 0,0 1 0,1-1 0,-1 1 0,0 0 0,1 0 0,-1 1 0,6-3 0,13-6 0,1 1 0,29-8 0,-48 16 0,10-3 0,1 0 0,-1 1 0,0 0 0,1 2 0,0-1 0,17 2 0,-28 0 0,1 0 0,-1 1 0,1 0 0,-1 0 0,1 0 0,-1 0 0,0 1 0,0 0 0,0 0 0,0 0 0,0 0 0,0 1 0,0-1 0,-1 1 0,1 0 0,-1 0 0,0 0 0,0 1 0,0-1 0,0 1 0,0 0 0,-1-1 0,0 1 0,2 5 0,3 8 0,-1-1 0,-1 1 0,-1 0 0,0 1 0,1 24 0,-4-33 0,0 0 0,-1 0 0,0 1 0,0-1 0,-1 0 0,-1 0 0,1 0 0,-1 0 0,-1-1 0,0 1 0,0 0 0,-5 8 0,5-13 7,0 0-1,-1 0 1,1-1-1,-1 1 1,1-1 0,-1 0-1,0-1 1,0 1-1,0 0 1,-1-1-1,1 0 1,-1 0-1,1 0 1,-1-1-1,0 0 1,-5 1 0,-9 2-413,-1-2 0,-30 0 0,44-2 147,-30 0-6567</inkml:trace>
  <inkml:trace contextRef="#ctx0" brushRef="#br0" timeOffset="10253.27">1560 337 24575,'-2'0'0,"1"0"0,0-1 0,0 1 0,0-1 0,0 0 0,0 1 0,0-1 0,0 0 0,0 0 0,0 1 0,0-1 0,0 0 0,0 0 0,0 0 0,1 0 0,-1 0 0,0 0 0,1-1 0,-1 1 0,1 0 0,-1 0 0,1 0 0,-1-1 0,1 1 0,0 0 0,0 0 0,0-3 0,-6-39 0,6 38 0,-1-3 0,1 1 0,0-1 0,0 1 0,0-1 0,1 1 0,0 0 0,2-8 0,-2 12 0,0 1 0,1 0 0,-1-1 0,0 1 0,1 0 0,0 0 0,-1 0 0,1 0 0,0 0 0,0 1 0,0-1 0,0 0 0,0 1 0,1 0 0,-1-1 0,0 1 0,1 0 0,-1 0 0,1 0 0,-1 1 0,1-1 0,-1 1 0,5-1 0,48-5 0,39-7 0,-88 11 0,0 1 0,0-1 0,0-1 0,0 1 0,0-1 0,-1 0 0,1 0 0,-1 0 0,0-1 0,0 0 0,0 0 0,4-4 0,-8 7 0,0 0 0,0 0 0,0 0 0,0 0 0,-1 0 0,1 0 0,0 0 0,-1 0 0,1 0 0,0 0 0,-1 0 0,0 0 0,1 0 0,-1-1 0,0 1 0,1 0 0,-1 0 0,0 0 0,0-1 0,0 1 0,0 0 0,0 0 0,0-1 0,-1 1 0,1 0 0,0 0 0,-1 0 0,1 0 0,-2-3 0,1 2 0,-2 0 0,1 0 0,0 0 0,0 0 0,-1 0 0,1 0 0,-1 1 0,1-1 0,-1 1 0,0 0 0,-5-2 0,-8-2 0,0 1 0,0 0 0,-24-1 0,24 3 0,1 1 0,-1 1 0,1 0 0,0 1 0,-1 1 0,-17 3 0,29-3 0,0-1 0,0 0 0,0 1 0,0 0 0,0 0 0,0 0 0,0 0 0,1 1 0,-1 0 0,1-1 0,0 1 0,0 0 0,0 1 0,0-1 0,1 0 0,-1 1 0,1 0 0,0-1 0,0 1 0,0 0 0,0 0 0,1 0 0,-1 0 0,1 0 0,0 1 0,0 7 0,-1 4 0,0 1 0,2-1 0,0 0 0,0 1 0,5 21 0,-4-33 0,0 1 0,0-1 0,1 0 0,0 1 0,0-1 0,0 0 0,0 0 0,1 0 0,0-1 0,0 1 0,0-1 0,1 1 0,0-1 0,-1 0 0,1 0 0,1-1 0,-1 1 0,0-1 0,7 4 0,8 1-151,1-2-1,-1 0 0,1 0 0,1-2 1,-1-1-1,1 0 0,-1-2 1,33-1-1,-20 0-6674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9:32.39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1 170 24575,'1'2'0,"0"-1"0,1 0 0,-1 1 0,0-1 0,0 1 0,0-1 0,0 1 0,0-1 0,0 1 0,0 0 0,0-1 0,-1 1 0,1 0 0,-1 0 0,1 0 0,-1-1 0,0 1 0,0 4 0,1-3 0,25 148 0,-36-178 0,2 0 0,1 0 0,1 0 0,-5-55 0,11 76 0,0 0 0,-1 0 0,2 0 0,-1 1 0,1-1 0,0 0 0,0 0 0,1 0 0,-1 0 0,1 1 0,1-1 0,-1 1 0,1-1 0,0 1 0,0 0 0,0 0 0,1 0 0,0 1 0,0-1 0,0 1 0,0 0 0,1 0 0,0 1 0,0-1 0,0 1 0,0 0 0,0 0 0,0 0 0,1 1 0,6-2 0,9-2 0,1 1 0,0 1 0,0 1 0,31 0 0,-38 3 0,-1 0 0,1 1 0,0 0 0,-1 1 0,0 1 0,0 1 0,24 8 0,-33-9 0,0 0 0,0 1 0,0 0 0,-1 0 0,1 0 0,-1 0 0,0 1 0,-1-1 0,1 1 0,-1 0 0,0 0 0,0 0 0,0 1 0,-1-1 0,1 1 0,-1 0 0,-1-1 0,1 1 0,-1 0 0,1 8 0,1 17 0,0 0 0,-3 52 0,-1-51 0,0 122 0,1-154 1,-1 1 1,1-1-1,0 1 0,0-1 0,0 1 0,0-1 0,0 1 1,0-1-1,0 1 0,0-1 0,0 1 0,0-1 0,0 1 0,0-1 1,0 1-1,0-1 0,0 1 0,1-1 0,-1 1 0,0-1 1,0 1-1,1-1 0,-1 1 0,0-1 0,1 1 0,-1-1 0,0 0 1,1 1-1,-1-1 0,0 0 0,1 1 0,-1-1 0,1 0 1,-1 0-1,1 1 0,-1-1 0,1 0 0,-1 0 0,1 0 0,-1 1 1,1-1-1,-1 0 0,1 0 0,-1 0 0,1 0 0,-1 0 1,1 0-1,0-1 0,25-13-1233,-25 13 1042,28-20-6636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5T16:39:37.45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235 405 24575,'1'2'0,"1"0"0,-1 0 0,0 0 0,0 0 0,0 0 0,0 1 0,0-1 0,0 0 0,-1 0 0,1 1 0,-1-1 0,1 0 0,-1 1 0,0-1 0,0 0 0,0 1 0,0-1 0,-1 4 0,0-1 0,0-1 0,0 1 0,0-1 0,-1 1 0,1-1 0,-1 0 0,0 1 0,-4 4 0,4-8 0,0-1 0,-1 1 0,1-1 0,-1 0 0,1 0 0,0 0 0,-1 0 0,1-1 0,-1 1 0,1 0 0,0-1 0,-1 0 0,1 0 0,0 1 0,0-1 0,-1-1 0,1 1 0,-3-2 0,-10-4 0,11 6 0,1 0 0,-1 0 0,1 1 0,-1-1 0,1 1 0,-1-1 0,0 1 0,1 0 0,-1 0 0,1 1 0,-1-1 0,1 1 0,-1 0 0,1 0 0,-1 0 0,1 0 0,0 1 0,-1-1 0,1 1 0,-4 2 0,3 0 0,1 0 0,-1-1 0,1 1 0,-1 0 0,1 1 0,0-1 0,1 1 0,-1-1 0,1 1 0,0 0 0,0 0 0,1 0 0,-2 7 0,-4 12 0,12-48 0,13-47 0,-17 67 0,1 1 0,-1-1 0,1 0 0,-1 1 0,1 0 0,0-1 0,0 1 0,1 0 0,-1 0 0,1 0 0,-1 1 0,1-1 0,0 0 0,0 1 0,4-3 0,-4 4 0,0 0 0,0 1 0,-1-1 0,1 1 0,0-1 0,0 1 0,0 0 0,0 0 0,-1 0 0,1 0 0,0 1 0,0-1 0,0 1 0,-1 0 0,1 0 0,0 0 0,-1 0 0,1 0 0,-1 0 0,1 1 0,2 1 0,3 2 0,0-1 0,-1 1 0,1 1 0,-1-1 0,0 1 0,-1 1 0,1-1 0,-1 1 0,0 0 0,7 12 0,-52-29 0,30 7 0,0 1 0,0 0 0,0 1 0,0 0 0,0 0 0,0 1 0,0 0 0,0 1 0,0 0 0,0 0 0,0 1 0,0 0 0,-14 6 0,18-6 0,0 0 0,1 0 0,0 1 0,-1 0 0,1 0 0,0 0 0,0 0 0,1 1 0,-1 0 0,1 0 0,0 0 0,0 0 0,0 0 0,0 0 0,1 1 0,-1-1 0,1 1 0,0 0 0,1 0 0,-1-1 0,1 1 0,0 0 0,0 1 0,1-1 0,0 0 0,0 9 0,1-7 0,0-1 0,1 0 0,0 1 0,0-1 0,0 0 0,1 0 0,0 0 0,0-1 0,0 1 0,1-1 0,0 1 0,0-1 0,0 0 0,1-1 0,-1 1 0,1-1 0,0 0 0,1 0 0,9 6 0,-12-8 0,1 0 0,-1 0 0,0 0 0,1-1 0,-1 1 0,1-1 0,0 1 0,-1-1 0,1 0 0,0-1 0,0 1 0,-1-1 0,1 0 0,0 1 0,0-2 0,0 1 0,0 0 0,0-1 0,-1 0 0,1 0 0,0 0 0,-1 0 0,1 0 0,0-1 0,-1 0 0,0 0 0,1 0 0,-1 0 0,0 0 0,0-1 0,0 1 0,0-1 0,-1 0 0,4-4 0,0-2 0,-1-1 0,0 1 0,-1-1 0,0 0 0,-1 0 0,0 0 0,-1 0 0,1 0 0,-2-1 0,1-12 0,-1-19 0,-5-52 0,1 32 0,2 20 0,1-275 0,8 278 0,2 29 0,-10 10 0,1 1 0,0-1 0,0 0 0,-1 1 0,1-1 0,0 1 0,-1-1 0,1 1 0,0-1 0,-1 1 0,1-1 0,-1 1 0,1-1 0,0 1 0,-1 0 0,0 0 0,1-1 0,-1 1 0,1 0 0,-1-1 0,1 3 0,8 22 0,0 0 0,-2 1 0,-1 1 0,-1-1 0,3 46 0,-3 31 0,-5-66 0,2-1 0,2 0 0,1 1 0,12 44 0,18 55-1365,-28-108-5461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or Aboghene stella" refreshedDate="45571.011261689811" createdVersion="8" refreshedVersion="8" minRefreshableVersion="3" recordCount="4" xr:uid="{758D648F-D1C9-492C-94F6-33A7D5D4B3FC}">
  <cacheSource type="worksheet">
    <worksheetSource name="Table3"/>
  </cacheSource>
  <cacheFields count="5">
    <cacheField name="Column1" numFmtId="0">
      <sharedItems count="4">
        <s v="Naïve Approach"/>
        <s v="Moving Average"/>
        <s v="Exponential Smoothing "/>
        <s v="Simple Linear Regression"/>
      </sharedItems>
    </cacheField>
    <cacheField name="MAD" numFmtId="164">
      <sharedItems containsSemiMixedTypes="0" containsString="0" containsNumber="1" minValue="11269.223577235767" maxValue="16104.46535741116"/>
    </cacheField>
    <cacheField name="MSE" numFmtId="164">
      <sharedItems containsSemiMixedTypes="0" containsString="0" containsNumber="1" minValue="13342.126506024097" maxValue="377304129.29495525"/>
    </cacheField>
    <cacheField name="MAPE" numFmtId="165">
      <sharedItems containsSemiMixedTypes="0" containsString="0" containsNumber="1" minValue="4.9753848200920388E-2" maxValue="6.093619285494218E-2"/>
    </cacheField>
    <cacheField name="Accuracy" numFmtId="9">
      <sharedItems containsSemiMixedTypes="0" containsString="0" containsNumber="1" minValue="0.9291673107643712" maxValue="0.95024615179907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or Aboghene stella" refreshedDate="45571.058008680557" createdVersion="8" refreshedVersion="8" minRefreshableVersion="3" recordCount="167" xr:uid="{078A6770-2807-4553-AC39-8512AE41E3C8}">
  <cacheSource type="worksheet">
    <worksheetSource name="Table5"/>
  </cacheSource>
  <cacheFields count="7">
    <cacheField name="Period" numFmtId="14">
      <sharedItems containsNonDate="0"/>
    </cacheField>
    <cacheField name="Crude Oil Imports Monthly (thousand barrels)" numFmtId="164">
      <sharedItems containsSemiMixedTypes="0" containsString="0" containsNumber="1" containsInteger="1" minValue="156503" maxValue="318991"/>
    </cacheField>
    <cacheField name="Forcast" numFmtId="0">
      <sharedItems containsBlank="1" containsMixedTypes="1" containsNumber="1" minValue="164942" maxValue="313180" count="166">
        <s v="Average of ist 3 months"/>
        <m/>
        <n v="294503.66666666669"/>
        <n v="284056.66666666669"/>
        <n v="290326"/>
        <n v="283724.66666666669"/>
        <n v="284269.66666666669"/>
        <n v="283591"/>
        <n v="285413.66666666669"/>
        <n v="280450"/>
        <n v="278495.66666666669"/>
        <n v="270513.66666666669"/>
        <n v="271143.66666666669"/>
        <n v="264444.33333333331"/>
        <n v="275583.66666666669"/>
        <n v="285006.33333333331"/>
        <n v="304088.33333333331"/>
        <n v="307795"/>
        <n v="313180"/>
        <n v="312732.33333333331"/>
        <n v="304078.66666666669"/>
        <n v="288553.33333333331"/>
        <n v="275930.66666666669"/>
        <n v="274232"/>
        <n v="282146.33333333331"/>
        <n v="270125.33333333331"/>
        <n v="274430"/>
        <n v="264318"/>
        <n v="282312.66666666669"/>
        <n v="280166.66666666669"/>
        <n v="290005.33333333331"/>
        <n v="289514.33333333331"/>
        <n v="285556.33333333331"/>
        <n v="281975"/>
        <n v="275493.66666666669"/>
        <n v="277380.66666666669"/>
        <n v="268361.33333333331"/>
        <n v="259818.33333333334"/>
        <n v="257264.33333333334"/>
        <n v="257558"/>
        <n v="267626.66666666669"/>
        <n v="267289"/>
        <n v="270077.33333333331"/>
        <n v="267137"/>
        <n v="260295.66666666666"/>
        <n v="254802.66666666666"/>
        <n v="248483.33333333334"/>
        <n v="243470"/>
        <n v="241940.66666666666"/>
        <n v="227999"/>
        <n v="226763.66666666666"/>
        <n v="222065.66666666666"/>
        <n v="233948"/>
        <n v="234114"/>
        <n v="238815"/>
        <n v="242905"/>
        <n v="244834"/>
        <n v="239866.66666666666"/>
        <n v="230256.33333333334"/>
        <n v="231196.33333333334"/>
        <n v="232578.66666666666"/>
        <n v="225686.66666666666"/>
        <n v="220676"/>
        <n v="217899.33333333334"/>
        <n v="224767.66666666666"/>
        <n v="220280.33333333334"/>
        <n v="223578.66666666666"/>
        <n v="226736"/>
        <n v="231011.33333333334"/>
        <n v="226033.33333333334"/>
        <n v="221765.33333333334"/>
        <n v="221474.33333333334"/>
        <n v="221712.66666666666"/>
        <n v="215033.33333333334"/>
        <n v="218827.33333333334"/>
        <n v="216798.66666666666"/>
        <n v="225397.66666666666"/>
        <n v="220150.33333333334"/>
        <n v="224127.33333333334"/>
        <n v="228996.66666666666"/>
        <n v="228070"/>
        <n v="225407"/>
        <n v="219379.66666666666"/>
        <n v="228755.33333333334"/>
        <n v="234053.33333333334"/>
        <n v="236840.66666666666"/>
        <n v="237980"/>
        <n v="235406.33333333334"/>
        <n v="240825.33333333334"/>
        <n v="233631.66666666666"/>
        <n v="241179"/>
        <n v="242090"/>
        <n v="246893.66666666666"/>
        <n v="241453.66666666666"/>
        <n v="238856.66666666666"/>
        <n v="239190"/>
        <n v="248571.66666666666"/>
        <n v="241860.66666666666"/>
        <n v="245494.33333333334"/>
        <n v="239934.66666666666"/>
        <n v="254600"/>
        <n v="251121"/>
        <n v="250866.66666666666"/>
        <n v="244552.33333333334"/>
        <n v="236896"/>
        <n v="234476"/>
        <n v="229349"/>
        <n v="236528"/>
        <n v="240009"/>
        <n v="233246.33333333334"/>
        <n v="231570"/>
        <n v="231255.33333333334"/>
        <n v="242227"/>
        <n v="248249.33333333334"/>
        <n v="247937"/>
        <n v="249536.66666666666"/>
        <n v="240707.33333333334"/>
        <n v="234475.33333333334"/>
        <n v="227340.33333333334"/>
        <n v="224488.66666666666"/>
        <n v="226599.33333333334"/>
        <n v="210601.33333333334"/>
        <n v="207613.33333333334"/>
        <n v="199497"/>
        <n v="213831"/>
        <n v="215260"/>
        <n v="216968.33333333334"/>
        <n v="214973"/>
        <n v="208280.33333333334"/>
        <n v="201083.66666666666"/>
        <n v="187503"/>
        <n v="193287"/>
        <n v="195010.33333333334"/>
        <n v="199853.33333333334"/>
        <n v="194301.33333333334"/>
        <n v="183275.66666666666"/>
        <n v="183153.33333333334"/>
        <n v="182066"/>
        <n v="187899.66666666666"/>
        <n v="181137.33333333334"/>
        <n v="171139.66666666666"/>
        <n v="164942"/>
        <n v="165025"/>
        <n v="170582"/>
        <n v="176149.66666666666"/>
        <n v="172099"/>
        <n v="172698.66666666666"/>
        <n v="170487.33333333334"/>
        <n v="178537.66666666666"/>
        <n v="184474.66666666666"/>
        <n v="192401"/>
        <n v="196626.66666666666"/>
        <n v="195809.33333333334"/>
        <n v="191399.33333333334"/>
        <n v="190292.33333333334"/>
        <n v="191470.33333333334"/>
        <n v="195724"/>
        <n v="189829"/>
        <n v="189693.66666666666"/>
        <n v="184326"/>
        <n v="190567.66666666666"/>
        <n v="189005"/>
        <n v="196654.66666666666"/>
        <n v="198382"/>
        <n v="196333"/>
        <n v="192542.33333333334"/>
      </sharedItems>
    </cacheField>
    <cacheField name="Error/ Deviation" numFmtId="0">
      <sharedItems containsBlank="1" containsMixedTypes="1" containsNumber="1" minValue="-48342.333333333343" maxValue="34588.666666666686"/>
    </cacheField>
    <cacheField name="Absolute Error" numFmtId="0">
      <sharedItems containsBlank="1" containsMixedTypes="1" containsNumber="1" minValue="177" maxValue="48342.333333333343"/>
    </cacheField>
    <cacheField name="Absolute squared Error" numFmtId="0">
      <sharedItems containsBlank="1" containsMixedTypes="1" containsNumber="1" minValue="31329" maxValue="2336981192.1111121"/>
    </cacheField>
    <cacheField name="Absolute % Error" numFmtId="0">
      <sharedItems containsBlank="1" containsMixedTypes="1" containsNumber="1" minValue="8.2293812156237361E-4" maxValue="0.27119458609386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3342.126506024097"/>
    <n v="13342.126506024097"/>
    <n v="5.8448399359778393E-2"/>
    <n v="0.94155160064022159"/>
  </r>
  <r>
    <x v="1"/>
    <n v="11269.223577235767"/>
    <n v="214576194.57181573"/>
    <n v="4.9753848200920388E-2"/>
    <n v="0.95024615179907956"/>
  </r>
  <r>
    <x v="2"/>
    <n v="11883.2715810389"/>
    <n v="251393653.89078945"/>
    <n v="5.2176869848871946E-2"/>
    <n v="0.94782313015112807"/>
  </r>
  <r>
    <x v="3"/>
    <n v="16104.46535741116"/>
    <n v="377304129.29495525"/>
    <n v="6.093619285494218E-2"/>
    <n v="0.92916731076437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2009 01 "/>
    <n v="317275"/>
    <x v="0"/>
    <s v="actual - forecast"/>
    <s v="ABS(Fun)of Error/Deviatn"/>
    <s v="^ of Absolute error"/>
    <s v="Absolute error/actual volume"/>
  </r>
  <r>
    <s v="2009 02 "/>
    <n v="262339"/>
    <x v="1"/>
    <m/>
    <m/>
    <m/>
    <m/>
  </r>
  <r>
    <s v="2009 03 "/>
    <n v="303897"/>
    <x v="1"/>
    <m/>
    <m/>
    <m/>
    <m/>
  </r>
  <r>
    <s v="2009 04 "/>
    <n v="285934"/>
    <x v="2"/>
    <n v="-8569.6666666666861"/>
    <n v="8569.6666666666861"/>
    <n v="73439186.777778104"/>
    <n v="2.997078579905393E-2"/>
  </r>
  <r>
    <s v="2009 05 "/>
    <n v="281147"/>
    <x v="3"/>
    <n v="-2909.6666666666861"/>
    <n v="2909.6666666666861"/>
    <n v="8466160.1111112237"/>
    <n v="1.0349271614730678E-2"/>
  </r>
  <r>
    <s v="2009 06 "/>
    <n v="284093"/>
    <x v="4"/>
    <n v="-6233"/>
    <n v="6233"/>
    <n v="38850289"/>
    <n v="2.1939998521610882E-2"/>
  </r>
  <r>
    <s v="2009 07 "/>
    <n v="287569"/>
    <x v="5"/>
    <n v="3844.3333333333139"/>
    <n v="3844.3333333333139"/>
    <n v="14778898.777777629"/>
    <n v="1.336838579030881E-2"/>
  </r>
  <r>
    <s v="2009 08 "/>
    <n v="279111"/>
    <x v="6"/>
    <n v="-5158.6666666666861"/>
    <n v="5158.6666666666861"/>
    <n v="26611841.777777977"/>
    <n v="1.8482491434112902E-2"/>
  </r>
  <r>
    <s v="2009 09 "/>
    <n v="289561"/>
    <x v="7"/>
    <n v="5970"/>
    <n v="5970"/>
    <n v="35640900"/>
    <n v="2.0617417400824005E-2"/>
  </r>
  <r>
    <s v="2009 10 "/>
    <n v="272678"/>
    <x v="8"/>
    <n v="-12735.666666666686"/>
    <n v="12735.666666666686"/>
    <n v="162197205.44444492"/>
    <n v="4.670588264057491E-2"/>
  </r>
  <r>
    <s v="2009 11 "/>
    <n v="273248"/>
    <x v="9"/>
    <n v="-7202"/>
    <n v="7202"/>
    <n v="51868804"/>
    <n v="2.6357009017449352E-2"/>
  </r>
  <r>
    <s v="2009 12 "/>
    <n v="265615"/>
    <x v="10"/>
    <n v="-12880.666666666686"/>
    <n v="12880.666666666686"/>
    <n v="165911573.77777827"/>
    <n v="4.8493747215581522E-2"/>
  </r>
  <r>
    <s v="2010 01 "/>
    <n v="274568"/>
    <x v="11"/>
    <n v="4054.3333333333139"/>
    <n v="4054.3333333333139"/>
    <n v="16437618.77777762"/>
    <n v="1.4766226702796079E-2"/>
  </r>
  <r>
    <s v="2010 02 "/>
    <n v="253150"/>
    <x v="12"/>
    <n v="-17993.666666666686"/>
    <n v="17993.666666666686"/>
    <n v="323772040.11111182"/>
    <n v="7.1079070379880246E-2"/>
  </r>
  <r>
    <s v="2010 03 "/>
    <n v="299033"/>
    <x v="13"/>
    <n v="34588.666666666686"/>
    <n v="34588.666666666686"/>
    <n v="1196375861.7777791"/>
    <n v="0.11566839334343262"/>
  </r>
  <r>
    <s v="2010 04 "/>
    <n v="302836"/>
    <x v="14"/>
    <n v="27252.333333333314"/>
    <n v="27252.333333333314"/>
    <n v="742689672.11111009"/>
    <n v="8.999040184566337E-2"/>
  </r>
  <r>
    <s v="2010 05 "/>
    <n v="310396"/>
    <x v="15"/>
    <n v="25389.666666666686"/>
    <n v="25389.666666666686"/>
    <n v="644635173.44444537"/>
    <n v="8.179766062277441E-2"/>
  </r>
  <r>
    <s v="2010 06 "/>
    <n v="310153"/>
    <x v="16"/>
    <n v="6064.6666666666861"/>
    <n v="6064.6666666666861"/>
    <n v="36780181.777778015"/>
    <n v="1.9553790118640432E-2"/>
  </r>
  <r>
    <s v="2010 07 "/>
    <n v="318991"/>
    <x v="17"/>
    <n v="11196"/>
    <n v="11196"/>
    <n v="125350416"/>
    <n v="3.5098168913856503E-2"/>
  </r>
  <r>
    <s v="2010 08 "/>
    <n v="309053"/>
    <x v="18"/>
    <n v="-4127"/>
    <n v="4127"/>
    <n v="17032129"/>
    <n v="1.3353696615143681E-2"/>
  </r>
  <r>
    <s v="2010 09 "/>
    <n v="284192"/>
    <x v="19"/>
    <n v="-28540.333333333314"/>
    <n v="28540.333333333314"/>
    <n v="814550626.77777672"/>
    <n v="0.100426237660924"/>
  </r>
  <r>
    <s v="2010 10 "/>
    <n v="272415"/>
    <x v="20"/>
    <n v="-31663.666666666686"/>
    <n v="31663.666666666686"/>
    <n v="1002587786.777779"/>
    <n v="0.11623319812296197"/>
  </r>
  <r>
    <s v="2010 11 "/>
    <n v="271185"/>
    <x v="21"/>
    <n v="-17368.333333333314"/>
    <n v="17368.333333333314"/>
    <n v="301659002.77777708"/>
    <n v="6.4046069411410347E-2"/>
  </r>
  <r>
    <s v="2010 12 "/>
    <n v="279096"/>
    <x v="22"/>
    <n v="3165.3333333333139"/>
    <n v="3165.3333333333139"/>
    <n v="10019335.111110989"/>
    <n v="1.1341378354879016E-2"/>
  </r>
  <r>
    <s v="2011 01 "/>
    <n v="296158"/>
    <x v="23"/>
    <n v="21926"/>
    <n v="21926"/>
    <n v="480749476"/>
    <n v="7.4034805745581744E-2"/>
  </r>
  <r>
    <s v="2011 02 "/>
    <n v="235122"/>
    <x v="24"/>
    <n v="-47024.333333333314"/>
    <n v="47024.333333333314"/>
    <n v="2211287925.4444427"/>
    <n v="0.19999971645925654"/>
  </r>
  <r>
    <s v="2011 03 "/>
    <n v="292010"/>
    <x v="25"/>
    <n v="21884.666666666686"/>
    <n v="21884.666666666686"/>
    <n v="478938635.11111194"/>
    <n v="7.4944921977557907E-2"/>
  </r>
  <r>
    <s v="2011 04 "/>
    <n v="265822"/>
    <x v="26"/>
    <n v="-8608"/>
    <n v="8608"/>
    <n v="74097664"/>
    <n v="3.2382571796164349E-2"/>
  </r>
  <r>
    <s v="2011 05 "/>
    <n v="289106"/>
    <x v="27"/>
    <n v="24788"/>
    <n v="24788"/>
    <n v="614444944"/>
    <n v="8.5740178342891535E-2"/>
  </r>
  <r>
    <s v="2011 06 "/>
    <n v="285572"/>
    <x v="28"/>
    <n v="3259.3333333333139"/>
    <n v="3259.3333333333139"/>
    <n v="10623253.777777651"/>
    <n v="1.1413350515223179E-2"/>
  </r>
  <r>
    <s v="2011 07 "/>
    <n v="295338"/>
    <x v="29"/>
    <n v="15171.333333333314"/>
    <n v="15171.333333333314"/>
    <n v="230169355.11111051"/>
    <n v="5.1369391454311041E-2"/>
  </r>
  <r>
    <s v="2011 08 "/>
    <n v="287633"/>
    <x v="30"/>
    <n v="-2372.3333333333139"/>
    <n v="2372.3333333333139"/>
    <n v="5627965.4444443528"/>
    <n v="8.247778708748002E-3"/>
  </r>
  <r>
    <s v="2011 09 "/>
    <n v="273698"/>
    <x v="31"/>
    <n v="-15816.333333333314"/>
    <n v="15816.333333333314"/>
    <n v="250156400.11111051"/>
    <n v="5.7787537115117076E-2"/>
  </r>
  <r>
    <s v="2011 10 "/>
    <n v="284594"/>
    <x v="32"/>
    <n v="-962.33333333331393"/>
    <n v="962.33333333331393"/>
    <n v="926085.44444440713"/>
    <n v="3.3814252350130849E-3"/>
  </r>
  <r>
    <s v="2011 11 "/>
    <n v="268189"/>
    <x v="33"/>
    <n v="-13786"/>
    <n v="13786"/>
    <n v="190053796"/>
    <n v="5.1404047145856092E-2"/>
  </r>
  <r>
    <s v="2011 12 "/>
    <n v="279359"/>
    <x v="34"/>
    <n v="3865.3333333333139"/>
    <n v="3865.3333333333139"/>
    <n v="14940801.777777627"/>
    <n v="1.3836437463383366E-2"/>
  </r>
  <r>
    <s v="2012 01 "/>
    <n v="257536"/>
    <x v="35"/>
    <n v="-19844.666666666686"/>
    <n v="19844.666666666686"/>
    <n v="393810795.11111188"/>
    <n v="7.7055893803843686E-2"/>
  </r>
  <r>
    <s v="2012 02 "/>
    <n v="242560"/>
    <x v="36"/>
    <n v="-25801.333333333314"/>
    <n v="25801.333333333314"/>
    <n v="665708801.77777672"/>
    <n v="0.10637093227792428"/>
  </r>
  <r>
    <s v="2012 03 "/>
    <n v="271697"/>
    <x v="37"/>
    <n v="11878.666666666657"/>
    <n v="11878.666666666657"/>
    <n v="141102721.77777755"/>
    <n v="4.3720271724261427E-2"/>
  </r>
  <r>
    <s v="2012 04 "/>
    <n v="258417"/>
    <x v="38"/>
    <n v="1152.666666666657"/>
    <n v="1152.666666666657"/>
    <n v="1328640.4444444221"/>
    <n v="4.4604908603793746E-3"/>
  </r>
  <r>
    <s v="2012 05 "/>
    <n v="272766"/>
    <x v="39"/>
    <n v="15208"/>
    <n v="15208"/>
    <n v="231283264"/>
    <n v="5.575474949223877E-2"/>
  </r>
  <r>
    <s v="2012 06 "/>
    <n v="270684"/>
    <x v="40"/>
    <n v="3057.3333333333139"/>
    <n v="3057.3333333333139"/>
    <n v="9347287.1111109927"/>
    <n v="1.1294843187382017E-2"/>
  </r>
  <r>
    <s v="2012 07 "/>
    <n v="266782"/>
    <x v="41"/>
    <n v="-507"/>
    <n v="507"/>
    <n v="257049"/>
    <n v="1.9004280648619472E-3"/>
  </r>
  <r>
    <s v="2012 08 "/>
    <n v="263945"/>
    <x v="42"/>
    <n v="-6132.3333333333139"/>
    <n v="6132.3333333333139"/>
    <n v="37605512.111110874"/>
    <n v="2.3233375640126973E-2"/>
  </r>
  <r>
    <s v="2012 09 "/>
    <n v="250160"/>
    <x v="43"/>
    <n v="-16977"/>
    <n v="16977"/>
    <n v="288218529"/>
    <n v="6.7864566677326515E-2"/>
  </r>
  <r>
    <s v="2012 10 "/>
    <n v="250303"/>
    <x v="44"/>
    <n v="-9992.666666666657"/>
    <n v="9992.666666666657"/>
    <n v="99853387.111110911"/>
    <n v="3.9922280862261565E-2"/>
  </r>
  <r>
    <s v="2012 11 "/>
    <n v="244987"/>
    <x v="45"/>
    <n v="-9815.666666666657"/>
    <n v="9815.666666666657"/>
    <n v="96347312.111110926"/>
    <n v="4.0066071533047296E-2"/>
  </r>
  <r>
    <s v="2012 12 "/>
    <n v="235120"/>
    <x v="46"/>
    <n v="-13363.333333333343"/>
    <n v="13363.333333333343"/>
    <n v="178578677.77777803"/>
    <n v="5.6836225473517112E-2"/>
  </r>
  <r>
    <s v="2013 01 "/>
    <n v="245715"/>
    <x v="47"/>
    <n v="2245"/>
    <n v="2245"/>
    <n v="5040025"/>
    <n v="9.1366013470891069E-3"/>
  </r>
  <r>
    <s v="2013 02 "/>
    <n v="203162"/>
    <x v="48"/>
    <n v="-38778.666666666657"/>
    <n v="38778.666666666657"/>
    <n v="1503784988.4444437"/>
    <n v="0.19087559025145773"/>
  </r>
  <r>
    <s v="2013 03 "/>
    <n v="231414"/>
    <x v="49"/>
    <n v="3415"/>
    <n v="3415"/>
    <n v="11662225"/>
    <n v="1.4757101990372234E-2"/>
  </r>
  <r>
    <s v="2013 04 "/>
    <n v="231621"/>
    <x v="50"/>
    <n v="4857.333333333343"/>
    <n v="4857.333333333343"/>
    <n v="23593687.111111205"/>
    <n v="2.0971040334569591E-2"/>
  </r>
  <r>
    <s v="2013 05 "/>
    <n v="238809"/>
    <x v="51"/>
    <n v="16743.333333333343"/>
    <n v="16743.333333333343"/>
    <n v="280339211.11111146"/>
    <n v="7.0111818789632477E-2"/>
  </r>
  <r>
    <s v="2013 06 "/>
    <n v="231912"/>
    <x v="52"/>
    <n v="-2036"/>
    <n v="2036"/>
    <n v="4145296"/>
    <n v="8.7791921073510637E-3"/>
  </r>
  <r>
    <s v="2013 07 "/>
    <n v="245724"/>
    <x v="53"/>
    <n v="11610"/>
    <n v="11610"/>
    <n v="134792100"/>
    <n v="4.7248132050593347E-2"/>
  </r>
  <r>
    <s v="2013 08 "/>
    <n v="251079"/>
    <x v="54"/>
    <n v="12264"/>
    <n v="12264"/>
    <n v="150405696"/>
    <n v="4.8845184185057296E-2"/>
  </r>
  <r>
    <s v="2013 09 "/>
    <n v="237699"/>
    <x v="55"/>
    <n v="-5206"/>
    <n v="5206"/>
    <n v="27102436"/>
    <n v="2.1901648723806157E-2"/>
  </r>
  <r>
    <s v="2013 10 "/>
    <n v="230822"/>
    <x v="56"/>
    <n v="-14012"/>
    <n v="14012"/>
    <n v="196336144"/>
    <n v="6.0704785505714363E-2"/>
  </r>
  <r>
    <s v="2013 11 "/>
    <n v="222248"/>
    <x v="57"/>
    <n v="-17618.666666666657"/>
    <n v="17618.666666666657"/>
    <n v="310417415.11111075"/>
    <n v="7.9274804122721726E-2"/>
  </r>
  <r>
    <s v="2013 12 "/>
    <n v="240519"/>
    <x v="58"/>
    <n v="10262.666666666657"/>
    <n v="10262.666666666657"/>
    <n v="105322327.11111091"/>
    <n v="4.2668839745162154E-2"/>
  </r>
  <r>
    <s v="2014 01 "/>
    <n v="234969"/>
    <x v="59"/>
    <n v="3772.666666666657"/>
    <n v="3772.666666666657"/>
    <n v="14233013.777777705"/>
    <n v="1.6056018737223451E-2"/>
  </r>
  <r>
    <s v="2014 02 "/>
    <n v="201572"/>
    <x v="60"/>
    <n v="-31006.666666666657"/>
    <n v="31006.666666666657"/>
    <n v="961413377.77777719"/>
    <n v="0.15382427453548439"/>
  </r>
  <r>
    <s v="2014 03 "/>
    <n v="225487"/>
    <x v="61"/>
    <n v="-199.66666666665697"/>
    <n v="199.66666666665697"/>
    <n v="39866.777777773903"/>
    <n v="8.8549081173928859E-4"/>
  </r>
  <r>
    <s v="2014 04 "/>
    <n v="226639"/>
    <x v="62"/>
    <n v="5963"/>
    <n v="5963"/>
    <n v="35557369"/>
    <n v="2.6310564377710809E-2"/>
  </r>
  <r>
    <s v="2014 05 "/>
    <n v="222177"/>
    <x v="63"/>
    <n v="4277.666666666657"/>
    <n v="4277.666666666657"/>
    <n v="18298432.111111026"/>
    <n v="1.925341807057732E-2"/>
  </r>
  <r>
    <s v="2014 06 "/>
    <n v="212025"/>
    <x v="64"/>
    <n v="-12742.666666666657"/>
    <n v="12742.666666666657"/>
    <n v="162375553.77777752"/>
    <n v="6.0099830994772584E-2"/>
  </r>
  <r>
    <s v="2014 07 "/>
    <n v="236534"/>
    <x v="65"/>
    <n v="16253.666666666657"/>
    <n v="16253.666666666657"/>
    <n v="264181680.11111081"/>
    <n v="6.8715984453256856E-2"/>
  </r>
  <r>
    <s v="2014 08 "/>
    <n v="231649"/>
    <x v="66"/>
    <n v="8070.333333333343"/>
    <n v="8070.333333333343"/>
    <n v="65130280.111111268"/>
    <n v="3.4838627981702244E-2"/>
  </r>
  <r>
    <s v="2014 09 "/>
    <n v="224851"/>
    <x v="67"/>
    <n v="-1885"/>
    <n v="1885"/>
    <n v="3553225"/>
    <n v="8.3833294048058487E-3"/>
  </r>
  <r>
    <s v="2014 10 "/>
    <n v="221600"/>
    <x v="68"/>
    <n v="-9411.333333333343"/>
    <n v="9411.333333333343"/>
    <n v="88573195.111111298"/>
    <n v="4.2469915764139637E-2"/>
  </r>
  <r>
    <s v="2014 11 "/>
    <n v="218845"/>
    <x v="69"/>
    <n v="-7188.333333333343"/>
    <n v="7188.333333333343"/>
    <n v="51672136.111111253"/>
    <n v="3.284668753379489E-2"/>
  </r>
  <r>
    <s v="2014 12 "/>
    <n v="223978"/>
    <x v="70"/>
    <n v="2212.666666666657"/>
    <n v="2212.666666666657"/>
    <n v="4895893.7777777351"/>
    <n v="9.8789464441447691E-3"/>
  </r>
  <r>
    <s v="2015 01 "/>
    <n v="222315"/>
    <x v="71"/>
    <n v="840.66666666665697"/>
    <n v="840.66666666665697"/>
    <n v="706720.44444442808"/>
    <n v="3.7814212566253153E-3"/>
  </r>
  <r>
    <s v="2015 02 "/>
    <n v="198807"/>
    <x v="72"/>
    <n v="-22905.666666666657"/>
    <n v="22905.666666666657"/>
    <n v="524669565.444444"/>
    <n v="0.11521559435365282"/>
  </r>
  <r>
    <s v="2015 03 "/>
    <n v="235360"/>
    <x v="73"/>
    <n v="20326.666666666657"/>
    <n v="20326.666666666657"/>
    <n v="413173377.77777737"/>
    <n v="8.6364151370949424E-2"/>
  </r>
  <r>
    <s v="2015 04 "/>
    <n v="216229"/>
    <x v="74"/>
    <n v="-2598.333333333343"/>
    <n v="2598.333333333343"/>
    <n v="6751336.1111111613"/>
    <n v="1.2016581186304071E-2"/>
  </r>
  <r>
    <s v="2015 05 "/>
    <n v="224604"/>
    <x v="75"/>
    <n v="7805.333333333343"/>
    <n v="7805.333333333343"/>
    <n v="60923228.444444597"/>
    <n v="3.4751533068571101E-2"/>
  </r>
  <r>
    <s v="2015 06 "/>
    <n v="219618"/>
    <x v="76"/>
    <n v="-5779.666666666657"/>
    <n v="5779.666666666657"/>
    <n v="33404546.777777664"/>
    <n v="2.6316907843012216E-2"/>
  </r>
  <r>
    <s v="2015 07 "/>
    <n v="228160"/>
    <x v="77"/>
    <n v="8009.666666666657"/>
    <n v="8009.666666666657"/>
    <n v="64154760.111110955"/>
    <n v="3.510548153342679E-2"/>
  </r>
  <r>
    <s v="2015 08 "/>
    <n v="239212"/>
    <x v="78"/>
    <n v="15084.666666666657"/>
    <n v="15084.666666666657"/>
    <n v="227547168.44444415"/>
    <n v="6.3059824200569603E-2"/>
  </r>
  <r>
    <s v="2015 09 "/>
    <n v="216838"/>
    <x v="79"/>
    <n v="-12158.666666666657"/>
    <n v="12158.666666666657"/>
    <n v="147833175.11111087"/>
    <n v="5.6072582603910091E-2"/>
  </r>
  <r>
    <s v="2015 10 "/>
    <n v="220171"/>
    <x v="80"/>
    <n v="-7899"/>
    <n v="7899"/>
    <n v="62394201"/>
    <n v="3.5876659505566129E-2"/>
  </r>
  <r>
    <s v="2015 11 "/>
    <n v="221130"/>
    <x v="81"/>
    <n v="-4277"/>
    <n v="4277"/>
    <n v="18292729"/>
    <n v="1.934156378600823E-2"/>
  </r>
  <r>
    <s v="2015 12 "/>
    <n v="244965"/>
    <x v="82"/>
    <n v="25585.333333333343"/>
    <n v="25585.333333333343"/>
    <n v="654609281.77777827"/>
    <n v="0.10444485266602715"/>
  </r>
  <r>
    <s v="2016 01 "/>
    <n v="236065"/>
    <x v="83"/>
    <n v="7309.666666666657"/>
    <n v="7309.666666666657"/>
    <n v="53431226.777777635"/>
    <n v="3.0964635446451855E-2"/>
  </r>
  <r>
    <s v="2016 02 "/>
    <n v="229492"/>
    <x v="84"/>
    <n v="-4561.333333333343"/>
    <n v="4561.333333333343"/>
    <n v="20805761.777777866"/>
    <n v="1.9875783614824668E-2"/>
  </r>
  <r>
    <s v="2016 03 "/>
    <n v="248383"/>
    <x v="85"/>
    <n v="11542.333333333343"/>
    <n v="11542.333333333343"/>
    <n v="133225458.777778"/>
    <n v="4.6469900650742371E-2"/>
  </r>
  <r>
    <s v="2016 04 "/>
    <n v="228344"/>
    <x v="86"/>
    <n v="-9636"/>
    <n v="9636"/>
    <n v="92852496"/>
    <n v="4.2199488491048591E-2"/>
  </r>
  <r>
    <s v="2016 05 "/>
    <n v="245749"/>
    <x v="87"/>
    <n v="10342.666666666657"/>
    <n v="10342.666666666657"/>
    <n v="106970753.77777758"/>
    <n v="4.2086302148397987E-2"/>
  </r>
  <r>
    <s v="2016 06 "/>
    <n v="226802"/>
    <x v="88"/>
    <n v="-14023.333333333343"/>
    <n v="14023.333333333343"/>
    <n v="196653877.77777806"/>
    <n v="6.1830730475627829E-2"/>
  </r>
  <r>
    <s v="2016 07 "/>
    <n v="250986"/>
    <x v="89"/>
    <n v="17354.333333333343"/>
    <n v="17354.333333333343"/>
    <n v="301172885.44444478"/>
    <n v="6.9144626924742186E-2"/>
  </r>
  <r>
    <s v="2016 08 "/>
    <n v="248482"/>
    <x v="90"/>
    <n v="7303"/>
    <n v="7303"/>
    <n v="53333809"/>
    <n v="2.9390458866235782E-2"/>
  </r>
  <r>
    <s v="2016 09 "/>
    <n v="241213"/>
    <x v="91"/>
    <n v="-877"/>
    <n v="877"/>
    <n v="769129"/>
    <n v="3.6357907741290892E-3"/>
  </r>
  <r>
    <s v="2016 10 "/>
    <n v="234666"/>
    <x v="92"/>
    <n v="-12227.666666666657"/>
    <n v="12227.666666666657"/>
    <n v="149515832.11111087"/>
    <n v="5.2106682121255986E-2"/>
  </r>
  <r>
    <s v="2016 11 "/>
    <n v="240691"/>
    <x v="93"/>
    <n v="-762.66666666665697"/>
    <n v="762.66666666665697"/>
    <n v="581660.4444444296"/>
    <n v="3.1686546928080274E-3"/>
  </r>
  <r>
    <s v="2016 12 "/>
    <n v="242213"/>
    <x v="94"/>
    <n v="3356.333333333343"/>
    <n v="3356.333333333343"/>
    <n v="11264973.444444509"/>
    <n v="1.3856949599457267E-2"/>
  </r>
  <r>
    <s v="2017 01 "/>
    <n v="262811"/>
    <x v="95"/>
    <n v="23621"/>
    <n v="23621"/>
    <n v="557951641"/>
    <n v="8.9878277545460419E-2"/>
  </r>
  <r>
    <s v="2017 02 "/>
    <n v="220558"/>
    <x v="96"/>
    <n v="-28013.666666666657"/>
    <n v="28013.666666666657"/>
    <n v="784765520.11111057"/>
    <n v="0.12701269809604121"/>
  </r>
  <r>
    <s v="2017 03 "/>
    <n v="253114"/>
    <x v="97"/>
    <n v="11253.333333333343"/>
    <n v="11253.333333333343"/>
    <n v="126637511.11111133"/>
    <n v="4.4459545237850701E-2"/>
  </r>
  <r>
    <s v="2017 04 "/>
    <n v="246132"/>
    <x v="98"/>
    <n v="637.66666666665697"/>
    <n v="637.66666666665697"/>
    <n v="406618.77777776541"/>
    <n v="2.5907507624634628E-3"/>
  </r>
  <r>
    <s v="2017 05 "/>
    <n v="264554"/>
    <x v="99"/>
    <n v="24619.333333333343"/>
    <n v="24619.333333333343"/>
    <n v="606111573.77777827"/>
    <n v="9.3059765996104174E-2"/>
  </r>
  <r>
    <s v="2017 06 "/>
    <n v="242677"/>
    <x v="100"/>
    <n v="-11923"/>
    <n v="11923"/>
    <n v="142157929"/>
    <n v="4.9131149635111691E-2"/>
  </r>
  <r>
    <s v="2017 07 "/>
    <n v="245369"/>
    <x v="101"/>
    <n v="-5752"/>
    <n v="5752"/>
    <n v="33085504"/>
    <n v="2.3442244130269106E-2"/>
  </r>
  <r>
    <s v="2017 08 "/>
    <n v="245611"/>
    <x v="102"/>
    <n v="-5255.666666666657"/>
    <n v="5255.666666666657"/>
    <n v="27622032.111111008"/>
    <n v="2.1398335850864404E-2"/>
  </r>
  <r>
    <s v="2017 09 "/>
    <n v="219708"/>
    <x v="103"/>
    <n v="-24844.333333333343"/>
    <n v="24844.333333333343"/>
    <n v="617240898.77777827"/>
    <n v="0.11307887438478956"/>
  </r>
  <r>
    <s v="2017 10 "/>
    <n v="238109"/>
    <x v="104"/>
    <n v="1213"/>
    <n v="1213"/>
    <n v="1471369"/>
    <n v="5.0943055491392596E-3"/>
  </r>
  <r>
    <s v="2017 11 "/>
    <n v="230230"/>
    <x v="105"/>
    <n v="-4246"/>
    <n v="4246"/>
    <n v="18028516"/>
    <n v="1.8442427138079313E-2"/>
  </r>
  <r>
    <s v="2017 12 "/>
    <n v="241245"/>
    <x v="106"/>
    <n v="11896"/>
    <n v="11896"/>
    <n v="141514816"/>
    <n v="4.9310866546456923E-2"/>
  </r>
  <r>
    <s v="2018 01 "/>
    <n v="248552"/>
    <x v="107"/>
    <n v="12024"/>
    <n v="12024"/>
    <n v="144576576"/>
    <n v="4.8376194920982329E-2"/>
  </r>
  <r>
    <s v="2018 02 "/>
    <n v="209942"/>
    <x v="108"/>
    <n v="-30067"/>
    <n v="30067"/>
    <n v="904024489"/>
    <n v="0.14321574530108316"/>
  </r>
  <r>
    <s v="2018 03 "/>
    <n v="236216"/>
    <x v="109"/>
    <n v="2969.666666666657"/>
    <n v="2969.666666666657"/>
    <n v="8818920.1111110542"/>
    <n v="1.2571826915478448E-2"/>
  </r>
  <r>
    <s v="2018 04 "/>
    <n v="247608"/>
    <x v="110"/>
    <n v="16038"/>
    <n v="16038"/>
    <n v="257217444"/>
    <n v="6.4771735969758645E-2"/>
  </r>
  <r>
    <s v="2018 05 "/>
    <n v="242857"/>
    <x v="111"/>
    <n v="11601.666666666657"/>
    <n v="11601.666666666657"/>
    <n v="134598669.44444421"/>
    <n v="4.7771596728390195E-2"/>
  </r>
  <r>
    <s v="2018 06 "/>
    <n v="254283"/>
    <x v="112"/>
    <n v="12056"/>
    <n v="12056"/>
    <n v="145347136"/>
    <n v="4.7411742035448692E-2"/>
  </r>
  <r>
    <s v="2018 07 "/>
    <n v="246671"/>
    <x v="113"/>
    <n v="-1578.333333333343"/>
    <n v="1578.333333333343"/>
    <n v="2491136.1111111417"/>
    <n v="6.3985362419309248E-3"/>
  </r>
  <r>
    <s v="2018 08 "/>
    <n v="247656"/>
    <x v="114"/>
    <n v="-281"/>
    <n v="281"/>
    <n v="78961"/>
    <n v="1.1346383693510353E-3"/>
  </r>
  <r>
    <s v="2018 09 "/>
    <n v="227795"/>
    <x v="115"/>
    <n v="-21741.666666666657"/>
    <n v="21741.666666666657"/>
    <n v="472700069.444444"/>
    <n v="9.5444003014406184E-2"/>
  </r>
  <r>
    <s v="2018 10 "/>
    <n v="227975"/>
    <x v="116"/>
    <n v="-12732.333333333343"/>
    <n v="12732.333333333343"/>
    <n v="162112312.11111137"/>
    <n v="5.5849691121102503E-2"/>
  </r>
  <r>
    <s v="2018 11 "/>
    <n v="226251"/>
    <x v="117"/>
    <n v="-8224.333333333343"/>
    <n v="8224.333333333343"/>
    <n v="67639658.77777794"/>
    <n v="3.6350483902096976E-2"/>
  </r>
  <r>
    <s v="2018 12 "/>
    <n v="219240"/>
    <x v="118"/>
    <n v="-8100.333333333343"/>
    <n v="8100.333333333343"/>
    <n v="65615400.111111268"/>
    <n v="3.6947333211701072E-2"/>
  </r>
  <r>
    <s v="2019 01 "/>
    <n v="234307"/>
    <x v="119"/>
    <n v="9818.333333333343"/>
    <n v="9818.333333333343"/>
    <n v="96399669.444444641"/>
    <n v="4.1903713219551032E-2"/>
  </r>
  <r>
    <s v="2019 02 "/>
    <n v="178257"/>
    <x v="120"/>
    <n v="-48342.333333333343"/>
    <n v="48342.333333333343"/>
    <n v="2336981192.1111121"/>
    <n v="0.27119458609386077"/>
  </r>
  <r>
    <s v="2019 03 "/>
    <n v="210276"/>
    <x v="121"/>
    <n v="-325.33333333334303"/>
    <n v="325.33333333334303"/>
    <n v="105841.7777777841"/>
    <n v="1.5471729219375633E-3"/>
  </r>
  <r>
    <s v="2019 04 "/>
    <n v="209958"/>
    <x v="122"/>
    <n v="2344.666666666657"/>
    <n v="2344.666666666657"/>
    <n v="5497461.7777777323"/>
    <n v="1.1167312827644847E-2"/>
  </r>
  <r>
    <s v="2019 05 "/>
    <n v="221259"/>
    <x v="123"/>
    <n v="21762"/>
    <n v="21762"/>
    <n v="473584644"/>
    <n v="9.8355321139479077E-2"/>
  </r>
  <r>
    <s v="2019 06 "/>
    <n v="214563"/>
    <x v="124"/>
    <n v="732"/>
    <n v="732"/>
    <n v="535824"/>
    <n v="3.4115854084814249E-3"/>
  </r>
  <r>
    <s v="2019 07 "/>
    <n v="215083"/>
    <x v="125"/>
    <n v="-177"/>
    <n v="177"/>
    <n v="31329"/>
    <n v="8.2293812156237361E-4"/>
  </r>
  <r>
    <s v="2019 08 "/>
    <n v="215273"/>
    <x v="126"/>
    <n v="-1695.333333333343"/>
    <n v="1695.333333333343"/>
    <n v="2874155.1111111441"/>
    <n v="7.8752715544138981E-3"/>
  </r>
  <r>
    <s v="2019 09 "/>
    <n v="194485"/>
    <x v="127"/>
    <n v="-20488"/>
    <n v="20488"/>
    <n v="419758144"/>
    <n v="0.10534488520965628"/>
  </r>
  <r>
    <s v="2019 10 "/>
    <n v="193493"/>
    <x v="128"/>
    <n v="-14787.333333333343"/>
    <n v="14787.333333333343"/>
    <n v="218665227.1111114"/>
    <n v="7.6423091963705891E-2"/>
  </r>
  <r>
    <s v="2019 11 "/>
    <n v="174531"/>
    <x v="129"/>
    <n v="-26552.666666666657"/>
    <n v="26552.666666666657"/>
    <n v="705044107.11111057"/>
    <n v="0.15213725164392949"/>
  </r>
  <r>
    <s v="2019 12 "/>
    <n v="211837"/>
    <x v="130"/>
    <n v="24334"/>
    <n v="24334"/>
    <n v="592143556"/>
    <n v="0.1148713397565109"/>
  </r>
  <r>
    <s v="2020 01 "/>
    <n v="198663"/>
    <x v="131"/>
    <n v="5376"/>
    <n v="5376"/>
    <n v="28901376"/>
    <n v="2.7060902130744025E-2"/>
  </r>
  <r>
    <s v="2020 02 "/>
    <n v="189060"/>
    <x v="132"/>
    <n v="-5950.333333333343"/>
    <n v="5950.333333333343"/>
    <n v="35406466.777777895"/>
    <n v="3.1473253640819543E-2"/>
  </r>
  <r>
    <s v="2020 03 "/>
    <n v="195181"/>
    <x v="133"/>
    <n v="-4672.333333333343"/>
    <n v="4672.333333333343"/>
    <n v="21830698.777777869"/>
    <n v="2.3938463955678797E-2"/>
  </r>
  <r>
    <s v="2020 04 "/>
    <n v="165586"/>
    <x v="134"/>
    <n v="-28715.333333333343"/>
    <n v="28715.333333333343"/>
    <n v="824570368.44444501"/>
    <n v="0.17341643214603494"/>
  </r>
  <r>
    <s v="2020 05 "/>
    <n v="188693"/>
    <x v="135"/>
    <n v="5417.333333333343"/>
    <n v="5417.333333333343"/>
    <n v="29347500.444444548"/>
    <n v="2.8709773724162228E-2"/>
  </r>
  <r>
    <s v="2020 06 "/>
    <n v="191919"/>
    <x v="136"/>
    <n v="8765.666666666657"/>
    <n v="8765.666666666657"/>
    <n v="76836912.111110941"/>
    <n v="4.5673782515887731E-2"/>
  </r>
  <r>
    <s v="2020 07 "/>
    <n v="183087"/>
    <x v="137"/>
    <n v="1021"/>
    <n v="1021"/>
    <n v="1042441"/>
    <n v="5.5765838098827333E-3"/>
  </r>
  <r>
    <s v="2020 08 "/>
    <n v="168406"/>
    <x v="138"/>
    <n v="-19493.666666666657"/>
    <n v="19493.666666666657"/>
    <n v="380003040.11111075"/>
    <n v="0.11575399134630986"/>
  </r>
  <r>
    <s v="2020 09 "/>
    <n v="161926"/>
    <x v="139"/>
    <n v="-19211.333333333343"/>
    <n v="19211.333333333343"/>
    <n v="369075328.44444484"/>
    <n v="0.11864267216712167"/>
  </r>
  <r>
    <s v="2020 10 "/>
    <n v="164494"/>
    <x v="140"/>
    <n v="-6645.666666666657"/>
    <n v="6645.666666666657"/>
    <n v="44164885.444444314"/>
    <n v="4.0400663043434148E-2"/>
  </r>
  <r>
    <s v="2020 11 "/>
    <n v="168655"/>
    <x v="141"/>
    <n v="3713"/>
    <n v="3713"/>
    <n v="13786369"/>
    <n v="2.2015356793454094E-2"/>
  </r>
  <r>
    <s v="2020 12 "/>
    <n v="178597"/>
    <x v="142"/>
    <n v="13572"/>
    <n v="13572"/>
    <n v="184199184"/>
    <n v="7.5992317900076711E-2"/>
  </r>
  <r>
    <s v="2021 01 "/>
    <n v="181197"/>
    <x v="143"/>
    <n v="10615"/>
    <n v="10615"/>
    <n v="112678225"/>
    <n v="5.8582647615578624E-2"/>
  </r>
  <r>
    <s v="2021 02"/>
    <n v="156503"/>
    <x v="144"/>
    <n v="-19646.666666666657"/>
    <n v="19646.666666666657"/>
    <n v="385991511.11111075"/>
    <n v="0.12553539974739561"/>
  </r>
  <r>
    <s v="2021 03"/>
    <n v="180396"/>
    <x v="145"/>
    <n v="8297"/>
    <n v="8297"/>
    <n v="68840209"/>
    <n v="4.5993259274041555E-2"/>
  </r>
  <r>
    <s v="2021 04"/>
    <n v="174563"/>
    <x v="146"/>
    <n v="1864.333333333343"/>
    <n v="1864.333333333343"/>
    <n v="3475738.7777778138"/>
    <n v="1.0680002826104863E-2"/>
  </r>
  <r>
    <s v="2021 05"/>
    <n v="180654"/>
    <x v="147"/>
    <n v="10166.666666666657"/>
    <n v="10166.666666666657"/>
    <n v="103361111.11111091"/>
    <n v="5.6277008351138955E-2"/>
  </r>
  <r>
    <s v="2021 06"/>
    <n v="198207"/>
    <x v="148"/>
    <n v="19669.333333333343"/>
    <n v="19669.333333333343"/>
    <n v="386882673.77777815"/>
    <n v="9.9236320277958617E-2"/>
  </r>
  <r>
    <s v="2021 07"/>
    <n v="198342"/>
    <x v="149"/>
    <n v="13867.333333333343"/>
    <n v="13867.333333333343"/>
    <n v="192302933.77777806"/>
    <n v="6.9916272566240847E-2"/>
  </r>
  <r>
    <s v="2021 08"/>
    <n v="193331"/>
    <x v="150"/>
    <n v="930"/>
    <n v="930"/>
    <n v="864900"/>
    <n v="4.8104028841727403E-3"/>
  </r>
  <r>
    <s v="2021 09"/>
    <n v="195755"/>
    <x v="151"/>
    <n v="-871.66666666665697"/>
    <n v="871.66666666665697"/>
    <n v="759802.77777776087"/>
    <n v="4.4528449677742939E-3"/>
  </r>
  <r>
    <s v="2021 10"/>
    <n v="185112"/>
    <x v="152"/>
    <n v="-10697.333333333343"/>
    <n v="10697.333333333343"/>
    <n v="114432940.44444466"/>
    <n v="5.7788437990693976E-2"/>
  </r>
  <r>
    <s v="2021 11"/>
    <n v="190010"/>
    <x v="153"/>
    <n v="-1389.333333333343"/>
    <n v="1389.333333333343"/>
    <n v="1930247.111111138"/>
    <n v="7.3118958651299561E-3"/>
  </r>
  <r>
    <s v="2021 12"/>
    <n v="199289"/>
    <x v="154"/>
    <n v="8996.666666666657"/>
    <n v="8996.666666666657"/>
    <n v="80940011.111110941"/>
    <n v="4.5143819612054138E-2"/>
  </r>
  <r>
    <s v="2022 01 "/>
    <n v="197873"/>
    <x v="155"/>
    <n v="6402.666666666657"/>
    <n v="6402.666666666657"/>
    <n v="40994140.444444321"/>
    <n v="3.23574548658314E-2"/>
  </r>
  <r>
    <s v="2022 02"/>
    <n v="172325"/>
    <x v="156"/>
    <n v="-23399"/>
    <n v="23399"/>
    <n v="547513201"/>
    <n v="0.13578412882634558"/>
  </r>
  <r>
    <s v="2022 03"/>
    <n v="198883"/>
    <x v="157"/>
    <n v="9054"/>
    <n v="9054"/>
    <n v="81974916"/>
    <n v="4.5524252952741061E-2"/>
  </r>
  <r>
    <s v="2022 04"/>
    <n v="181770"/>
    <x v="158"/>
    <n v="-7923.666666666657"/>
    <n v="7923.666666666657"/>
    <n v="62784493.444444291"/>
    <n v="4.3591718472061711E-2"/>
  </r>
  <r>
    <s v="2022 05"/>
    <n v="191050"/>
    <x v="159"/>
    <n v="6724"/>
    <n v="6724"/>
    <n v="45212176"/>
    <n v="3.5194975137398589E-2"/>
  </r>
  <r>
    <s v="2022 06"/>
    <n v="194195"/>
    <x v="160"/>
    <n v="3627.333333333343"/>
    <n v="3627.333333333343"/>
    <n v="13157547.111111181"/>
    <n v="1.8678819399744293E-2"/>
  </r>
  <r>
    <s v="2022 07"/>
    <n v="204719"/>
    <x v="161"/>
    <n v="15714"/>
    <n v="15714"/>
    <n v="246929796"/>
    <n v="7.6758874359487889E-2"/>
  </r>
  <r>
    <s v="2022 08"/>
    <n v="196232"/>
    <x v="162"/>
    <n v="-422.66666666665697"/>
    <n v="422.66666666665697"/>
    <n v="178647.11111110292"/>
    <n v="2.1539130552950436E-3"/>
  </r>
  <r>
    <s v="2022 09"/>
    <n v="188048"/>
    <x v="163"/>
    <n v="-10334"/>
    <n v="10334"/>
    <n v="106791556"/>
    <n v="5.4954054284012593E-2"/>
  </r>
  <r>
    <s v="2022 10"/>
    <n v="193347"/>
    <x v="164"/>
    <n v="-2986"/>
    <n v="2986"/>
    <n v="8916196"/>
    <n v="1.5443735873843401E-2"/>
  </r>
  <r>
    <s v="2022 11"/>
    <n v="187292"/>
    <x v="165"/>
    <n v="-5250.333333333343"/>
    <n v="5250.333333333343"/>
    <n v="27566000.111111213"/>
    <n v="2.803287558108911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B0945-17E4-4BFB-9651-CAA31AFB7CA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9:K186" firstHeaderRow="1" firstDataRow="1" firstDataCol="1"/>
  <pivotFields count="7">
    <pivotField showAll="0"/>
    <pivotField dataField="1" numFmtId="164" showAll="0"/>
    <pivotField axis="axisRow" showAll="0">
      <items count="167">
        <item x="141"/>
        <item x="142"/>
        <item x="147"/>
        <item x="143"/>
        <item x="140"/>
        <item x="145"/>
        <item x="146"/>
        <item x="144"/>
        <item x="148"/>
        <item x="139"/>
        <item x="137"/>
        <item x="136"/>
        <item x="135"/>
        <item x="159"/>
        <item x="149"/>
        <item x="130"/>
        <item x="138"/>
        <item x="161"/>
        <item x="158"/>
        <item x="157"/>
        <item x="154"/>
        <item x="160"/>
        <item x="153"/>
        <item x="155"/>
        <item x="150"/>
        <item x="165"/>
        <item x="131"/>
        <item x="134"/>
        <item x="132"/>
        <item x="156"/>
        <item x="152"/>
        <item x="164"/>
        <item x="151"/>
        <item x="162"/>
        <item x="163"/>
        <item x="123"/>
        <item x="133"/>
        <item x="129"/>
        <item x="122"/>
        <item x="128"/>
        <item x="121"/>
        <item x="124"/>
        <item x="127"/>
        <item x="73"/>
        <item x="125"/>
        <item x="75"/>
        <item x="126"/>
        <item x="63"/>
        <item x="74"/>
        <item x="82"/>
        <item x="77"/>
        <item x="65"/>
        <item x="62"/>
        <item x="71"/>
        <item x="72"/>
        <item x="70"/>
        <item x="51"/>
        <item x="66"/>
        <item x="78"/>
        <item x="119"/>
        <item x="64"/>
        <item x="76"/>
        <item x="81"/>
        <item x="61"/>
        <item x="69"/>
        <item x="120"/>
        <item x="67"/>
        <item x="50"/>
        <item x="118"/>
        <item x="49"/>
        <item x="80"/>
        <item x="83"/>
        <item x="79"/>
        <item x="106"/>
        <item x="58"/>
        <item x="68"/>
        <item x="59"/>
        <item x="111"/>
        <item x="110"/>
        <item x="60"/>
        <item x="109"/>
        <item x="89"/>
        <item x="52"/>
        <item x="84"/>
        <item x="53"/>
        <item x="117"/>
        <item x="105"/>
        <item x="87"/>
        <item x="107"/>
        <item x="85"/>
        <item x="104"/>
        <item x="86"/>
        <item x="54"/>
        <item x="94"/>
        <item x="95"/>
        <item x="57"/>
        <item x="99"/>
        <item x="108"/>
        <item x="116"/>
        <item x="88"/>
        <item x="90"/>
        <item x="93"/>
        <item x="97"/>
        <item x="48"/>
        <item x="91"/>
        <item x="112"/>
        <item x="55"/>
        <item x="47"/>
        <item x="103"/>
        <item x="56"/>
        <item x="98"/>
        <item x="92"/>
        <item x="114"/>
        <item x="113"/>
        <item x="46"/>
        <item x="96"/>
        <item x="115"/>
        <item x="102"/>
        <item x="101"/>
        <item x="100"/>
        <item x="45"/>
        <item x="38"/>
        <item x="39"/>
        <item x="37"/>
        <item x="44"/>
        <item x="27"/>
        <item x="13"/>
        <item x="43"/>
        <item x="41"/>
        <item x="40"/>
        <item x="36"/>
        <item x="42"/>
        <item x="25"/>
        <item x="11"/>
        <item x="12"/>
        <item x="23"/>
        <item x="26"/>
        <item x="34"/>
        <item x="14"/>
        <item x="22"/>
        <item x="35"/>
        <item x="10"/>
        <item x="29"/>
        <item x="9"/>
        <item x="33"/>
        <item x="24"/>
        <item x="28"/>
        <item x="7"/>
        <item x="5"/>
        <item x="3"/>
        <item x="6"/>
        <item x="15"/>
        <item x="8"/>
        <item x="32"/>
        <item x="21"/>
        <item x="31"/>
        <item x="30"/>
        <item x="4"/>
        <item x="2"/>
        <item x="20"/>
        <item x="16"/>
        <item x="17"/>
        <item x="19"/>
        <item x="18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Average of Crude Oil Imports Monthly (thousand barrels)" fld="1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7ECC9-F8EE-414A-A95E-E7EFC25C57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14:I19" firstHeaderRow="1" firstDataRow="1" firstDataCol="1"/>
  <pivotFields count="5">
    <pivotField axis="axisRow" showAll="0">
      <items count="5">
        <item x="2"/>
        <item x="1"/>
        <item x="0"/>
        <item x="3"/>
        <item t="default"/>
      </items>
    </pivotField>
    <pivotField dataField="1" numFmtId="164" showAll="0"/>
    <pivotField numFmtId="164" showAll="0"/>
    <pivotField numFmtId="165" showAll="0"/>
    <pivotField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D" fld="1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371629-B0D5-4471-A191-44696039C5D9}" name="Table5" displayName="Table5" ref="A1:G168" totalsRowShown="0" headerRowDxfId="17">
  <autoFilter ref="A1:G168" xr:uid="{9D371629-B0D5-4471-A191-44696039C5D9}"/>
  <tableColumns count="7">
    <tableColumn id="1" xr3:uid="{90B1B7DF-3D43-4E41-A016-B1D5077745B8}" name="Period" dataDxfId="16"/>
    <tableColumn id="2" xr3:uid="{4C5FC9AA-ED93-418C-837A-C0D1820C6E28}" name="Crude Oil Imports Monthly (thousand barrels)" dataDxfId="15" dataCellStyle="Comma"/>
    <tableColumn id="3" xr3:uid="{304C1AD2-243D-4C30-9892-9B8997438D5B}" name="Forcast" dataDxfId="14"/>
    <tableColumn id="4" xr3:uid="{C359FB2D-990A-4AAB-A17A-10B0E23880A7}" name="Error/ Deviation" dataDxfId="13">
      <calculatedColumnFormula>B2-C2</calculatedColumnFormula>
    </tableColumn>
    <tableColumn id="5" xr3:uid="{86EDF4B3-062B-492C-9BF2-63417CD1D99A}" name="Absolute Error" dataDxfId="12" dataCellStyle="Comma">
      <calculatedColumnFormula>ABS(D2)</calculatedColumnFormula>
    </tableColumn>
    <tableColumn id="6" xr3:uid="{A3868F93-1EF6-4F57-8EBD-0E9A5BAEF702}" name="Absolute squared Error" dataDxfId="11">
      <calculatedColumnFormula>E2^2</calculatedColumnFormula>
    </tableColumn>
    <tableColumn id="7" xr3:uid="{090F4460-1227-4E96-94CC-1E9998164547}" name="Absolute % Error" dataDxfId="10" dataCellStyle="Per cent">
      <calculatedColumnFormula>E2/B2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2B4C19-D6B8-449B-BEAF-D581639E4D26}" name="Table3" displayName="Table3" ref="F4:J8" totalsRowShown="0" headerRowDxfId="9">
  <autoFilter ref="F4:J8" xr:uid="{E62B4C19-D6B8-449B-BEAF-D581639E4D26}"/>
  <tableColumns count="5">
    <tableColumn id="1" xr3:uid="{AFBFB24D-708D-457B-AF82-D1812EDC644D}" name="Approaches " dataDxfId="8"/>
    <tableColumn id="2" xr3:uid="{543CA91F-BC0D-4A94-8894-31D99E2763C1}" name="MAD" dataDxfId="7"/>
    <tableColumn id="3" xr3:uid="{4A9D1B04-CC27-406A-A06D-0D7140D00118}" name="MSE" dataDxfId="6"/>
    <tableColumn id="4" xr3:uid="{343DECAE-A39F-4E93-84A3-0A85F65BB06D}" name="MAPE" dataDxfId="5"/>
    <tableColumn id="5" xr3:uid="{98C8B6E1-5C8A-4CC2-8874-BC28375D25DA}" name="Accuracy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31F8B-E613-46DC-94F3-1BABB06AE23D}" name="Table1" displayName="Table1" ref="A1:E209" totalsRowShown="0">
  <autoFilter ref="A1:E209" xr:uid="{6DA31F8B-E613-46DC-94F3-1BABB06AE23D}"/>
  <tableColumns count="5">
    <tableColumn id="1" xr3:uid="{C7804601-456B-4CD0-A905-DB92D48A67A8}" name="Pry Key"/>
    <tableColumn id="2" xr3:uid="{23548D98-1C38-4AF2-AE48-16E46274A9ED}" name="Crude Oil Imports Monthly (thousand barrels)"/>
    <tableColumn id="3" xr3:uid="{52BE3F50-B568-4C96-99E5-B181E2153B7C}" name="Forecast(Crude Oil Imports Monthly (thousand barrels))" dataDxfId="3">
      <calculatedColumnFormula>_xlfn.FORECAST.ETS(A2,$B$2:$B$168,$A$2:$A$168,1,1)</calculatedColumnFormula>
    </tableColumn>
    <tableColumn id="4" xr3:uid="{9FCA86C0-C3F9-4AF6-A432-74583481B0EC}" name="Lower Confidence Bound(Crude Oil Imports Monthly (thousand barrels))" dataDxfId="2">
      <calculatedColumnFormula>C2-_xlfn.FORECAST.ETS.CONFINT(A2,$B$2:$B$168,$A$2:$A$168,0.95,1,1)</calculatedColumnFormula>
    </tableColumn>
    <tableColumn id="5" xr3:uid="{D92371B9-1A25-4EA8-952F-C31584B2EC26}" name="Upper Confidence Bound(Crude Oil Imports Monthly (thousand barrels))" dataDxfId="1">
      <calculatedColumnFormula>C2+_xlfn.FORECAST.ETS.CONFINT(A2,$B$2:$B$168,$A$2:$A$168,0.95,1,1)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38F530-2EDD-4C28-9989-FE8C99E20429}" name="Table2" displayName="Table2" ref="G1:H8" totalsRowShown="0">
  <autoFilter ref="G1:H8" xr:uid="{2238F530-2EDD-4C28-9989-FE8C99E20429}"/>
  <tableColumns count="2">
    <tableColumn id="1" xr3:uid="{65719D66-3A0F-4491-A466-5028E1395E3F}" name="Statistic"/>
    <tableColumn id="2" xr3:uid="{743CCF43-53A8-4F2D-BF86-8016929C4A13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CB1B90-F4DA-4817-AA6F-487FF091D73E}">
  <we:reference id="wa200005669" version="2.0.0.0" store="en-GB" storeType="OMEX"/>
  <we:alternateReferences>
    <we:reference id="WA200005669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91A4-6D17-4566-9CA5-B7794F0FA2AC}">
  <dimension ref="A1:L1000"/>
  <sheetViews>
    <sheetView topLeftCell="E1" zoomScale="84" zoomScaleNormal="84" workbookViewId="0">
      <selection activeCell="K9" sqref="K9"/>
    </sheetView>
  </sheetViews>
  <sheetFormatPr defaultColWidth="14.42578125" defaultRowHeight="15" customHeight="1" x14ac:dyDescent="0.25"/>
  <cols>
    <col min="1" max="1" width="17.85546875" customWidth="1"/>
    <col min="2" max="2" width="42.28515625" customWidth="1"/>
    <col min="3" max="3" width="14.85546875" customWidth="1"/>
    <col min="4" max="4" width="14.5703125" customWidth="1"/>
    <col min="5" max="5" width="16.85546875" customWidth="1"/>
    <col min="6" max="6" width="21.85546875" customWidth="1"/>
    <col min="7" max="7" width="17.85546875" customWidth="1"/>
    <col min="8" max="9" width="8.7109375" customWidth="1"/>
    <col min="10" max="10" width="30.28515625" customWidth="1"/>
    <col min="11" max="11" width="22.42578125" customWidth="1"/>
    <col min="12" max="12" width="23.140625" customWidth="1"/>
    <col min="13" max="26" width="8.7109375" customWidth="1"/>
  </cols>
  <sheetData>
    <row r="1" spans="1:12" x14ac:dyDescent="0.25">
      <c r="A1" s="1" t="s">
        <v>0</v>
      </c>
      <c r="B1" s="2" t="s">
        <v>1</v>
      </c>
      <c r="C1" s="3" t="s">
        <v>200</v>
      </c>
      <c r="D1" s="3" t="s">
        <v>170</v>
      </c>
      <c r="E1" s="3" t="s">
        <v>171</v>
      </c>
      <c r="F1" s="3" t="s">
        <v>172</v>
      </c>
      <c r="G1" s="3" t="s">
        <v>173</v>
      </c>
    </row>
    <row r="2" spans="1:12" x14ac:dyDescent="0.25">
      <c r="A2" s="1" t="s">
        <v>2</v>
      </c>
      <c r="B2" s="4">
        <v>317275</v>
      </c>
      <c r="C2" s="7" t="s">
        <v>176</v>
      </c>
      <c r="D2" s="7" t="s">
        <v>177</v>
      </c>
      <c r="E2" s="7" t="s">
        <v>178</v>
      </c>
      <c r="F2" s="7" t="s">
        <v>175</v>
      </c>
      <c r="G2" s="6" t="s">
        <v>174</v>
      </c>
    </row>
    <row r="3" spans="1:12" x14ac:dyDescent="0.25">
      <c r="A3" s="1" t="s">
        <v>3</v>
      </c>
      <c r="B3" s="4">
        <v>262339</v>
      </c>
      <c r="C3" s="5">
        <f>B2</f>
        <v>317275</v>
      </c>
      <c r="D3" s="5">
        <f>B3-C3</f>
        <v>-54936</v>
      </c>
      <c r="E3" s="5">
        <f>ABS(D3)</f>
        <v>54936</v>
      </c>
      <c r="F3" s="5">
        <f>E3^2</f>
        <v>3017964096</v>
      </c>
      <c r="G3" s="8">
        <f>E3/B3</f>
        <v>0.20940843717480054</v>
      </c>
    </row>
    <row r="4" spans="1:12" x14ac:dyDescent="0.25">
      <c r="A4" s="1" t="s">
        <v>4</v>
      </c>
      <c r="B4" s="4">
        <v>303897</v>
      </c>
      <c r="C4" s="5">
        <f>B3</f>
        <v>262339</v>
      </c>
      <c r="D4" s="5">
        <f>B4-C4</f>
        <v>41558</v>
      </c>
      <c r="E4" s="5">
        <f t="shared" ref="E4:E67" si="0">ABS(D4)</f>
        <v>41558</v>
      </c>
      <c r="F4" s="5">
        <f t="shared" ref="F4:F67" si="1">E4^2</f>
        <v>1727067364</v>
      </c>
      <c r="G4" s="8">
        <f t="shared" ref="G4:G67" si="2">E4/B4</f>
        <v>0.1367502805226771</v>
      </c>
    </row>
    <row r="5" spans="1:12" x14ac:dyDescent="0.25">
      <c r="A5" s="1" t="s">
        <v>5</v>
      </c>
      <c r="B5" s="4">
        <v>285934</v>
      </c>
      <c r="C5" s="5">
        <f t="shared" ref="C5:C68" si="3">B4</f>
        <v>303897</v>
      </c>
      <c r="D5" s="5">
        <f t="shared" ref="D5:D68" si="4">B5-C5</f>
        <v>-17963</v>
      </c>
      <c r="E5" s="5">
        <f t="shared" si="0"/>
        <v>17963</v>
      </c>
      <c r="F5" s="5">
        <f t="shared" si="1"/>
        <v>322669369</v>
      </c>
      <c r="G5" s="8">
        <f t="shared" si="2"/>
        <v>6.2822189736092951E-2</v>
      </c>
    </row>
    <row r="6" spans="1:12" x14ac:dyDescent="0.25">
      <c r="A6" s="1" t="s">
        <v>6</v>
      </c>
      <c r="B6" s="4">
        <v>281147</v>
      </c>
      <c r="C6" s="5">
        <f t="shared" si="3"/>
        <v>285934</v>
      </c>
      <c r="D6" s="5">
        <f t="shared" si="4"/>
        <v>-4787</v>
      </c>
      <c r="E6" s="5">
        <f t="shared" si="0"/>
        <v>4787</v>
      </c>
      <c r="F6" s="5">
        <f t="shared" si="1"/>
        <v>22915369</v>
      </c>
      <c r="G6" s="8">
        <f t="shared" si="2"/>
        <v>1.7026679993028558E-2</v>
      </c>
      <c r="J6" s="3" t="s">
        <v>179</v>
      </c>
    </row>
    <row r="7" spans="1:12" x14ac:dyDescent="0.25">
      <c r="A7" s="1" t="s">
        <v>7</v>
      </c>
      <c r="B7" s="4">
        <v>284093</v>
      </c>
      <c r="C7" s="5">
        <f t="shared" si="3"/>
        <v>281147</v>
      </c>
      <c r="D7" s="5">
        <f t="shared" si="4"/>
        <v>2946</v>
      </c>
      <c r="E7" s="5">
        <f t="shared" si="0"/>
        <v>2946</v>
      </c>
      <c r="F7" s="5">
        <f t="shared" si="1"/>
        <v>8678916</v>
      </c>
      <c r="G7" s="8">
        <f t="shared" si="2"/>
        <v>1.0369843677950531E-2</v>
      </c>
      <c r="I7" s="3" t="s">
        <v>180</v>
      </c>
      <c r="J7" s="3" t="s">
        <v>183</v>
      </c>
      <c r="K7" s="9">
        <f>AVERAGE(E3:E168)</f>
        <v>13342.126506024097</v>
      </c>
      <c r="L7" s="10" t="s">
        <v>184</v>
      </c>
    </row>
    <row r="8" spans="1:12" x14ac:dyDescent="0.25">
      <c r="A8" s="1" t="s">
        <v>8</v>
      </c>
      <c r="B8" s="4">
        <v>287569</v>
      </c>
      <c r="C8" s="5">
        <f t="shared" si="3"/>
        <v>284093</v>
      </c>
      <c r="D8" s="5">
        <f t="shared" si="4"/>
        <v>3476</v>
      </c>
      <c r="E8" s="5">
        <f t="shared" si="0"/>
        <v>3476</v>
      </c>
      <c r="F8" s="5">
        <f t="shared" si="1"/>
        <v>12082576</v>
      </c>
      <c r="G8" s="8">
        <f t="shared" si="2"/>
        <v>1.2087533774502815E-2</v>
      </c>
      <c r="I8" s="3" t="s">
        <v>181</v>
      </c>
      <c r="J8" s="3" t="s">
        <v>185</v>
      </c>
      <c r="K8" s="9">
        <f>AVERAGE(F3:F168)</f>
        <v>327009534.40361446</v>
      </c>
      <c r="L8" s="12" t="s">
        <v>187</v>
      </c>
    </row>
    <row r="9" spans="1:12" x14ac:dyDescent="0.25">
      <c r="A9" s="1" t="s">
        <v>9</v>
      </c>
      <c r="B9" s="4">
        <v>279111</v>
      </c>
      <c r="C9" s="5">
        <f t="shared" si="3"/>
        <v>287569</v>
      </c>
      <c r="D9" s="5">
        <f t="shared" si="4"/>
        <v>-8458</v>
      </c>
      <c r="E9" s="5">
        <f t="shared" si="0"/>
        <v>8458</v>
      </c>
      <c r="F9" s="5">
        <f t="shared" si="1"/>
        <v>71537764</v>
      </c>
      <c r="G9" s="8">
        <f t="shared" si="2"/>
        <v>3.0303356012482491E-2</v>
      </c>
      <c r="I9" s="3" t="s">
        <v>182</v>
      </c>
      <c r="J9" s="3" t="s">
        <v>186</v>
      </c>
      <c r="K9" s="30">
        <f>AVERAGE(G3:G168)</f>
        <v>5.8448399359778393E-2</v>
      </c>
      <c r="L9" s="12" t="s">
        <v>188</v>
      </c>
    </row>
    <row r="10" spans="1:12" x14ac:dyDescent="0.25">
      <c r="A10" s="1" t="s">
        <v>10</v>
      </c>
      <c r="B10" s="4">
        <v>289561</v>
      </c>
      <c r="C10" s="5">
        <f t="shared" si="3"/>
        <v>279111</v>
      </c>
      <c r="D10" s="5">
        <f t="shared" si="4"/>
        <v>10450</v>
      </c>
      <c r="E10" s="5">
        <f t="shared" si="0"/>
        <v>10450</v>
      </c>
      <c r="F10" s="5">
        <f t="shared" si="1"/>
        <v>109202500</v>
      </c>
      <c r="G10" s="8">
        <f t="shared" si="2"/>
        <v>3.6089114210822587E-2</v>
      </c>
    </row>
    <row r="11" spans="1:12" x14ac:dyDescent="0.25">
      <c r="A11" s="1" t="s">
        <v>11</v>
      </c>
      <c r="B11" s="4">
        <v>272678</v>
      </c>
      <c r="C11" s="5">
        <f t="shared" si="3"/>
        <v>289561</v>
      </c>
      <c r="D11" s="5">
        <f t="shared" si="4"/>
        <v>-16883</v>
      </c>
      <c r="E11" s="5">
        <f t="shared" si="0"/>
        <v>16883</v>
      </c>
      <c r="F11" s="5">
        <f t="shared" si="1"/>
        <v>285035689</v>
      </c>
      <c r="G11" s="8">
        <f t="shared" si="2"/>
        <v>6.1915519403838958E-2</v>
      </c>
      <c r="J11" s="3" t="s">
        <v>190</v>
      </c>
    </row>
    <row r="12" spans="1:12" x14ac:dyDescent="0.25">
      <c r="A12" s="1" t="s">
        <v>12</v>
      </c>
      <c r="B12" s="4">
        <v>273248</v>
      </c>
      <c r="C12" s="5">
        <f t="shared" si="3"/>
        <v>272678</v>
      </c>
      <c r="D12" s="5">
        <f t="shared" si="4"/>
        <v>570</v>
      </c>
      <c r="E12" s="5">
        <f t="shared" si="0"/>
        <v>570</v>
      </c>
      <c r="F12" s="5">
        <f t="shared" si="1"/>
        <v>324900</v>
      </c>
      <c r="G12" s="8">
        <f t="shared" si="2"/>
        <v>2.0860170980208457E-3</v>
      </c>
      <c r="J12" s="3" t="s">
        <v>191</v>
      </c>
      <c r="K12" s="23">
        <f>100%-K9</f>
        <v>0.94155160064022159</v>
      </c>
    </row>
    <row r="13" spans="1:12" x14ac:dyDescent="0.25">
      <c r="A13" s="1" t="s">
        <v>13</v>
      </c>
      <c r="B13" s="4">
        <v>265615</v>
      </c>
      <c r="C13" s="5">
        <f t="shared" si="3"/>
        <v>273248</v>
      </c>
      <c r="D13" s="5">
        <f t="shared" si="4"/>
        <v>-7633</v>
      </c>
      <c r="E13" s="5">
        <f t="shared" si="0"/>
        <v>7633</v>
      </c>
      <c r="F13" s="5">
        <f t="shared" si="1"/>
        <v>58262689</v>
      </c>
      <c r="G13" s="8">
        <f t="shared" si="2"/>
        <v>2.873708186661145E-2</v>
      </c>
    </row>
    <row r="14" spans="1:12" x14ac:dyDescent="0.25">
      <c r="A14" s="1" t="s">
        <v>14</v>
      </c>
      <c r="B14" s="4">
        <v>274568</v>
      </c>
      <c r="C14" s="5">
        <f t="shared" si="3"/>
        <v>265615</v>
      </c>
      <c r="D14" s="5">
        <f t="shared" si="4"/>
        <v>8953</v>
      </c>
      <c r="E14" s="5">
        <f t="shared" si="0"/>
        <v>8953</v>
      </c>
      <c r="F14" s="5">
        <f t="shared" si="1"/>
        <v>80156209</v>
      </c>
      <c r="G14" s="8">
        <f t="shared" si="2"/>
        <v>3.2607587191515401E-2</v>
      </c>
    </row>
    <row r="15" spans="1:12" ht="18.75" x14ac:dyDescent="0.3">
      <c r="A15" s="1" t="s">
        <v>15</v>
      </c>
      <c r="B15" s="4">
        <v>253150</v>
      </c>
      <c r="C15" s="5">
        <f t="shared" si="3"/>
        <v>274568</v>
      </c>
      <c r="D15" s="5">
        <f t="shared" si="4"/>
        <v>-21418</v>
      </c>
      <c r="E15" s="5">
        <f t="shared" si="0"/>
        <v>21418</v>
      </c>
      <c r="F15" s="5">
        <f t="shared" si="1"/>
        <v>458730724</v>
      </c>
      <c r="G15" s="8">
        <f t="shared" si="2"/>
        <v>8.4605964842978471E-2</v>
      </c>
      <c r="J15" s="13" t="s">
        <v>189</v>
      </c>
    </row>
    <row r="16" spans="1:12" x14ac:dyDescent="0.25">
      <c r="A16" s="1" t="s">
        <v>16</v>
      </c>
      <c r="B16" s="4">
        <v>299033</v>
      </c>
      <c r="C16" s="5">
        <f t="shared" si="3"/>
        <v>253150</v>
      </c>
      <c r="D16" s="5">
        <f t="shared" si="4"/>
        <v>45883</v>
      </c>
      <c r="E16" s="5">
        <f t="shared" si="0"/>
        <v>45883</v>
      </c>
      <c r="F16" s="5">
        <f t="shared" si="1"/>
        <v>2105249689</v>
      </c>
      <c r="G16" s="8">
        <f t="shared" si="2"/>
        <v>0.15343791487895986</v>
      </c>
    </row>
    <row r="17" spans="1:7" x14ac:dyDescent="0.25">
      <c r="A17" s="1" t="s">
        <v>17</v>
      </c>
      <c r="B17" s="4">
        <v>302836</v>
      </c>
      <c r="C17" s="5">
        <f t="shared" si="3"/>
        <v>299033</v>
      </c>
      <c r="D17" s="5">
        <f t="shared" si="4"/>
        <v>3803</v>
      </c>
      <c r="E17" s="5">
        <f t="shared" si="0"/>
        <v>3803</v>
      </c>
      <c r="F17" s="5">
        <f t="shared" si="1"/>
        <v>14462809</v>
      </c>
      <c r="G17" s="8">
        <f t="shared" si="2"/>
        <v>1.2557952158924302E-2</v>
      </c>
    </row>
    <row r="18" spans="1:7" x14ac:dyDescent="0.25">
      <c r="A18" s="1" t="s">
        <v>18</v>
      </c>
      <c r="B18" s="4">
        <v>310396</v>
      </c>
      <c r="C18" s="5">
        <f t="shared" si="3"/>
        <v>302836</v>
      </c>
      <c r="D18" s="5">
        <f t="shared" si="4"/>
        <v>7560</v>
      </c>
      <c r="E18" s="5">
        <f t="shared" si="0"/>
        <v>7560</v>
      </c>
      <c r="F18" s="5">
        <f t="shared" si="1"/>
        <v>57153600</v>
      </c>
      <c r="G18" s="8">
        <f t="shared" si="2"/>
        <v>2.4355983968865579E-2</v>
      </c>
    </row>
    <row r="19" spans="1:7" x14ac:dyDescent="0.25">
      <c r="A19" s="1" t="s">
        <v>19</v>
      </c>
      <c r="B19" s="4">
        <v>310153</v>
      </c>
      <c r="C19" s="5">
        <f t="shared" si="3"/>
        <v>310396</v>
      </c>
      <c r="D19" s="5">
        <f t="shared" si="4"/>
        <v>-243</v>
      </c>
      <c r="E19" s="5">
        <f t="shared" si="0"/>
        <v>243</v>
      </c>
      <c r="F19" s="5">
        <f t="shared" si="1"/>
        <v>59049</v>
      </c>
      <c r="G19" s="8">
        <f t="shared" si="2"/>
        <v>7.8348428033905848E-4</v>
      </c>
    </row>
    <row r="20" spans="1:7" x14ac:dyDescent="0.25">
      <c r="A20" s="1" t="s">
        <v>20</v>
      </c>
      <c r="B20" s="4">
        <v>318991</v>
      </c>
      <c r="C20" s="5">
        <f t="shared" si="3"/>
        <v>310153</v>
      </c>
      <c r="D20" s="5">
        <f t="shared" si="4"/>
        <v>8838</v>
      </c>
      <c r="E20" s="5">
        <f t="shared" si="0"/>
        <v>8838</v>
      </c>
      <c r="F20" s="5">
        <f t="shared" si="1"/>
        <v>78110244</v>
      </c>
      <c r="G20" s="8">
        <f t="shared" si="2"/>
        <v>2.7706110830713091E-2</v>
      </c>
    </row>
    <row r="21" spans="1:7" ht="15.75" customHeight="1" x14ac:dyDescent="0.25">
      <c r="A21" s="1" t="s">
        <v>21</v>
      </c>
      <c r="B21" s="4">
        <v>309053</v>
      </c>
      <c r="C21" s="5">
        <f t="shared" si="3"/>
        <v>318991</v>
      </c>
      <c r="D21" s="5">
        <f t="shared" si="4"/>
        <v>-9938</v>
      </c>
      <c r="E21" s="5">
        <f t="shared" si="0"/>
        <v>9938</v>
      </c>
      <c r="F21" s="5">
        <f t="shared" si="1"/>
        <v>98763844</v>
      </c>
      <c r="G21" s="8">
        <f t="shared" si="2"/>
        <v>3.2156296816403661E-2</v>
      </c>
    </row>
    <row r="22" spans="1:7" ht="15.75" customHeight="1" x14ac:dyDescent="0.25">
      <c r="A22" s="1" t="s">
        <v>22</v>
      </c>
      <c r="B22" s="4">
        <v>284192</v>
      </c>
      <c r="C22" s="5">
        <f t="shared" si="3"/>
        <v>309053</v>
      </c>
      <c r="D22" s="5">
        <f t="shared" si="4"/>
        <v>-24861</v>
      </c>
      <c r="E22" s="5">
        <f t="shared" si="0"/>
        <v>24861</v>
      </c>
      <c r="F22" s="5">
        <f t="shared" si="1"/>
        <v>618069321</v>
      </c>
      <c r="G22" s="8">
        <f t="shared" si="2"/>
        <v>8.7479591262245249E-2</v>
      </c>
    </row>
    <row r="23" spans="1:7" ht="15.75" customHeight="1" x14ac:dyDescent="0.25">
      <c r="A23" s="1" t="s">
        <v>23</v>
      </c>
      <c r="B23" s="4">
        <v>272415</v>
      </c>
      <c r="C23" s="5">
        <f t="shared" si="3"/>
        <v>284192</v>
      </c>
      <c r="D23" s="5">
        <f t="shared" si="4"/>
        <v>-11777</v>
      </c>
      <c r="E23" s="5">
        <f t="shared" si="0"/>
        <v>11777</v>
      </c>
      <c r="F23" s="5">
        <f t="shared" si="1"/>
        <v>138697729</v>
      </c>
      <c r="G23" s="8">
        <f t="shared" si="2"/>
        <v>4.3231833783014886E-2</v>
      </c>
    </row>
    <row r="24" spans="1:7" ht="15.75" customHeight="1" x14ac:dyDescent="0.25">
      <c r="A24" s="1" t="s">
        <v>24</v>
      </c>
      <c r="B24" s="4">
        <v>271185</v>
      </c>
      <c r="C24" s="5">
        <f t="shared" si="3"/>
        <v>272415</v>
      </c>
      <c r="D24" s="5">
        <f t="shared" si="4"/>
        <v>-1230</v>
      </c>
      <c r="E24" s="5">
        <f t="shared" si="0"/>
        <v>1230</v>
      </c>
      <c r="F24" s="5">
        <f t="shared" si="1"/>
        <v>1512900</v>
      </c>
      <c r="G24" s="8">
        <f t="shared" si="2"/>
        <v>4.5356490956358205E-3</v>
      </c>
    </row>
    <row r="25" spans="1:7" ht="15.75" customHeight="1" x14ac:dyDescent="0.25">
      <c r="A25" s="1" t="s">
        <v>25</v>
      </c>
      <c r="B25" s="4">
        <v>279096</v>
      </c>
      <c r="C25" s="5">
        <f t="shared" si="3"/>
        <v>271185</v>
      </c>
      <c r="D25" s="5">
        <f t="shared" si="4"/>
        <v>7911</v>
      </c>
      <c r="E25" s="5">
        <f t="shared" si="0"/>
        <v>7911</v>
      </c>
      <c r="F25" s="5">
        <f t="shared" si="1"/>
        <v>62583921</v>
      </c>
      <c r="G25" s="8">
        <f t="shared" si="2"/>
        <v>2.8345085561957178E-2</v>
      </c>
    </row>
    <row r="26" spans="1:7" ht="15.75" customHeight="1" x14ac:dyDescent="0.25">
      <c r="A26" s="1" t="s">
        <v>26</v>
      </c>
      <c r="B26" s="4">
        <v>296158</v>
      </c>
      <c r="C26" s="5">
        <f t="shared" si="3"/>
        <v>279096</v>
      </c>
      <c r="D26" s="5">
        <f t="shared" si="4"/>
        <v>17062</v>
      </c>
      <c r="E26" s="5">
        <f t="shared" si="0"/>
        <v>17062</v>
      </c>
      <c r="F26" s="5">
        <f t="shared" si="1"/>
        <v>291111844</v>
      </c>
      <c r="G26" s="8">
        <f t="shared" si="2"/>
        <v>5.7611139999594808E-2</v>
      </c>
    </row>
    <row r="27" spans="1:7" ht="15.75" customHeight="1" x14ac:dyDescent="0.25">
      <c r="A27" s="1" t="s">
        <v>27</v>
      </c>
      <c r="B27" s="4">
        <v>235122</v>
      </c>
      <c r="C27" s="5">
        <f t="shared" si="3"/>
        <v>296158</v>
      </c>
      <c r="D27" s="5">
        <f t="shared" si="4"/>
        <v>-61036</v>
      </c>
      <c r="E27" s="5">
        <f t="shared" si="0"/>
        <v>61036</v>
      </c>
      <c r="F27" s="5">
        <f t="shared" si="1"/>
        <v>3725393296</v>
      </c>
      <c r="G27" s="8">
        <f t="shared" si="2"/>
        <v>0.2595928922006448</v>
      </c>
    </row>
    <row r="28" spans="1:7" ht="15.75" customHeight="1" x14ac:dyDescent="0.25">
      <c r="A28" s="1" t="s">
        <v>28</v>
      </c>
      <c r="B28" s="4">
        <v>292010</v>
      </c>
      <c r="C28" s="5">
        <f t="shared" si="3"/>
        <v>235122</v>
      </c>
      <c r="D28" s="5">
        <f t="shared" si="4"/>
        <v>56888</v>
      </c>
      <c r="E28" s="5">
        <f t="shared" si="0"/>
        <v>56888</v>
      </c>
      <c r="F28" s="5">
        <f t="shared" si="1"/>
        <v>3236244544</v>
      </c>
      <c r="G28" s="8">
        <f t="shared" si="2"/>
        <v>0.19481524605321734</v>
      </c>
    </row>
    <row r="29" spans="1:7" ht="15.75" customHeight="1" x14ac:dyDescent="0.25">
      <c r="A29" s="1" t="s">
        <v>29</v>
      </c>
      <c r="B29" s="4">
        <v>265822</v>
      </c>
      <c r="C29" s="5">
        <f t="shared" si="3"/>
        <v>292010</v>
      </c>
      <c r="D29" s="5">
        <f t="shared" si="4"/>
        <v>-26188</v>
      </c>
      <c r="E29" s="5">
        <f t="shared" si="0"/>
        <v>26188</v>
      </c>
      <c r="F29" s="5">
        <f t="shared" si="1"/>
        <v>685811344</v>
      </c>
      <c r="G29" s="8">
        <f t="shared" si="2"/>
        <v>9.8517052764631977E-2</v>
      </c>
    </row>
    <row r="30" spans="1:7" ht="15.75" customHeight="1" x14ac:dyDescent="0.25">
      <c r="A30" s="1" t="s">
        <v>30</v>
      </c>
      <c r="B30" s="4">
        <v>289106</v>
      </c>
      <c r="C30" s="5">
        <f t="shared" si="3"/>
        <v>265822</v>
      </c>
      <c r="D30" s="5">
        <f t="shared" si="4"/>
        <v>23284</v>
      </c>
      <c r="E30" s="5">
        <f t="shared" si="0"/>
        <v>23284</v>
      </c>
      <c r="F30" s="5">
        <f t="shared" si="1"/>
        <v>542144656</v>
      </c>
      <c r="G30" s="8">
        <f t="shared" si="2"/>
        <v>8.0537934183309928E-2</v>
      </c>
    </row>
    <row r="31" spans="1:7" ht="15.75" customHeight="1" x14ac:dyDescent="0.25">
      <c r="A31" s="1" t="s">
        <v>31</v>
      </c>
      <c r="B31" s="4">
        <v>285572</v>
      </c>
      <c r="C31" s="5">
        <f t="shared" si="3"/>
        <v>289106</v>
      </c>
      <c r="D31" s="5">
        <f t="shared" si="4"/>
        <v>-3534</v>
      </c>
      <c r="E31" s="5">
        <f t="shared" si="0"/>
        <v>3534</v>
      </c>
      <c r="F31" s="5">
        <f t="shared" si="1"/>
        <v>12489156</v>
      </c>
      <c r="G31" s="8">
        <f t="shared" si="2"/>
        <v>1.2375162831089883E-2</v>
      </c>
    </row>
    <row r="32" spans="1:7" ht="15.75" customHeight="1" x14ac:dyDescent="0.25">
      <c r="A32" s="1" t="s">
        <v>32</v>
      </c>
      <c r="B32" s="4">
        <v>295338</v>
      </c>
      <c r="C32" s="5">
        <f>B31</f>
        <v>285572</v>
      </c>
      <c r="D32" s="5">
        <f t="shared" si="4"/>
        <v>9766</v>
      </c>
      <c r="E32" s="5">
        <f t="shared" si="0"/>
        <v>9766</v>
      </c>
      <c r="F32" s="5">
        <f t="shared" si="1"/>
        <v>95374756</v>
      </c>
      <c r="G32" s="8">
        <f t="shared" si="2"/>
        <v>3.306719758378536E-2</v>
      </c>
    </row>
    <row r="33" spans="1:7" ht="15.75" customHeight="1" x14ac:dyDescent="0.25">
      <c r="A33" s="1" t="s">
        <v>33</v>
      </c>
      <c r="B33" s="4">
        <v>287633</v>
      </c>
      <c r="C33" s="5">
        <f t="shared" si="3"/>
        <v>295338</v>
      </c>
      <c r="D33" s="5">
        <f t="shared" si="4"/>
        <v>-7705</v>
      </c>
      <c r="E33" s="5">
        <f t="shared" si="0"/>
        <v>7705</v>
      </c>
      <c r="F33" s="5">
        <f t="shared" si="1"/>
        <v>59367025</v>
      </c>
      <c r="G33" s="8">
        <f t="shared" si="2"/>
        <v>2.6787607819686893E-2</v>
      </c>
    </row>
    <row r="34" spans="1:7" ht="15.75" customHeight="1" x14ac:dyDescent="0.25">
      <c r="A34" s="1" t="s">
        <v>34</v>
      </c>
      <c r="B34" s="4">
        <v>273698</v>
      </c>
      <c r="C34" s="5">
        <f t="shared" si="3"/>
        <v>287633</v>
      </c>
      <c r="D34" s="5">
        <f t="shared" si="4"/>
        <v>-13935</v>
      </c>
      <c r="E34" s="5">
        <f t="shared" si="0"/>
        <v>13935</v>
      </c>
      <c r="F34" s="5">
        <f t="shared" si="1"/>
        <v>194184225</v>
      </c>
      <c r="G34" s="8">
        <f t="shared" si="2"/>
        <v>5.0913780882578606E-2</v>
      </c>
    </row>
    <row r="35" spans="1:7" ht="15.75" customHeight="1" x14ac:dyDescent="0.25">
      <c r="A35" s="1" t="s">
        <v>35</v>
      </c>
      <c r="B35" s="4">
        <v>284594</v>
      </c>
      <c r="C35" s="5">
        <f t="shared" si="3"/>
        <v>273698</v>
      </c>
      <c r="D35" s="5">
        <f t="shared" si="4"/>
        <v>10896</v>
      </c>
      <c r="E35" s="5">
        <f t="shared" si="0"/>
        <v>10896</v>
      </c>
      <c r="F35" s="5">
        <f t="shared" si="1"/>
        <v>118722816</v>
      </c>
      <c r="G35" s="8">
        <f t="shared" si="2"/>
        <v>3.8286119876033926E-2</v>
      </c>
    </row>
    <row r="36" spans="1:7" ht="15.75" customHeight="1" x14ac:dyDescent="0.25">
      <c r="A36" s="1" t="s">
        <v>36</v>
      </c>
      <c r="B36" s="4">
        <v>268189</v>
      </c>
      <c r="C36" s="5">
        <f t="shared" si="3"/>
        <v>284594</v>
      </c>
      <c r="D36" s="5">
        <f t="shared" si="4"/>
        <v>-16405</v>
      </c>
      <c r="E36" s="5">
        <f t="shared" si="0"/>
        <v>16405</v>
      </c>
      <c r="F36" s="5">
        <f t="shared" si="1"/>
        <v>269124025</v>
      </c>
      <c r="G36" s="8">
        <f t="shared" si="2"/>
        <v>6.116954834090884E-2</v>
      </c>
    </row>
    <row r="37" spans="1:7" ht="15.75" customHeight="1" x14ac:dyDescent="0.25">
      <c r="A37" s="1" t="s">
        <v>37</v>
      </c>
      <c r="B37" s="4">
        <v>279359</v>
      </c>
      <c r="C37" s="5">
        <f t="shared" si="3"/>
        <v>268189</v>
      </c>
      <c r="D37" s="5">
        <f t="shared" si="4"/>
        <v>11170</v>
      </c>
      <c r="E37" s="5">
        <f t="shared" si="0"/>
        <v>11170</v>
      </c>
      <c r="F37" s="5">
        <f t="shared" si="1"/>
        <v>124768900</v>
      </c>
      <c r="G37" s="8">
        <f t="shared" si="2"/>
        <v>3.9984392842185149E-2</v>
      </c>
    </row>
    <row r="38" spans="1:7" ht="15.75" customHeight="1" x14ac:dyDescent="0.25">
      <c r="A38" s="1" t="s">
        <v>38</v>
      </c>
      <c r="B38" s="4">
        <v>257536</v>
      </c>
      <c r="C38" s="5">
        <f t="shared" si="3"/>
        <v>279359</v>
      </c>
      <c r="D38" s="5">
        <f t="shared" si="4"/>
        <v>-21823</v>
      </c>
      <c r="E38" s="5">
        <f t="shared" si="0"/>
        <v>21823</v>
      </c>
      <c r="F38" s="5">
        <f t="shared" si="1"/>
        <v>476243329</v>
      </c>
      <c r="G38" s="8">
        <f t="shared" si="2"/>
        <v>8.4737667743538761E-2</v>
      </c>
    </row>
    <row r="39" spans="1:7" ht="15.75" customHeight="1" x14ac:dyDescent="0.25">
      <c r="A39" s="1" t="s">
        <v>39</v>
      </c>
      <c r="B39" s="4">
        <v>242560</v>
      </c>
      <c r="C39" s="5">
        <f t="shared" si="3"/>
        <v>257536</v>
      </c>
      <c r="D39" s="5">
        <f t="shared" si="4"/>
        <v>-14976</v>
      </c>
      <c r="E39" s="5">
        <f t="shared" si="0"/>
        <v>14976</v>
      </c>
      <c r="F39" s="5">
        <f t="shared" si="1"/>
        <v>224280576</v>
      </c>
      <c r="G39" s="8">
        <f t="shared" si="2"/>
        <v>6.1741424802110818E-2</v>
      </c>
    </row>
    <row r="40" spans="1:7" ht="15.75" customHeight="1" x14ac:dyDescent="0.25">
      <c r="A40" s="1" t="s">
        <v>40</v>
      </c>
      <c r="B40" s="4">
        <v>271697</v>
      </c>
      <c r="C40" s="5">
        <f t="shared" si="3"/>
        <v>242560</v>
      </c>
      <c r="D40" s="5">
        <f t="shared" si="4"/>
        <v>29137</v>
      </c>
      <c r="E40" s="5">
        <f t="shared" si="0"/>
        <v>29137</v>
      </c>
      <c r="F40" s="5">
        <f t="shared" si="1"/>
        <v>848964769</v>
      </c>
      <c r="G40" s="8">
        <f t="shared" si="2"/>
        <v>0.10724078661155625</v>
      </c>
    </row>
    <row r="41" spans="1:7" ht="15.75" customHeight="1" x14ac:dyDescent="0.25">
      <c r="A41" s="1" t="s">
        <v>41</v>
      </c>
      <c r="B41" s="4">
        <v>258417</v>
      </c>
      <c r="C41" s="5">
        <f t="shared" si="3"/>
        <v>271697</v>
      </c>
      <c r="D41" s="5">
        <f t="shared" si="4"/>
        <v>-13280</v>
      </c>
      <c r="E41" s="5">
        <f t="shared" si="0"/>
        <v>13280</v>
      </c>
      <c r="F41" s="5">
        <f t="shared" si="1"/>
        <v>176358400</v>
      </c>
      <c r="G41" s="8">
        <f t="shared" si="2"/>
        <v>5.1389807946071661E-2</v>
      </c>
    </row>
    <row r="42" spans="1:7" ht="15.75" customHeight="1" x14ac:dyDescent="0.25">
      <c r="A42" s="1" t="s">
        <v>42</v>
      </c>
      <c r="B42" s="4">
        <v>272766</v>
      </c>
      <c r="C42" s="5">
        <f t="shared" si="3"/>
        <v>258417</v>
      </c>
      <c r="D42" s="5">
        <f t="shared" si="4"/>
        <v>14349</v>
      </c>
      <c r="E42" s="5">
        <f t="shared" si="0"/>
        <v>14349</v>
      </c>
      <c r="F42" s="5">
        <f t="shared" si="1"/>
        <v>205893801</v>
      </c>
      <c r="G42" s="8">
        <f t="shared" si="2"/>
        <v>5.260553001473791E-2</v>
      </c>
    </row>
    <row r="43" spans="1:7" ht="15.75" customHeight="1" x14ac:dyDescent="0.25">
      <c r="A43" s="1" t="s">
        <v>43</v>
      </c>
      <c r="B43" s="4">
        <v>270684</v>
      </c>
      <c r="C43" s="5">
        <f t="shared" si="3"/>
        <v>272766</v>
      </c>
      <c r="D43" s="5">
        <f t="shared" si="4"/>
        <v>-2082</v>
      </c>
      <c r="E43" s="5">
        <f t="shared" si="0"/>
        <v>2082</v>
      </c>
      <c r="F43" s="5">
        <f t="shared" si="1"/>
        <v>4334724</v>
      </c>
      <c r="G43" s="8">
        <f t="shared" si="2"/>
        <v>7.6916256594405288E-3</v>
      </c>
    </row>
    <row r="44" spans="1:7" ht="15.75" customHeight="1" x14ac:dyDescent="0.25">
      <c r="A44" s="1" t="s">
        <v>44</v>
      </c>
      <c r="B44" s="4">
        <v>266782</v>
      </c>
      <c r="C44" s="5">
        <f t="shared" si="3"/>
        <v>270684</v>
      </c>
      <c r="D44" s="5">
        <f t="shared" si="4"/>
        <v>-3902</v>
      </c>
      <c r="E44" s="5">
        <f t="shared" si="0"/>
        <v>3902</v>
      </c>
      <c r="F44" s="5">
        <f t="shared" si="1"/>
        <v>15225604</v>
      </c>
      <c r="G44" s="8">
        <f t="shared" si="2"/>
        <v>1.4626174179667294E-2</v>
      </c>
    </row>
    <row r="45" spans="1:7" ht="15.75" customHeight="1" x14ac:dyDescent="0.25">
      <c r="A45" s="1" t="s">
        <v>45</v>
      </c>
      <c r="B45" s="4">
        <v>263945</v>
      </c>
      <c r="C45" s="5">
        <f t="shared" si="3"/>
        <v>266782</v>
      </c>
      <c r="D45" s="5">
        <f t="shared" si="4"/>
        <v>-2837</v>
      </c>
      <c r="E45" s="5">
        <f t="shared" si="0"/>
        <v>2837</v>
      </c>
      <c r="F45" s="5">
        <f t="shared" si="1"/>
        <v>8048569</v>
      </c>
      <c r="G45" s="8">
        <f t="shared" si="2"/>
        <v>1.0748451381916687E-2</v>
      </c>
    </row>
    <row r="46" spans="1:7" ht="15.75" customHeight="1" x14ac:dyDescent="0.25">
      <c r="A46" s="1" t="s">
        <v>46</v>
      </c>
      <c r="B46" s="4">
        <v>250160</v>
      </c>
      <c r="C46" s="5">
        <f t="shared" si="3"/>
        <v>263945</v>
      </c>
      <c r="D46" s="5">
        <f t="shared" si="4"/>
        <v>-13785</v>
      </c>
      <c r="E46" s="5">
        <f t="shared" si="0"/>
        <v>13785</v>
      </c>
      <c r="F46" s="5">
        <f t="shared" si="1"/>
        <v>190026225</v>
      </c>
      <c r="G46" s="8">
        <f t="shared" si="2"/>
        <v>5.5104732970898622E-2</v>
      </c>
    </row>
    <row r="47" spans="1:7" ht="15.75" customHeight="1" x14ac:dyDescent="0.25">
      <c r="A47" s="1" t="s">
        <v>47</v>
      </c>
      <c r="B47" s="4">
        <v>250303</v>
      </c>
      <c r="C47" s="5">
        <f t="shared" si="3"/>
        <v>250160</v>
      </c>
      <c r="D47" s="5">
        <f t="shared" si="4"/>
        <v>143</v>
      </c>
      <c r="E47" s="5">
        <f t="shared" si="0"/>
        <v>143</v>
      </c>
      <c r="F47" s="5">
        <f t="shared" si="1"/>
        <v>20449</v>
      </c>
      <c r="G47" s="8">
        <f t="shared" si="2"/>
        <v>5.7130757521883476E-4</v>
      </c>
    </row>
    <row r="48" spans="1:7" ht="15.75" customHeight="1" x14ac:dyDescent="0.25">
      <c r="A48" s="1" t="s">
        <v>48</v>
      </c>
      <c r="B48" s="4">
        <v>244987</v>
      </c>
      <c r="C48" s="5">
        <f t="shared" si="3"/>
        <v>250303</v>
      </c>
      <c r="D48" s="5">
        <f t="shared" si="4"/>
        <v>-5316</v>
      </c>
      <c r="E48" s="5">
        <f t="shared" si="0"/>
        <v>5316</v>
      </c>
      <c r="F48" s="5">
        <f t="shared" si="1"/>
        <v>28259856</v>
      </c>
      <c r="G48" s="8">
        <f t="shared" si="2"/>
        <v>2.1699110565050389E-2</v>
      </c>
    </row>
    <row r="49" spans="1:7" ht="15.75" customHeight="1" x14ac:dyDescent="0.25">
      <c r="A49" s="1" t="s">
        <v>49</v>
      </c>
      <c r="B49" s="4">
        <v>235120</v>
      </c>
      <c r="C49" s="5">
        <f t="shared" si="3"/>
        <v>244987</v>
      </c>
      <c r="D49" s="5">
        <f t="shared" si="4"/>
        <v>-9867</v>
      </c>
      <c r="E49" s="5">
        <f t="shared" si="0"/>
        <v>9867</v>
      </c>
      <c r="F49" s="5">
        <f t="shared" si="1"/>
        <v>97357689</v>
      </c>
      <c r="G49" s="8">
        <f t="shared" si="2"/>
        <v>4.1965804695474652E-2</v>
      </c>
    </row>
    <row r="50" spans="1:7" ht="15.75" customHeight="1" x14ac:dyDescent="0.25">
      <c r="A50" s="1" t="s">
        <v>50</v>
      </c>
      <c r="B50" s="4">
        <v>245715</v>
      </c>
      <c r="C50" s="5">
        <f t="shared" si="3"/>
        <v>235120</v>
      </c>
      <c r="D50" s="5">
        <f t="shared" si="4"/>
        <v>10595</v>
      </c>
      <c r="E50" s="5">
        <f t="shared" si="0"/>
        <v>10595</v>
      </c>
      <c r="F50" s="5">
        <f t="shared" si="1"/>
        <v>112254025</v>
      </c>
      <c r="G50" s="8">
        <f t="shared" si="2"/>
        <v>4.3119060700404943E-2</v>
      </c>
    </row>
    <row r="51" spans="1:7" ht="15.75" customHeight="1" x14ac:dyDescent="0.25">
      <c r="A51" s="1" t="s">
        <v>51</v>
      </c>
      <c r="B51" s="4">
        <v>203162</v>
      </c>
      <c r="C51" s="5">
        <f t="shared" si="3"/>
        <v>245715</v>
      </c>
      <c r="D51" s="5">
        <f t="shared" si="4"/>
        <v>-42553</v>
      </c>
      <c r="E51" s="5">
        <f t="shared" si="0"/>
        <v>42553</v>
      </c>
      <c r="F51" s="5">
        <f t="shared" si="1"/>
        <v>1810757809</v>
      </c>
      <c r="G51" s="8">
        <f t="shared" si="2"/>
        <v>0.20945353953987458</v>
      </c>
    </row>
    <row r="52" spans="1:7" ht="15.75" customHeight="1" x14ac:dyDescent="0.25">
      <c r="A52" s="1" t="s">
        <v>52</v>
      </c>
      <c r="B52" s="4">
        <v>231414</v>
      </c>
      <c r="C52" s="5">
        <f t="shared" si="3"/>
        <v>203162</v>
      </c>
      <c r="D52" s="5">
        <f t="shared" si="4"/>
        <v>28252</v>
      </c>
      <c r="E52" s="5">
        <f t="shared" si="0"/>
        <v>28252</v>
      </c>
      <c r="F52" s="5">
        <f t="shared" si="1"/>
        <v>798175504</v>
      </c>
      <c r="G52" s="8">
        <f t="shared" si="2"/>
        <v>0.12208422999472807</v>
      </c>
    </row>
    <row r="53" spans="1:7" ht="15.75" customHeight="1" x14ac:dyDescent="0.25">
      <c r="A53" s="1" t="s">
        <v>53</v>
      </c>
      <c r="B53" s="4">
        <v>231621</v>
      </c>
      <c r="C53" s="5">
        <f t="shared" si="3"/>
        <v>231414</v>
      </c>
      <c r="D53" s="5">
        <f t="shared" si="4"/>
        <v>207</v>
      </c>
      <c r="E53" s="5">
        <f t="shared" si="0"/>
        <v>207</v>
      </c>
      <c r="F53" s="5">
        <f t="shared" si="1"/>
        <v>42849</v>
      </c>
      <c r="G53" s="8">
        <f t="shared" si="2"/>
        <v>8.937013483233386E-4</v>
      </c>
    </row>
    <row r="54" spans="1:7" ht="15.75" customHeight="1" x14ac:dyDescent="0.25">
      <c r="A54" s="1" t="s">
        <v>54</v>
      </c>
      <c r="B54" s="4">
        <v>238809</v>
      </c>
      <c r="C54" s="5">
        <f t="shared" si="3"/>
        <v>231621</v>
      </c>
      <c r="D54" s="5">
        <f t="shared" si="4"/>
        <v>7188</v>
      </c>
      <c r="E54" s="5">
        <f t="shared" si="0"/>
        <v>7188</v>
      </c>
      <c r="F54" s="5">
        <f t="shared" si="1"/>
        <v>51667344</v>
      </c>
      <c r="G54" s="8">
        <f t="shared" si="2"/>
        <v>3.0099368114267049E-2</v>
      </c>
    </row>
    <row r="55" spans="1:7" ht="15.75" customHeight="1" x14ac:dyDescent="0.25">
      <c r="A55" s="1" t="s">
        <v>55</v>
      </c>
      <c r="B55" s="4">
        <v>231912</v>
      </c>
      <c r="C55" s="5">
        <f>B54</f>
        <v>238809</v>
      </c>
      <c r="D55" s="5">
        <f t="shared" si="4"/>
        <v>-6897</v>
      </c>
      <c r="E55" s="5">
        <f t="shared" si="0"/>
        <v>6897</v>
      </c>
      <c r="F55" s="5">
        <f t="shared" si="1"/>
        <v>47568609</v>
      </c>
      <c r="G55" s="8">
        <f t="shared" si="2"/>
        <v>2.9739728862672048E-2</v>
      </c>
    </row>
    <row r="56" spans="1:7" ht="15.75" customHeight="1" x14ac:dyDescent="0.25">
      <c r="A56" s="1" t="s">
        <v>56</v>
      </c>
      <c r="B56" s="4">
        <v>245724</v>
      </c>
      <c r="C56" s="5">
        <f t="shared" si="3"/>
        <v>231912</v>
      </c>
      <c r="D56" s="5">
        <f t="shared" si="4"/>
        <v>13812</v>
      </c>
      <c r="E56" s="5">
        <f t="shared" si="0"/>
        <v>13812</v>
      </c>
      <c r="F56" s="5">
        <f t="shared" si="1"/>
        <v>190771344</v>
      </c>
      <c r="G56" s="8">
        <f t="shared" si="2"/>
        <v>5.6209405674659374E-2</v>
      </c>
    </row>
    <row r="57" spans="1:7" ht="15.75" customHeight="1" x14ac:dyDescent="0.25">
      <c r="A57" s="1" t="s">
        <v>57</v>
      </c>
      <c r="B57" s="4">
        <v>251079</v>
      </c>
      <c r="C57" s="5">
        <f t="shared" si="3"/>
        <v>245724</v>
      </c>
      <c r="D57" s="5">
        <f t="shared" si="4"/>
        <v>5355</v>
      </c>
      <c r="E57" s="5">
        <f t="shared" si="0"/>
        <v>5355</v>
      </c>
      <c r="F57" s="5">
        <f t="shared" si="1"/>
        <v>28676025</v>
      </c>
      <c r="G57" s="8">
        <f t="shared" si="2"/>
        <v>2.132794857395481E-2</v>
      </c>
    </row>
    <row r="58" spans="1:7" ht="15.75" customHeight="1" x14ac:dyDescent="0.25">
      <c r="A58" s="1" t="s">
        <v>58</v>
      </c>
      <c r="B58" s="4">
        <v>237699</v>
      </c>
      <c r="C58" s="5">
        <f t="shared" si="3"/>
        <v>251079</v>
      </c>
      <c r="D58" s="5">
        <f t="shared" si="4"/>
        <v>-13380</v>
      </c>
      <c r="E58" s="5">
        <f t="shared" si="0"/>
        <v>13380</v>
      </c>
      <c r="F58" s="5">
        <f t="shared" si="1"/>
        <v>179024400</v>
      </c>
      <c r="G58" s="8">
        <f t="shared" si="2"/>
        <v>5.6289677280930928E-2</v>
      </c>
    </row>
    <row r="59" spans="1:7" ht="15.75" customHeight="1" x14ac:dyDescent="0.25">
      <c r="A59" s="1" t="s">
        <v>59</v>
      </c>
      <c r="B59" s="4">
        <v>230822</v>
      </c>
      <c r="C59" s="5">
        <f t="shared" si="3"/>
        <v>237699</v>
      </c>
      <c r="D59" s="5">
        <f t="shared" si="4"/>
        <v>-6877</v>
      </c>
      <c r="E59" s="5">
        <f t="shared" si="0"/>
        <v>6877</v>
      </c>
      <c r="F59" s="5">
        <f t="shared" si="1"/>
        <v>47293129</v>
      </c>
      <c r="G59" s="8">
        <f t="shared" si="2"/>
        <v>2.9793520548301287E-2</v>
      </c>
    </row>
    <row r="60" spans="1:7" ht="15.75" customHeight="1" x14ac:dyDescent="0.25">
      <c r="A60" s="1" t="s">
        <v>60</v>
      </c>
      <c r="B60" s="4">
        <v>222248</v>
      </c>
      <c r="C60" s="5">
        <f t="shared" si="3"/>
        <v>230822</v>
      </c>
      <c r="D60" s="5">
        <f t="shared" si="4"/>
        <v>-8574</v>
      </c>
      <c r="E60" s="5">
        <f t="shared" si="0"/>
        <v>8574</v>
      </c>
      <c r="F60" s="5">
        <f t="shared" si="1"/>
        <v>73513476</v>
      </c>
      <c r="G60" s="8">
        <f t="shared" si="2"/>
        <v>3.8578524891112631E-2</v>
      </c>
    </row>
    <row r="61" spans="1:7" ht="15.75" customHeight="1" x14ac:dyDescent="0.25">
      <c r="A61" s="1" t="s">
        <v>61</v>
      </c>
      <c r="B61" s="4">
        <v>240519</v>
      </c>
      <c r="C61" s="5">
        <f t="shared" si="3"/>
        <v>222248</v>
      </c>
      <c r="D61" s="5">
        <f t="shared" si="4"/>
        <v>18271</v>
      </c>
      <c r="E61" s="5">
        <f t="shared" si="0"/>
        <v>18271</v>
      </c>
      <c r="F61" s="5">
        <f t="shared" si="1"/>
        <v>333829441</v>
      </c>
      <c r="G61" s="8">
        <f t="shared" si="2"/>
        <v>7.5964892586448465E-2</v>
      </c>
    </row>
    <row r="62" spans="1:7" ht="15.75" customHeight="1" x14ac:dyDescent="0.25">
      <c r="A62" s="1" t="s">
        <v>62</v>
      </c>
      <c r="B62" s="4">
        <v>234969</v>
      </c>
      <c r="C62" s="5">
        <f t="shared" si="3"/>
        <v>240519</v>
      </c>
      <c r="D62" s="5">
        <f t="shared" si="4"/>
        <v>-5550</v>
      </c>
      <c r="E62" s="5">
        <f t="shared" si="0"/>
        <v>5550</v>
      </c>
      <c r="F62" s="5">
        <f t="shared" si="1"/>
        <v>30802500</v>
      </c>
      <c r="G62" s="8">
        <f t="shared" si="2"/>
        <v>2.3620137124471738E-2</v>
      </c>
    </row>
    <row r="63" spans="1:7" ht="15.75" customHeight="1" x14ac:dyDescent="0.25">
      <c r="A63" s="1" t="s">
        <v>63</v>
      </c>
      <c r="B63" s="4">
        <v>201572</v>
      </c>
      <c r="C63" s="5">
        <f t="shared" si="3"/>
        <v>234969</v>
      </c>
      <c r="D63" s="5">
        <f t="shared" si="4"/>
        <v>-33397</v>
      </c>
      <c r="E63" s="5">
        <f t="shared" si="0"/>
        <v>33397</v>
      </c>
      <c r="F63" s="5">
        <f t="shared" si="1"/>
        <v>1115359609</v>
      </c>
      <c r="G63" s="8">
        <f t="shared" si="2"/>
        <v>0.1656827337130157</v>
      </c>
    </row>
    <row r="64" spans="1:7" ht="15.75" customHeight="1" x14ac:dyDescent="0.25">
      <c r="A64" s="1" t="s">
        <v>64</v>
      </c>
      <c r="B64" s="4">
        <v>225487</v>
      </c>
      <c r="C64" s="5">
        <f t="shared" si="3"/>
        <v>201572</v>
      </c>
      <c r="D64" s="5">
        <f t="shared" si="4"/>
        <v>23915</v>
      </c>
      <c r="E64" s="5">
        <f t="shared" si="0"/>
        <v>23915</v>
      </c>
      <c r="F64" s="5">
        <f t="shared" si="1"/>
        <v>571927225</v>
      </c>
      <c r="G64" s="8">
        <f t="shared" si="2"/>
        <v>0.10605932936266836</v>
      </c>
    </row>
    <row r="65" spans="1:7" ht="15.75" customHeight="1" x14ac:dyDescent="0.25">
      <c r="A65" s="1" t="s">
        <v>65</v>
      </c>
      <c r="B65" s="4">
        <v>226639</v>
      </c>
      <c r="C65" s="5">
        <f t="shared" si="3"/>
        <v>225487</v>
      </c>
      <c r="D65" s="5">
        <f t="shared" si="4"/>
        <v>1152</v>
      </c>
      <c r="E65" s="5">
        <f t="shared" si="0"/>
        <v>1152</v>
      </c>
      <c r="F65" s="5">
        <f t="shared" si="1"/>
        <v>1327104</v>
      </c>
      <c r="G65" s="8">
        <f t="shared" si="2"/>
        <v>5.0829733629251805E-3</v>
      </c>
    </row>
    <row r="66" spans="1:7" ht="15.75" customHeight="1" x14ac:dyDescent="0.25">
      <c r="A66" s="1" t="s">
        <v>66</v>
      </c>
      <c r="B66" s="4">
        <v>222177</v>
      </c>
      <c r="C66" s="5">
        <f t="shared" si="3"/>
        <v>226639</v>
      </c>
      <c r="D66" s="5">
        <f t="shared" si="4"/>
        <v>-4462</v>
      </c>
      <c r="E66" s="5">
        <f t="shared" si="0"/>
        <v>4462</v>
      </c>
      <c r="F66" s="5">
        <f t="shared" si="1"/>
        <v>19909444</v>
      </c>
      <c r="G66" s="8">
        <f t="shared" si="2"/>
        <v>2.0083086908185815E-2</v>
      </c>
    </row>
    <row r="67" spans="1:7" ht="15.75" customHeight="1" x14ac:dyDescent="0.25">
      <c r="A67" s="1" t="s">
        <v>67</v>
      </c>
      <c r="B67" s="4">
        <v>212025</v>
      </c>
      <c r="C67" s="5">
        <f t="shared" si="3"/>
        <v>222177</v>
      </c>
      <c r="D67" s="5">
        <f t="shared" si="4"/>
        <v>-10152</v>
      </c>
      <c r="E67" s="5">
        <f t="shared" si="0"/>
        <v>10152</v>
      </c>
      <c r="F67" s="5">
        <f t="shared" si="1"/>
        <v>103063104</v>
      </c>
      <c r="G67" s="8">
        <f t="shared" si="2"/>
        <v>4.7881146091262823E-2</v>
      </c>
    </row>
    <row r="68" spans="1:7" ht="15.75" customHeight="1" x14ac:dyDescent="0.25">
      <c r="A68" s="1" t="s">
        <v>68</v>
      </c>
      <c r="B68" s="4">
        <v>236534</v>
      </c>
      <c r="C68" s="5">
        <f t="shared" si="3"/>
        <v>212025</v>
      </c>
      <c r="D68" s="5">
        <f t="shared" si="4"/>
        <v>24509</v>
      </c>
      <c r="E68" s="5">
        <f t="shared" ref="E68:E131" si="5">ABS(D68)</f>
        <v>24509</v>
      </c>
      <c r="F68" s="5">
        <f t="shared" ref="F68:F131" si="6">E68^2</f>
        <v>600691081</v>
      </c>
      <c r="G68" s="8">
        <f t="shared" ref="G68:G131" si="7">E68/B68</f>
        <v>0.10361723895930394</v>
      </c>
    </row>
    <row r="69" spans="1:7" ht="15.75" customHeight="1" x14ac:dyDescent="0.25">
      <c r="A69" s="1" t="s">
        <v>69</v>
      </c>
      <c r="B69" s="4">
        <v>231649</v>
      </c>
      <c r="C69" s="5">
        <f t="shared" ref="C69:C132" si="8">B68</f>
        <v>236534</v>
      </c>
      <c r="D69" s="5">
        <f t="shared" ref="D69:D132" si="9">B69-C69</f>
        <v>-4885</v>
      </c>
      <c r="E69" s="5">
        <f t="shared" si="5"/>
        <v>4885</v>
      </c>
      <c r="F69" s="5">
        <f t="shared" si="6"/>
        <v>23863225</v>
      </c>
      <c r="G69" s="8">
        <f t="shared" si="7"/>
        <v>2.1087939080246407E-2</v>
      </c>
    </row>
    <row r="70" spans="1:7" ht="15.75" customHeight="1" x14ac:dyDescent="0.25">
      <c r="A70" s="1" t="s">
        <v>70</v>
      </c>
      <c r="B70" s="4">
        <v>224851</v>
      </c>
      <c r="C70" s="5">
        <f t="shared" si="8"/>
        <v>231649</v>
      </c>
      <c r="D70" s="5">
        <f t="shared" si="9"/>
        <v>-6798</v>
      </c>
      <c r="E70" s="5">
        <f t="shared" si="5"/>
        <v>6798</v>
      </c>
      <c r="F70" s="5">
        <f t="shared" si="6"/>
        <v>46212804</v>
      </c>
      <c r="G70" s="8">
        <f t="shared" si="7"/>
        <v>3.0233354532557117E-2</v>
      </c>
    </row>
    <row r="71" spans="1:7" ht="15.75" customHeight="1" x14ac:dyDescent="0.25">
      <c r="A71" s="1" t="s">
        <v>71</v>
      </c>
      <c r="B71" s="4">
        <v>221600</v>
      </c>
      <c r="C71" s="5">
        <f t="shared" si="8"/>
        <v>224851</v>
      </c>
      <c r="D71" s="5">
        <f t="shared" si="9"/>
        <v>-3251</v>
      </c>
      <c r="E71" s="5">
        <f t="shared" si="5"/>
        <v>3251</v>
      </c>
      <c r="F71" s="5">
        <f t="shared" si="6"/>
        <v>10569001</v>
      </c>
      <c r="G71" s="8">
        <f t="shared" si="7"/>
        <v>1.4670577617328521E-2</v>
      </c>
    </row>
    <row r="72" spans="1:7" ht="15.75" customHeight="1" x14ac:dyDescent="0.25">
      <c r="A72" s="1" t="s">
        <v>72</v>
      </c>
      <c r="B72" s="4">
        <v>218845</v>
      </c>
      <c r="C72" s="5">
        <f t="shared" si="8"/>
        <v>221600</v>
      </c>
      <c r="D72" s="5">
        <f t="shared" si="9"/>
        <v>-2755</v>
      </c>
      <c r="E72" s="5">
        <f t="shared" si="5"/>
        <v>2755</v>
      </c>
      <c r="F72" s="5">
        <f t="shared" si="6"/>
        <v>7590025</v>
      </c>
      <c r="G72" s="8">
        <f t="shared" si="7"/>
        <v>1.2588818570220933E-2</v>
      </c>
    </row>
    <row r="73" spans="1:7" ht="15.75" customHeight="1" x14ac:dyDescent="0.25">
      <c r="A73" s="1" t="s">
        <v>73</v>
      </c>
      <c r="B73" s="4">
        <v>223978</v>
      </c>
      <c r="C73" s="5">
        <f t="shared" si="8"/>
        <v>218845</v>
      </c>
      <c r="D73" s="5">
        <f t="shared" si="9"/>
        <v>5133</v>
      </c>
      <c r="E73" s="5">
        <f t="shared" si="5"/>
        <v>5133</v>
      </c>
      <c r="F73" s="5">
        <f t="shared" si="6"/>
        <v>26347689</v>
      </c>
      <c r="G73" s="8">
        <f t="shared" si="7"/>
        <v>2.2917429390386556E-2</v>
      </c>
    </row>
    <row r="74" spans="1:7" ht="15.75" customHeight="1" x14ac:dyDescent="0.25">
      <c r="A74" s="1" t="s">
        <v>74</v>
      </c>
      <c r="B74" s="4">
        <v>222315</v>
      </c>
      <c r="C74" s="5">
        <f t="shared" si="8"/>
        <v>223978</v>
      </c>
      <c r="D74" s="5">
        <f t="shared" si="9"/>
        <v>-1663</v>
      </c>
      <c r="E74" s="5">
        <f t="shared" si="5"/>
        <v>1663</v>
      </c>
      <c r="F74" s="5">
        <f t="shared" si="6"/>
        <v>2765569</v>
      </c>
      <c r="G74" s="8">
        <f t="shared" si="7"/>
        <v>7.4803769426264538E-3</v>
      </c>
    </row>
    <row r="75" spans="1:7" ht="15.75" customHeight="1" x14ac:dyDescent="0.25">
      <c r="A75" s="1" t="s">
        <v>75</v>
      </c>
      <c r="B75" s="4">
        <v>198807</v>
      </c>
      <c r="C75" s="5">
        <f t="shared" si="8"/>
        <v>222315</v>
      </c>
      <c r="D75" s="5">
        <f t="shared" si="9"/>
        <v>-23508</v>
      </c>
      <c r="E75" s="5">
        <f t="shared" si="5"/>
        <v>23508</v>
      </c>
      <c r="F75" s="5">
        <f t="shared" si="6"/>
        <v>552626064</v>
      </c>
      <c r="G75" s="8">
        <f t="shared" si="7"/>
        <v>0.11824533341381339</v>
      </c>
    </row>
    <row r="76" spans="1:7" ht="15.75" customHeight="1" x14ac:dyDescent="0.25">
      <c r="A76" s="1" t="s">
        <v>76</v>
      </c>
      <c r="B76" s="4">
        <v>235360</v>
      </c>
      <c r="C76" s="5">
        <f t="shared" si="8"/>
        <v>198807</v>
      </c>
      <c r="D76" s="5">
        <f t="shared" si="9"/>
        <v>36553</v>
      </c>
      <c r="E76" s="5">
        <f t="shared" si="5"/>
        <v>36553</v>
      </c>
      <c r="F76" s="5">
        <f t="shared" si="6"/>
        <v>1336121809</v>
      </c>
      <c r="G76" s="8">
        <f t="shared" si="7"/>
        <v>0.15530676410605029</v>
      </c>
    </row>
    <row r="77" spans="1:7" ht="15.75" customHeight="1" x14ac:dyDescent="0.25">
      <c r="A77" s="1" t="s">
        <v>77</v>
      </c>
      <c r="B77" s="4">
        <v>216229</v>
      </c>
      <c r="C77" s="5">
        <f t="shared" si="8"/>
        <v>235360</v>
      </c>
      <c r="D77" s="5">
        <f t="shared" si="9"/>
        <v>-19131</v>
      </c>
      <c r="E77" s="5">
        <f t="shared" si="5"/>
        <v>19131</v>
      </c>
      <c r="F77" s="5">
        <f t="shared" si="6"/>
        <v>365995161</v>
      </c>
      <c r="G77" s="8">
        <f t="shared" si="7"/>
        <v>8.8475643877555743E-2</v>
      </c>
    </row>
    <row r="78" spans="1:7" ht="15.75" customHeight="1" x14ac:dyDescent="0.25">
      <c r="A78" s="1" t="s">
        <v>78</v>
      </c>
      <c r="B78" s="4">
        <v>224604</v>
      </c>
      <c r="C78" s="5">
        <f t="shared" si="8"/>
        <v>216229</v>
      </c>
      <c r="D78" s="5">
        <f t="shared" si="9"/>
        <v>8375</v>
      </c>
      <c r="E78" s="5">
        <f t="shared" si="5"/>
        <v>8375</v>
      </c>
      <c r="F78" s="5">
        <f t="shared" si="6"/>
        <v>70140625</v>
      </c>
      <c r="G78" s="8">
        <f t="shared" si="7"/>
        <v>3.7287848836173886E-2</v>
      </c>
    </row>
    <row r="79" spans="1:7" ht="15.75" customHeight="1" x14ac:dyDescent="0.25">
      <c r="A79" s="1" t="s">
        <v>79</v>
      </c>
      <c r="B79" s="4">
        <v>219618</v>
      </c>
      <c r="C79" s="5">
        <f t="shared" si="8"/>
        <v>224604</v>
      </c>
      <c r="D79" s="5">
        <f t="shared" si="9"/>
        <v>-4986</v>
      </c>
      <c r="E79" s="5">
        <f t="shared" si="5"/>
        <v>4986</v>
      </c>
      <c r="F79" s="5">
        <f t="shared" si="6"/>
        <v>24860196</v>
      </c>
      <c r="G79" s="8">
        <f t="shared" si="7"/>
        <v>2.2703057126465045E-2</v>
      </c>
    </row>
    <row r="80" spans="1:7" ht="15.75" customHeight="1" x14ac:dyDescent="0.25">
      <c r="A80" s="1" t="s">
        <v>80</v>
      </c>
      <c r="B80" s="4">
        <v>228160</v>
      </c>
      <c r="C80" s="5">
        <f t="shared" si="8"/>
        <v>219618</v>
      </c>
      <c r="D80" s="5">
        <f t="shared" si="9"/>
        <v>8542</v>
      </c>
      <c r="E80" s="5">
        <f t="shared" si="5"/>
        <v>8542</v>
      </c>
      <c r="F80" s="5">
        <f t="shared" si="6"/>
        <v>72965764</v>
      </c>
      <c r="G80" s="8">
        <f t="shared" si="7"/>
        <v>3.7438639551192143E-2</v>
      </c>
    </row>
    <row r="81" spans="1:7" ht="15.75" customHeight="1" x14ac:dyDescent="0.25">
      <c r="A81" s="1" t="s">
        <v>81</v>
      </c>
      <c r="B81" s="4">
        <v>239212</v>
      </c>
      <c r="C81" s="5">
        <f t="shared" si="8"/>
        <v>228160</v>
      </c>
      <c r="D81" s="5">
        <f t="shared" si="9"/>
        <v>11052</v>
      </c>
      <c r="E81" s="5">
        <f t="shared" si="5"/>
        <v>11052</v>
      </c>
      <c r="F81" s="5">
        <f t="shared" si="6"/>
        <v>122146704</v>
      </c>
      <c r="G81" s="8">
        <f t="shared" si="7"/>
        <v>4.6201695567112018E-2</v>
      </c>
    </row>
    <row r="82" spans="1:7" ht="15.75" customHeight="1" x14ac:dyDescent="0.25">
      <c r="A82" s="1" t="s">
        <v>82</v>
      </c>
      <c r="B82" s="4">
        <v>216838</v>
      </c>
      <c r="C82" s="5">
        <f t="shared" si="8"/>
        <v>239212</v>
      </c>
      <c r="D82" s="5">
        <f t="shared" si="9"/>
        <v>-22374</v>
      </c>
      <c r="E82" s="5">
        <f t="shared" si="5"/>
        <v>22374</v>
      </c>
      <c r="F82" s="5">
        <f t="shared" si="6"/>
        <v>500595876</v>
      </c>
      <c r="G82" s="8">
        <f t="shared" si="7"/>
        <v>0.10318302142613379</v>
      </c>
    </row>
    <row r="83" spans="1:7" ht="15.75" customHeight="1" x14ac:dyDescent="0.25">
      <c r="A83" s="1" t="s">
        <v>83</v>
      </c>
      <c r="B83" s="4">
        <v>220171</v>
      </c>
      <c r="C83" s="5">
        <f t="shared" si="8"/>
        <v>216838</v>
      </c>
      <c r="D83" s="5">
        <f t="shared" si="9"/>
        <v>3333</v>
      </c>
      <c r="E83" s="5">
        <f t="shared" si="5"/>
        <v>3333</v>
      </c>
      <c r="F83" s="5">
        <f t="shared" si="6"/>
        <v>11108889</v>
      </c>
      <c r="G83" s="8">
        <f t="shared" si="7"/>
        <v>1.5138233463989353E-2</v>
      </c>
    </row>
    <row r="84" spans="1:7" ht="15.75" customHeight="1" x14ac:dyDescent="0.25">
      <c r="A84" s="1" t="s">
        <v>84</v>
      </c>
      <c r="B84" s="4">
        <v>221130</v>
      </c>
      <c r="C84" s="5">
        <f t="shared" si="8"/>
        <v>220171</v>
      </c>
      <c r="D84" s="5">
        <f t="shared" si="9"/>
        <v>959</v>
      </c>
      <c r="E84" s="5">
        <f t="shared" si="5"/>
        <v>959</v>
      </c>
      <c r="F84" s="5">
        <f t="shared" si="6"/>
        <v>919681</v>
      </c>
      <c r="G84" s="8">
        <f t="shared" si="7"/>
        <v>4.3368154479265586E-3</v>
      </c>
    </row>
    <row r="85" spans="1:7" ht="15.75" customHeight="1" x14ac:dyDescent="0.25">
      <c r="A85" s="1" t="s">
        <v>85</v>
      </c>
      <c r="B85" s="4">
        <v>244965</v>
      </c>
      <c r="C85" s="5">
        <f t="shared" si="8"/>
        <v>221130</v>
      </c>
      <c r="D85" s="5">
        <f t="shared" si="9"/>
        <v>23835</v>
      </c>
      <c r="E85" s="5">
        <f t="shared" si="5"/>
        <v>23835</v>
      </c>
      <c r="F85" s="5">
        <f t="shared" si="6"/>
        <v>568107225</v>
      </c>
      <c r="G85" s="8">
        <f t="shared" si="7"/>
        <v>9.7299614230604375E-2</v>
      </c>
    </row>
    <row r="86" spans="1:7" ht="15.75" customHeight="1" x14ac:dyDescent="0.25">
      <c r="A86" s="1" t="s">
        <v>86</v>
      </c>
      <c r="B86" s="4">
        <v>236065</v>
      </c>
      <c r="C86" s="5">
        <f t="shared" si="8"/>
        <v>244965</v>
      </c>
      <c r="D86" s="5">
        <f t="shared" si="9"/>
        <v>-8900</v>
      </c>
      <c r="E86" s="5">
        <f t="shared" si="5"/>
        <v>8900</v>
      </c>
      <c r="F86" s="5">
        <f t="shared" si="6"/>
        <v>79210000</v>
      </c>
      <c r="G86" s="8">
        <f t="shared" si="7"/>
        <v>3.7701480524431827E-2</v>
      </c>
    </row>
    <row r="87" spans="1:7" ht="15.75" customHeight="1" x14ac:dyDescent="0.25">
      <c r="A87" s="1" t="s">
        <v>87</v>
      </c>
      <c r="B87" s="4">
        <v>229492</v>
      </c>
      <c r="C87" s="5">
        <f t="shared" si="8"/>
        <v>236065</v>
      </c>
      <c r="D87" s="5">
        <f t="shared" si="9"/>
        <v>-6573</v>
      </c>
      <c r="E87" s="5">
        <f t="shared" si="5"/>
        <v>6573</v>
      </c>
      <c r="F87" s="5">
        <f t="shared" si="6"/>
        <v>43204329</v>
      </c>
      <c r="G87" s="8">
        <f t="shared" si="7"/>
        <v>2.86415212730727E-2</v>
      </c>
    </row>
    <row r="88" spans="1:7" ht="15.75" customHeight="1" x14ac:dyDescent="0.25">
      <c r="A88" s="1" t="s">
        <v>88</v>
      </c>
      <c r="B88" s="4">
        <v>248383</v>
      </c>
      <c r="C88" s="5">
        <f t="shared" si="8"/>
        <v>229492</v>
      </c>
      <c r="D88" s="5">
        <f t="shared" si="9"/>
        <v>18891</v>
      </c>
      <c r="E88" s="5">
        <f t="shared" si="5"/>
        <v>18891</v>
      </c>
      <c r="F88" s="5">
        <f t="shared" si="6"/>
        <v>356869881</v>
      </c>
      <c r="G88" s="8">
        <f t="shared" si="7"/>
        <v>7.6055929753646584E-2</v>
      </c>
    </row>
    <row r="89" spans="1:7" ht="15.75" customHeight="1" x14ac:dyDescent="0.25">
      <c r="A89" s="1" t="s">
        <v>89</v>
      </c>
      <c r="B89" s="4">
        <v>228344</v>
      </c>
      <c r="C89" s="5">
        <f t="shared" si="8"/>
        <v>248383</v>
      </c>
      <c r="D89" s="5">
        <f t="shared" si="9"/>
        <v>-20039</v>
      </c>
      <c r="E89" s="5">
        <f t="shared" si="5"/>
        <v>20039</v>
      </c>
      <c r="F89" s="5">
        <f t="shared" si="6"/>
        <v>401561521</v>
      </c>
      <c r="G89" s="8">
        <f t="shared" si="7"/>
        <v>8.7757944154433665E-2</v>
      </c>
    </row>
    <row r="90" spans="1:7" ht="15.75" customHeight="1" x14ac:dyDescent="0.25">
      <c r="A90" s="1" t="s">
        <v>90</v>
      </c>
      <c r="B90" s="4">
        <v>245749</v>
      </c>
      <c r="C90" s="5">
        <f t="shared" si="8"/>
        <v>228344</v>
      </c>
      <c r="D90" s="5">
        <f t="shared" si="9"/>
        <v>17405</v>
      </c>
      <c r="E90" s="5">
        <f t="shared" si="5"/>
        <v>17405</v>
      </c>
      <c r="F90" s="5">
        <f t="shared" si="6"/>
        <v>302934025</v>
      </c>
      <c r="G90" s="8">
        <f t="shared" si="7"/>
        <v>7.0824296334878273E-2</v>
      </c>
    </row>
    <row r="91" spans="1:7" ht="15.75" customHeight="1" x14ac:dyDescent="0.25">
      <c r="A91" s="1" t="s">
        <v>91</v>
      </c>
      <c r="B91" s="4">
        <v>226802</v>
      </c>
      <c r="C91" s="5">
        <f t="shared" si="8"/>
        <v>245749</v>
      </c>
      <c r="D91" s="5">
        <f t="shared" si="9"/>
        <v>-18947</v>
      </c>
      <c r="E91" s="5">
        <f t="shared" si="5"/>
        <v>18947</v>
      </c>
      <c r="F91" s="5">
        <f t="shared" si="6"/>
        <v>358988809</v>
      </c>
      <c r="G91" s="8">
        <f t="shared" si="7"/>
        <v>8.353982769111383E-2</v>
      </c>
    </row>
    <row r="92" spans="1:7" ht="15.75" customHeight="1" x14ac:dyDescent="0.25">
      <c r="A92" s="1" t="s">
        <v>92</v>
      </c>
      <c r="B92" s="4">
        <v>250986</v>
      </c>
      <c r="C92" s="5">
        <f t="shared" si="8"/>
        <v>226802</v>
      </c>
      <c r="D92" s="5">
        <f t="shared" si="9"/>
        <v>24184</v>
      </c>
      <c r="E92" s="5">
        <f t="shared" si="5"/>
        <v>24184</v>
      </c>
      <c r="F92" s="5">
        <f t="shared" si="6"/>
        <v>584865856</v>
      </c>
      <c r="G92" s="8">
        <f t="shared" si="7"/>
        <v>9.6355972046249586E-2</v>
      </c>
    </row>
    <row r="93" spans="1:7" ht="15.75" customHeight="1" x14ac:dyDescent="0.25">
      <c r="A93" s="1" t="s">
        <v>93</v>
      </c>
      <c r="B93" s="4">
        <v>248482</v>
      </c>
      <c r="C93" s="5">
        <f t="shared" si="8"/>
        <v>250986</v>
      </c>
      <c r="D93" s="5">
        <f t="shared" si="9"/>
        <v>-2504</v>
      </c>
      <c r="E93" s="5">
        <f t="shared" si="5"/>
        <v>2504</v>
      </c>
      <c r="F93" s="5">
        <f t="shared" si="6"/>
        <v>6270016</v>
      </c>
      <c r="G93" s="8">
        <f t="shared" si="7"/>
        <v>1.0077188689724004E-2</v>
      </c>
    </row>
    <row r="94" spans="1:7" ht="15.75" customHeight="1" x14ac:dyDescent="0.25">
      <c r="A94" s="1" t="s">
        <v>94</v>
      </c>
      <c r="B94" s="4">
        <v>241213</v>
      </c>
      <c r="C94" s="5">
        <f t="shared" si="8"/>
        <v>248482</v>
      </c>
      <c r="D94" s="5">
        <f t="shared" si="9"/>
        <v>-7269</v>
      </c>
      <c r="E94" s="5">
        <f t="shared" si="5"/>
        <v>7269</v>
      </c>
      <c r="F94" s="5">
        <f t="shared" si="6"/>
        <v>52838361</v>
      </c>
      <c r="G94" s="8">
        <f t="shared" si="7"/>
        <v>3.0135191718522632E-2</v>
      </c>
    </row>
    <row r="95" spans="1:7" ht="15.75" customHeight="1" x14ac:dyDescent="0.25">
      <c r="A95" s="1" t="s">
        <v>95</v>
      </c>
      <c r="B95" s="4">
        <v>234666</v>
      </c>
      <c r="C95" s="5">
        <f t="shared" si="8"/>
        <v>241213</v>
      </c>
      <c r="D95" s="5">
        <f t="shared" si="9"/>
        <v>-6547</v>
      </c>
      <c r="E95" s="5">
        <f t="shared" si="5"/>
        <v>6547</v>
      </c>
      <c r="F95" s="5">
        <f t="shared" si="6"/>
        <v>42863209</v>
      </c>
      <c r="G95" s="8">
        <f t="shared" si="7"/>
        <v>2.7899226986440304E-2</v>
      </c>
    </row>
    <row r="96" spans="1:7" ht="15.75" customHeight="1" x14ac:dyDescent="0.25">
      <c r="A96" s="1" t="s">
        <v>96</v>
      </c>
      <c r="B96" s="4">
        <v>240691</v>
      </c>
      <c r="C96" s="5">
        <f t="shared" si="8"/>
        <v>234666</v>
      </c>
      <c r="D96" s="5">
        <f t="shared" si="9"/>
        <v>6025</v>
      </c>
      <c r="E96" s="5">
        <f t="shared" si="5"/>
        <v>6025</v>
      </c>
      <c r="F96" s="5">
        <f t="shared" si="6"/>
        <v>36300625</v>
      </c>
      <c r="G96" s="8">
        <f t="shared" si="7"/>
        <v>2.5032095092878421E-2</v>
      </c>
    </row>
    <row r="97" spans="1:7" ht="15.75" customHeight="1" x14ac:dyDescent="0.25">
      <c r="A97" s="1" t="s">
        <v>97</v>
      </c>
      <c r="B97" s="4">
        <v>242213</v>
      </c>
      <c r="C97" s="5">
        <f t="shared" si="8"/>
        <v>240691</v>
      </c>
      <c r="D97" s="5">
        <f t="shared" si="9"/>
        <v>1522</v>
      </c>
      <c r="E97" s="5">
        <f t="shared" si="5"/>
        <v>1522</v>
      </c>
      <c r="F97" s="5">
        <f t="shared" si="6"/>
        <v>2316484</v>
      </c>
      <c r="G97" s="8">
        <f t="shared" si="7"/>
        <v>6.2837254812912599E-3</v>
      </c>
    </row>
    <row r="98" spans="1:7" ht="15.75" customHeight="1" x14ac:dyDescent="0.25">
      <c r="A98" s="1" t="s">
        <v>98</v>
      </c>
      <c r="B98" s="4">
        <v>262811</v>
      </c>
      <c r="C98" s="5">
        <f t="shared" si="8"/>
        <v>242213</v>
      </c>
      <c r="D98" s="5">
        <f t="shared" si="9"/>
        <v>20598</v>
      </c>
      <c r="E98" s="5">
        <f t="shared" si="5"/>
        <v>20598</v>
      </c>
      <c r="F98" s="5">
        <f t="shared" si="6"/>
        <v>424277604</v>
      </c>
      <c r="G98" s="8">
        <f t="shared" si="7"/>
        <v>7.8375714867338131E-2</v>
      </c>
    </row>
    <row r="99" spans="1:7" ht="15.75" customHeight="1" x14ac:dyDescent="0.25">
      <c r="A99" s="1" t="s">
        <v>99</v>
      </c>
      <c r="B99" s="4">
        <v>220558</v>
      </c>
      <c r="C99" s="5">
        <f t="shared" si="8"/>
        <v>262811</v>
      </c>
      <c r="D99" s="5">
        <f t="shared" si="9"/>
        <v>-42253</v>
      </c>
      <c r="E99" s="5">
        <f t="shared" si="5"/>
        <v>42253</v>
      </c>
      <c r="F99" s="5">
        <f t="shared" si="6"/>
        <v>1785316009</v>
      </c>
      <c r="G99" s="8">
        <f t="shared" si="7"/>
        <v>0.19157319163213304</v>
      </c>
    </row>
    <row r="100" spans="1:7" ht="15.75" customHeight="1" x14ac:dyDescent="0.25">
      <c r="A100" s="1" t="s">
        <v>100</v>
      </c>
      <c r="B100" s="4">
        <v>253114</v>
      </c>
      <c r="C100" s="5">
        <f t="shared" si="8"/>
        <v>220558</v>
      </c>
      <c r="D100" s="5">
        <f t="shared" si="9"/>
        <v>32556</v>
      </c>
      <c r="E100" s="5">
        <f t="shared" si="5"/>
        <v>32556</v>
      </c>
      <c r="F100" s="5">
        <f t="shared" si="6"/>
        <v>1059893136</v>
      </c>
      <c r="G100" s="8">
        <f t="shared" si="7"/>
        <v>0.12862188579059239</v>
      </c>
    </row>
    <row r="101" spans="1:7" ht="15.75" customHeight="1" x14ac:dyDescent="0.25">
      <c r="A101" s="1" t="s">
        <v>101</v>
      </c>
      <c r="B101" s="4">
        <v>246132</v>
      </c>
      <c r="C101" s="5">
        <f t="shared" si="8"/>
        <v>253114</v>
      </c>
      <c r="D101" s="5">
        <f t="shared" si="9"/>
        <v>-6982</v>
      </c>
      <c r="E101" s="5">
        <f t="shared" si="5"/>
        <v>6982</v>
      </c>
      <c r="F101" s="5">
        <f t="shared" si="6"/>
        <v>48748324</v>
      </c>
      <c r="G101" s="8">
        <f t="shared" si="7"/>
        <v>2.8366892561714853E-2</v>
      </c>
    </row>
    <row r="102" spans="1:7" ht="15.75" customHeight="1" x14ac:dyDescent="0.25">
      <c r="A102" s="1" t="s">
        <v>102</v>
      </c>
      <c r="B102" s="4">
        <v>264554</v>
      </c>
      <c r="C102" s="5">
        <f t="shared" si="8"/>
        <v>246132</v>
      </c>
      <c r="D102" s="5">
        <f t="shared" si="9"/>
        <v>18422</v>
      </c>
      <c r="E102" s="5">
        <f t="shared" si="5"/>
        <v>18422</v>
      </c>
      <c r="F102" s="5">
        <f t="shared" si="6"/>
        <v>339370084</v>
      </c>
      <c r="G102" s="8">
        <f t="shared" si="7"/>
        <v>6.9634176765424077E-2</v>
      </c>
    </row>
    <row r="103" spans="1:7" ht="15.75" customHeight="1" x14ac:dyDescent="0.25">
      <c r="A103" s="1" t="s">
        <v>103</v>
      </c>
      <c r="B103" s="4">
        <v>242677</v>
      </c>
      <c r="C103" s="5">
        <f t="shared" si="8"/>
        <v>264554</v>
      </c>
      <c r="D103" s="5">
        <f t="shared" si="9"/>
        <v>-21877</v>
      </c>
      <c r="E103" s="5">
        <f t="shared" si="5"/>
        <v>21877</v>
      </c>
      <c r="F103" s="5">
        <f t="shared" si="6"/>
        <v>478603129</v>
      </c>
      <c r="G103" s="8">
        <f t="shared" si="7"/>
        <v>9.0148633780704396E-2</v>
      </c>
    </row>
    <row r="104" spans="1:7" ht="15.75" customHeight="1" x14ac:dyDescent="0.25">
      <c r="A104" s="1" t="s">
        <v>104</v>
      </c>
      <c r="B104" s="4">
        <v>245369</v>
      </c>
      <c r="C104" s="5">
        <f t="shared" si="8"/>
        <v>242677</v>
      </c>
      <c r="D104" s="5">
        <f t="shared" si="9"/>
        <v>2692</v>
      </c>
      <c r="E104" s="5">
        <f t="shared" si="5"/>
        <v>2692</v>
      </c>
      <c r="F104" s="5">
        <f t="shared" si="6"/>
        <v>7246864</v>
      </c>
      <c r="G104" s="8">
        <f t="shared" si="7"/>
        <v>1.097123108461134E-2</v>
      </c>
    </row>
    <row r="105" spans="1:7" ht="15.75" customHeight="1" x14ac:dyDescent="0.25">
      <c r="A105" s="1" t="s">
        <v>105</v>
      </c>
      <c r="B105" s="4">
        <v>245611</v>
      </c>
      <c r="C105" s="5">
        <f t="shared" si="8"/>
        <v>245369</v>
      </c>
      <c r="D105" s="5">
        <f t="shared" si="9"/>
        <v>242</v>
      </c>
      <c r="E105" s="5">
        <f t="shared" si="5"/>
        <v>242</v>
      </c>
      <c r="F105" s="5">
        <f t="shared" si="6"/>
        <v>58564</v>
      </c>
      <c r="G105" s="8">
        <f t="shared" si="7"/>
        <v>9.8529788975249477E-4</v>
      </c>
    </row>
    <row r="106" spans="1:7" ht="15.75" customHeight="1" x14ac:dyDescent="0.25">
      <c r="A106" s="1" t="s">
        <v>106</v>
      </c>
      <c r="B106" s="4">
        <v>219708</v>
      </c>
      <c r="C106" s="5">
        <f t="shared" si="8"/>
        <v>245611</v>
      </c>
      <c r="D106" s="5">
        <f t="shared" si="9"/>
        <v>-25903</v>
      </c>
      <c r="E106" s="5">
        <f t="shared" si="5"/>
        <v>25903</v>
      </c>
      <c r="F106" s="5">
        <f t="shared" si="6"/>
        <v>670965409</v>
      </c>
      <c r="G106" s="8">
        <f t="shared" si="7"/>
        <v>0.11789739108270977</v>
      </c>
    </row>
    <row r="107" spans="1:7" ht="15.75" customHeight="1" x14ac:dyDescent="0.25">
      <c r="A107" s="1" t="s">
        <v>107</v>
      </c>
      <c r="B107" s="4">
        <v>238109</v>
      </c>
      <c r="C107" s="5">
        <f t="shared" si="8"/>
        <v>219708</v>
      </c>
      <c r="D107" s="5">
        <f t="shared" si="9"/>
        <v>18401</v>
      </c>
      <c r="E107" s="5">
        <f t="shared" si="5"/>
        <v>18401</v>
      </c>
      <c r="F107" s="5">
        <f t="shared" si="6"/>
        <v>338596801</v>
      </c>
      <c r="G107" s="8">
        <f t="shared" si="7"/>
        <v>7.727973323141922E-2</v>
      </c>
    </row>
    <row r="108" spans="1:7" ht="15.75" customHeight="1" x14ac:dyDescent="0.25">
      <c r="A108" s="1" t="s">
        <v>108</v>
      </c>
      <c r="B108" s="4">
        <v>230230</v>
      </c>
      <c r="C108" s="5">
        <f t="shared" si="8"/>
        <v>238109</v>
      </c>
      <c r="D108" s="5">
        <f t="shared" si="9"/>
        <v>-7879</v>
      </c>
      <c r="E108" s="5">
        <f t="shared" si="5"/>
        <v>7879</v>
      </c>
      <c r="F108" s="5">
        <f t="shared" si="6"/>
        <v>62078641</v>
      </c>
      <c r="G108" s="8">
        <f t="shared" si="7"/>
        <v>3.4222299439690747E-2</v>
      </c>
    </row>
    <row r="109" spans="1:7" ht="15.75" customHeight="1" x14ac:dyDescent="0.25">
      <c r="A109" s="1" t="s">
        <v>109</v>
      </c>
      <c r="B109" s="4">
        <v>241245</v>
      </c>
      <c r="C109" s="5">
        <f t="shared" si="8"/>
        <v>230230</v>
      </c>
      <c r="D109" s="5">
        <f t="shared" si="9"/>
        <v>11015</v>
      </c>
      <c r="E109" s="5">
        <f t="shared" si="5"/>
        <v>11015</v>
      </c>
      <c r="F109" s="5">
        <f t="shared" si="6"/>
        <v>121330225</v>
      </c>
      <c r="G109" s="8">
        <f t="shared" si="7"/>
        <v>4.5658977388132398E-2</v>
      </c>
    </row>
    <row r="110" spans="1:7" ht="15.75" customHeight="1" x14ac:dyDescent="0.25">
      <c r="A110" s="1" t="s">
        <v>110</v>
      </c>
      <c r="B110" s="4">
        <v>248552</v>
      </c>
      <c r="C110" s="5">
        <f t="shared" si="8"/>
        <v>241245</v>
      </c>
      <c r="D110" s="5">
        <f t="shared" si="9"/>
        <v>7307</v>
      </c>
      <c r="E110" s="5">
        <f t="shared" si="5"/>
        <v>7307</v>
      </c>
      <c r="F110" s="5">
        <f t="shared" si="6"/>
        <v>53392249</v>
      </c>
      <c r="G110" s="8">
        <f t="shared" si="7"/>
        <v>2.9398274807686118E-2</v>
      </c>
    </row>
    <row r="111" spans="1:7" ht="15.75" customHeight="1" x14ac:dyDescent="0.25">
      <c r="A111" s="1" t="s">
        <v>111</v>
      </c>
      <c r="B111" s="4">
        <v>209942</v>
      </c>
      <c r="C111" s="5">
        <f t="shared" si="8"/>
        <v>248552</v>
      </c>
      <c r="D111" s="5">
        <f t="shared" si="9"/>
        <v>-38610</v>
      </c>
      <c r="E111" s="5">
        <f t="shared" si="5"/>
        <v>38610</v>
      </c>
      <c r="F111" s="5">
        <f t="shared" si="6"/>
        <v>1490732100</v>
      </c>
      <c r="G111" s="8">
        <f t="shared" si="7"/>
        <v>0.18390793647769385</v>
      </c>
    </row>
    <row r="112" spans="1:7" ht="15.75" customHeight="1" x14ac:dyDescent="0.25">
      <c r="A112" s="1" t="s">
        <v>112</v>
      </c>
      <c r="B112" s="4">
        <v>236216</v>
      </c>
      <c r="C112" s="5">
        <f t="shared" si="8"/>
        <v>209942</v>
      </c>
      <c r="D112" s="5">
        <f t="shared" si="9"/>
        <v>26274</v>
      </c>
      <c r="E112" s="5">
        <f t="shared" si="5"/>
        <v>26274</v>
      </c>
      <c r="F112" s="5">
        <f t="shared" si="6"/>
        <v>690323076</v>
      </c>
      <c r="G112" s="8">
        <f t="shared" si="7"/>
        <v>0.11122870593016561</v>
      </c>
    </row>
    <row r="113" spans="1:7" ht="15.75" customHeight="1" x14ac:dyDescent="0.25">
      <c r="A113" s="1" t="s">
        <v>113</v>
      </c>
      <c r="B113" s="4">
        <v>247608</v>
      </c>
      <c r="C113" s="5">
        <f t="shared" si="8"/>
        <v>236216</v>
      </c>
      <c r="D113" s="5">
        <f t="shared" si="9"/>
        <v>11392</v>
      </c>
      <c r="E113" s="5">
        <f t="shared" si="5"/>
        <v>11392</v>
      </c>
      <c r="F113" s="5">
        <f t="shared" si="6"/>
        <v>129777664</v>
      </c>
      <c r="G113" s="8">
        <f t="shared" si="7"/>
        <v>4.6008206519983198E-2</v>
      </c>
    </row>
    <row r="114" spans="1:7" ht="15.75" customHeight="1" x14ac:dyDescent="0.25">
      <c r="A114" s="1" t="s">
        <v>114</v>
      </c>
      <c r="B114" s="4">
        <v>242857</v>
      </c>
      <c r="C114" s="5">
        <f t="shared" si="8"/>
        <v>247608</v>
      </c>
      <c r="D114" s="5">
        <f t="shared" si="9"/>
        <v>-4751</v>
      </c>
      <c r="E114" s="5">
        <f t="shared" si="5"/>
        <v>4751</v>
      </c>
      <c r="F114" s="5">
        <f t="shared" si="6"/>
        <v>22572001</v>
      </c>
      <c r="G114" s="8">
        <f t="shared" si="7"/>
        <v>1.9562952684089814E-2</v>
      </c>
    </row>
    <row r="115" spans="1:7" ht="15.75" customHeight="1" x14ac:dyDescent="0.25">
      <c r="A115" s="1" t="s">
        <v>115</v>
      </c>
      <c r="B115" s="4">
        <v>254283</v>
      </c>
      <c r="C115" s="5">
        <f t="shared" si="8"/>
        <v>242857</v>
      </c>
      <c r="D115" s="5">
        <f t="shared" si="9"/>
        <v>11426</v>
      </c>
      <c r="E115" s="5">
        <f t="shared" si="5"/>
        <v>11426</v>
      </c>
      <c r="F115" s="5">
        <f t="shared" si="6"/>
        <v>130553476</v>
      </c>
      <c r="G115" s="8">
        <f t="shared" si="7"/>
        <v>4.4934187499754211E-2</v>
      </c>
    </row>
    <row r="116" spans="1:7" ht="15.75" customHeight="1" x14ac:dyDescent="0.25">
      <c r="A116" s="1" t="s">
        <v>116</v>
      </c>
      <c r="B116" s="4">
        <v>246671</v>
      </c>
      <c r="C116" s="5">
        <f t="shared" si="8"/>
        <v>254283</v>
      </c>
      <c r="D116" s="5">
        <f t="shared" si="9"/>
        <v>-7612</v>
      </c>
      <c r="E116" s="5">
        <f t="shared" si="5"/>
        <v>7612</v>
      </c>
      <c r="F116" s="5">
        <f t="shared" si="6"/>
        <v>57942544</v>
      </c>
      <c r="G116" s="8">
        <f t="shared" si="7"/>
        <v>3.0858917343343967E-2</v>
      </c>
    </row>
    <row r="117" spans="1:7" ht="15.75" customHeight="1" x14ac:dyDescent="0.25">
      <c r="A117" s="1" t="s">
        <v>117</v>
      </c>
      <c r="B117" s="4">
        <v>247656</v>
      </c>
      <c r="C117" s="5">
        <f t="shared" si="8"/>
        <v>246671</v>
      </c>
      <c r="D117" s="5">
        <f t="shared" si="9"/>
        <v>985</v>
      </c>
      <c r="E117" s="5">
        <f t="shared" si="5"/>
        <v>985</v>
      </c>
      <c r="F117" s="5">
        <f t="shared" si="6"/>
        <v>970225</v>
      </c>
      <c r="G117" s="8">
        <f t="shared" si="7"/>
        <v>3.9772910811771162E-3</v>
      </c>
    </row>
    <row r="118" spans="1:7" ht="15.75" customHeight="1" x14ac:dyDescent="0.25">
      <c r="A118" s="1" t="s">
        <v>118</v>
      </c>
      <c r="B118" s="4">
        <v>227795</v>
      </c>
      <c r="C118" s="5">
        <f t="shared" si="8"/>
        <v>247656</v>
      </c>
      <c r="D118" s="5">
        <f t="shared" si="9"/>
        <v>-19861</v>
      </c>
      <c r="E118" s="5">
        <f t="shared" si="5"/>
        <v>19861</v>
      </c>
      <c r="F118" s="5">
        <f t="shared" si="6"/>
        <v>394459321</v>
      </c>
      <c r="G118" s="8">
        <f t="shared" si="7"/>
        <v>8.7188041879760314E-2</v>
      </c>
    </row>
    <row r="119" spans="1:7" ht="15.75" customHeight="1" x14ac:dyDescent="0.25">
      <c r="A119" s="1" t="s">
        <v>119</v>
      </c>
      <c r="B119" s="4">
        <v>227975</v>
      </c>
      <c r="C119" s="5">
        <f t="shared" si="8"/>
        <v>227795</v>
      </c>
      <c r="D119" s="5">
        <f t="shared" si="9"/>
        <v>180</v>
      </c>
      <c r="E119" s="5">
        <f t="shared" si="5"/>
        <v>180</v>
      </c>
      <c r="F119" s="5">
        <f t="shared" si="6"/>
        <v>32400</v>
      </c>
      <c r="G119" s="8">
        <f t="shared" si="7"/>
        <v>7.8956025880030705E-4</v>
      </c>
    </row>
    <row r="120" spans="1:7" ht="15.75" customHeight="1" x14ac:dyDescent="0.25">
      <c r="A120" s="1" t="s">
        <v>120</v>
      </c>
      <c r="B120" s="4">
        <v>226251</v>
      </c>
      <c r="C120" s="5">
        <f t="shared" si="8"/>
        <v>227975</v>
      </c>
      <c r="D120" s="5">
        <f t="shared" si="9"/>
        <v>-1724</v>
      </c>
      <c r="E120" s="5">
        <f t="shared" si="5"/>
        <v>1724</v>
      </c>
      <c r="F120" s="5">
        <f t="shared" si="6"/>
        <v>2972176</v>
      </c>
      <c r="G120" s="8">
        <f t="shared" si="7"/>
        <v>7.6198558238416625E-3</v>
      </c>
    </row>
    <row r="121" spans="1:7" ht="15.75" customHeight="1" x14ac:dyDescent="0.25">
      <c r="A121" s="1" t="s">
        <v>121</v>
      </c>
      <c r="B121" s="4">
        <v>219240</v>
      </c>
      <c r="C121" s="5">
        <f t="shared" si="8"/>
        <v>226251</v>
      </c>
      <c r="D121" s="5">
        <f t="shared" si="9"/>
        <v>-7011</v>
      </c>
      <c r="E121" s="5">
        <f t="shared" si="5"/>
        <v>7011</v>
      </c>
      <c r="F121" s="5">
        <f t="shared" si="6"/>
        <v>49154121</v>
      </c>
      <c r="G121" s="8">
        <f t="shared" si="7"/>
        <v>3.1978653530377668E-2</v>
      </c>
    </row>
    <row r="122" spans="1:7" ht="15.75" customHeight="1" x14ac:dyDescent="0.25">
      <c r="A122" s="1" t="s">
        <v>122</v>
      </c>
      <c r="B122" s="4">
        <v>234307</v>
      </c>
      <c r="C122" s="5">
        <f t="shared" si="8"/>
        <v>219240</v>
      </c>
      <c r="D122" s="5">
        <f t="shared" si="9"/>
        <v>15067</v>
      </c>
      <c r="E122" s="5">
        <f t="shared" si="5"/>
        <v>15067</v>
      </c>
      <c r="F122" s="5">
        <f t="shared" si="6"/>
        <v>227014489</v>
      </c>
      <c r="G122" s="8">
        <f t="shared" si="7"/>
        <v>6.4304523552433351E-2</v>
      </c>
    </row>
    <row r="123" spans="1:7" ht="15.75" customHeight="1" x14ac:dyDescent="0.25">
      <c r="A123" s="1" t="s">
        <v>123</v>
      </c>
      <c r="B123" s="4">
        <v>178257</v>
      </c>
      <c r="C123" s="5">
        <f t="shared" si="8"/>
        <v>234307</v>
      </c>
      <c r="D123" s="5">
        <f t="shared" si="9"/>
        <v>-56050</v>
      </c>
      <c r="E123" s="5">
        <f t="shared" si="5"/>
        <v>56050</v>
      </c>
      <c r="F123" s="5">
        <f t="shared" si="6"/>
        <v>3141602500</v>
      </c>
      <c r="G123" s="8">
        <f t="shared" si="7"/>
        <v>0.31443365477933544</v>
      </c>
    </row>
    <row r="124" spans="1:7" ht="15.75" customHeight="1" x14ac:dyDescent="0.25">
      <c r="A124" s="1" t="s">
        <v>124</v>
      </c>
      <c r="B124" s="4">
        <v>210276</v>
      </c>
      <c r="C124" s="5">
        <f t="shared" si="8"/>
        <v>178257</v>
      </c>
      <c r="D124" s="5">
        <f t="shared" si="9"/>
        <v>32019</v>
      </c>
      <c r="E124" s="5">
        <f t="shared" si="5"/>
        <v>32019</v>
      </c>
      <c r="F124" s="5">
        <f t="shared" si="6"/>
        <v>1025216361</v>
      </c>
      <c r="G124" s="8">
        <f t="shared" si="7"/>
        <v>0.15227130057638533</v>
      </c>
    </row>
    <row r="125" spans="1:7" ht="15.75" customHeight="1" x14ac:dyDescent="0.25">
      <c r="A125" s="1" t="s">
        <v>125</v>
      </c>
      <c r="B125" s="4">
        <v>209958</v>
      </c>
      <c r="C125" s="5">
        <f t="shared" si="8"/>
        <v>210276</v>
      </c>
      <c r="D125" s="5">
        <f t="shared" si="9"/>
        <v>-318</v>
      </c>
      <c r="E125" s="5">
        <f t="shared" si="5"/>
        <v>318</v>
      </c>
      <c r="F125" s="5">
        <f t="shared" si="6"/>
        <v>101124</v>
      </c>
      <c r="G125" s="8">
        <f t="shared" si="7"/>
        <v>1.5145886320121168E-3</v>
      </c>
    </row>
    <row r="126" spans="1:7" ht="15.75" customHeight="1" x14ac:dyDescent="0.25">
      <c r="A126" s="1" t="s">
        <v>126</v>
      </c>
      <c r="B126" s="4">
        <v>221259</v>
      </c>
      <c r="C126" s="5">
        <f t="shared" si="8"/>
        <v>209958</v>
      </c>
      <c r="D126" s="5">
        <f t="shared" si="9"/>
        <v>11301</v>
      </c>
      <c r="E126" s="5">
        <f t="shared" si="5"/>
        <v>11301</v>
      </c>
      <c r="F126" s="5">
        <f t="shared" si="6"/>
        <v>127712601</v>
      </c>
      <c r="G126" s="8">
        <f t="shared" si="7"/>
        <v>5.1075888438436405E-2</v>
      </c>
    </row>
    <row r="127" spans="1:7" ht="15.75" customHeight="1" x14ac:dyDescent="0.25">
      <c r="A127" s="1" t="s">
        <v>127</v>
      </c>
      <c r="B127" s="4">
        <v>214563</v>
      </c>
      <c r="C127" s="5">
        <f t="shared" si="8"/>
        <v>221259</v>
      </c>
      <c r="D127" s="5">
        <f t="shared" si="9"/>
        <v>-6696</v>
      </c>
      <c r="E127" s="5">
        <f t="shared" si="5"/>
        <v>6696</v>
      </c>
      <c r="F127" s="5">
        <f t="shared" si="6"/>
        <v>44836416</v>
      </c>
      <c r="G127" s="8">
        <f t="shared" si="7"/>
        <v>3.1207617343157953E-2</v>
      </c>
    </row>
    <row r="128" spans="1:7" ht="15.75" customHeight="1" x14ac:dyDescent="0.25">
      <c r="A128" s="1" t="s">
        <v>128</v>
      </c>
      <c r="B128" s="4">
        <v>215083</v>
      </c>
      <c r="C128" s="5">
        <f t="shared" si="8"/>
        <v>214563</v>
      </c>
      <c r="D128" s="5">
        <f t="shared" si="9"/>
        <v>520</v>
      </c>
      <c r="E128" s="5">
        <f t="shared" si="5"/>
        <v>520</v>
      </c>
      <c r="F128" s="5">
        <f t="shared" si="6"/>
        <v>270400</v>
      </c>
      <c r="G128" s="8">
        <f t="shared" si="7"/>
        <v>2.4176713175843743E-3</v>
      </c>
    </row>
    <row r="129" spans="1:7" ht="15.75" customHeight="1" x14ac:dyDescent="0.25">
      <c r="A129" s="1" t="s">
        <v>129</v>
      </c>
      <c r="B129" s="4">
        <v>215273</v>
      </c>
      <c r="C129" s="5">
        <f t="shared" si="8"/>
        <v>215083</v>
      </c>
      <c r="D129" s="5">
        <f t="shared" si="9"/>
        <v>190</v>
      </c>
      <c r="E129" s="5">
        <f t="shared" si="5"/>
        <v>190</v>
      </c>
      <c r="F129" s="5">
        <f t="shared" si="6"/>
        <v>36100</v>
      </c>
      <c r="G129" s="8">
        <f t="shared" si="7"/>
        <v>8.8260023319227212E-4</v>
      </c>
    </row>
    <row r="130" spans="1:7" ht="15.75" customHeight="1" x14ac:dyDescent="0.25">
      <c r="A130" s="1" t="s">
        <v>130</v>
      </c>
      <c r="B130" s="4">
        <v>194485</v>
      </c>
      <c r="C130" s="5">
        <f t="shared" si="8"/>
        <v>215273</v>
      </c>
      <c r="D130" s="5">
        <f t="shared" si="9"/>
        <v>-20788</v>
      </c>
      <c r="E130" s="5">
        <f t="shared" si="5"/>
        <v>20788</v>
      </c>
      <c r="F130" s="5">
        <f t="shared" si="6"/>
        <v>432140944</v>
      </c>
      <c r="G130" s="8">
        <f t="shared" si="7"/>
        <v>0.10688742062369849</v>
      </c>
    </row>
    <row r="131" spans="1:7" ht="15.75" customHeight="1" x14ac:dyDescent="0.25">
      <c r="A131" s="1" t="s">
        <v>131</v>
      </c>
      <c r="B131" s="4">
        <v>193493</v>
      </c>
      <c r="C131" s="5">
        <f t="shared" si="8"/>
        <v>194485</v>
      </c>
      <c r="D131" s="5">
        <f t="shared" si="9"/>
        <v>-992</v>
      </c>
      <c r="E131" s="5">
        <f t="shared" si="5"/>
        <v>992</v>
      </c>
      <c r="F131" s="5">
        <f t="shared" si="6"/>
        <v>984064</v>
      </c>
      <c r="G131" s="8">
        <f t="shared" si="7"/>
        <v>5.126800452729556E-3</v>
      </c>
    </row>
    <row r="132" spans="1:7" ht="15.75" customHeight="1" x14ac:dyDescent="0.25">
      <c r="A132" s="1" t="s">
        <v>132</v>
      </c>
      <c r="B132" s="4">
        <v>174531</v>
      </c>
      <c r="C132" s="5">
        <f t="shared" si="8"/>
        <v>193493</v>
      </c>
      <c r="D132" s="5">
        <f t="shared" si="9"/>
        <v>-18962</v>
      </c>
      <c r="E132" s="5">
        <f t="shared" ref="E132:E168" si="10">ABS(D132)</f>
        <v>18962</v>
      </c>
      <c r="F132" s="5">
        <f t="shared" ref="F132:F168" si="11">E132^2</f>
        <v>359557444</v>
      </c>
      <c r="G132" s="8">
        <f t="shared" ref="G132:G168" si="12">E132/B132</f>
        <v>0.10864545553511984</v>
      </c>
    </row>
    <row r="133" spans="1:7" ht="15.75" customHeight="1" x14ac:dyDescent="0.25">
      <c r="A133" s="1" t="s">
        <v>133</v>
      </c>
      <c r="B133" s="4">
        <v>211837</v>
      </c>
      <c r="C133" s="5">
        <f t="shared" ref="C133:C168" si="13">B132</f>
        <v>174531</v>
      </c>
      <c r="D133" s="5">
        <f t="shared" ref="D133:D168" si="14">B133-C133</f>
        <v>37306</v>
      </c>
      <c r="E133" s="5">
        <f t="shared" si="10"/>
        <v>37306</v>
      </c>
      <c r="F133" s="5">
        <f t="shared" si="11"/>
        <v>1391737636</v>
      </c>
      <c r="G133" s="8">
        <f t="shared" si="12"/>
        <v>0.17610710121461312</v>
      </c>
    </row>
    <row r="134" spans="1:7" ht="15.75" customHeight="1" x14ac:dyDescent="0.25">
      <c r="A134" s="1" t="s">
        <v>134</v>
      </c>
      <c r="B134" s="4">
        <v>198663</v>
      </c>
      <c r="C134" s="5">
        <f t="shared" si="13"/>
        <v>211837</v>
      </c>
      <c r="D134" s="5">
        <f t="shared" si="14"/>
        <v>-13174</v>
      </c>
      <c r="E134" s="5">
        <f t="shared" si="10"/>
        <v>13174</v>
      </c>
      <c r="F134" s="5">
        <f t="shared" si="11"/>
        <v>173554276</v>
      </c>
      <c r="G134" s="8">
        <f t="shared" si="12"/>
        <v>6.6313304440182616E-2</v>
      </c>
    </row>
    <row r="135" spans="1:7" ht="15.75" customHeight="1" x14ac:dyDescent="0.25">
      <c r="A135" s="1" t="s">
        <v>135</v>
      </c>
      <c r="B135" s="4">
        <v>189060</v>
      </c>
      <c r="C135" s="5">
        <f t="shared" si="13"/>
        <v>198663</v>
      </c>
      <c r="D135" s="5">
        <f t="shared" si="14"/>
        <v>-9603</v>
      </c>
      <c r="E135" s="5">
        <f t="shared" si="10"/>
        <v>9603</v>
      </c>
      <c r="F135" s="5">
        <f t="shared" si="11"/>
        <v>92217609</v>
      </c>
      <c r="G135" s="8">
        <f t="shared" si="12"/>
        <v>5.0793398920977464E-2</v>
      </c>
    </row>
    <row r="136" spans="1:7" ht="15.75" customHeight="1" x14ac:dyDescent="0.25">
      <c r="A136" s="1" t="s">
        <v>136</v>
      </c>
      <c r="B136" s="4">
        <v>195181</v>
      </c>
      <c r="C136" s="5">
        <f t="shared" si="13"/>
        <v>189060</v>
      </c>
      <c r="D136" s="5">
        <f t="shared" si="14"/>
        <v>6121</v>
      </c>
      <c r="E136" s="5">
        <f t="shared" si="10"/>
        <v>6121</v>
      </c>
      <c r="F136" s="5">
        <f t="shared" si="11"/>
        <v>37466641</v>
      </c>
      <c r="G136" s="8">
        <f t="shared" si="12"/>
        <v>3.1360634487988072E-2</v>
      </c>
    </row>
    <row r="137" spans="1:7" ht="15.75" customHeight="1" x14ac:dyDescent="0.25">
      <c r="A137" s="1" t="s">
        <v>137</v>
      </c>
      <c r="B137" s="4">
        <v>165586</v>
      </c>
      <c r="C137" s="5">
        <f t="shared" si="13"/>
        <v>195181</v>
      </c>
      <c r="D137" s="5">
        <f t="shared" si="14"/>
        <v>-29595</v>
      </c>
      <c r="E137" s="5">
        <f t="shared" si="10"/>
        <v>29595</v>
      </c>
      <c r="F137" s="5">
        <f t="shared" si="11"/>
        <v>875864025</v>
      </c>
      <c r="G137" s="8">
        <f t="shared" si="12"/>
        <v>0.17872887804524537</v>
      </c>
    </row>
    <row r="138" spans="1:7" ht="15.75" customHeight="1" x14ac:dyDescent="0.25">
      <c r="A138" s="1" t="s">
        <v>138</v>
      </c>
      <c r="B138" s="4">
        <v>188693</v>
      </c>
      <c r="C138" s="5">
        <f t="shared" si="13"/>
        <v>165586</v>
      </c>
      <c r="D138" s="5">
        <f t="shared" si="14"/>
        <v>23107</v>
      </c>
      <c r="E138" s="5">
        <f t="shared" si="10"/>
        <v>23107</v>
      </c>
      <c r="F138" s="5">
        <f t="shared" si="11"/>
        <v>533933449</v>
      </c>
      <c r="G138" s="8">
        <f t="shared" si="12"/>
        <v>0.12245817279920294</v>
      </c>
    </row>
    <row r="139" spans="1:7" ht="15.75" customHeight="1" x14ac:dyDescent="0.25">
      <c r="A139" s="1" t="s">
        <v>139</v>
      </c>
      <c r="B139" s="4">
        <v>191919</v>
      </c>
      <c r="C139" s="5">
        <f t="shared" si="13"/>
        <v>188693</v>
      </c>
      <c r="D139" s="5">
        <f t="shared" si="14"/>
        <v>3226</v>
      </c>
      <c r="E139" s="5">
        <f t="shared" si="10"/>
        <v>3226</v>
      </c>
      <c r="F139" s="5">
        <f t="shared" si="11"/>
        <v>10407076</v>
      </c>
      <c r="G139" s="8">
        <f t="shared" si="12"/>
        <v>1.6809174703911547E-2</v>
      </c>
    </row>
    <row r="140" spans="1:7" ht="15.75" customHeight="1" x14ac:dyDescent="0.25">
      <c r="A140" s="1" t="s">
        <v>140</v>
      </c>
      <c r="B140" s="4">
        <v>183087</v>
      </c>
      <c r="C140" s="5">
        <f t="shared" si="13"/>
        <v>191919</v>
      </c>
      <c r="D140" s="5">
        <f t="shared" si="14"/>
        <v>-8832</v>
      </c>
      <c r="E140" s="5">
        <f t="shared" si="10"/>
        <v>8832</v>
      </c>
      <c r="F140" s="5">
        <f t="shared" si="11"/>
        <v>78004224</v>
      </c>
      <c r="G140" s="8">
        <f t="shared" si="12"/>
        <v>4.8239361614969931E-2</v>
      </c>
    </row>
    <row r="141" spans="1:7" ht="15.75" customHeight="1" x14ac:dyDescent="0.25">
      <c r="A141" s="1" t="s">
        <v>141</v>
      </c>
      <c r="B141" s="4">
        <v>168406</v>
      </c>
      <c r="C141" s="5">
        <f t="shared" si="13"/>
        <v>183087</v>
      </c>
      <c r="D141" s="5">
        <f t="shared" si="14"/>
        <v>-14681</v>
      </c>
      <c r="E141" s="5">
        <f t="shared" si="10"/>
        <v>14681</v>
      </c>
      <c r="F141" s="5">
        <f t="shared" si="11"/>
        <v>215531761</v>
      </c>
      <c r="G141" s="8">
        <f t="shared" si="12"/>
        <v>8.7176228875455744E-2</v>
      </c>
    </row>
    <row r="142" spans="1:7" ht="15.75" customHeight="1" x14ac:dyDescent="0.25">
      <c r="A142" s="1" t="s">
        <v>142</v>
      </c>
      <c r="B142" s="4">
        <v>161926</v>
      </c>
      <c r="C142" s="5">
        <f t="shared" si="13"/>
        <v>168406</v>
      </c>
      <c r="D142" s="5">
        <f t="shared" si="14"/>
        <v>-6480</v>
      </c>
      <c r="E142" s="5">
        <f t="shared" si="10"/>
        <v>6480</v>
      </c>
      <c r="F142" s="5">
        <f t="shared" si="11"/>
        <v>41990400</v>
      </c>
      <c r="G142" s="8">
        <f t="shared" si="12"/>
        <v>4.0018279955041189E-2</v>
      </c>
    </row>
    <row r="143" spans="1:7" ht="15.75" customHeight="1" x14ac:dyDescent="0.25">
      <c r="A143" s="1" t="s">
        <v>143</v>
      </c>
      <c r="B143" s="4">
        <v>164494</v>
      </c>
      <c r="C143" s="5">
        <f t="shared" si="13"/>
        <v>161926</v>
      </c>
      <c r="D143" s="5">
        <f t="shared" si="14"/>
        <v>2568</v>
      </c>
      <c r="E143" s="5">
        <f t="shared" si="10"/>
        <v>2568</v>
      </c>
      <c r="F143" s="5">
        <f t="shared" si="11"/>
        <v>6594624</v>
      </c>
      <c r="G143" s="8">
        <f t="shared" si="12"/>
        <v>1.5611511666079006E-2</v>
      </c>
    </row>
    <row r="144" spans="1:7" ht="15.75" customHeight="1" x14ac:dyDescent="0.25">
      <c r="A144" s="1" t="s">
        <v>144</v>
      </c>
      <c r="B144" s="4">
        <v>168655</v>
      </c>
      <c r="C144" s="5">
        <f t="shared" si="13"/>
        <v>164494</v>
      </c>
      <c r="D144" s="5">
        <f t="shared" si="14"/>
        <v>4161</v>
      </c>
      <c r="E144" s="5">
        <f t="shared" si="10"/>
        <v>4161</v>
      </c>
      <c r="F144" s="5">
        <f t="shared" si="11"/>
        <v>17313921</v>
      </c>
      <c r="G144" s="8">
        <f t="shared" si="12"/>
        <v>2.4671667012540394E-2</v>
      </c>
    </row>
    <row r="145" spans="1:7" ht="15.75" customHeight="1" x14ac:dyDescent="0.25">
      <c r="A145" s="1" t="s">
        <v>145</v>
      </c>
      <c r="B145" s="4">
        <v>178597</v>
      </c>
      <c r="C145" s="5">
        <f t="shared" si="13"/>
        <v>168655</v>
      </c>
      <c r="D145" s="5">
        <f t="shared" si="14"/>
        <v>9942</v>
      </c>
      <c r="E145" s="5">
        <f t="shared" si="10"/>
        <v>9942</v>
      </c>
      <c r="F145" s="5">
        <f t="shared" si="11"/>
        <v>98843364</v>
      </c>
      <c r="G145" s="8">
        <f t="shared" si="12"/>
        <v>5.5667228452885548E-2</v>
      </c>
    </row>
    <row r="146" spans="1:7" ht="15.75" customHeight="1" x14ac:dyDescent="0.25">
      <c r="A146" s="1" t="s">
        <v>146</v>
      </c>
      <c r="B146" s="4">
        <v>181197</v>
      </c>
      <c r="C146" s="5">
        <f t="shared" si="13"/>
        <v>178597</v>
      </c>
      <c r="D146" s="5">
        <f t="shared" si="14"/>
        <v>2600</v>
      </c>
      <c r="E146" s="5">
        <f t="shared" si="10"/>
        <v>2600</v>
      </c>
      <c r="F146" s="5">
        <f t="shared" si="11"/>
        <v>6760000</v>
      </c>
      <c r="G146" s="8">
        <f t="shared" si="12"/>
        <v>1.4349023438577902E-2</v>
      </c>
    </row>
    <row r="147" spans="1:7" ht="15.75" customHeight="1" x14ac:dyDescent="0.25">
      <c r="A147" s="1" t="s">
        <v>147</v>
      </c>
      <c r="B147" s="4">
        <v>156503</v>
      </c>
      <c r="C147" s="5">
        <f t="shared" si="13"/>
        <v>181197</v>
      </c>
      <c r="D147" s="5">
        <f t="shared" si="14"/>
        <v>-24694</v>
      </c>
      <c r="E147" s="5">
        <f t="shared" si="10"/>
        <v>24694</v>
      </c>
      <c r="F147" s="5">
        <f t="shared" si="11"/>
        <v>609793636</v>
      </c>
      <c r="G147" s="8">
        <f t="shared" si="12"/>
        <v>0.15778611272627363</v>
      </c>
    </row>
    <row r="148" spans="1:7" ht="15.75" customHeight="1" x14ac:dyDescent="0.25">
      <c r="A148" s="1" t="s">
        <v>148</v>
      </c>
      <c r="B148" s="4">
        <v>180396</v>
      </c>
      <c r="C148" s="5">
        <f t="shared" si="13"/>
        <v>156503</v>
      </c>
      <c r="D148" s="5">
        <f t="shared" si="14"/>
        <v>23893</v>
      </c>
      <c r="E148" s="5">
        <f t="shared" si="10"/>
        <v>23893</v>
      </c>
      <c r="F148" s="5">
        <f t="shared" si="11"/>
        <v>570875449</v>
      </c>
      <c r="G148" s="8">
        <f t="shared" si="12"/>
        <v>0.13244750437925454</v>
      </c>
    </row>
    <row r="149" spans="1:7" ht="15.75" customHeight="1" x14ac:dyDescent="0.25">
      <c r="A149" s="1" t="s">
        <v>149</v>
      </c>
      <c r="B149" s="4">
        <v>174563</v>
      </c>
      <c r="C149" s="5">
        <f t="shared" si="13"/>
        <v>180396</v>
      </c>
      <c r="D149" s="5">
        <f t="shared" si="14"/>
        <v>-5833</v>
      </c>
      <c r="E149" s="5">
        <f t="shared" si="10"/>
        <v>5833</v>
      </c>
      <c r="F149" s="5">
        <f t="shared" si="11"/>
        <v>34023889</v>
      </c>
      <c r="G149" s="8">
        <f t="shared" si="12"/>
        <v>3.3414870276060792E-2</v>
      </c>
    </row>
    <row r="150" spans="1:7" ht="15.75" customHeight="1" x14ac:dyDescent="0.25">
      <c r="A150" s="1" t="s">
        <v>150</v>
      </c>
      <c r="B150" s="4">
        <v>180654</v>
      </c>
      <c r="C150" s="5">
        <f t="shared" si="13"/>
        <v>174563</v>
      </c>
      <c r="D150" s="5">
        <f t="shared" si="14"/>
        <v>6091</v>
      </c>
      <c r="E150" s="5">
        <f t="shared" si="10"/>
        <v>6091</v>
      </c>
      <c r="F150" s="5">
        <f t="shared" si="11"/>
        <v>37100281</v>
      </c>
      <c r="G150" s="8">
        <f t="shared" si="12"/>
        <v>3.371638601968404E-2</v>
      </c>
    </row>
    <row r="151" spans="1:7" ht="15.75" customHeight="1" x14ac:dyDescent="0.25">
      <c r="A151" s="1" t="s">
        <v>151</v>
      </c>
      <c r="B151" s="4">
        <v>198207</v>
      </c>
      <c r="C151" s="5">
        <f t="shared" si="13"/>
        <v>180654</v>
      </c>
      <c r="D151" s="5">
        <f t="shared" si="14"/>
        <v>17553</v>
      </c>
      <c r="E151" s="5">
        <f t="shared" si="10"/>
        <v>17553</v>
      </c>
      <c r="F151" s="5">
        <f t="shared" si="11"/>
        <v>308107809</v>
      </c>
      <c r="G151" s="8">
        <f t="shared" si="12"/>
        <v>8.8558930814754272E-2</v>
      </c>
    </row>
    <row r="152" spans="1:7" ht="15.75" customHeight="1" x14ac:dyDescent="0.25">
      <c r="A152" s="1" t="s">
        <v>152</v>
      </c>
      <c r="B152" s="4">
        <v>198342</v>
      </c>
      <c r="C152" s="5">
        <f t="shared" si="13"/>
        <v>198207</v>
      </c>
      <c r="D152" s="5">
        <f t="shared" si="14"/>
        <v>135</v>
      </c>
      <c r="E152" s="5">
        <f t="shared" si="10"/>
        <v>135</v>
      </c>
      <c r="F152" s="5">
        <f t="shared" si="11"/>
        <v>18225</v>
      </c>
      <c r="G152" s="8">
        <f t="shared" si="12"/>
        <v>6.806425265450585E-4</v>
      </c>
    </row>
    <row r="153" spans="1:7" ht="15.75" customHeight="1" x14ac:dyDescent="0.25">
      <c r="A153" s="1" t="s">
        <v>153</v>
      </c>
      <c r="B153" s="4">
        <v>193331</v>
      </c>
      <c r="C153" s="5">
        <f t="shared" si="13"/>
        <v>198342</v>
      </c>
      <c r="D153" s="5">
        <f t="shared" si="14"/>
        <v>-5011</v>
      </c>
      <c r="E153" s="5">
        <f t="shared" si="10"/>
        <v>5011</v>
      </c>
      <c r="F153" s="5">
        <f t="shared" si="11"/>
        <v>25110121</v>
      </c>
      <c r="G153" s="8">
        <f t="shared" si="12"/>
        <v>2.5919278336117849E-2</v>
      </c>
    </row>
    <row r="154" spans="1:7" ht="15.75" customHeight="1" x14ac:dyDescent="0.25">
      <c r="A154" s="1" t="s">
        <v>154</v>
      </c>
      <c r="B154" s="4">
        <v>195755</v>
      </c>
      <c r="C154" s="5">
        <f t="shared" si="13"/>
        <v>193331</v>
      </c>
      <c r="D154" s="5">
        <f t="shared" si="14"/>
        <v>2424</v>
      </c>
      <c r="E154" s="5">
        <f t="shared" si="10"/>
        <v>2424</v>
      </c>
      <c r="F154" s="5">
        <f t="shared" si="11"/>
        <v>5875776</v>
      </c>
      <c r="G154" s="8">
        <f t="shared" si="12"/>
        <v>1.2382825470613777E-2</v>
      </c>
    </row>
    <row r="155" spans="1:7" ht="15.75" customHeight="1" x14ac:dyDescent="0.25">
      <c r="A155" s="1" t="s">
        <v>155</v>
      </c>
      <c r="B155" s="4">
        <v>185112</v>
      </c>
      <c r="C155" s="5">
        <f t="shared" si="13"/>
        <v>195755</v>
      </c>
      <c r="D155" s="5">
        <f t="shared" si="14"/>
        <v>-10643</v>
      </c>
      <c r="E155" s="5">
        <f t="shared" si="10"/>
        <v>10643</v>
      </c>
      <c r="F155" s="5">
        <f t="shared" si="11"/>
        <v>113273449</v>
      </c>
      <c r="G155" s="8">
        <f t="shared" si="12"/>
        <v>5.7494921993171702E-2</v>
      </c>
    </row>
    <row r="156" spans="1:7" ht="15.75" customHeight="1" x14ac:dyDescent="0.25">
      <c r="A156" s="1" t="s">
        <v>156</v>
      </c>
      <c r="B156" s="4">
        <v>190010</v>
      </c>
      <c r="C156" s="5">
        <f t="shared" si="13"/>
        <v>185112</v>
      </c>
      <c r="D156" s="5">
        <f t="shared" si="14"/>
        <v>4898</v>
      </c>
      <c r="E156" s="5">
        <f t="shared" si="10"/>
        <v>4898</v>
      </c>
      <c r="F156" s="5">
        <f t="shared" si="11"/>
        <v>23990404</v>
      </c>
      <c r="G156" s="8">
        <f t="shared" si="12"/>
        <v>2.577759065312352E-2</v>
      </c>
    </row>
    <row r="157" spans="1:7" ht="15.75" customHeight="1" x14ac:dyDescent="0.25">
      <c r="A157" s="1" t="s">
        <v>157</v>
      </c>
      <c r="B157" s="4">
        <v>199289</v>
      </c>
      <c r="C157" s="5">
        <f t="shared" si="13"/>
        <v>190010</v>
      </c>
      <c r="D157" s="5">
        <f t="shared" si="14"/>
        <v>9279</v>
      </c>
      <c r="E157" s="5">
        <f t="shared" si="10"/>
        <v>9279</v>
      </c>
      <c r="F157" s="5">
        <f t="shared" si="11"/>
        <v>86099841</v>
      </c>
      <c r="G157" s="8">
        <f t="shared" si="12"/>
        <v>4.6560522658049365E-2</v>
      </c>
    </row>
    <row r="158" spans="1:7" ht="15.75" customHeight="1" x14ac:dyDescent="0.25">
      <c r="A158" s="1" t="s">
        <v>158</v>
      </c>
      <c r="B158" s="4">
        <v>197873</v>
      </c>
      <c r="C158" s="5">
        <f t="shared" si="13"/>
        <v>199289</v>
      </c>
      <c r="D158" s="5">
        <f t="shared" si="14"/>
        <v>-1416</v>
      </c>
      <c r="E158" s="5">
        <f t="shared" si="10"/>
        <v>1416</v>
      </c>
      <c r="F158" s="5">
        <f t="shared" si="11"/>
        <v>2005056</v>
      </c>
      <c r="G158" s="8">
        <f t="shared" si="12"/>
        <v>7.1561051785741358E-3</v>
      </c>
    </row>
    <row r="159" spans="1:7" ht="15.75" customHeight="1" x14ac:dyDescent="0.25">
      <c r="A159" s="1" t="s">
        <v>159</v>
      </c>
      <c r="B159" s="4">
        <v>172325</v>
      </c>
      <c r="C159" s="5">
        <f t="shared" si="13"/>
        <v>197873</v>
      </c>
      <c r="D159" s="5">
        <f t="shared" si="14"/>
        <v>-25548</v>
      </c>
      <c r="E159" s="5">
        <f t="shared" si="10"/>
        <v>25548</v>
      </c>
      <c r="F159" s="5">
        <f t="shared" si="11"/>
        <v>652700304</v>
      </c>
      <c r="G159" s="8">
        <f t="shared" si="12"/>
        <v>0.14825475119686637</v>
      </c>
    </row>
    <row r="160" spans="1:7" ht="15.75" customHeight="1" x14ac:dyDescent="0.25">
      <c r="A160" s="1" t="s">
        <v>160</v>
      </c>
      <c r="B160" s="4">
        <v>198883</v>
      </c>
      <c r="C160" s="5">
        <f t="shared" si="13"/>
        <v>172325</v>
      </c>
      <c r="D160" s="5">
        <f t="shared" si="14"/>
        <v>26558</v>
      </c>
      <c r="E160" s="5">
        <f t="shared" si="10"/>
        <v>26558</v>
      </c>
      <c r="F160" s="5">
        <f t="shared" si="11"/>
        <v>705327364</v>
      </c>
      <c r="G160" s="8">
        <f t="shared" si="12"/>
        <v>0.13353579742863894</v>
      </c>
    </row>
    <row r="161" spans="1:7" ht="15.75" customHeight="1" x14ac:dyDescent="0.25">
      <c r="A161" s="1" t="s">
        <v>161</v>
      </c>
      <c r="B161" s="4">
        <v>181770</v>
      </c>
      <c r="C161" s="5">
        <f t="shared" si="13"/>
        <v>198883</v>
      </c>
      <c r="D161" s="5">
        <f t="shared" si="14"/>
        <v>-17113</v>
      </c>
      <c r="E161" s="5">
        <f t="shared" si="10"/>
        <v>17113</v>
      </c>
      <c r="F161" s="5">
        <f t="shared" si="11"/>
        <v>292854769</v>
      </c>
      <c r="G161" s="8">
        <f t="shared" si="12"/>
        <v>9.4146448808934372E-2</v>
      </c>
    </row>
    <row r="162" spans="1:7" ht="15.75" customHeight="1" x14ac:dyDescent="0.25">
      <c r="A162" s="1" t="s">
        <v>162</v>
      </c>
      <c r="B162" s="4">
        <v>191050</v>
      </c>
      <c r="C162" s="5">
        <f t="shared" si="13"/>
        <v>181770</v>
      </c>
      <c r="D162" s="5">
        <f t="shared" si="14"/>
        <v>9280</v>
      </c>
      <c r="E162" s="5">
        <f t="shared" si="10"/>
        <v>9280</v>
      </c>
      <c r="F162" s="5">
        <f t="shared" si="11"/>
        <v>86118400</v>
      </c>
      <c r="G162" s="8">
        <f t="shared" si="12"/>
        <v>4.8573671813661345E-2</v>
      </c>
    </row>
    <row r="163" spans="1:7" ht="15.75" customHeight="1" x14ac:dyDescent="0.25">
      <c r="A163" s="1" t="s">
        <v>163</v>
      </c>
      <c r="B163" s="4">
        <v>194195</v>
      </c>
      <c r="C163" s="5">
        <f t="shared" si="13"/>
        <v>191050</v>
      </c>
      <c r="D163" s="5">
        <f t="shared" si="14"/>
        <v>3145</v>
      </c>
      <c r="E163" s="5">
        <f t="shared" si="10"/>
        <v>3145</v>
      </c>
      <c r="F163" s="5">
        <f t="shared" si="11"/>
        <v>9891025</v>
      </c>
      <c r="G163" s="8">
        <f t="shared" si="12"/>
        <v>1.6195061664821441E-2</v>
      </c>
    </row>
    <row r="164" spans="1:7" ht="15.75" customHeight="1" x14ac:dyDescent="0.25">
      <c r="A164" s="1" t="s">
        <v>164</v>
      </c>
      <c r="B164" s="4">
        <v>204719</v>
      </c>
      <c r="C164" s="5">
        <f t="shared" si="13"/>
        <v>194195</v>
      </c>
      <c r="D164" s="5">
        <f t="shared" si="14"/>
        <v>10524</v>
      </c>
      <c r="E164" s="5">
        <f t="shared" si="10"/>
        <v>10524</v>
      </c>
      <c r="F164" s="5">
        <f t="shared" si="11"/>
        <v>110754576</v>
      </c>
      <c r="G164" s="8">
        <f t="shared" si="12"/>
        <v>5.1407050640145759E-2</v>
      </c>
    </row>
    <row r="165" spans="1:7" ht="15.75" customHeight="1" x14ac:dyDescent="0.25">
      <c r="A165" s="1" t="s">
        <v>165</v>
      </c>
      <c r="B165" s="4">
        <v>196232</v>
      </c>
      <c r="C165" s="5">
        <f t="shared" si="13"/>
        <v>204719</v>
      </c>
      <c r="D165" s="5">
        <f t="shared" si="14"/>
        <v>-8487</v>
      </c>
      <c r="E165" s="5">
        <f t="shared" si="10"/>
        <v>8487</v>
      </c>
      <c r="F165" s="5">
        <f t="shared" si="11"/>
        <v>72029169</v>
      </c>
      <c r="G165" s="8">
        <f t="shared" si="12"/>
        <v>4.3249826735700596E-2</v>
      </c>
    </row>
    <row r="166" spans="1:7" ht="15.75" customHeight="1" x14ac:dyDescent="0.25">
      <c r="A166" s="1" t="s">
        <v>166</v>
      </c>
      <c r="B166" s="4">
        <v>188048</v>
      </c>
      <c r="C166" s="5">
        <f t="shared" si="13"/>
        <v>196232</v>
      </c>
      <c r="D166" s="5">
        <f t="shared" si="14"/>
        <v>-8184</v>
      </c>
      <c r="E166" s="5">
        <f t="shared" si="10"/>
        <v>8184</v>
      </c>
      <c r="F166" s="5">
        <f t="shared" si="11"/>
        <v>66977856</v>
      </c>
      <c r="G166" s="8">
        <f t="shared" si="12"/>
        <v>4.3520803199183188E-2</v>
      </c>
    </row>
    <row r="167" spans="1:7" ht="15.75" customHeight="1" x14ac:dyDescent="0.25">
      <c r="A167" s="1" t="s">
        <v>167</v>
      </c>
      <c r="B167" s="4">
        <v>193347</v>
      </c>
      <c r="C167" s="5">
        <f t="shared" si="13"/>
        <v>188048</v>
      </c>
      <c r="D167" s="5">
        <f t="shared" si="14"/>
        <v>5299</v>
      </c>
      <c r="E167" s="5">
        <f t="shared" si="10"/>
        <v>5299</v>
      </c>
      <c r="F167" s="5">
        <f t="shared" si="11"/>
        <v>28079401</v>
      </c>
      <c r="G167" s="8">
        <f t="shared" si="12"/>
        <v>2.7406683320661814E-2</v>
      </c>
    </row>
    <row r="168" spans="1:7" ht="15.75" customHeight="1" x14ac:dyDescent="0.25">
      <c r="A168" s="1" t="s">
        <v>168</v>
      </c>
      <c r="B168" s="4">
        <v>187292</v>
      </c>
      <c r="C168" s="5">
        <f t="shared" si="13"/>
        <v>193347</v>
      </c>
      <c r="D168" s="5">
        <f t="shared" si="14"/>
        <v>-6055</v>
      </c>
      <c r="E168" s="5">
        <f t="shared" si="10"/>
        <v>6055</v>
      </c>
      <c r="F168" s="5">
        <f t="shared" si="11"/>
        <v>36663025</v>
      </c>
      <c r="G168" s="8">
        <f t="shared" si="12"/>
        <v>3.232919718941546E-2</v>
      </c>
    </row>
    <row r="169" spans="1:7" ht="15.75" customHeight="1" x14ac:dyDescent="0.25">
      <c r="A169" s="1"/>
    </row>
    <row r="170" spans="1:7" ht="15.75" customHeight="1" x14ac:dyDescent="0.25">
      <c r="A170" s="1"/>
    </row>
    <row r="171" spans="1:7" ht="15.75" customHeight="1" x14ac:dyDescent="0.25">
      <c r="A171" s="1"/>
    </row>
    <row r="172" spans="1:7" ht="15.75" customHeight="1" x14ac:dyDescent="0.25">
      <c r="A172" s="1"/>
    </row>
    <row r="173" spans="1:7" ht="15.75" customHeight="1" x14ac:dyDescent="0.25">
      <c r="A173" s="1"/>
    </row>
    <row r="174" spans="1:7" ht="15.75" customHeight="1" x14ac:dyDescent="0.25">
      <c r="A174" s="1"/>
    </row>
    <row r="175" spans="1:7" ht="15.75" customHeight="1" x14ac:dyDescent="0.25">
      <c r="A175" s="1"/>
    </row>
    <row r="176" spans="1:7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0206-91D0-4F63-9FB2-84A79F1768FD}">
  <dimension ref="A1:M1000"/>
  <sheetViews>
    <sheetView topLeftCell="A120" zoomScale="73" zoomScaleNormal="73" workbookViewId="0">
      <selection activeCell="R132" sqref="R132"/>
    </sheetView>
  </sheetViews>
  <sheetFormatPr defaultColWidth="14.42578125" defaultRowHeight="15" customHeight="1" x14ac:dyDescent="0.25"/>
  <cols>
    <col min="1" max="1" width="17.85546875" customWidth="1"/>
    <col min="2" max="2" width="44" customWidth="1"/>
    <col min="3" max="3" width="17.42578125" customWidth="1"/>
    <col min="4" max="4" width="18" customWidth="1"/>
    <col min="5" max="5" width="16.85546875" customWidth="1"/>
    <col min="6" max="6" width="24" customWidth="1"/>
    <col min="7" max="7" width="18.42578125" customWidth="1"/>
    <col min="8" max="9" width="8.7109375" customWidth="1"/>
    <col min="10" max="10" width="23" bestFit="1" customWidth="1"/>
    <col min="11" max="11" width="20.85546875" customWidth="1"/>
    <col min="12" max="12" width="23.140625" customWidth="1"/>
    <col min="13" max="26" width="8.7109375" customWidth="1"/>
  </cols>
  <sheetData>
    <row r="1" spans="1:13" x14ac:dyDescent="0.25">
      <c r="A1" s="1" t="s">
        <v>0</v>
      </c>
      <c r="B1" s="2" t="s">
        <v>1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</row>
    <row r="2" spans="1:13" x14ac:dyDescent="0.25">
      <c r="A2" s="1" t="s">
        <v>2</v>
      </c>
      <c r="B2" s="4">
        <v>317275</v>
      </c>
      <c r="C2" s="7" t="s">
        <v>192</v>
      </c>
      <c r="D2" s="7" t="s">
        <v>177</v>
      </c>
      <c r="E2" s="7" t="s">
        <v>193</v>
      </c>
      <c r="F2" s="7" t="s">
        <v>175</v>
      </c>
      <c r="G2" s="6" t="s">
        <v>174</v>
      </c>
    </row>
    <row r="3" spans="1:13" x14ac:dyDescent="0.25">
      <c r="A3" s="1" t="s">
        <v>3</v>
      </c>
      <c r="B3" s="4">
        <v>262339</v>
      </c>
    </row>
    <row r="4" spans="1:13" x14ac:dyDescent="0.25">
      <c r="A4" s="1" t="s">
        <v>4</v>
      </c>
      <c r="B4" s="4">
        <v>303897</v>
      </c>
    </row>
    <row r="5" spans="1:13" x14ac:dyDescent="0.25">
      <c r="A5" s="1" t="s">
        <v>5</v>
      </c>
      <c r="B5" s="4">
        <v>285934</v>
      </c>
      <c r="C5" s="9">
        <f>AVERAGE(B2:B4)</f>
        <v>294503.66666666669</v>
      </c>
      <c r="D5" s="9">
        <f>B5-C5</f>
        <v>-8569.6666666666861</v>
      </c>
      <c r="E5" s="5">
        <f>ABS(D5)</f>
        <v>8569.6666666666861</v>
      </c>
      <c r="F5" s="9">
        <f>E5^2</f>
        <v>73439186.777778104</v>
      </c>
      <c r="G5" s="8">
        <f>E5/B5</f>
        <v>2.997078579905393E-2</v>
      </c>
    </row>
    <row r="6" spans="1:13" x14ac:dyDescent="0.25">
      <c r="A6" s="1" t="s">
        <v>6</v>
      </c>
      <c r="B6" s="4">
        <v>281147</v>
      </c>
      <c r="C6" s="9">
        <f t="shared" ref="C6:C69" si="0">AVERAGE(B3:B5)</f>
        <v>284056.66666666669</v>
      </c>
      <c r="D6" s="9">
        <f t="shared" ref="D6:D69" si="1">B6-C6</f>
        <v>-2909.6666666666861</v>
      </c>
      <c r="E6" s="5">
        <f t="shared" ref="E6:E69" si="2">ABS(D6)</f>
        <v>2909.6666666666861</v>
      </c>
      <c r="F6" s="9">
        <f t="shared" ref="F6:F69" si="3">E6^2</f>
        <v>8466160.1111112237</v>
      </c>
      <c r="G6" s="8">
        <f t="shared" ref="G6:G69" si="4">E6/B6</f>
        <v>1.0349271614730678E-2</v>
      </c>
    </row>
    <row r="7" spans="1:13" x14ac:dyDescent="0.25">
      <c r="A7" s="1" t="s">
        <v>7</v>
      </c>
      <c r="B7" s="4">
        <v>284093</v>
      </c>
      <c r="C7" s="9">
        <f t="shared" si="0"/>
        <v>290326</v>
      </c>
      <c r="D7" s="9">
        <f t="shared" si="1"/>
        <v>-6233</v>
      </c>
      <c r="E7" s="5">
        <f t="shared" si="2"/>
        <v>6233</v>
      </c>
      <c r="F7" s="9">
        <f t="shared" si="3"/>
        <v>38850289</v>
      </c>
      <c r="G7" s="8">
        <f t="shared" si="4"/>
        <v>2.1939998521610882E-2</v>
      </c>
    </row>
    <row r="8" spans="1:13" x14ac:dyDescent="0.25">
      <c r="A8" s="1" t="s">
        <v>8</v>
      </c>
      <c r="B8" s="4">
        <v>287569</v>
      </c>
      <c r="C8" s="9">
        <f t="shared" si="0"/>
        <v>283724.66666666669</v>
      </c>
      <c r="D8" s="9">
        <f t="shared" si="1"/>
        <v>3844.3333333333139</v>
      </c>
      <c r="E8" s="5">
        <f t="shared" si="2"/>
        <v>3844.3333333333139</v>
      </c>
      <c r="F8" s="9">
        <f t="shared" si="3"/>
        <v>14778898.777777629</v>
      </c>
      <c r="G8" s="8">
        <f t="shared" si="4"/>
        <v>1.336838579030881E-2</v>
      </c>
      <c r="J8" s="9"/>
      <c r="K8" s="3" t="s">
        <v>179</v>
      </c>
    </row>
    <row r="9" spans="1:13" x14ac:dyDescent="0.25">
      <c r="A9" s="1" t="s">
        <v>9</v>
      </c>
      <c r="B9" s="4">
        <v>279111</v>
      </c>
      <c r="C9" s="9">
        <f t="shared" si="0"/>
        <v>284269.66666666669</v>
      </c>
      <c r="D9" s="9">
        <f t="shared" si="1"/>
        <v>-5158.6666666666861</v>
      </c>
      <c r="E9" s="5">
        <f t="shared" si="2"/>
        <v>5158.6666666666861</v>
      </c>
      <c r="F9" s="9">
        <f t="shared" si="3"/>
        <v>26611841.777777977</v>
      </c>
      <c r="G9" s="8">
        <f t="shared" si="4"/>
        <v>1.8482491434112902E-2</v>
      </c>
      <c r="J9" s="3" t="s">
        <v>180</v>
      </c>
      <c r="K9" s="3" t="s">
        <v>183</v>
      </c>
      <c r="L9" s="9">
        <f>AVERAGE(E5:E168)</f>
        <v>11269.223577235767</v>
      </c>
      <c r="M9" s="10" t="s">
        <v>184</v>
      </c>
    </row>
    <row r="10" spans="1:13" x14ac:dyDescent="0.25">
      <c r="A10" s="1" t="s">
        <v>10</v>
      </c>
      <c r="B10" s="4">
        <v>289561</v>
      </c>
      <c r="C10" s="9">
        <f t="shared" si="0"/>
        <v>283591</v>
      </c>
      <c r="D10" s="9">
        <f t="shared" si="1"/>
        <v>5970</v>
      </c>
      <c r="E10" s="5">
        <f t="shared" si="2"/>
        <v>5970</v>
      </c>
      <c r="F10" s="9">
        <f t="shared" si="3"/>
        <v>35640900</v>
      </c>
      <c r="G10" s="8">
        <f t="shared" si="4"/>
        <v>2.0617417400824005E-2</v>
      </c>
      <c r="J10" s="3" t="s">
        <v>181</v>
      </c>
      <c r="K10" s="3" t="s">
        <v>185</v>
      </c>
      <c r="L10" s="9">
        <f>AVERAGE(F5:F168)</f>
        <v>214576194.57181573</v>
      </c>
      <c r="M10" s="12" t="s">
        <v>187</v>
      </c>
    </row>
    <row r="11" spans="1:13" x14ac:dyDescent="0.25">
      <c r="A11" s="1" t="s">
        <v>11</v>
      </c>
      <c r="B11" s="4">
        <v>272678</v>
      </c>
      <c r="C11" s="9">
        <f t="shared" si="0"/>
        <v>285413.66666666669</v>
      </c>
      <c r="D11" s="9">
        <f t="shared" si="1"/>
        <v>-12735.666666666686</v>
      </c>
      <c r="E11" s="5">
        <f t="shared" si="2"/>
        <v>12735.666666666686</v>
      </c>
      <c r="F11" s="9">
        <f t="shared" si="3"/>
        <v>162197205.44444492</v>
      </c>
      <c r="G11" s="8">
        <f t="shared" si="4"/>
        <v>4.670588264057491E-2</v>
      </c>
      <c r="J11" s="3" t="s">
        <v>182</v>
      </c>
      <c r="K11" s="3" t="s">
        <v>186</v>
      </c>
      <c r="L11" s="30">
        <f>AVERAGE(G5:G168)</f>
        <v>4.9753848200920388E-2</v>
      </c>
      <c r="M11" s="12" t="s">
        <v>188</v>
      </c>
    </row>
    <row r="12" spans="1:13" x14ac:dyDescent="0.25">
      <c r="A12" s="1" t="s">
        <v>12</v>
      </c>
      <c r="B12" s="4">
        <v>273248</v>
      </c>
      <c r="C12" s="9">
        <f t="shared" si="0"/>
        <v>280450</v>
      </c>
      <c r="D12" s="9">
        <f t="shared" si="1"/>
        <v>-7202</v>
      </c>
      <c r="E12" s="5">
        <f t="shared" si="2"/>
        <v>7202</v>
      </c>
      <c r="F12" s="9">
        <f t="shared" si="3"/>
        <v>51868804</v>
      </c>
      <c r="G12" s="8">
        <f t="shared" si="4"/>
        <v>2.6357009017449352E-2</v>
      </c>
    </row>
    <row r="13" spans="1:13" x14ac:dyDescent="0.25">
      <c r="A13" s="1" t="s">
        <v>13</v>
      </c>
      <c r="B13" s="4">
        <v>265615</v>
      </c>
      <c r="C13" s="9">
        <f t="shared" si="0"/>
        <v>278495.66666666669</v>
      </c>
      <c r="D13" s="9">
        <f t="shared" si="1"/>
        <v>-12880.666666666686</v>
      </c>
      <c r="E13" s="5">
        <f t="shared" si="2"/>
        <v>12880.666666666686</v>
      </c>
      <c r="F13" s="9">
        <f t="shared" si="3"/>
        <v>165911573.77777827</v>
      </c>
      <c r="G13" s="8">
        <f t="shared" si="4"/>
        <v>4.8493747215581522E-2</v>
      </c>
      <c r="K13" s="3" t="s">
        <v>190</v>
      </c>
    </row>
    <row r="14" spans="1:13" x14ac:dyDescent="0.25">
      <c r="A14" s="1" t="s">
        <v>14</v>
      </c>
      <c r="B14" s="4">
        <v>274568</v>
      </c>
      <c r="C14" s="9">
        <f t="shared" si="0"/>
        <v>270513.66666666669</v>
      </c>
      <c r="D14" s="9">
        <f t="shared" si="1"/>
        <v>4054.3333333333139</v>
      </c>
      <c r="E14" s="5">
        <f t="shared" si="2"/>
        <v>4054.3333333333139</v>
      </c>
      <c r="F14" s="9">
        <f t="shared" si="3"/>
        <v>16437618.77777762</v>
      </c>
      <c r="G14" s="8">
        <f t="shared" si="4"/>
        <v>1.4766226702796079E-2</v>
      </c>
      <c r="K14" s="27" t="s">
        <v>199</v>
      </c>
      <c r="L14" s="23">
        <f>100%-L11</f>
        <v>0.95024615179907956</v>
      </c>
    </row>
    <row r="15" spans="1:13" x14ac:dyDescent="0.25">
      <c r="A15" s="1" t="s">
        <v>15</v>
      </c>
      <c r="B15" s="4">
        <v>253150</v>
      </c>
      <c r="C15" s="9">
        <f t="shared" si="0"/>
        <v>271143.66666666669</v>
      </c>
      <c r="D15" s="9">
        <f t="shared" si="1"/>
        <v>-17993.666666666686</v>
      </c>
      <c r="E15" s="5">
        <f t="shared" si="2"/>
        <v>17993.666666666686</v>
      </c>
      <c r="F15" s="9">
        <f t="shared" si="3"/>
        <v>323772040.11111182</v>
      </c>
      <c r="G15" s="8">
        <f t="shared" si="4"/>
        <v>7.1079070379880246E-2</v>
      </c>
    </row>
    <row r="16" spans="1:13" x14ac:dyDescent="0.25">
      <c r="A16" s="1" t="s">
        <v>16</v>
      </c>
      <c r="B16" s="4">
        <v>299033</v>
      </c>
      <c r="C16" s="9">
        <f t="shared" si="0"/>
        <v>264444.33333333331</v>
      </c>
      <c r="D16" s="9">
        <f t="shared" si="1"/>
        <v>34588.666666666686</v>
      </c>
      <c r="E16" s="5">
        <f t="shared" si="2"/>
        <v>34588.666666666686</v>
      </c>
      <c r="F16" s="9">
        <f t="shared" si="3"/>
        <v>1196375861.7777791</v>
      </c>
      <c r="G16" s="8">
        <f t="shared" si="4"/>
        <v>0.11566839334343262</v>
      </c>
    </row>
    <row r="17" spans="1:11" x14ac:dyDescent="0.25">
      <c r="A17" s="1" t="s">
        <v>17</v>
      </c>
      <c r="B17" s="4">
        <v>302836</v>
      </c>
      <c r="C17" s="9">
        <f t="shared" si="0"/>
        <v>275583.66666666669</v>
      </c>
      <c r="D17" s="9">
        <f t="shared" si="1"/>
        <v>27252.333333333314</v>
      </c>
      <c r="E17" s="5">
        <f t="shared" si="2"/>
        <v>27252.333333333314</v>
      </c>
      <c r="F17" s="9">
        <f t="shared" si="3"/>
        <v>742689672.11111009</v>
      </c>
      <c r="G17" s="8">
        <f t="shared" si="4"/>
        <v>8.999040184566337E-2</v>
      </c>
    </row>
    <row r="18" spans="1:11" x14ac:dyDescent="0.25">
      <c r="A18" s="1" t="s">
        <v>18</v>
      </c>
      <c r="B18" s="4">
        <v>310396</v>
      </c>
      <c r="C18" s="9">
        <f t="shared" si="0"/>
        <v>285006.33333333331</v>
      </c>
      <c r="D18" s="9">
        <f t="shared" si="1"/>
        <v>25389.666666666686</v>
      </c>
      <c r="E18" s="5">
        <f t="shared" si="2"/>
        <v>25389.666666666686</v>
      </c>
      <c r="F18" s="9">
        <f t="shared" si="3"/>
        <v>644635173.44444537</v>
      </c>
      <c r="G18" s="8">
        <f t="shared" si="4"/>
        <v>8.179766062277441E-2</v>
      </c>
    </row>
    <row r="19" spans="1:11" x14ac:dyDescent="0.25">
      <c r="A19" s="1" t="s">
        <v>19</v>
      </c>
      <c r="B19" s="4">
        <v>310153</v>
      </c>
      <c r="C19" s="9">
        <f t="shared" si="0"/>
        <v>304088.33333333331</v>
      </c>
      <c r="D19" s="9">
        <f t="shared" si="1"/>
        <v>6064.6666666666861</v>
      </c>
      <c r="E19" s="5">
        <f t="shared" si="2"/>
        <v>6064.6666666666861</v>
      </c>
      <c r="F19" s="9">
        <f t="shared" si="3"/>
        <v>36780181.777778015</v>
      </c>
      <c r="G19" s="8">
        <f t="shared" si="4"/>
        <v>1.9553790118640432E-2</v>
      </c>
      <c r="J19" s="32" t="s">
        <v>222</v>
      </c>
      <c r="K19" t="s">
        <v>224</v>
      </c>
    </row>
    <row r="20" spans="1:11" x14ac:dyDescent="0.25">
      <c r="A20" s="1" t="s">
        <v>20</v>
      </c>
      <c r="B20" s="4">
        <v>318991</v>
      </c>
      <c r="C20" s="9">
        <f t="shared" si="0"/>
        <v>307795</v>
      </c>
      <c r="D20" s="9">
        <f t="shared" si="1"/>
        <v>11196</v>
      </c>
      <c r="E20" s="5">
        <f t="shared" si="2"/>
        <v>11196</v>
      </c>
      <c r="F20" s="9">
        <f t="shared" si="3"/>
        <v>125350416</v>
      </c>
      <c r="G20" s="8">
        <f t="shared" si="4"/>
        <v>3.5098168913856503E-2</v>
      </c>
      <c r="J20" s="33">
        <v>164942</v>
      </c>
      <c r="K20">
        <v>168655</v>
      </c>
    </row>
    <row r="21" spans="1:11" ht="15.75" customHeight="1" x14ac:dyDescent="0.25">
      <c r="A21" s="1" t="s">
        <v>21</v>
      </c>
      <c r="B21" s="4">
        <v>309053</v>
      </c>
      <c r="C21" s="9">
        <f t="shared" si="0"/>
        <v>313180</v>
      </c>
      <c r="D21" s="9">
        <f t="shared" si="1"/>
        <v>-4127</v>
      </c>
      <c r="E21" s="5">
        <f t="shared" si="2"/>
        <v>4127</v>
      </c>
      <c r="F21" s="9">
        <f t="shared" si="3"/>
        <v>17032129</v>
      </c>
      <c r="G21" s="8">
        <f t="shared" si="4"/>
        <v>1.3353696615143681E-2</v>
      </c>
      <c r="J21" s="33">
        <v>165025</v>
      </c>
      <c r="K21">
        <v>178597</v>
      </c>
    </row>
    <row r="22" spans="1:11" ht="15.75" customHeight="1" x14ac:dyDescent="0.25">
      <c r="A22" s="1" t="s">
        <v>22</v>
      </c>
      <c r="B22" s="4">
        <v>284192</v>
      </c>
      <c r="C22" s="9">
        <f t="shared" si="0"/>
        <v>312732.33333333331</v>
      </c>
      <c r="D22" s="9">
        <f t="shared" si="1"/>
        <v>-28540.333333333314</v>
      </c>
      <c r="E22" s="5">
        <f t="shared" si="2"/>
        <v>28540.333333333314</v>
      </c>
      <c r="F22" s="9">
        <f t="shared" si="3"/>
        <v>814550626.77777672</v>
      </c>
      <c r="G22" s="8">
        <f t="shared" si="4"/>
        <v>0.100426237660924</v>
      </c>
      <c r="J22" s="33">
        <v>170487.33333333334</v>
      </c>
      <c r="K22">
        <v>180654</v>
      </c>
    </row>
    <row r="23" spans="1:11" ht="15.75" customHeight="1" x14ac:dyDescent="0.25">
      <c r="A23" s="1" t="s">
        <v>23</v>
      </c>
      <c r="B23" s="4">
        <v>272415</v>
      </c>
      <c r="C23" s="9">
        <f t="shared" si="0"/>
        <v>304078.66666666669</v>
      </c>
      <c r="D23" s="9">
        <f t="shared" si="1"/>
        <v>-31663.666666666686</v>
      </c>
      <c r="E23" s="5">
        <f t="shared" si="2"/>
        <v>31663.666666666686</v>
      </c>
      <c r="F23" s="9">
        <f t="shared" si="3"/>
        <v>1002587786.777779</v>
      </c>
      <c r="G23" s="8">
        <f t="shared" si="4"/>
        <v>0.11623319812296197</v>
      </c>
      <c r="J23" s="33">
        <v>170582</v>
      </c>
      <c r="K23">
        <v>181197</v>
      </c>
    </row>
    <row r="24" spans="1:11" ht="15.75" customHeight="1" x14ac:dyDescent="0.25">
      <c r="A24" s="1" t="s">
        <v>24</v>
      </c>
      <c r="B24" s="4">
        <v>271185</v>
      </c>
      <c r="C24" s="9">
        <f t="shared" si="0"/>
        <v>288553.33333333331</v>
      </c>
      <c r="D24" s="9">
        <f t="shared" si="1"/>
        <v>-17368.333333333314</v>
      </c>
      <c r="E24" s="5">
        <f t="shared" si="2"/>
        <v>17368.333333333314</v>
      </c>
      <c r="F24" s="9">
        <f t="shared" si="3"/>
        <v>301659002.77777708</v>
      </c>
      <c r="G24" s="8">
        <f t="shared" si="4"/>
        <v>6.4046069411410347E-2</v>
      </c>
      <c r="J24" s="33">
        <v>171139.66666666666</v>
      </c>
      <c r="K24">
        <v>164494</v>
      </c>
    </row>
    <row r="25" spans="1:11" ht="15.75" customHeight="1" x14ac:dyDescent="0.25">
      <c r="A25" s="1" t="s">
        <v>25</v>
      </c>
      <c r="B25" s="4">
        <v>279096</v>
      </c>
      <c r="C25" s="9">
        <f t="shared" si="0"/>
        <v>275930.66666666669</v>
      </c>
      <c r="D25" s="9">
        <f t="shared" si="1"/>
        <v>3165.3333333333139</v>
      </c>
      <c r="E25" s="5">
        <f t="shared" si="2"/>
        <v>3165.3333333333139</v>
      </c>
      <c r="F25" s="9">
        <f t="shared" si="3"/>
        <v>10019335.111110989</v>
      </c>
      <c r="G25" s="8">
        <f t="shared" si="4"/>
        <v>1.1341378354879016E-2</v>
      </c>
      <c r="J25" s="33">
        <v>172099</v>
      </c>
      <c r="K25">
        <v>180396</v>
      </c>
    </row>
    <row r="26" spans="1:11" ht="15.75" customHeight="1" x14ac:dyDescent="0.25">
      <c r="A26" s="1" t="s">
        <v>26</v>
      </c>
      <c r="B26" s="4">
        <v>296158</v>
      </c>
      <c r="C26" s="9">
        <f t="shared" si="0"/>
        <v>274232</v>
      </c>
      <c r="D26" s="9">
        <f t="shared" si="1"/>
        <v>21926</v>
      </c>
      <c r="E26" s="5">
        <f t="shared" si="2"/>
        <v>21926</v>
      </c>
      <c r="F26" s="9">
        <f t="shared" si="3"/>
        <v>480749476</v>
      </c>
      <c r="G26" s="8">
        <f t="shared" si="4"/>
        <v>7.4034805745581744E-2</v>
      </c>
      <c r="J26" s="33">
        <v>172698.66666666666</v>
      </c>
      <c r="K26">
        <v>174563</v>
      </c>
    </row>
    <row r="27" spans="1:11" ht="15.75" customHeight="1" x14ac:dyDescent="0.25">
      <c r="A27" s="1" t="s">
        <v>27</v>
      </c>
      <c r="B27" s="4">
        <v>235122</v>
      </c>
      <c r="C27" s="9">
        <f t="shared" si="0"/>
        <v>282146.33333333331</v>
      </c>
      <c r="D27" s="9">
        <f t="shared" si="1"/>
        <v>-47024.333333333314</v>
      </c>
      <c r="E27" s="5">
        <f t="shared" si="2"/>
        <v>47024.333333333314</v>
      </c>
      <c r="F27" s="9">
        <f t="shared" si="3"/>
        <v>2211287925.4444427</v>
      </c>
      <c r="G27" s="8">
        <f t="shared" si="4"/>
        <v>0.19999971645925654</v>
      </c>
      <c r="J27" s="33">
        <v>176149.66666666666</v>
      </c>
      <c r="K27">
        <v>156503</v>
      </c>
    </row>
    <row r="28" spans="1:11" ht="15.75" customHeight="1" x14ac:dyDescent="0.25">
      <c r="A28" s="1" t="s">
        <v>28</v>
      </c>
      <c r="B28" s="4">
        <v>292010</v>
      </c>
      <c r="C28" s="9">
        <f t="shared" si="0"/>
        <v>270125.33333333331</v>
      </c>
      <c r="D28" s="9">
        <f t="shared" si="1"/>
        <v>21884.666666666686</v>
      </c>
      <c r="E28" s="5">
        <f t="shared" si="2"/>
        <v>21884.666666666686</v>
      </c>
      <c r="F28" s="9">
        <f t="shared" si="3"/>
        <v>478938635.11111194</v>
      </c>
      <c r="G28" s="8">
        <f t="shared" si="4"/>
        <v>7.4944921977557907E-2</v>
      </c>
      <c r="J28" s="33">
        <v>178537.66666666666</v>
      </c>
      <c r="K28">
        <v>198207</v>
      </c>
    </row>
    <row r="29" spans="1:11" ht="15.75" customHeight="1" x14ac:dyDescent="0.25">
      <c r="A29" s="1" t="s">
        <v>29</v>
      </c>
      <c r="B29" s="4">
        <v>265822</v>
      </c>
      <c r="C29" s="9">
        <f t="shared" si="0"/>
        <v>274430</v>
      </c>
      <c r="D29" s="9">
        <f t="shared" si="1"/>
        <v>-8608</v>
      </c>
      <c r="E29" s="5">
        <f t="shared" si="2"/>
        <v>8608</v>
      </c>
      <c r="F29" s="9">
        <f t="shared" si="3"/>
        <v>74097664</v>
      </c>
      <c r="G29" s="8">
        <f t="shared" si="4"/>
        <v>3.2382571796164349E-2</v>
      </c>
      <c r="J29" s="33">
        <v>181137.33333333334</v>
      </c>
      <c r="K29">
        <v>161926</v>
      </c>
    </row>
    <row r="30" spans="1:11" ht="15.75" customHeight="1" x14ac:dyDescent="0.25">
      <c r="A30" s="1" t="s">
        <v>30</v>
      </c>
      <c r="B30" s="4">
        <v>289106</v>
      </c>
      <c r="C30" s="9">
        <f t="shared" si="0"/>
        <v>264318</v>
      </c>
      <c r="D30" s="9">
        <f t="shared" si="1"/>
        <v>24788</v>
      </c>
      <c r="E30" s="5">
        <f t="shared" si="2"/>
        <v>24788</v>
      </c>
      <c r="F30" s="9">
        <f t="shared" si="3"/>
        <v>614444944</v>
      </c>
      <c r="G30" s="8">
        <f t="shared" si="4"/>
        <v>8.5740178342891535E-2</v>
      </c>
      <c r="J30" s="33">
        <v>182066</v>
      </c>
      <c r="K30">
        <v>183087</v>
      </c>
    </row>
    <row r="31" spans="1:11" ht="15.75" customHeight="1" x14ac:dyDescent="0.25">
      <c r="A31" s="1" t="s">
        <v>31</v>
      </c>
      <c r="B31" s="4">
        <v>285572</v>
      </c>
      <c r="C31" s="9">
        <f t="shared" si="0"/>
        <v>282312.66666666669</v>
      </c>
      <c r="D31" s="9">
        <f t="shared" si="1"/>
        <v>3259.3333333333139</v>
      </c>
      <c r="E31" s="5">
        <f t="shared" si="2"/>
        <v>3259.3333333333139</v>
      </c>
      <c r="F31" s="9">
        <f t="shared" si="3"/>
        <v>10623253.777777651</v>
      </c>
      <c r="G31" s="8">
        <f t="shared" si="4"/>
        <v>1.1413350515223179E-2</v>
      </c>
      <c r="J31" s="33">
        <v>183153.33333333334</v>
      </c>
      <c r="K31">
        <v>191919</v>
      </c>
    </row>
    <row r="32" spans="1:11" ht="15.75" customHeight="1" x14ac:dyDescent="0.25">
      <c r="A32" s="1" t="s">
        <v>32</v>
      </c>
      <c r="B32" s="4">
        <v>295338</v>
      </c>
      <c r="C32" s="9">
        <f t="shared" si="0"/>
        <v>280166.66666666669</v>
      </c>
      <c r="D32" s="9">
        <f t="shared" si="1"/>
        <v>15171.333333333314</v>
      </c>
      <c r="E32" s="5">
        <f t="shared" si="2"/>
        <v>15171.333333333314</v>
      </c>
      <c r="F32" s="9">
        <f t="shared" si="3"/>
        <v>230169355.11111051</v>
      </c>
      <c r="G32" s="8">
        <f t="shared" si="4"/>
        <v>5.1369391454311041E-2</v>
      </c>
      <c r="J32" s="33">
        <v>183275.66666666666</v>
      </c>
      <c r="K32">
        <v>188693</v>
      </c>
    </row>
    <row r="33" spans="1:11" ht="15.75" customHeight="1" x14ac:dyDescent="0.25">
      <c r="A33" s="1" t="s">
        <v>33</v>
      </c>
      <c r="B33" s="4">
        <v>287633</v>
      </c>
      <c r="C33" s="9">
        <f t="shared" si="0"/>
        <v>290005.33333333331</v>
      </c>
      <c r="D33" s="9">
        <f t="shared" si="1"/>
        <v>-2372.3333333333139</v>
      </c>
      <c r="E33" s="5">
        <f t="shared" si="2"/>
        <v>2372.3333333333139</v>
      </c>
      <c r="F33" s="9">
        <f t="shared" si="3"/>
        <v>5627965.4444443528</v>
      </c>
      <c r="G33" s="8">
        <f t="shared" si="4"/>
        <v>8.247778708748002E-3</v>
      </c>
      <c r="J33" s="33">
        <v>184326</v>
      </c>
      <c r="K33">
        <v>191050</v>
      </c>
    </row>
    <row r="34" spans="1:11" ht="15.75" customHeight="1" x14ac:dyDescent="0.25">
      <c r="A34" s="1" t="s">
        <v>34</v>
      </c>
      <c r="B34" s="4">
        <v>273698</v>
      </c>
      <c r="C34" s="9">
        <f t="shared" si="0"/>
        <v>289514.33333333331</v>
      </c>
      <c r="D34" s="9">
        <f t="shared" si="1"/>
        <v>-15816.333333333314</v>
      </c>
      <c r="E34" s="5">
        <f t="shared" si="2"/>
        <v>15816.333333333314</v>
      </c>
      <c r="F34" s="9">
        <f t="shared" si="3"/>
        <v>250156400.11111051</v>
      </c>
      <c r="G34" s="8">
        <f t="shared" si="4"/>
        <v>5.7787537115117076E-2</v>
      </c>
      <c r="J34" s="33">
        <v>184474.66666666666</v>
      </c>
      <c r="K34">
        <v>198342</v>
      </c>
    </row>
    <row r="35" spans="1:11" ht="15.75" customHeight="1" x14ac:dyDescent="0.25">
      <c r="A35" s="1" t="s">
        <v>35</v>
      </c>
      <c r="B35" s="4">
        <v>284594</v>
      </c>
      <c r="C35" s="9">
        <f t="shared" si="0"/>
        <v>285556.33333333331</v>
      </c>
      <c r="D35" s="9">
        <f t="shared" si="1"/>
        <v>-962.33333333331393</v>
      </c>
      <c r="E35" s="5">
        <f t="shared" si="2"/>
        <v>962.33333333331393</v>
      </c>
      <c r="F35" s="9">
        <f t="shared" si="3"/>
        <v>926085.44444440713</v>
      </c>
      <c r="G35" s="8">
        <f t="shared" si="4"/>
        <v>3.3814252350130849E-3</v>
      </c>
      <c r="J35" s="33">
        <v>187503</v>
      </c>
      <c r="K35">
        <v>211837</v>
      </c>
    </row>
    <row r="36" spans="1:11" ht="15.75" customHeight="1" x14ac:dyDescent="0.25">
      <c r="A36" s="1" t="s">
        <v>36</v>
      </c>
      <c r="B36" s="4">
        <v>268189</v>
      </c>
      <c r="C36" s="9">
        <f t="shared" si="0"/>
        <v>281975</v>
      </c>
      <c r="D36" s="9">
        <f t="shared" si="1"/>
        <v>-13786</v>
      </c>
      <c r="E36" s="5">
        <f t="shared" si="2"/>
        <v>13786</v>
      </c>
      <c r="F36" s="9">
        <f t="shared" si="3"/>
        <v>190053796</v>
      </c>
      <c r="G36" s="8">
        <f t="shared" si="4"/>
        <v>5.1404047145856092E-2</v>
      </c>
      <c r="J36" s="33">
        <v>187899.66666666666</v>
      </c>
      <c r="K36">
        <v>168406</v>
      </c>
    </row>
    <row r="37" spans="1:11" ht="15.75" customHeight="1" x14ac:dyDescent="0.25">
      <c r="A37" s="1" t="s">
        <v>37</v>
      </c>
      <c r="B37" s="4">
        <v>279359</v>
      </c>
      <c r="C37" s="9">
        <f t="shared" si="0"/>
        <v>275493.66666666669</v>
      </c>
      <c r="D37" s="9">
        <f t="shared" si="1"/>
        <v>3865.3333333333139</v>
      </c>
      <c r="E37" s="5">
        <f t="shared" si="2"/>
        <v>3865.3333333333139</v>
      </c>
      <c r="F37" s="9">
        <f t="shared" si="3"/>
        <v>14940801.777777627</v>
      </c>
      <c r="G37" s="8">
        <f t="shared" si="4"/>
        <v>1.3836437463383366E-2</v>
      </c>
      <c r="J37" s="33">
        <v>189005</v>
      </c>
      <c r="K37">
        <v>204719</v>
      </c>
    </row>
    <row r="38" spans="1:11" ht="15.75" customHeight="1" x14ac:dyDescent="0.25">
      <c r="A38" s="1" t="s">
        <v>38</v>
      </c>
      <c r="B38" s="4">
        <v>257536</v>
      </c>
      <c r="C38" s="9">
        <f t="shared" si="0"/>
        <v>277380.66666666669</v>
      </c>
      <c r="D38" s="9">
        <f t="shared" si="1"/>
        <v>-19844.666666666686</v>
      </c>
      <c r="E38" s="5">
        <f t="shared" si="2"/>
        <v>19844.666666666686</v>
      </c>
      <c r="F38" s="9">
        <f t="shared" si="3"/>
        <v>393810795.11111188</v>
      </c>
      <c r="G38" s="8">
        <f t="shared" si="4"/>
        <v>7.7055893803843686E-2</v>
      </c>
      <c r="J38" s="33">
        <v>189693.66666666666</v>
      </c>
      <c r="K38">
        <v>181770</v>
      </c>
    </row>
    <row r="39" spans="1:11" ht="15.75" customHeight="1" x14ac:dyDescent="0.25">
      <c r="A39" s="1" t="s">
        <v>39</v>
      </c>
      <c r="B39" s="4">
        <v>242560</v>
      </c>
      <c r="C39" s="9">
        <f t="shared" si="0"/>
        <v>268361.33333333331</v>
      </c>
      <c r="D39" s="9">
        <f t="shared" si="1"/>
        <v>-25801.333333333314</v>
      </c>
      <c r="E39" s="5">
        <f t="shared" si="2"/>
        <v>25801.333333333314</v>
      </c>
      <c r="F39" s="9">
        <f t="shared" si="3"/>
        <v>665708801.77777672</v>
      </c>
      <c r="G39" s="8">
        <f t="shared" si="4"/>
        <v>0.10637093227792428</v>
      </c>
      <c r="J39" s="33">
        <v>189829</v>
      </c>
      <c r="K39">
        <v>198883</v>
      </c>
    </row>
    <row r="40" spans="1:11" ht="15.75" customHeight="1" x14ac:dyDescent="0.25">
      <c r="A40" s="1" t="s">
        <v>40</v>
      </c>
      <c r="B40" s="4">
        <v>271697</v>
      </c>
      <c r="C40" s="9">
        <f t="shared" si="0"/>
        <v>259818.33333333334</v>
      </c>
      <c r="D40" s="9">
        <f t="shared" si="1"/>
        <v>11878.666666666657</v>
      </c>
      <c r="E40" s="5">
        <f t="shared" si="2"/>
        <v>11878.666666666657</v>
      </c>
      <c r="F40" s="9">
        <f t="shared" si="3"/>
        <v>141102721.77777755</v>
      </c>
      <c r="G40" s="8">
        <f t="shared" si="4"/>
        <v>4.3720271724261427E-2</v>
      </c>
      <c r="J40" s="33">
        <v>190292.33333333334</v>
      </c>
      <c r="K40">
        <v>199289</v>
      </c>
    </row>
    <row r="41" spans="1:11" ht="15.75" customHeight="1" x14ac:dyDescent="0.25">
      <c r="A41" s="1" t="s">
        <v>41</v>
      </c>
      <c r="B41" s="4">
        <v>258417</v>
      </c>
      <c r="C41" s="9">
        <f t="shared" si="0"/>
        <v>257264.33333333334</v>
      </c>
      <c r="D41" s="9">
        <f t="shared" si="1"/>
        <v>1152.666666666657</v>
      </c>
      <c r="E41" s="5">
        <f t="shared" si="2"/>
        <v>1152.666666666657</v>
      </c>
      <c r="F41" s="9">
        <f t="shared" si="3"/>
        <v>1328640.4444444221</v>
      </c>
      <c r="G41" s="8">
        <f t="shared" si="4"/>
        <v>4.4604908603793746E-3</v>
      </c>
      <c r="J41" s="33">
        <v>190567.66666666666</v>
      </c>
      <c r="K41">
        <v>194195</v>
      </c>
    </row>
    <row r="42" spans="1:11" ht="15.75" customHeight="1" x14ac:dyDescent="0.25">
      <c r="A42" s="1" t="s">
        <v>42</v>
      </c>
      <c r="B42" s="4">
        <v>272766</v>
      </c>
      <c r="C42" s="9">
        <f t="shared" si="0"/>
        <v>257558</v>
      </c>
      <c r="D42" s="9">
        <f t="shared" si="1"/>
        <v>15208</v>
      </c>
      <c r="E42" s="5">
        <f t="shared" si="2"/>
        <v>15208</v>
      </c>
      <c r="F42" s="9">
        <f t="shared" si="3"/>
        <v>231283264</v>
      </c>
      <c r="G42" s="8">
        <f t="shared" si="4"/>
        <v>5.575474949223877E-2</v>
      </c>
      <c r="J42" s="33">
        <v>191399.33333333334</v>
      </c>
      <c r="K42">
        <v>190010</v>
      </c>
    </row>
    <row r="43" spans="1:11" ht="15.75" customHeight="1" x14ac:dyDescent="0.25">
      <c r="A43" s="1" t="s">
        <v>43</v>
      </c>
      <c r="B43" s="4">
        <v>270684</v>
      </c>
      <c r="C43" s="9">
        <f t="shared" si="0"/>
        <v>267626.66666666669</v>
      </c>
      <c r="D43" s="9">
        <f t="shared" si="1"/>
        <v>3057.3333333333139</v>
      </c>
      <c r="E43" s="5">
        <f t="shared" si="2"/>
        <v>3057.3333333333139</v>
      </c>
      <c r="F43" s="9">
        <f t="shared" si="3"/>
        <v>9347287.1111109927</v>
      </c>
      <c r="G43" s="8">
        <f t="shared" si="4"/>
        <v>1.1294843187382017E-2</v>
      </c>
      <c r="J43" s="33">
        <v>191470.33333333334</v>
      </c>
      <c r="K43">
        <v>197873</v>
      </c>
    </row>
    <row r="44" spans="1:11" ht="15.75" customHeight="1" x14ac:dyDescent="0.25">
      <c r="A44" s="1" t="s">
        <v>44</v>
      </c>
      <c r="B44" s="4">
        <v>266782</v>
      </c>
      <c r="C44" s="9">
        <f t="shared" si="0"/>
        <v>267289</v>
      </c>
      <c r="D44" s="9">
        <f t="shared" si="1"/>
        <v>-507</v>
      </c>
      <c r="E44" s="5">
        <f t="shared" si="2"/>
        <v>507</v>
      </c>
      <c r="F44" s="9">
        <f t="shared" si="3"/>
        <v>257049</v>
      </c>
      <c r="G44" s="8">
        <f t="shared" si="4"/>
        <v>1.9004280648619472E-3</v>
      </c>
      <c r="J44" s="33">
        <v>192401</v>
      </c>
      <c r="K44">
        <v>193331</v>
      </c>
    </row>
    <row r="45" spans="1:11" ht="15.75" customHeight="1" x14ac:dyDescent="0.25">
      <c r="A45" s="1" t="s">
        <v>45</v>
      </c>
      <c r="B45" s="4">
        <v>263945</v>
      </c>
      <c r="C45" s="9">
        <f t="shared" si="0"/>
        <v>270077.33333333331</v>
      </c>
      <c r="D45" s="9">
        <f t="shared" si="1"/>
        <v>-6132.3333333333139</v>
      </c>
      <c r="E45" s="5">
        <f t="shared" si="2"/>
        <v>6132.3333333333139</v>
      </c>
      <c r="F45" s="9">
        <f t="shared" si="3"/>
        <v>37605512.111110874</v>
      </c>
      <c r="G45" s="8">
        <f t="shared" si="4"/>
        <v>2.3233375640126973E-2</v>
      </c>
      <c r="J45" s="33">
        <v>192542.33333333334</v>
      </c>
      <c r="K45">
        <v>187292</v>
      </c>
    </row>
    <row r="46" spans="1:11" ht="15.75" customHeight="1" x14ac:dyDescent="0.25">
      <c r="A46" s="1" t="s">
        <v>46</v>
      </c>
      <c r="B46" s="4">
        <v>250160</v>
      </c>
      <c r="C46" s="9">
        <f t="shared" si="0"/>
        <v>267137</v>
      </c>
      <c r="D46" s="9">
        <f t="shared" si="1"/>
        <v>-16977</v>
      </c>
      <c r="E46" s="5">
        <f t="shared" si="2"/>
        <v>16977</v>
      </c>
      <c r="F46" s="9">
        <f t="shared" si="3"/>
        <v>288218529</v>
      </c>
      <c r="G46" s="8">
        <f t="shared" si="4"/>
        <v>6.7864566677326515E-2</v>
      </c>
      <c r="J46" s="33">
        <v>193287</v>
      </c>
      <c r="K46">
        <v>198663</v>
      </c>
    </row>
    <row r="47" spans="1:11" ht="15.75" customHeight="1" x14ac:dyDescent="0.25">
      <c r="A47" s="1" t="s">
        <v>47</v>
      </c>
      <c r="B47" s="4">
        <v>250303</v>
      </c>
      <c r="C47" s="9">
        <f t="shared" si="0"/>
        <v>260295.66666666666</v>
      </c>
      <c r="D47" s="9">
        <f t="shared" si="1"/>
        <v>-9992.666666666657</v>
      </c>
      <c r="E47" s="5">
        <f t="shared" si="2"/>
        <v>9992.666666666657</v>
      </c>
      <c r="F47" s="9">
        <f t="shared" si="3"/>
        <v>99853387.111110911</v>
      </c>
      <c r="G47" s="8">
        <f t="shared" si="4"/>
        <v>3.9922280862261565E-2</v>
      </c>
      <c r="J47" s="33">
        <v>194301.33333333334</v>
      </c>
      <c r="K47">
        <v>165586</v>
      </c>
    </row>
    <row r="48" spans="1:11" ht="15.75" customHeight="1" x14ac:dyDescent="0.25">
      <c r="A48" s="1" t="s">
        <v>48</v>
      </c>
      <c r="B48" s="4">
        <v>244987</v>
      </c>
      <c r="C48" s="9">
        <f t="shared" si="0"/>
        <v>254802.66666666666</v>
      </c>
      <c r="D48" s="9">
        <f t="shared" si="1"/>
        <v>-9815.666666666657</v>
      </c>
      <c r="E48" s="5">
        <f t="shared" si="2"/>
        <v>9815.666666666657</v>
      </c>
      <c r="F48" s="9">
        <f t="shared" si="3"/>
        <v>96347312.111110926</v>
      </c>
      <c r="G48" s="8">
        <f t="shared" si="4"/>
        <v>4.0066071533047296E-2</v>
      </c>
      <c r="J48" s="33">
        <v>195010.33333333334</v>
      </c>
      <c r="K48">
        <v>189060</v>
      </c>
    </row>
    <row r="49" spans="1:11" ht="15.75" customHeight="1" x14ac:dyDescent="0.25">
      <c r="A49" s="1" t="s">
        <v>49</v>
      </c>
      <c r="B49" s="4">
        <v>235120</v>
      </c>
      <c r="C49" s="9">
        <f t="shared" si="0"/>
        <v>248483.33333333334</v>
      </c>
      <c r="D49" s="9">
        <f t="shared" si="1"/>
        <v>-13363.333333333343</v>
      </c>
      <c r="E49" s="5">
        <f t="shared" si="2"/>
        <v>13363.333333333343</v>
      </c>
      <c r="F49" s="9">
        <f t="shared" si="3"/>
        <v>178578677.77777803</v>
      </c>
      <c r="G49" s="8">
        <f t="shared" si="4"/>
        <v>5.6836225473517112E-2</v>
      </c>
      <c r="J49" s="33">
        <v>195724</v>
      </c>
      <c r="K49">
        <v>172325</v>
      </c>
    </row>
    <row r="50" spans="1:11" ht="15.75" customHeight="1" x14ac:dyDescent="0.25">
      <c r="A50" s="1" t="s">
        <v>50</v>
      </c>
      <c r="B50" s="4">
        <v>245715</v>
      </c>
      <c r="C50" s="9">
        <f t="shared" si="0"/>
        <v>243470</v>
      </c>
      <c r="D50" s="9">
        <f t="shared" si="1"/>
        <v>2245</v>
      </c>
      <c r="E50" s="5">
        <f t="shared" si="2"/>
        <v>2245</v>
      </c>
      <c r="F50" s="9">
        <f t="shared" si="3"/>
        <v>5040025</v>
      </c>
      <c r="G50" s="8">
        <f t="shared" si="4"/>
        <v>9.1366013470891069E-3</v>
      </c>
      <c r="J50" s="33">
        <v>195809.33333333334</v>
      </c>
      <c r="K50">
        <v>185112</v>
      </c>
    </row>
    <row r="51" spans="1:11" ht="15.75" customHeight="1" x14ac:dyDescent="0.25">
      <c r="A51" s="1" t="s">
        <v>51</v>
      </c>
      <c r="B51" s="4">
        <v>203162</v>
      </c>
      <c r="C51" s="9">
        <f t="shared" si="0"/>
        <v>241940.66666666666</v>
      </c>
      <c r="D51" s="9">
        <f t="shared" si="1"/>
        <v>-38778.666666666657</v>
      </c>
      <c r="E51" s="5">
        <f t="shared" si="2"/>
        <v>38778.666666666657</v>
      </c>
      <c r="F51" s="9">
        <f t="shared" si="3"/>
        <v>1503784988.4444437</v>
      </c>
      <c r="G51" s="8">
        <f t="shared" si="4"/>
        <v>0.19087559025145773</v>
      </c>
      <c r="J51" s="33">
        <v>196333</v>
      </c>
      <c r="K51">
        <v>193347</v>
      </c>
    </row>
    <row r="52" spans="1:11" ht="15.75" customHeight="1" x14ac:dyDescent="0.25">
      <c r="A52" s="1" t="s">
        <v>52</v>
      </c>
      <c r="B52" s="4">
        <v>231414</v>
      </c>
      <c r="C52" s="9">
        <f t="shared" si="0"/>
        <v>227999</v>
      </c>
      <c r="D52" s="9">
        <f t="shared" si="1"/>
        <v>3415</v>
      </c>
      <c r="E52" s="5">
        <f t="shared" si="2"/>
        <v>3415</v>
      </c>
      <c r="F52" s="9">
        <f t="shared" si="3"/>
        <v>11662225</v>
      </c>
      <c r="G52" s="8">
        <f t="shared" si="4"/>
        <v>1.4757101990372234E-2</v>
      </c>
      <c r="J52" s="33">
        <v>196626.66666666666</v>
      </c>
      <c r="K52">
        <v>195755</v>
      </c>
    </row>
    <row r="53" spans="1:11" ht="15.75" customHeight="1" x14ac:dyDescent="0.25">
      <c r="A53" s="1" t="s">
        <v>53</v>
      </c>
      <c r="B53" s="4">
        <v>231621</v>
      </c>
      <c r="C53" s="9">
        <f t="shared" si="0"/>
        <v>226763.66666666666</v>
      </c>
      <c r="D53" s="9">
        <f t="shared" si="1"/>
        <v>4857.333333333343</v>
      </c>
      <c r="E53" s="5">
        <f t="shared" si="2"/>
        <v>4857.333333333343</v>
      </c>
      <c r="F53" s="9">
        <f t="shared" si="3"/>
        <v>23593687.111111205</v>
      </c>
      <c r="G53" s="8">
        <f t="shared" si="4"/>
        <v>2.0971040334569591E-2</v>
      </c>
      <c r="J53" s="33">
        <v>196654.66666666666</v>
      </c>
      <c r="K53">
        <v>196232</v>
      </c>
    </row>
    <row r="54" spans="1:11" ht="15.75" customHeight="1" x14ac:dyDescent="0.25">
      <c r="A54" s="1" t="s">
        <v>54</v>
      </c>
      <c r="B54" s="4">
        <v>238809</v>
      </c>
      <c r="C54" s="9">
        <f t="shared" si="0"/>
        <v>222065.66666666666</v>
      </c>
      <c r="D54" s="9">
        <f t="shared" si="1"/>
        <v>16743.333333333343</v>
      </c>
      <c r="E54" s="5">
        <f t="shared" si="2"/>
        <v>16743.333333333343</v>
      </c>
      <c r="F54" s="9">
        <f t="shared" si="3"/>
        <v>280339211.11111146</v>
      </c>
      <c r="G54" s="8">
        <f t="shared" si="4"/>
        <v>7.0111818789632477E-2</v>
      </c>
      <c r="J54" s="33">
        <v>198382</v>
      </c>
      <c r="K54">
        <v>188048</v>
      </c>
    </row>
    <row r="55" spans="1:11" ht="15.75" customHeight="1" x14ac:dyDescent="0.25">
      <c r="A55" s="1" t="s">
        <v>55</v>
      </c>
      <c r="B55" s="4">
        <v>231912</v>
      </c>
      <c r="C55" s="9">
        <f t="shared" si="0"/>
        <v>233948</v>
      </c>
      <c r="D55" s="9">
        <f t="shared" si="1"/>
        <v>-2036</v>
      </c>
      <c r="E55" s="5">
        <f t="shared" si="2"/>
        <v>2036</v>
      </c>
      <c r="F55" s="9">
        <f t="shared" si="3"/>
        <v>4145296</v>
      </c>
      <c r="G55" s="8">
        <f t="shared" si="4"/>
        <v>8.7791921073510637E-3</v>
      </c>
      <c r="J55" s="33">
        <v>199497</v>
      </c>
      <c r="K55">
        <v>221259</v>
      </c>
    </row>
    <row r="56" spans="1:11" ht="15.75" customHeight="1" x14ac:dyDescent="0.25">
      <c r="A56" s="1" t="s">
        <v>56</v>
      </c>
      <c r="B56" s="4">
        <v>245724</v>
      </c>
      <c r="C56" s="9">
        <f t="shared" si="0"/>
        <v>234114</v>
      </c>
      <c r="D56" s="9">
        <f t="shared" si="1"/>
        <v>11610</v>
      </c>
      <c r="E56" s="5">
        <f t="shared" si="2"/>
        <v>11610</v>
      </c>
      <c r="F56" s="9">
        <f t="shared" si="3"/>
        <v>134792100</v>
      </c>
      <c r="G56" s="8">
        <f t="shared" si="4"/>
        <v>4.7248132050593347E-2</v>
      </c>
      <c r="J56" s="33">
        <v>199853.33333333334</v>
      </c>
      <c r="K56">
        <v>195181</v>
      </c>
    </row>
    <row r="57" spans="1:11" ht="15.75" customHeight="1" x14ac:dyDescent="0.25">
      <c r="A57" s="1" t="s">
        <v>57</v>
      </c>
      <c r="B57" s="4">
        <v>251079</v>
      </c>
      <c r="C57" s="9">
        <f t="shared" si="0"/>
        <v>238815</v>
      </c>
      <c r="D57" s="9">
        <f t="shared" si="1"/>
        <v>12264</v>
      </c>
      <c r="E57" s="5">
        <f t="shared" si="2"/>
        <v>12264</v>
      </c>
      <c r="F57" s="9">
        <f t="shared" si="3"/>
        <v>150405696</v>
      </c>
      <c r="G57" s="8">
        <f t="shared" si="4"/>
        <v>4.8845184185057296E-2</v>
      </c>
      <c r="J57" s="33">
        <v>201083.66666666666</v>
      </c>
      <c r="K57">
        <v>174531</v>
      </c>
    </row>
    <row r="58" spans="1:11" ht="15.75" customHeight="1" x14ac:dyDescent="0.25">
      <c r="A58" s="1" t="s">
        <v>58</v>
      </c>
      <c r="B58" s="4">
        <v>237699</v>
      </c>
      <c r="C58" s="9">
        <f t="shared" si="0"/>
        <v>242905</v>
      </c>
      <c r="D58" s="9">
        <f t="shared" si="1"/>
        <v>-5206</v>
      </c>
      <c r="E58" s="5">
        <f t="shared" si="2"/>
        <v>5206</v>
      </c>
      <c r="F58" s="9">
        <f t="shared" si="3"/>
        <v>27102436</v>
      </c>
      <c r="G58" s="8">
        <f t="shared" si="4"/>
        <v>2.1901648723806157E-2</v>
      </c>
      <c r="J58" s="33">
        <v>207613.33333333334</v>
      </c>
      <c r="K58">
        <v>209958</v>
      </c>
    </row>
    <row r="59" spans="1:11" ht="15.75" customHeight="1" x14ac:dyDescent="0.25">
      <c r="A59" s="1" t="s">
        <v>59</v>
      </c>
      <c r="B59" s="4">
        <v>230822</v>
      </c>
      <c r="C59" s="9">
        <f t="shared" si="0"/>
        <v>244834</v>
      </c>
      <c r="D59" s="9">
        <f t="shared" si="1"/>
        <v>-14012</v>
      </c>
      <c r="E59" s="5">
        <f t="shared" si="2"/>
        <v>14012</v>
      </c>
      <c r="F59" s="9">
        <f t="shared" si="3"/>
        <v>196336144</v>
      </c>
      <c r="G59" s="8">
        <f t="shared" si="4"/>
        <v>6.0704785505714363E-2</v>
      </c>
      <c r="J59" s="33">
        <v>208280.33333333334</v>
      </c>
      <c r="K59">
        <v>193493</v>
      </c>
    </row>
    <row r="60" spans="1:11" ht="15.75" customHeight="1" x14ac:dyDescent="0.25">
      <c r="A60" s="1" t="s">
        <v>60</v>
      </c>
      <c r="B60" s="4">
        <v>222248</v>
      </c>
      <c r="C60" s="9">
        <f t="shared" si="0"/>
        <v>239866.66666666666</v>
      </c>
      <c r="D60" s="9">
        <f t="shared" si="1"/>
        <v>-17618.666666666657</v>
      </c>
      <c r="E60" s="5">
        <f t="shared" si="2"/>
        <v>17618.666666666657</v>
      </c>
      <c r="F60" s="9">
        <f t="shared" si="3"/>
        <v>310417415.11111075</v>
      </c>
      <c r="G60" s="8">
        <f t="shared" si="4"/>
        <v>7.9274804122721726E-2</v>
      </c>
      <c r="J60" s="33">
        <v>210601.33333333334</v>
      </c>
      <c r="K60">
        <v>210276</v>
      </c>
    </row>
    <row r="61" spans="1:11" ht="15.75" customHeight="1" x14ac:dyDescent="0.25">
      <c r="A61" s="1" t="s">
        <v>61</v>
      </c>
      <c r="B61" s="4">
        <v>240519</v>
      </c>
      <c r="C61" s="9">
        <f t="shared" si="0"/>
        <v>230256.33333333334</v>
      </c>
      <c r="D61" s="9">
        <f t="shared" si="1"/>
        <v>10262.666666666657</v>
      </c>
      <c r="E61" s="5">
        <f t="shared" si="2"/>
        <v>10262.666666666657</v>
      </c>
      <c r="F61" s="9">
        <f t="shared" si="3"/>
        <v>105322327.11111091</v>
      </c>
      <c r="G61" s="8">
        <f t="shared" si="4"/>
        <v>4.2668839745162154E-2</v>
      </c>
      <c r="J61" s="33">
        <v>213831</v>
      </c>
      <c r="K61">
        <v>214563</v>
      </c>
    </row>
    <row r="62" spans="1:11" ht="15.75" customHeight="1" x14ac:dyDescent="0.25">
      <c r="A62" s="1" t="s">
        <v>62</v>
      </c>
      <c r="B62" s="4">
        <v>234969</v>
      </c>
      <c r="C62" s="9">
        <f t="shared" si="0"/>
        <v>231196.33333333334</v>
      </c>
      <c r="D62" s="9">
        <f t="shared" si="1"/>
        <v>3772.666666666657</v>
      </c>
      <c r="E62" s="5">
        <f t="shared" si="2"/>
        <v>3772.666666666657</v>
      </c>
      <c r="F62" s="9">
        <f t="shared" si="3"/>
        <v>14233013.777777705</v>
      </c>
      <c r="G62" s="8">
        <f t="shared" si="4"/>
        <v>1.6056018737223451E-2</v>
      </c>
      <c r="J62" s="33">
        <v>214973</v>
      </c>
      <c r="K62">
        <v>194485</v>
      </c>
    </row>
    <row r="63" spans="1:11" ht="15.75" customHeight="1" x14ac:dyDescent="0.25">
      <c r="A63" s="1" t="s">
        <v>63</v>
      </c>
      <c r="B63" s="4">
        <v>201572</v>
      </c>
      <c r="C63" s="9">
        <f t="shared" si="0"/>
        <v>232578.66666666666</v>
      </c>
      <c r="D63" s="9">
        <f t="shared" si="1"/>
        <v>-31006.666666666657</v>
      </c>
      <c r="E63" s="5">
        <f t="shared" si="2"/>
        <v>31006.666666666657</v>
      </c>
      <c r="F63" s="9">
        <f t="shared" si="3"/>
        <v>961413377.77777719</v>
      </c>
      <c r="G63" s="8">
        <f t="shared" si="4"/>
        <v>0.15382427453548439</v>
      </c>
      <c r="J63" s="33">
        <v>215033.33333333334</v>
      </c>
      <c r="K63">
        <v>235360</v>
      </c>
    </row>
    <row r="64" spans="1:11" ht="15.75" customHeight="1" x14ac:dyDescent="0.25">
      <c r="A64" s="1" t="s">
        <v>64</v>
      </c>
      <c r="B64" s="4">
        <v>225487</v>
      </c>
      <c r="C64" s="9">
        <f t="shared" si="0"/>
        <v>225686.66666666666</v>
      </c>
      <c r="D64" s="9">
        <f t="shared" si="1"/>
        <v>-199.66666666665697</v>
      </c>
      <c r="E64" s="5">
        <f t="shared" si="2"/>
        <v>199.66666666665697</v>
      </c>
      <c r="F64" s="9">
        <f t="shared" si="3"/>
        <v>39866.777777773903</v>
      </c>
      <c r="G64" s="8">
        <f t="shared" si="4"/>
        <v>8.8549081173928859E-4</v>
      </c>
      <c r="J64" s="33">
        <v>215260</v>
      </c>
      <c r="K64">
        <v>215083</v>
      </c>
    </row>
    <row r="65" spans="1:11" ht="15.75" customHeight="1" x14ac:dyDescent="0.25">
      <c r="A65" s="1" t="s">
        <v>65</v>
      </c>
      <c r="B65" s="4">
        <v>226639</v>
      </c>
      <c r="C65" s="9">
        <f t="shared" si="0"/>
        <v>220676</v>
      </c>
      <c r="D65" s="9">
        <f t="shared" si="1"/>
        <v>5963</v>
      </c>
      <c r="E65" s="5">
        <f t="shared" si="2"/>
        <v>5963</v>
      </c>
      <c r="F65" s="9">
        <f t="shared" si="3"/>
        <v>35557369</v>
      </c>
      <c r="G65" s="8">
        <f t="shared" si="4"/>
        <v>2.6310564377710809E-2</v>
      </c>
      <c r="J65" s="33">
        <v>216798.66666666666</v>
      </c>
      <c r="K65">
        <v>224604</v>
      </c>
    </row>
    <row r="66" spans="1:11" ht="15.75" customHeight="1" x14ac:dyDescent="0.25">
      <c r="A66" s="1" t="s">
        <v>66</v>
      </c>
      <c r="B66" s="4">
        <v>222177</v>
      </c>
      <c r="C66" s="9">
        <f t="shared" si="0"/>
        <v>217899.33333333334</v>
      </c>
      <c r="D66" s="9">
        <f t="shared" si="1"/>
        <v>4277.666666666657</v>
      </c>
      <c r="E66" s="5">
        <f t="shared" si="2"/>
        <v>4277.666666666657</v>
      </c>
      <c r="F66" s="9">
        <f t="shared" si="3"/>
        <v>18298432.111111026</v>
      </c>
      <c r="G66" s="8">
        <f t="shared" si="4"/>
        <v>1.925341807057732E-2</v>
      </c>
      <c r="J66" s="33">
        <v>216968.33333333334</v>
      </c>
      <c r="K66">
        <v>215273</v>
      </c>
    </row>
    <row r="67" spans="1:11" ht="15.75" customHeight="1" x14ac:dyDescent="0.25">
      <c r="A67" s="1" t="s">
        <v>67</v>
      </c>
      <c r="B67" s="4">
        <v>212025</v>
      </c>
      <c r="C67" s="9">
        <f t="shared" si="0"/>
        <v>224767.66666666666</v>
      </c>
      <c r="D67" s="9">
        <f t="shared" si="1"/>
        <v>-12742.666666666657</v>
      </c>
      <c r="E67" s="5">
        <f t="shared" si="2"/>
        <v>12742.666666666657</v>
      </c>
      <c r="F67" s="9">
        <f t="shared" si="3"/>
        <v>162375553.77777752</v>
      </c>
      <c r="G67" s="8">
        <f t="shared" si="4"/>
        <v>6.0099830994772584E-2</v>
      </c>
      <c r="J67" s="33">
        <v>217899.33333333334</v>
      </c>
      <c r="K67">
        <v>222177</v>
      </c>
    </row>
    <row r="68" spans="1:11" ht="15.75" customHeight="1" x14ac:dyDescent="0.25">
      <c r="A68" s="1" t="s">
        <v>68</v>
      </c>
      <c r="B68" s="4">
        <v>236534</v>
      </c>
      <c r="C68" s="9">
        <f t="shared" si="0"/>
        <v>220280.33333333334</v>
      </c>
      <c r="D68" s="9">
        <f t="shared" si="1"/>
        <v>16253.666666666657</v>
      </c>
      <c r="E68" s="5">
        <f t="shared" si="2"/>
        <v>16253.666666666657</v>
      </c>
      <c r="F68" s="9">
        <f t="shared" si="3"/>
        <v>264181680.11111081</v>
      </c>
      <c r="G68" s="8">
        <f t="shared" si="4"/>
        <v>6.8715984453256856E-2</v>
      </c>
      <c r="J68" s="33">
        <v>218827.33333333334</v>
      </c>
      <c r="K68">
        <v>216229</v>
      </c>
    </row>
    <row r="69" spans="1:11" ht="15.75" customHeight="1" x14ac:dyDescent="0.25">
      <c r="A69" s="1" t="s">
        <v>69</v>
      </c>
      <c r="B69" s="4">
        <v>231649</v>
      </c>
      <c r="C69" s="9">
        <f t="shared" si="0"/>
        <v>223578.66666666666</v>
      </c>
      <c r="D69" s="9">
        <f t="shared" si="1"/>
        <v>8070.333333333343</v>
      </c>
      <c r="E69" s="5">
        <f t="shared" si="2"/>
        <v>8070.333333333343</v>
      </c>
      <c r="F69" s="9">
        <f t="shared" si="3"/>
        <v>65130280.111111268</v>
      </c>
      <c r="G69" s="8">
        <f t="shared" si="4"/>
        <v>3.4838627981702244E-2</v>
      </c>
      <c r="J69" s="33">
        <v>219379.66666666666</v>
      </c>
      <c r="K69">
        <v>244965</v>
      </c>
    </row>
    <row r="70" spans="1:11" ht="15.75" customHeight="1" x14ac:dyDescent="0.25">
      <c r="A70" s="1" t="s">
        <v>70</v>
      </c>
      <c r="B70" s="4">
        <v>224851</v>
      </c>
      <c r="C70" s="9">
        <f t="shared" ref="C70:C133" si="5">AVERAGE(B67:B69)</f>
        <v>226736</v>
      </c>
      <c r="D70" s="9">
        <f t="shared" ref="D70:D133" si="6">B70-C70</f>
        <v>-1885</v>
      </c>
      <c r="E70" s="5">
        <f t="shared" ref="E70:E133" si="7">ABS(D70)</f>
        <v>1885</v>
      </c>
      <c r="F70" s="9">
        <f t="shared" ref="F70:F133" si="8">E70^2</f>
        <v>3553225</v>
      </c>
      <c r="G70" s="8">
        <f t="shared" ref="G70:G133" si="9">E70/B70</f>
        <v>8.3833294048058487E-3</v>
      </c>
      <c r="J70" s="33">
        <v>220150.33333333334</v>
      </c>
      <c r="K70">
        <v>228160</v>
      </c>
    </row>
    <row r="71" spans="1:11" ht="15.75" customHeight="1" x14ac:dyDescent="0.25">
      <c r="A71" s="1" t="s">
        <v>71</v>
      </c>
      <c r="B71" s="4">
        <v>221600</v>
      </c>
      <c r="C71" s="9">
        <f t="shared" si="5"/>
        <v>231011.33333333334</v>
      </c>
      <c r="D71" s="9">
        <f t="shared" si="6"/>
        <v>-9411.333333333343</v>
      </c>
      <c r="E71" s="5">
        <f t="shared" si="7"/>
        <v>9411.333333333343</v>
      </c>
      <c r="F71" s="9">
        <f t="shared" si="8"/>
        <v>88573195.111111298</v>
      </c>
      <c r="G71" s="8">
        <f t="shared" si="9"/>
        <v>4.2469915764139637E-2</v>
      </c>
      <c r="J71" s="33">
        <v>220280.33333333334</v>
      </c>
      <c r="K71">
        <v>236534</v>
      </c>
    </row>
    <row r="72" spans="1:11" ht="15.75" customHeight="1" x14ac:dyDescent="0.25">
      <c r="A72" s="1" t="s">
        <v>72</v>
      </c>
      <c r="B72" s="4">
        <v>218845</v>
      </c>
      <c r="C72" s="9">
        <f t="shared" si="5"/>
        <v>226033.33333333334</v>
      </c>
      <c r="D72" s="9">
        <f t="shared" si="6"/>
        <v>-7188.333333333343</v>
      </c>
      <c r="E72" s="5">
        <f t="shared" si="7"/>
        <v>7188.333333333343</v>
      </c>
      <c r="F72" s="9">
        <f t="shared" si="8"/>
        <v>51672136.111111253</v>
      </c>
      <c r="G72" s="8">
        <f t="shared" si="9"/>
        <v>3.284668753379489E-2</v>
      </c>
      <c r="J72" s="33">
        <v>220676</v>
      </c>
      <c r="K72">
        <v>226639</v>
      </c>
    </row>
    <row r="73" spans="1:11" ht="15.75" customHeight="1" x14ac:dyDescent="0.25">
      <c r="A73" s="1" t="s">
        <v>73</v>
      </c>
      <c r="B73" s="4">
        <v>223978</v>
      </c>
      <c r="C73" s="9">
        <f t="shared" si="5"/>
        <v>221765.33333333334</v>
      </c>
      <c r="D73" s="9">
        <f t="shared" si="6"/>
        <v>2212.666666666657</v>
      </c>
      <c r="E73" s="5">
        <f t="shared" si="7"/>
        <v>2212.666666666657</v>
      </c>
      <c r="F73" s="9">
        <f t="shared" si="8"/>
        <v>4895893.7777777351</v>
      </c>
      <c r="G73" s="8">
        <f t="shared" si="9"/>
        <v>9.8789464441447691E-3</v>
      </c>
      <c r="J73" s="33">
        <v>221474.33333333334</v>
      </c>
      <c r="K73">
        <v>222315</v>
      </c>
    </row>
    <row r="74" spans="1:11" ht="15.75" customHeight="1" x14ac:dyDescent="0.25">
      <c r="A74" s="1" t="s">
        <v>74</v>
      </c>
      <c r="B74" s="4">
        <v>222315</v>
      </c>
      <c r="C74" s="9">
        <f t="shared" si="5"/>
        <v>221474.33333333334</v>
      </c>
      <c r="D74" s="9">
        <f t="shared" si="6"/>
        <v>840.66666666665697</v>
      </c>
      <c r="E74" s="5">
        <f t="shared" si="7"/>
        <v>840.66666666665697</v>
      </c>
      <c r="F74" s="9">
        <f t="shared" si="8"/>
        <v>706720.44444442808</v>
      </c>
      <c r="G74" s="8">
        <f t="shared" si="9"/>
        <v>3.7814212566253153E-3</v>
      </c>
      <c r="J74" s="33">
        <v>221712.66666666666</v>
      </c>
      <c r="K74">
        <v>198807</v>
      </c>
    </row>
    <row r="75" spans="1:11" ht="15.75" customHeight="1" x14ac:dyDescent="0.25">
      <c r="A75" s="1" t="s">
        <v>75</v>
      </c>
      <c r="B75" s="4">
        <v>198807</v>
      </c>
      <c r="C75" s="9">
        <f t="shared" si="5"/>
        <v>221712.66666666666</v>
      </c>
      <c r="D75" s="9">
        <f t="shared" si="6"/>
        <v>-22905.666666666657</v>
      </c>
      <c r="E75" s="5">
        <f t="shared" si="7"/>
        <v>22905.666666666657</v>
      </c>
      <c r="F75" s="9">
        <f t="shared" si="8"/>
        <v>524669565.444444</v>
      </c>
      <c r="G75" s="8">
        <f t="shared" si="9"/>
        <v>0.11521559435365282</v>
      </c>
      <c r="J75" s="33">
        <v>221765.33333333334</v>
      </c>
      <c r="K75">
        <v>223978</v>
      </c>
    </row>
    <row r="76" spans="1:11" ht="15.75" customHeight="1" x14ac:dyDescent="0.25">
      <c r="A76" s="1" t="s">
        <v>76</v>
      </c>
      <c r="B76" s="4">
        <v>235360</v>
      </c>
      <c r="C76" s="9">
        <f t="shared" si="5"/>
        <v>215033.33333333334</v>
      </c>
      <c r="D76" s="9">
        <f t="shared" si="6"/>
        <v>20326.666666666657</v>
      </c>
      <c r="E76" s="5">
        <f t="shared" si="7"/>
        <v>20326.666666666657</v>
      </c>
      <c r="F76" s="9">
        <f t="shared" si="8"/>
        <v>413173377.77777737</v>
      </c>
      <c r="G76" s="8">
        <f t="shared" si="9"/>
        <v>8.6364151370949424E-2</v>
      </c>
      <c r="J76" s="33">
        <v>222065.66666666666</v>
      </c>
      <c r="K76">
        <v>238809</v>
      </c>
    </row>
    <row r="77" spans="1:11" ht="15.75" customHeight="1" x14ac:dyDescent="0.25">
      <c r="A77" s="1" t="s">
        <v>77</v>
      </c>
      <c r="B77" s="4">
        <v>216229</v>
      </c>
      <c r="C77" s="9">
        <f t="shared" si="5"/>
        <v>218827.33333333334</v>
      </c>
      <c r="D77" s="9">
        <f t="shared" si="6"/>
        <v>-2598.333333333343</v>
      </c>
      <c r="E77" s="5">
        <f t="shared" si="7"/>
        <v>2598.333333333343</v>
      </c>
      <c r="F77" s="9">
        <f t="shared" si="8"/>
        <v>6751336.1111111613</v>
      </c>
      <c r="G77" s="8">
        <f t="shared" si="9"/>
        <v>1.2016581186304071E-2</v>
      </c>
      <c r="J77" s="33">
        <v>223578.66666666666</v>
      </c>
      <c r="K77">
        <v>231649</v>
      </c>
    </row>
    <row r="78" spans="1:11" ht="15.75" customHeight="1" x14ac:dyDescent="0.25">
      <c r="A78" s="1" t="s">
        <v>78</v>
      </c>
      <c r="B78" s="4">
        <v>224604</v>
      </c>
      <c r="C78" s="9">
        <f t="shared" si="5"/>
        <v>216798.66666666666</v>
      </c>
      <c r="D78" s="9">
        <f t="shared" si="6"/>
        <v>7805.333333333343</v>
      </c>
      <c r="E78" s="5">
        <f t="shared" si="7"/>
        <v>7805.333333333343</v>
      </c>
      <c r="F78" s="9">
        <f t="shared" si="8"/>
        <v>60923228.444444597</v>
      </c>
      <c r="G78" s="8">
        <f t="shared" si="9"/>
        <v>3.4751533068571101E-2</v>
      </c>
      <c r="J78" s="33">
        <v>224127.33333333334</v>
      </c>
      <c r="K78">
        <v>239212</v>
      </c>
    </row>
    <row r="79" spans="1:11" ht="15.75" customHeight="1" x14ac:dyDescent="0.25">
      <c r="A79" s="1" t="s">
        <v>79</v>
      </c>
      <c r="B79" s="4">
        <v>219618</v>
      </c>
      <c r="C79" s="9">
        <f t="shared" si="5"/>
        <v>225397.66666666666</v>
      </c>
      <c r="D79" s="9">
        <f t="shared" si="6"/>
        <v>-5779.666666666657</v>
      </c>
      <c r="E79" s="5">
        <f t="shared" si="7"/>
        <v>5779.666666666657</v>
      </c>
      <c r="F79" s="9">
        <f t="shared" si="8"/>
        <v>33404546.777777664</v>
      </c>
      <c r="G79" s="8">
        <f t="shared" si="9"/>
        <v>2.6316907843012216E-2</v>
      </c>
      <c r="J79" s="33">
        <v>224488.66666666666</v>
      </c>
      <c r="K79">
        <v>234307</v>
      </c>
    </row>
    <row r="80" spans="1:11" ht="15.75" customHeight="1" x14ac:dyDescent="0.25">
      <c r="A80" s="1" t="s">
        <v>80</v>
      </c>
      <c r="B80" s="4">
        <v>228160</v>
      </c>
      <c r="C80" s="9">
        <f t="shared" si="5"/>
        <v>220150.33333333334</v>
      </c>
      <c r="D80" s="9">
        <f t="shared" si="6"/>
        <v>8009.666666666657</v>
      </c>
      <c r="E80" s="5">
        <f t="shared" si="7"/>
        <v>8009.666666666657</v>
      </c>
      <c r="F80" s="9">
        <f t="shared" si="8"/>
        <v>64154760.111110955</v>
      </c>
      <c r="G80" s="8">
        <f t="shared" si="9"/>
        <v>3.510548153342679E-2</v>
      </c>
      <c r="J80" s="33">
        <v>224767.66666666666</v>
      </c>
      <c r="K80">
        <v>212025</v>
      </c>
    </row>
    <row r="81" spans="1:11" ht="15.75" customHeight="1" x14ac:dyDescent="0.25">
      <c r="A81" s="1" t="s">
        <v>81</v>
      </c>
      <c r="B81" s="4">
        <v>239212</v>
      </c>
      <c r="C81" s="9">
        <f t="shared" si="5"/>
        <v>224127.33333333334</v>
      </c>
      <c r="D81" s="9">
        <f t="shared" si="6"/>
        <v>15084.666666666657</v>
      </c>
      <c r="E81" s="5">
        <f t="shared" si="7"/>
        <v>15084.666666666657</v>
      </c>
      <c r="F81" s="9">
        <f t="shared" si="8"/>
        <v>227547168.44444415</v>
      </c>
      <c r="G81" s="8">
        <f t="shared" si="9"/>
        <v>6.3059824200569603E-2</v>
      </c>
      <c r="J81" s="33">
        <v>225397.66666666666</v>
      </c>
      <c r="K81">
        <v>219618</v>
      </c>
    </row>
    <row r="82" spans="1:11" ht="15.75" customHeight="1" x14ac:dyDescent="0.25">
      <c r="A82" s="1" t="s">
        <v>82</v>
      </c>
      <c r="B82" s="4">
        <v>216838</v>
      </c>
      <c r="C82" s="9">
        <f t="shared" si="5"/>
        <v>228996.66666666666</v>
      </c>
      <c r="D82" s="9">
        <f t="shared" si="6"/>
        <v>-12158.666666666657</v>
      </c>
      <c r="E82" s="5">
        <f t="shared" si="7"/>
        <v>12158.666666666657</v>
      </c>
      <c r="F82" s="9">
        <f t="shared" si="8"/>
        <v>147833175.11111087</v>
      </c>
      <c r="G82" s="8">
        <f t="shared" si="9"/>
        <v>5.6072582603910091E-2</v>
      </c>
      <c r="J82" s="33">
        <v>225407</v>
      </c>
      <c r="K82">
        <v>221130</v>
      </c>
    </row>
    <row r="83" spans="1:11" ht="15.75" customHeight="1" x14ac:dyDescent="0.25">
      <c r="A83" s="1" t="s">
        <v>83</v>
      </c>
      <c r="B83" s="4">
        <v>220171</v>
      </c>
      <c r="C83" s="9">
        <f t="shared" si="5"/>
        <v>228070</v>
      </c>
      <c r="D83" s="9">
        <f t="shared" si="6"/>
        <v>-7899</v>
      </c>
      <c r="E83" s="5">
        <f t="shared" si="7"/>
        <v>7899</v>
      </c>
      <c r="F83" s="9">
        <f t="shared" si="8"/>
        <v>62394201</v>
      </c>
      <c r="G83" s="8">
        <f t="shared" si="9"/>
        <v>3.5876659505566129E-2</v>
      </c>
      <c r="J83" s="33">
        <v>225686.66666666666</v>
      </c>
      <c r="K83">
        <v>225487</v>
      </c>
    </row>
    <row r="84" spans="1:11" ht="15.75" customHeight="1" x14ac:dyDescent="0.25">
      <c r="A84" s="1" t="s">
        <v>84</v>
      </c>
      <c r="B84" s="4">
        <v>221130</v>
      </c>
      <c r="C84" s="9">
        <f t="shared" si="5"/>
        <v>225407</v>
      </c>
      <c r="D84" s="9">
        <f t="shared" si="6"/>
        <v>-4277</v>
      </c>
      <c r="E84" s="5">
        <f t="shared" si="7"/>
        <v>4277</v>
      </c>
      <c r="F84" s="9">
        <f t="shared" si="8"/>
        <v>18292729</v>
      </c>
      <c r="G84" s="8">
        <f t="shared" si="9"/>
        <v>1.934156378600823E-2</v>
      </c>
      <c r="J84" s="33">
        <v>226033.33333333334</v>
      </c>
      <c r="K84">
        <v>218845</v>
      </c>
    </row>
    <row r="85" spans="1:11" ht="15.75" customHeight="1" x14ac:dyDescent="0.25">
      <c r="A85" s="1" t="s">
        <v>85</v>
      </c>
      <c r="B85" s="4">
        <v>244965</v>
      </c>
      <c r="C85" s="9">
        <f t="shared" si="5"/>
        <v>219379.66666666666</v>
      </c>
      <c r="D85" s="9">
        <f t="shared" si="6"/>
        <v>25585.333333333343</v>
      </c>
      <c r="E85" s="5">
        <f t="shared" si="7"/>
        <v>25585.333333333343</v>
      </c>
      <c r="F85" s="9">
        <f t="shared" si="8"/>
        <v>654609281.77777827</v>
      </c>
      <c r="G85" s="8">
        <f t="shared" si="9"/>
        <v>0.10444485266602715</v>
      </c>
      <c r="J85" s="33">
        <v>226599.33333333334</v>
      </c>
      <c r="K85">
        <v>178257</v>
      </c>
    </row>
    <row r="86" spans="1:11" ht="15.75" customHeight="1" x14ac:dyDescent="0.25">
      <c r="A86" s="1" t="s">
        <v>86</v>
      </c>
      <c r="B86" s="4">
        <v>236065</v>
      </c>
      <c r="C86" s="9">
        <f t="shared" si="5"/>
        <v>228755.33333333334</v>
      </c>
      <c r="D86" s="9">
        <f t="shared" si="6"/>
        <v>7309.666666666657</v>
      </c>
      <c r="E86" s="5">
        <f t="shared" si="7"/>
        <v>7309.666666666657</v>
      </c>
      <c r="F86" s="9">
        <f t="shared" si="8"/>
        <v>53431226.777777635</v>
      </c>
      <c r="G86" s="8">
        <f t="shared" si="9"/>
        <v>3.0964635446451855E-2</v>
      </c>
      <c r="J86" s="33">
        <v>226736</v>
      </c>
      <c r="K86">
        <v>224851</v>
      </c>
    </row>
    <row r="87" spans="1:11" ht="15.75" customHeight="1" x14ac:dyDescent="0.25">
      <c r="A87" s="1" t="s">
        <v>87</v>
      </c>
      <c r="B87" s="4">
        <v>229492</v>
      </c>
      <c r="C87" s="9">
        <f t="shared" si="5"/>
        <v>234053.33333333334</v>
      </c>
      <c r="D87" s="9">
        <f t="shared" si="6"/>
        <v>-4561.333333333343</v>
      </c>
      <c r="E87" s="5">
        <f t="shared" si="7"/>
        <v>4561.333333333343</v>
      </c>
      <c r="F87" s="9">
        <f t="shared" si="8"/>
        <v>20805761.777777866</v>
      </c>
      <c r="G87" s="8">
        <f t="shared" si="9"/>
        <v>1.9875783614824668E-2</v>
      </c>
      <c r="J87" s="33">
        <v>226763.66666666666</v>
      </c>
      <c r="K87">
        <v>231621</v>
      </c>
    </row>
    <row r="88" spans="1:11" ht="15.75" customHeight="1" x14ac:dyDescent="0.25">
      <c r="A88" s="1" t="s">
        <v>88</v>
      </c>
      <c r="B88" s="4">
        <v>248383</v>
      </c>
      <c r="C88" s="9">
        <f t="shared" si="5"/>
        <v>236840.66666666666</v>
      </c>
      <c r="D88" s="9">
        <f t="shared" si="6"/>
        <v>11542.333333333343</v>
      </c>
      <c r="E88" s="5">
        <f t="shared" si="7"/>
        <v>11542.333333333343</v>
      </c>
      <c r="F88" s="9">
        <f t="shared" si="8"/>
        <v>133225458.777778</v>
      </c>
      <c r="G88" s="8">
        <f t="shared" si="9"/>
        <v>4.6469900650742371E-2</v>
      </c>
      <c r="J88" s="33">
        <v>227340.33333333334</v>
      </c>
      <c r="K88">
        <v>219240</v>
      </c>
    </row>
    <row r="89" spans="1:11" ht="15.75" customHeight="1" x14ac:dyDescent="0.25">
      <c r="A89" s="1" t="s">
        <v>89</v>
      </c>
      <c r="B89" s="4">
        <v>228344</v>
      </c>
      <c r="C89" s="9">
        <f t="shared" si="5"/>
        <v>237980</v>
      </c>
      <c r="D89" s="9">
        <f t="shared" si="6"/>
        <v>-9636</v>
      </c>
      <c r="E89" s="5">
        <f t="shared" si="7"/>
        <v>9636</v>
      </c>
      <c r="F89" s="9">
        <f t="shared" si="8"/>
        <v>92852496</v>
      </c>
      <c r="G89" s="8">
        <f t="shared" si="9"/>
        <v>4.2199488491048591E-2</v>
      </c>
      <c r="J89" s="33">
        <v>227999</v>
      </c>
      <c r="K89">
        <v>231414</v>
      </c>
    </row>
    <row r="90" spans="1:11" ht="15.75" customHeight="1" x14ac:dyDescent="0.25">
      <c r="A90" s="1" t="s">
        <v>90</v>
      </c>
      <c r="B90" s="4">
        <v>245749</v>
      </c>
      <c r="C90" s="9">
        <f t="shared" si="5"/>
        <v>235406.33333333334</v>
      </c>
      <c r="D90" s="9">
        <f t="shared" si="6"/>
        <v>10342.666666666657</v>
      </c>
      <c r="E90" s="5">
        <f t="shared" si="7"/>
        <v>10342.666666666657</v>
      </c>
      <c r="F90" s="9">
        <f t="shared" si="8"/>
        <v>106970753.77777758</v>
      </c>
      <c r="G90" s="8">
        <f t="shared" si="9"/>
        <v>4.2086302148397987E-2</v>
      </c>
      <c r="J90" s="33">
        <v>228070</v>
      </c>
      <c r="K90">
        <v>220171</v>
      </c>
    </row>
    <row r="91" spans="1:11" ht="15.75" customHeight="1" x14ac:dyDescent="0.25">
      <c r="A91" s="1" t="s">
        <v>91</v>
      </c>
      <c r="B91" s="4">
        <v>226802</v>
      </c>
      <c r="C91" s="9">
        <f t="shared" si="5"/>
        <v>240825.33333333334</v>
      </c>
      <c r="D91" s="9">
        <f t="shared" si="6"/>
        <v>-14023.333333333343</v>
      </c>
      <c r="E91" s="5">
        <f t="shared" si="7"/>
        <v>14023.333333333343</v>
      </c>
      <c r="F91" s="9">
        <f t="shared" si="8"/>
        <v>196653877.77777806</v>
      </c>
      <c r="G91" s="8">
        <f t="shared" si="9"/>
        <v>6.1830730475627829E-2</v>
      </c>
      <c r="J91" s="33">
        <v>228755.33333333334</v>
      </c>
      <c r="K91">
        <v>236065</v>
      </c>
    </row>
    <row r="92" spans="1:11" ht="15.75" customHeight="1" x14ac:dyDescent="0.25">
      <c r="A92" s="1" t="s">
        <v>92</v>
      </c>
      <c r="B92" s="4">
        <v>250986</v>
      </c>
      <c r="C92" s="9">
        <f t="shared" si="5"/>
        <v>233631.66666666666</v>
      </c>
      <c r="D92" s="9">
        <f t="shared" si="6"/>
        <v>17354.333333333343</v>
      </c>
      <c r="E92" s="5">
        <f t="shared" si="7"/>
        <v>17354.333333333343</v>
      </c>
      <c r="F92" s="9">
        <f t="shared" si="8"/>
        <v>301172885.44444478</v>
      </c>
      <c r="G92" s="8">
        <f t="shared" si="9"/>
        <v>6.9144626924742186E-2</v>
      </c>
      <c r="J92" s="33">
        <v>228996.66666666666</v>
      </c>
      <c r="K92">
        <v>216838</v>
      </c>
    </row>
    <row r="93" spans="1:11" ht="15.75" customHeight="1" x14ac:dyDescent="0.25">
      <c r="A93" s="1" t="s">
        <v>93</v>
      </c>
      <c r="B93" s="4">
        <v>248482</v>
      </c>
      <c r="C93" s="9">
        <f t="shared" si="5"/>
        <v>241179</v>
      </c>
      <c r="D93" s="9">
        <f t="shared" si="6"/>
        <v>7303</v>
      </c>
      <c r="E93" s="5">
        <f t="shared" si="7"/>
        <v>7303</v>
      </c>
      <c r="F93" s="9">
        <f t="shared" si="8"/>
        <v>53333809</v>
      </c>
      <c r="G93" s="8">
        <f t="shared" si="9"/>
        <v>2.9390458866235782E-2</v>
      </c>
      <c r="J93" s="33">
        <v>229349</v>
      </c>
      <c r="K93">
        <v>241245</v>
      </c>
    </row>
    <row r="94" spans="1:11" ht="15.75" customHeight="1" x14ac:dyDescent="0.25">
      <c r="A94" s="1" t="s">
        <v>94</v>
      </c>
      <c r="B94" s="4">
        <v>241213</v>
      </c>
      <c r="C94" s="9">
        <f t="shared" si="5"/>
        <v>242090</v>
      </c>
      <c r="D94" s="9">
        <f t="shared" si="6"/>
        <v>-877</v>
      </c>
      <c r="E94" s="5">
        <f t="shared" si="7"/>
        <v>877</v>
      </c>
      <c r="F94" s="9">
        <f t="shared" si="8"/>
        <v>769129</v>
      </c>
      <c r="G94" s="8">
        <f t="shared" si="9"/>
        <v>3.6357907741290892E-3</v>
      </c>
      <c r="J94" s="33">
        <v>230256.33333333334</v>
      </c>
      <c r="K94">
        <v>240519</v>
      </c>
    </row>
    <row r="95" spans="1:11" ht="15.75" customHeight="1" x14ac:dyDescent="0.25">
      <c r="A95" s="1" t="s">
        <v>95</v>
      </c>
      <c r="B95" s="4">
        <v>234666</v>
      </c>
      <c r="C95" s="9">
        <f t="shared" si="5"/>
        <v>246893.66666666666</v>
      </c>
      <c r="D95" s="9">
        <f t="shared" si="6"/>
        <v>-12227.666666666657</v>
      </c>
      <c r="E95" s="5">
        <f t="shared" si="7"/>
        <v>12227.666666666657</v>
      </c>
      <c r="F95" s="9">
        <f t="shared" si="8"/>
        <v>149515832.11111087</v>
      </c>
      <c r="G95" s="8">
        <f t="shared" si="9"/>
        <v>5.2106682121255986E-2</v>
      </c>
      <c r="J95" s="33">
        <v>231011.33333333334</v>
      </c>
      <c r="K95">
        <v>221600</v>
      </c>
    </row>
    <row r="96" spans="1:11" ht="15.75" customHeight="1" x14ac:dyDescent="0.25">
      <c r="A96" s="1" t="s">
        <v>96</v>
      </c>
      <c r="B96" s="4">
        <v>240691</v>
      </c>
      <c r="C96" s="9">
        <f t="shared" si="5"/>
        <v>241453.66666666666</v>
      </c>
      <c r="D96" s="9">
        <f t="shared" si="6"/>
        <v>-762.66666666665697</v>
      </c>
      <c r="E96" s="5">
        <f t="shared" si="7"/>
        <v>762.66666666665697</v>
      </c>
      <c r="F96" s="9">
        <f t="shared" si="8"/>
        <v>581660.4444444296</v>
      </c>
      <c r="G96" s="8">
        <f t="shared" si="9"/>
        <v>3.1686546928080274E-3</v>
      </c>
      <c r="J96" s="33">
        <v>231196.33333333334</v>
      </c>
      <c r="K96">
        <v>234969</v>
      </c>
    </row>
    <row r="97" spans="1:11" ht="15.75" customHeight="1" x14ac:dyDescent="0.25">
      <c r="A97" s="1" t="s">
        <v>97</v>
      </c>
      <c r="B97" s="4">
        <v>242213</v>
      </c>
      <c r="C97" s="9">
        <f t="shared" si="5"/>
        <v>238856.66666666666</v>
      </c>
      <c r="D97" s="9">
        <f t="shared" si="6"/>
        <v>3356.333333333343</v>
      </c>
      <c r="E97" s="5">
        <f t="shared" si="7"/>
        <v>3356.333333333343</v>
      </c>
      <c r="F97" s="9">
        <f t="shared" si="8"/>
        <v>11264973.444444509</v>
      </c>
      <c r="G97" s="8">
        <f t="shared" si="9"/>
        <v>1.3856949599457267E-2</v>
      </c>
      <c r="J97" s="33">
        <v>231255.33333333334</v>
      </c>
      <c r="K97">
        <v>242857</v>
      </c>
    </row>
    <row r="98" spans="1:11" ht="15.75" customHeight="1" x14ac:dyDescent="0.25">
      <c r="A98" s="1" t="s">
        <v>98</v>
      </c>
      <c r="B98" s="4">
        <v>262811</v>
      </c>
      <c r="C98" s="9">
        <f t="shared" si="5"/>
        <v>239190</v>
      </c>
      <c r="D98" s="9">
        <f t="shared" si="6"/>
        <v>23621</v>
      </c>
      <c r="E98" s="5">
        <f t="shared" si="7"/>
        <v>23621</v>
      </c>
      <c r="F98" s="9">
        <f t="shared" si="8"/>
        <v>557951641</v>
      </c>
      <c r="G98" s="8">
        <f t="shared" si="9"/>
        <v>8.9878277545460419E-2</v>
      </c>
      <c r="J98" s="33">
        <v>231570</v>
      </c>
      <c r="K98">
        <v>247608</v>
      </c>
    </row>
    <row r="99" spans="1:11" ht="15.75" customHeight="1" x14ac:dyDescent="0.25">
      <c r="A99" s="1" t="s">
        <v>99</v>
      </c>
      <c r="B99" s="4">
        <v>220558</v>
      </c>
      <c r="C99" s="9">
        <f t="shared" si="5"/>
        <v>248571.66666666666</v>
      </c>
      <c r="D99" s="9">
        <f t="shared" si="6"/>
        <v>-28013.666666666657</v>
      </c>
      <c r="E99" s="5">
        <f t="shared" si="7"/>
        <v>28013.666666666657</v>
      </c>
      <c r="F99" s="9">
        <f t="shared" si="8"/>
        <v>784765520.11111057</v>
      </c>
      <c r="G99" s="8">
        <f t="shared" si="9"/>
        <v>0.12701269809604121</v>
      </c>
      <c r="J99" s="33">
        <v>232578.66666666666</v>
      </c>
      <c r="K99">
        <v>201572</v>
      </c>
    </row>
    <row r="100" spans="1:11" ht="15.75" customHeight="1" x14ac:dyDescent="0.25">
      <c r="A100" s="1" t="s">
        <v>100</v>
      </c>
      <c r="B100" s="4">
        <v>253114</v>
      </c>
      <c r="C100" s="9">
        <f t="shared" si="5"/>
        <v>241860.66666666666</v>
      </c>
      <c r="D100" s="9">
        <f t="shared" si="6"/>
        <v>11253.333333333343</v>
      </c>
      <c r="E100" s="5">
        <f t="shared" si="7"/>
        <v>11253.333333333343</v>
      </c>
      <c r="F100" s="9">
        <f t="shared" si="8"/>
        <v>126637511.11111133</v>
      </c>
      <c r="G100" s="8">
        <f t="shared" si="9"/>
        <v>4.4459545237850701E-2</v>
      </c>
      <c r="J100" s="33">
        <v>233246.33333333334</v>
      </c>
      <c r="K100">
        <v>236216</v>
      </c>
    </row>
    <row r="101" spans="1:11" ht="15.75" customHeight="1" x14ac:dyDescent="0.25">
      <c r="A101" s="1" t="s">
        <v>101</v>
      </c>
      <c r="B101" s="4">
        <v>246132</v>
      </c>
      <c r="C101" s="9">
        <f t="shared" si="5"/>
        <v>245494.33333333334</v>
      </c>
      <c r="D101" s="9">
        <f t="shared" si="6"/>
        <v>637.66666666665697</v>
      </c>
      <c r="E101" s="5">
        <f t="shared" si="7"/>
        <v>637.66666666665697</v>
      </c>
      <c r="F101" s="9">
        <f t="shared" si="8"/>
        <v>406618.77777776541</v>
      </c>
      <c r="G101" s="8">
        <f t="shared" si="9"/>
        <v>2.5907507624634628E-3</v>
      </c>
      <c r="J101" s="33">
        <v>233631.66666666666</v>
      </c>
      <c r="K101">
        <v>250986</v>
      </c>
    </row>
    <row r="102" spans="1:11" ht="15.75" customHeight="1" x14ac:dyDescent="0.25">
      <c r="A102" s="1" t="s">
        <v>102</v>
      </c>
      <c r="B102" s="4">
        <v>264554</v>
      </c>
      <c r="C102" s="9">
        <f t="shared" si="5"/>
        <v>239934.66666666666</v>
      </c>
      <c r="D102" s="9">
        <f t="shared" si="6"/>
        <v>24619.333333333343</v>
      </c>
      <c r="E102" s="5">
        <f t="shared" si="7"/>
        <v>24619.333333333343</v>
      </c>
      <c r="F102" s="9">
        <f t="shared" si="8"/>
        <v>606111573.77777827</v>
      </c>
      <c r="G102" s="8">
        <f t="shared" si="9"/>
        <v>9.3059765996104174E-2</v>
      </c>
      <c r="J102" s="33">
        <v>233948</v>
      </c>
      <c r="K102">
        <v>231912</v>
      </c>
    </row>
    <row r="103" spans="1:11" ht="15.75" customHeight="1" x14ac:dyDescent="0.25">
      <c r="A103" s="1" t="s">
        <v>103</v>
      </c>
      <c r="B103" s="4">
        <v>242677</v>
      </c>
      <c r="C103" s="9">
        <f t="shared" si="5"/>
        <v>254600</v>
      </c>
      <c r="D103" s="9">
        <f t="shared" si="6"/>
        <v>-11923</v>
      </c>
      <c r="E103" s="5">
        <f t="shared" si="7"/>
        <v>11923</v>
      </c>
      <c r="F103" s="9">
        <f t="shared" si="8"/>
        <v>142157929</v>
      </c>
      <c r="G103" s="8">
        <f t="shared" si="9"/>
        <v>4.9131149635111691E-2</v>
      </c>
      <c r="J103" s="33">
        <v>234053.33333333334</v>
      </c>
      <c r="K103">
        <v>229492</v>
      </c>
    </row>
    <row r="104" spans="1:11" ht="15.75" customHeight="1" x14ac:dyDescent="0.25">
      <c r="A104" s="1" t="s">
        <v>104</v>
      </c>
      <c r="B104" s="4">
        <v>245369</v>
      </c>
      <c r="C104" s="9">
        <f t="shared" si="5"/>
        <v>251121</v>
      </c>
      <c r="D104" s="9">
        <f t="shared" si="6"/>
        <v>-5752</v>
      </c>
      <c r="E104" s="5">
        <f t="shared" si="7"/>
        <v>5752</v>
      </c>
      <c r="F104" s="9">
        <f t="shared" si="8"/>
        <v>33085504</v>
      </c>
      <c r="G104" s="8">
        <f t="shared" si="9"/>
        <v>2.3442244130269106E-2</v>
      </c>
      <c r="J104" s="33">
        <v>234114</v>
      </c>
      <c r="K104">
        <v>245724</v>
      </c>
    </row>
    <row r="105" spans="1:11" ht="15.75" customHeight="1" x14ac:dyDescent="0.25">
      <c r="A105" s="1" t="s">
        <v>105</v>
      </c>
      <c r="B105" s="4">
        <v>245611</v>
      </c>
      <c r="C105" s="9">
        <f t="shared" si="5"/>
        <v>250866.66666666666</v>
      </c>
      <c r="D105" s="9">
        <f t="shared" si="6"/>
        <v>-5255.666666666657</v>
      </c>
      <c r="E105" s="5">
        <f t="shared" si="7"/>
        <v>5255.666666666657</v>
      </c>
      <c r="F105" s="9">
        <f t="shared" si="8"/>
        <v>27622032.111111008</v>
      </c>
      <c r="G105" s="8">
        <f t="shared" si="9"/>
        <v>2.1398335850864404E-2</v>
      </c>
      <c r="J105" s="33">
        <v>234475.33333333334</v>
      </c>
      <c r="K105">
        <v>226251</v>
      </c>
    </row>
    <row r="106" spans="1:11" ht="15.75" customHeight="1" x14ac:dyDescent="0.25">
      <c r="A106" s="1" t="s">
        <v>106</v>
      </c>
      <c r="B106" s="4">
        <v>219708</v>
      </c>
      <c r="C106" s="9">
        <f t="shared" si="5"/>
        <v>244552.33333333334</v>
      </c>
      <c r="D106" s="9">
        <f t="shared" si="6"/>
        <v>-24844.333333333343</v>
      </c>
      <c r="E106" s="5">
        <f t="shared" si="7"/>
        <v>24844.333333333343</v>
      </c>
      <c r="F106" s="9">
        <f t="shared" si="8"/>
        <v>617240898.77777827</v>
      </c>
      <c r="G106" s="8">
        <f t="shared" si="9"/>
        <v>0.11307887438478956</v>
      </c>
      <c r="J106" s="33">
        <v>234476</v>
      </c>
      <c r="K106">
        <v>230230</v>
      </c>
    </row>
    <row r="107" spans="1:11" ht="15.75" customHeight="1" x14ac:dyDescent="0.25">
      <c r="A107" s="1" t="s">
        <v>107</v>
      </c>
      <c r="B107" s="4">
        <v>238109</v>
      </c>
      <c r="C107" s="9">
        <f t="shared" si="5"/>
        <v>236896</v>
      </c>
      <c r="D107" s="9">
        <f t="shared" si="6"/>
        <v>1213</v>
      </c>
      <c r="E107" s="5">
        <f t="shared" si="7"/>
        <v>1213</v>
      </c>
      <c r="F107" s="9">
        <f t="shared" si="8"/>
        <v>1471369</v>
      </c>
      <c r="G107" s="8">
        <f t="shared" si="9"/>
        <v>5.0943055491392596E-3</v>
      </c>
      <c r="J107" s="33">
        <v>235406.33333333334</v>
      </c>
      <c r="K107">
        <v>245749</v>
      </c>
    </row>
    <row r="108" spans="1:11" ht="15.75" customHeight="1" x14ac:dyDescent="0.25">
      <c r="A108" s="1" t="s">
        <v>108</v>
      </c>
      <c r="B108" s="4">
        <v>230230</v>
      </c>
      <c r="C108" s="9">
        <f t="shared" si="5"/>
        <v>234476</v>
      </c>
      <c r="D108" s="9">
        <f t="shared" si="6"/>
        <v>-4246</v>
      </c>
      <c r="E108" s="5">
        <f t="shared" si="7"/>
        <v>4246</v>
      </c>
      <c r="F108" s="9">
        <f t="shared" si="8"/>
        <v>18028516</v>
      </c>
      <c r="G108" s="8">
        <f t="shared" si="9"/>
        <v>1.8442427138079313E-2</v>
      </c>
      <c r="J108" s="33">
        <v>236528</v>
      </c>
      <c r="K108">
        <v>248552</v>
      </c>
    </row>
    <row r="109" spans="1:11" ht="15.75" customHeight="1" x14ac:dyDescent="0.25">
      <c r="A109" s="1" t="s">
        <v>109</v>
      </c>
      <c r="B109" s="4">
        <v>241245</v>
      </c>
      <c r="C109" s="9">
        <f t="shared" si="5"/>
        <v>229349</v>
      </c>
      <c r="D109" s="9">
        <f t="shared" si="6"/>
        <v>11896</v>
      </c>
      <c r="E109" s="5">
        <f t="shared" si="7"/>
        <v>11896</v>
      </c>
      <c r="F109" s="9">
        <f t="shared" si="8"/>
        <v>141514816</v>
      </c>
      <c r="G109" s="8">
        <f t="shared" si="9"/>
        <v>4.9310866546456923E-2</v>
      </c>
      <c r="J109" s="33">
        <v>236840.66666666666</v>
      </c>
      <c r="K109">
        <v>248383</v>
      </c>
    </row>
    <row r="110" spans="1:11" ht="15.75" customHeight="1" x14ac:dyDescent="0.25">
      <c r="A110" s="1" t="s">
        <v>110</v>
      </c>
      <c r="B110" s="4">
        <v>248552</v>
      </c>
      <c r="C110" s="9">
        <f t="shared" si="5"/>
        <v>236528</v>
      </c>
      <c r="D110" s="9">
        <f t="shared" si="6"/>
        <v>12024</v>
      </c>
      <c r="E110" s="5">
        <f t="shared" si="7"/>
        <v>12024</v>
      </c>
      <c r="F110" s="9">
        <f t="shared" si="8"/>
        <v>144576576</v>
      </c>
      <c r="G110" s="8">
        <f t="shared" si="9"/>
        <v>4.8376194920982329E-2</v>
      </c>
      <c r="J110" s="33">
        <v>236896</v>
      </c>
      <c r="K110">
        <v>238109</v>
      </c>
    </row>
    <row r="111" spans="1:11" ht="15.75" customHeight="1" x14ac:dyDescent="0.25">
      <c r="A111" s="1" t="s">
        <v>111</v>
      </c>
      <c r="B111" s="4">
        <v>209942</v>
      </c>
      <c r="C111" s="9">
        <f t="shared" si="5"/>
        <v>240009</v>
      </c>
      <c r="D111" s="9">
        <f t="shared" si="6"/>
        <v>-30067</v>
      </c>
      <c r="E111" s="5">
        <f t="shared" si="7"/>
        <v>30067</v>
      </c>
      <c r="F111" s="9">
        <f t="shared" si="8"/>
        <v>904024489</v>
      </c>
      <c r="G111" s="8">
        <f t="shared" si="9"/>
        <v>0.14321574530108316</v>
      </c>
      <c r="J111" s="33">
        <v>237980</v>
      </c>
      <c r="K111">
        <v>228344</v>
      </c>
    </row>
    <row r="112" spans="1:11" ht="15.75" customHeight="1" x14ac:dyDescent="0.25">
      <c r="A112" s="1" t="s">
        <v>112</v>
      </c>
      <c r="B112" s="4">
        <v>236216</v>
      </c>
      <c r="C112" s="9">
        <f t="shared" si="5"/>
        <v>233246.33333333334</v>
      </c>
      <c r="D112" s="9">
        <f t="shared" si="6"/>
        <v>2969.666666666657</v>
      </c>
      <c r="E112" s="5">
        <f t="shared" si="7"/>
        <v>2969.666666666657</v>
      </c>
      <c r="F112" s="9">
        <f t="shared" si="8"/>
        <v>8818920.1111110542</v>
      </c>
      <c r="G112" s="8">
        <f t="shared" si="9"/>
        <v>1.2571826915478448E-2</v>
      </c>
      <c r="J112" s="33">
        <v>238815</v>
      </c>
      <c r="K112">
        <v>251079</v>
      </c>
    </row>
    <row r="113" spans="1:11" ht="15.75" customHeight="1" x14ac:dyDescent="0.25">
      <c r="A113" s="1" t="s">
        <v>113</v>
      </c>
      <c r="B113" s="4">
        <v>247608</v>
      </c>
      <c r="C113" s="9">
        <f t="shared" si="5"/>
        <v>231570</v>
      </c>
      <c r="D113" s="9">
        <f t="shared" si="6"/>
        <v>16038</v>
      </c>
      <c r="E113" s="5">
        <f t="shared" si="7"/>
        <v>16038</v>
      </c>
      <c r="F113" s="9">
        <f t="shared" si="8"/>
        <v>257217444</v>
      </c>
      <c r="G113" s="8">
        <f t="shared" si="9"/>
        <v>6.4771735969758645E-2</v>
      </c>
      <c r="J113" s="33">
        <v>238856.66666666666</v>
      </c>
      <c r="K113">
        <v>242213</v>
      </c>
    </row>
    <row r="114" spans="1:11" ht="15.75" customHeight="1" x14ac:dyDescent="0.25">
      <c r="A114" s="1" t="s">
        <v>114</v>
      </c>
      <c r="B114" s="4">
        <v>242857</v>
      </c>
      <c r="C114" s="9">
        <f t="shared" si="5"/>
        <v>231255.33333333334</v>
      </c>
      <c r="D114" s="9">
        <f t="shared" si="6"/>
        <v>11601.666666666657</v>
      </c>
      <c r="E114" s="5">
        <f t="shared" si="7"/>
        <v>11601.666666666657</v>
      </c>
      <c r="F114" s="9">
        <f t="shared" si="8"/>
        <v>134598669.44444421</v>
      </c>
      <c r="G114" s="8">
        <f t="shared" si="9"/>
        <v>4.7771596728390195E-2</v>
      </c>
      <c r="J114" s="33">
        <v>239190</v>
      </c>
      <c r="K114">
        <v>262811</v>
      </c>
    </row>
    <row r="115" spans="1:11" ht="15.75" customHeight="1" x14ac:dyDescent="0.25">
      <c r="A115" s="1" t="s">
        <v>115</v>
      </c>
      <c r="B115" s="4">
        <v>254283</v>
      </c>
      <c r="C115" s="9">
        <f t="shared" si="5"/>
        <v>242227</v>
      </c>
      <c r="D115" s="9">
        <f t="shared" si="6"/>
        <v>12056</v>
      </c>
      <c r="E115" s="5">
        <f t="shared" si="7"/>
        <v>12056</v>
      </c>
      <c r="F115" s="9">
        <f t="shared" si="8"/>
        <v>145347136</v>
      </c>
      <c r="G115" s="8">
        <f t="shared" si="9"/>
        <v>4.7411742035448692E-2</v>
      </c>
      <c r="J115" s="33">
        <v>239866.66666666666</v>
      </c>
      <c r="K115">
        <v>222248</v>
      </c>
    </row>
    <row r="116" spans="1:11" ht="15.75" customHeight="1" x14ac:dyDescent="0.25">
      <c r="A116" s="1" t="s">
        <v>116</v>
      </c>
      <c r="B116" s="4">
        <v>246671</v>
      </c>
      <c r="C116" s="9">
        <f t="shared" si="5"/>
        <v>248249.33333333334</v>
      </c>
      <c r="D116" s="9">
        <f t="shared" si="6"/>
        <v>-1578.333333333343</v>
      </c>
      <c r="E116" s="5">
        <f t="shared" si="7"/>
        <v>1578.333333333343</v>
      </c>
      <c r="F116" s="9">
        <f t="shared" si="8"/>
        <v>2491136.1111111417</v>
      </c>
      <c r="G116" s="8">
        <f t="shared" si="9"/>
        <v>6.3985362419309248E-3</v>
      </c>
      <c r="J116" s="33">
        <v>239934.66666666666</v>
      </c>
      <c r="K116">
        <v>264554</v>
      </c>
    </row>
    <row r="117" spans="1:11" ht="15.75" customHeight="1" x14ac:dyDescent="0.25">
      <c r="A117" s="1" t="s">
        <v>117</v>
      </c>
      <c r="B117" s="4">
        <v>247656</v>
      </c>
      <c r="C117" s="9">
        <f t="shared" si="5"/>
        <v>247937</v>
      </c>
      <c r="D117" s="9">
        <f t="shared" si="6"/>
        <v>-281</v>
      </c>
      <c r="E117" s="5">
        <f t="shared" si="7"/>
        <v>281</v>
      </c>
      <c r="F117" s="9">
        <f t="shared" si="8"/>
        <v>78961</v>
      </c>
      <c r="G117" s="8">
        <f t="shared" si="9"/>
        <v>1.1346383693510353E-3</v>
      </c>
      <c r="J117" s="33">
        <v>240009</v>
      </c>
      <c r="K117">
        <v>209942</v>
      </c>
    </row>
    <row r="118" spans="1:11" ht="15.75" customHeight="1" x14ac:dyDescent="0.25">
      <c r="A118" s="1" t="s">
        <v>118</v>
      </c>
      <c r="B118" s="4">
        <v>227795</v>
      </c>
      <c r="C118" s="9">
        <f t="shared" si="5"/>
        <v>249536.66666666666</v>
      </c>
      <c r="D118" s="9">
        <f t="shared" si="6"/>
        <v>-21741.666666666657</v>
      </c>
      <c r="E118" s="5">
        <f t="shared" si="7"/>
        <v>21741.666666666657</v>
      </c>
      <c r="F118" s="9">
        <f t="shared" si="8"/>
        <v>472700069.444444</v>
      </c>
      <c r="G118" s="8">
        <f t="shared" si="9"/>
        <v>9.5444003014406184E-2</v>
      </c>
      <c r="J118" s="33">
        <v>240707.33333333334</v>
      </c>
      <c r="K118">
        <v>227975</v>
      </c>
    </row>
    <row r="119" spans="1:11" ht="15.75" customHeight="1" x14ac:dyDescent="0.25">
      <c r="A119" s="1" t="s">
        <v>119</v>
      </c>
      <c r="B119" s="4">
        <v>227975</v>
      </c>
      <c r="C119" s="9">
        <f t="shared" si="5"/>
        <v>240707.33333333334</v>
      </c>
      <c r="D119" s="9">
        <f t="shared" si="6"/>
        <v>-12732.333333333343</v>
      </c>
      <c r="E119" s="5">
        <f t="shared" si="7"/>
        <v>12732.333333333343</v>
      </c>
      <c r="F119" s="9">
        <f t="shared" si="8"/>
        <v>162112312.11111137</v>
      </c>
      <c r="G119" s="8">
        <f t="shared" si="9"/>
        <v>5.5849691121102503E-2</v>
      </c>
      <c r="J119" s="33">
        <v>240825.33333333334</v>
      </c>
      <c r="K119">
        <v>226802</v>
      </c>
    </row>
    <row r="120" spans="1:11" ht="15.75" customHeight="1" x14ac:dyDescent="0.25">
      <c r="A120" s="1" t="s">
        <v>120</v>
      </c>
      <c r="B120" s="4">
        <v>226251</v>
      </c>
      <c r="C120" s="9">
        <f t="shared" si="5"/>
        <v>234475.33333333334</v>
      </c>
      <c r="D120" s="9">
        <f t="shared" si="6"/>
        <v>-8224.333333333343</v>
      </c>
      <c r="E120" s="5">
        <f t="shared" si="7"/>
        <v>8224.333333333343</v>
      </c>
      <c r="F120" s="9">
        <f t="shared" si="8"/>
        <v>67639658.77777794</v>
      </c>
      <c r="G120" s="8">
        <f t="shared" si="9"/>
        <v>3.6350483902096976E-2</v>
      </c>
      <c r="J120" s="33">
        <v>241179</v>
      </c>
      <c r="K120">
        <v>248482</v>
      </c>
    </row>
    <row r="121" spans="1:11" ht="15.75" customHeight="1" x14ac:dyDescent="0.25">
      <c r="A121" s="1" t="s">
        <v>121</v>
      </c>
      <c r="B121" s="4">
        <v>219240</v>
      </c>
      <c r="C121" s="9">
        <f t="shared" si="5"/>
        <v>227340.33333333334</v>
      </c>
      <c r="D121" s="9">
        <f t="shared" si="6"/>
        <v>-8100.333333333343</v>
      </c>
      <c r="E121" s="5">
        <f t="shared" si="7"/>
        <v>8100.333333333343</v>
      </c>
      <c r="F121" s="9">
        <f t="shared" si="8"/>
        <v>65615400.111111268</v>
      </c>
      <c r="G121" s="8">
        <f t="shared" si="9"/>
        <v>3.6947333211701072E-2</v>
      </c>
      <c r="J121" s="33">
        <v>241453.66666666666</v>
      </c>
      <c r="K121">
        <v>240691</v>
      </c>
    </row>
    <row r="122" spans="1:11" ht="15.75" customHeight="1" x14ac:dyDescent="0.25">
      <c r="A122" s="1" t="s">
        <v>122</v>
      </c>
      <c r="B122" s="4">
        <v>234307</v>
      </c>
      <c r="C122" s="9">
        <f t="shared" si="5"/>
        <v>224488.66666666666</v>
      </c>
      <c r="D122" s="9">
        <f t="shared" si="6"/>
        <v>9818.333333333343</v>
      </c>
      <c r="E122" s="5">
        <f t="shared" si="7"/>
        <v>9818.333333333343</v>
      </c>
      <c r="F122" s="9">
        <f t="shared" si="8"/>
        <v>96399669.444444641</v>
      </c>
      <c r="G122" s="8">
        <f t="shared" si="9"/>
        <v>4.1903713219551032E-2</v>
      </c>
      <c r="J122" s="33">
        <v>241860.66666666666</v>
      </c>
      <c r="K122">
        <v>253114</v>
      </c>
    </row>
    <row r="123" spans="1:11" ht="15.75" customHeight="1" x14ac:dyDescent="0.25">
      <c r="A123" s="1" t="s">
        <v>123</v>
      </c>
      <c r="B123" s="4">
        <v>178257</v>
      </c>
      <c r="C123" s="9">
        <f t="shared" si="5"/>
        <v>226599.33333333334</v>
      </c>
      <c r="D123" s="9">
        <f t="shared" si="6"/>
        <v>-48342.333333333343</v>
      </c>
      <c r="E123" s="5">
        <f t="shared" si="7"/>
        <v>48342.333333333343</v>
      </c>
      <c r="F123" s="9">
        <f t="shared" si="8"/>
        <v>2336981192.1111121</v>
      </c>
      <c r="G123" s="8">
        <f t="shared" si="9"/>
        <v>0.27119458609386077</v>
      </c>
      <c r="J123" s="33">
        <v>241940.66666666666</v>
      </c>
      <c r="K123">
        <v>203162</v>
      </c>
    </row>
    <row r="124" spans="1:11" ht="15.75" customHeight="1" x14ac:dyDescent="0.25">
      <c r="A124" s="1" t="s">
        <v>124</v>
      </c>
      <c r="B124" s="4">
        <v>210276</v>
      </c>
      <c r="C124" s="9">
        <f t="shared" si="5"/>
        <v>210601.33333333334</v>
      </c>
      <c r="D124" s="9">
        <f t="shared" si="6"/>
        <v>-325.33333333334303</v>
      </c>
      <c r="E124" s="5">
        <f t="shared" si="7"/>
        <v>325.33333333334303</v>
      </c>
      <c r="F124" s="9">
        <f t="shared" si="8"/>
        <v>105841.7777777841</v>
      </c>
      <c r="G124" s="8">
        <f t="shared" si="9"/>
        <v>1.5471729219375633E-3</v>
      </c>
      <c r="J124" s="33">
        <v>242090</v>
      </c>
      <c r="K124">
        <v>241213</v>
      </c>
    </row>
    <row r="125" spans="1:11" ht="15.75" customHeight="1" x14ac:dyDescent="0.25">
      <c r="A125" s="1" t="s">
        <v>125</v>
      </c>
      <c r="B125" s="4">
        <v>209958</v>
      </c>
      <c r="C125" s="9">
        <f t="shared" si="5"/>
        <v>207613.33333333334</v>
      </c>
      <c r="D125" s="9">
        <f t="shared" si="6"/>
        <v>2344.666666666657</v>
      </c>
      <c r="E125" s="5">
        <f t="shared" si="7"/>
        <v>2344.666666666657</v>
      </c>
      <c r="F125" s="9">
        <f t="shared" si="8"/>
        <v>5497461.7777777323</v>
      </c>
      <c r="G125" s="8">
        <f t="shared" si="9"/>
        <v>1.1167312827644847E-2</v>
      </c>
      <c r="J125" s="33">
        <v>242227</v>
      </c>
      <c r="K125">
        <v>254283</v>
      </c>
    </row>
    <row r="126" spans="1:11" ht="15.75" customHeight="1" x14ac:dyDescent="0.25">
      <c r="A126" s="1" t="s">
        <v>126</v>
      </c>
      <c r="B126" s="4">
        <v>221259</v>
      </c>
      <c r="C126" s="9">
        <f t="shared" si="5"/>
        <v>199497</v>
      </c>
      <c r="D126" s="9">
        <f t="shared" si="6"/>
        <v>21762</v>
      </c>
      <c r="E126" s="5">
        <f t="shared" si="7"/>
        <v>21762</v>
      </c>
      <c r="F126" s="9">
        <f t="shared" si="8"/>
        <v>473584644</v>
      </c>
      <c r="G126" s="8">
        <f t="shared" si="9"/>
        <v>9.8355321139479077E-2</v>
      </c>
      <c r="J126" s="33">
        <v>242905</v>
      </c>
      <c r="K126">
        <v>237699</v>
      </c>
    </row>
    <row r="127" spans="1:11" ht="15.75" customHeight="1" x14ac:dyDescent="0.25">
      <c r="A127" s="1" t="s">
        <v>127</v>
      </c>
      <c r="B127" s="4">
        <v>214563</v>
      </c>
      <c r="C127" s="9">
        <f t="shared" si="5"/>
        <v>213831</v>
      </c>
      <c r="D127" s="9">
        <f t="shared" si="6"/>
        <v>732</v>
      </c>
      <c r="E127" s="5">
        <f t="shared" si="7"/>
        <v>732</v>
      </c>
      <c r="F127" s="9">
        <f t="shared" si="8"/>
        <v>535824</v>
      </c>
      <c r="G127" s="8">
        <f t="shared" si="9"/>
        <v>3.4115854084814249E-3</v>
      </c>
      <c r="J127" s="33">
        <v>243470</v>
      </c>
      <c r="K127">
        <v>245715</v>
      </c>
    </row>
    <row r="128" spans="1:11" ht="15.75" customHeight="1" x14ac:dyDescent="0.25">
      <c r="A128" s="1" t="s">
        <v>128</v>
      </c>
      <c r="B128" s="4">
        <v>215083</v>
      </c>
      <c r="C128" s="9">
        <f t="shared" si="5"/>
        <v>215260</v>
      </c>
      <c r="D128" s="9">
        <f t="shared" si="6"/>
        <v>-177</v>
      </c>
      <c r="E128" s="5">
        <f t="shared" si="7"/>
        <v>177</v>
      </c>
      <c r="F128" s="9">
        <f t="shared" si="8"/>
        <v>31329</v>
      </c>
      <c r="G128" s="8">
        <f t="shared" si="9"/>
        <v>8.2293812156237361E-4</v>
      </c>
      <c r="J128" s="33">
        <v>244552.33333333334</v>
      </c>
      <c r="K128">
        <v>219708</v>
      </c>
    </row>
    <row r="129" spans="1:11" ht="15.75" customHeight="1" x14ac:dyDescent="0.25">
      <c r="A129" s="1" t="s">
        <v>129</v>
      </c>
      <c r="B129" s="4">
        <v>215273</v>
      </c>
      <c r="C129" s="9">
        <f t="shared" si="5"/>
        <v>216968.33333333334</v>
      </c>
      <c r="D129" s="9">
        <f t="shared" si="6"/>
        <v>-1695.333333333343</v>
      </c>
      <c r="E129" s="5">
        <f t="shared" si="7"/>
        <v>1695.333333333343</v>
      </c>
      <c r="F129" s="9">
        <f t="shared" si="8"/>
        <v>2874155.1111111441</v>
      </c>
      <c r="G129" s="8">
        <f t="shared" si="9"/>
        <v>7.8752715544138981E-3</v>
      </c>
      <c r="J129" s="33">
        <v>244834</v>
      </c>
      <c r="K129">
        <v>230822</v>
      </c>
    </row>
    <row r="130" spans="1:11" ht="15.75" customHeight="1" x14ac:dyDescent="0.25">
      <c r="A130" s="1" t="s">
        <v>130</v>
      </c>
      <c r="B130" s="4">
        <v>194485</v>
      </c>
      <c r="C130" s="9">
        <f t="shared" si="5"/>
        <v>214973</v>
      </c>
      <c r="D130" s="9">
        <f t="shared" si="6"/>
        <v>-20488</v>
      </c>
      <c r="E130" s="5">
        <f t="shared" si="7"/>
        <v>20488</v>
      </c>
      <c r="F130" s="9">
        <f t="shared" si="8"/>
        <v>419758144</v>
      </c>
      <c r="G130" s="8">
        <f t="shared" si="9"/>
        <v>0.10534488520965628</v>
      </c>
      <c r="J130" s="33">
        <v>245494.33333333334</v>
      </c>
      <c r="K130">
        <v>246132</v>
      </c>
    </row>
    <row r="131" spans="1:11" ht="15.75" customHeight="1" x14ac:dyDescent="0.25">
      <c r="A131" s="1" t="s">
        <v>131</v>
      </c>
      <c r="B131" s="4">
        <v>193493</v>
      </c>
      <c r="C131" s="9">
        <f t="shared" si="5"/>
        <v>208280.33333333334</v>
      </c>
      <c r="D131" s="9">
        <f t="shared" si="6"/>
        <v>-14787.333333333343</v>
      </c>
      <c r="E131" s="5">
        <f t="shared" si="7"/>
        <v>14787.333333333343</v>
      </c>
      <c r="F131" s="9">
        <f t="shared" si="8"/>
        <v>218665227.1111114</v>
      </c>
      <c r="G131" s="8">
        <f t="shared" si="9"/>
        <v>7.6423091963705891E-2</v>
      </c>
      <c r="J131" s="33">
        <v>246893.66666666666</v>
      </c>
      <c r="K131">
        <v>234666</v>
      </c>
    </row>
    <row r="132" spans="1:11" ht="15.75" customHeight="1" x14ac:dyDescent="0.25">
      <c r="A132" s="1" t="s">
        <v>132</v>
      </c>
      <c r="B132" s="4">
        <v>174531</v>
      </c>
      <c r="C132" s="9">
        <f t="shared" si="5"/>
        <v>201083.66666666666</v>
      </c>
      <c r="D132" s="9">
        <f t="shared" si="6"/>
        <v>-26552.666666666657</v>
      </c>
      <c r="E132" s="5">
        <f t="shared" si="7"/>
        <v>26552.666666666657</v>
      </c>
      <c r="F132" s="9">
        <f t="shared" si="8"/>
        <v>705044107.11111057</v>
      </c>
      <c r="G132" s="8">
        <f t="shared" si="9"/>
        <v>0.15213725164392949</v>
      </c>
      <c r="J132" s="33">
        <v>247937</v>
      </c>
      <c r="K132">
        <v>247656</v>
      </c>
    </row>
    <row r="133" spans="1:11" ht="15.75" customHeight="1" x14ac:dyDescent="0.25">
      <c r="A133" s="1" t="s">
        <v>133</v>
      </c>
      <c r="B133" s="4">
        <v>211837</v>
      </c>
      <c r="C133" s="9">
        <f t="shared" si="5"/>
        <v>187503</v>
      </c>
      <c r="D133" s="9">
        <f t="shared" si="6"/>
        <v>24334</v>
      </c>
      <c r="E133" s="5">
        <f t="shared" si="7"/>
        <v>24334</v>
      </c>
      <c r="F133" s="9">
        <f t="shared" si="8"/>
        <v>592143556</v>
      </c>
      <c r="G133" s="8">
        <f t="shared" si="9"/>
        <v>0.1148713397565109</v>
      </c>
      <c r="J133" s="33">
        <v>248249.33333333334</v>
      </c>
      <c r="K133">
        <v>246671</v>
      </c>
    </row>
    <row r="134" spans="1:11" ht="15.75" customHeight="1" x14ac:dyDescent="0.25">
      <c r="A134" s="1" t="s">
        <v>134</v>
      </c>
      <c r="B134" s="4">
        <v>198663</v>
      </c>
      <c r="C134" s="9">
        <f t="shared" ref="C134:C168" si="10">AVERAGE(B131:B133)</f>
        <v>193287</v>
      </c>
      <c r="D134" s="9">
        <f t="shared" ref="D134:D168" si="11">B134-C134</f>
        <v>5376</v>
      </c>
      <c r="E134" s="5">
        <f t="shared" ref="E134:E168" si="12">ABS(D134)</f>
        <v>5376</v>
      </c>
      <c r="F134" s="9">
        <f t="shared" ref="F134:F168" si="13">E134^2</f>
        <v>28901376</v>
      </c>
      <c r="G134" s="8">
        <f t="shared" ref="G134:G168" si="14">E134/B134</f>
        <v>2.7060902130744025E-2</v>
      </c>
      <c r="J134" s="33">
        <v>248483.33333333334</v>
      </c>
      <c r="K134">
        <v>235120</v>
      </c>
    </row>
    <row r="135" spans="1:11" ht="15.75" customHeight="1" x14ac:dyDescent="0.25">
      <c r="A135" s="1" t="s">
        <v>135</v>
      </c>
      <c r="B135" s="4">
        <v>189060</v>
      </c>
      <c r="C135" s="9">
        <f t="shared" si="10"/>
        <v>195010.33333333334</v>
      </c>
      <c r="D135" s="9">
        <f t="shared" si="11"/>
        <v>-5950.333333333343</v>
      </c>
      <c r="E135" s="5">
        <f t="shared" si="12"/>
        <v>5950.333333333343</v>
      </c>
      <c r="F135" s="9">
        <f t="shared" si="13"/>
        <v>35406466.777777895</v>
      </c>
      <c r="G135" s="8">
        <f t="shared" si="14"/>
        <v>3.1473253640819543E-2</v>
      </c>
      <c r="J135" s="33">
        <v>248571.66666666666</v>
      </c>
      <c r="K135">
        <v>220558</v>
      </c>
    </row>
    <row r="136" spans="1:11" ht="15.75" customHeight="1" x14ac:dyDescent="0.25">
      <c r="A136" s="1" t="s">
        <v>136</v>
      </c>
      <c r="B136" s="4">
        <v>195181</v>
      </c>
      <c r="C136" s="9">
        <f t="shared" si="10"/>
        <v>199853.33333333334</v>
      </c>
      <c r="D136" s="9">
        <f t="shared" si="11"/>
        <v>-4672.333333333343</v>
      </c>
      <c r="E136" s="5">
        <f t="shared" si="12"/>
        <v>4672.333333333343</v>
      </c>
      <c r="F136" s="9">
        <f t="shared" si="13"/>
        <v>21830698.777777869</v>
      </c>
      <c r="G136" s="8">
        <f t="shared" si="14"/>
        <v>2.3938463955678797E-2</v>
      </c>
      <c r="J136" s="33">
        <v>249536.66666666666</v>
      </c>
      <c r="K136">
        <v>227795</v>
      </c>
    </row>
    <row r="137" spans="1:11" ht="15.75" customHeight="1" x14ac:dyDescent="0.25">
      <c r="A137" s="1" t="s">
        <v>137</v>
      </c>
      <c r="B137" s="4">
        <v>165586</v>
      </c>
      <c r="C137" s="9">
        <f t="shared" si="10"/>
        <v>194301.33333333334</v>
      </c>
      <c r="D137" s="9">
        <f t="shared" si="11"/>
        <v>-28715.333333333343</v>
      </c>
      <c r="E137" s="5">
        <f t="shared" si="12"/>
        <v>28715.333333333343</v>
      </c>
      <c r="F137" s="9">
        <f t="shared" si="13"/>
        <v>824570368.44444501</v>
      </c>
      <c r="G137" s="8">
        <f t="shared" si="14"/>
        <v>0.17341643214603494</v>
      </c>
      <c r="J137" s="33">
        <v>250866.66666666666</v>
      </c>
      <c r="K137">
        <v>245611</v>
      </c>
    </row>
    <row r="138" spans="1:11" ht="15.75" customHeight="1" x14ac:dyDescent="0.25">
      <c r="A138" s="1" t="s">
        <v>138</v>
      </c>
      <c r="B138" s="4">
        <v>188693</v>
      </c>
      <c r="C138" s="9">
        <f t="shared" si="10"/>
        <v>183275.66666666666</v>
      </c>
      <c r="D138" s="9">
        <f t="shared" si="11"/>
        <v>5417.333333333343</v>
      </c>
      <c r="E138" s="5">
        <f t="shared" si="12"/>
        <v>5417.333333333343</v>
      </c>
      <c r="F138" s="9">
        <f t="shared" si="13"/>
        <v>29347500.444444548</v>
      </c>
      <c r="G138" s="8">
        <f t="shared" si="14"/>
        <v>2.8709773724162228E-2</v>
      </c>
      <c r="J138" s="33">
        <v>251121</v>
      </c>
      <c r="K138">
        <v>245369</v>
      </c>
    </row>
    <row r="139" spans="1:11" ht="15.75" customHeight="1" x14ac:dyDescent="0.25">
      <c r="A139" s="1" t="s">
        <v>139</v>
      </c>
      <c r="B139" s="4">
        <v>191919</v>
      </c>
      <c r="C139" s="9">
        <f t="shared" si="10"/>
        <v>183153.33333333334</v>
      </c>
      <c r="D139" s="9">
        <f t="shared" si="11"/>
        <v>8765.666666666657</v>
      </c>
      <c r="E139" s="5">
        <f t="shared" si="12"/>
        <v>8765.666666666657</v>
      </c>
      <c r="F139" s="9">
        <f t="shared" si="13"/>
        <v>76836912.111110941</v>
      </c>
      <c r="G139" s="8">
        <f t="shared" si="14"/>
        <v>4.5673782515887731E-2</v>
      </c>
      <c r="J139" s="33">
        <v>254600</v>
      </c>
      <c r="K139">
        <v>242677</v>
      </c>
    </row>
    <row r="140" spans="1:11" ht="15.75" customHeight="1" x14ac:dyDescent="0.25">
      <c r="A140" s="1" t="s">
        <v>140</v>
      </c>
      <c r="B140" s="4">
        <v>183087</v>
      </c>
      <c r="C140" s="9">
        <f t="shared" si="10"/>
        <v>182066</v>
      </c>
      <c r="D140" s="9">
        <f t="shared" si="11"/>
        <v>1021</v>
      </c>
      <c r="E140" s="5">
        <f t="shared" si="12"/>
        <v>1021</v>
      </c>
      <c r="F140" s="9">
        <f t="shared" si="13"/>
        <v>1042441</v>
      </c>
      <c r="G140" s="8">
        <f t="shared" si="14"/>
        <v>5.5765838098827333E-3</v>
      </c>
      <c r="J140" s="33">
        <v>254802.66666666666</v>
      </c>
      <c r="K140">
        <v>244987</v>
      </c>
    </row>
    <row r="141" spans="1:11" ht="15.75" customHeight="1" x14ac:dyDescent="0.25">
      <c r="A141" s="1" t="s">
        <v>141</v>
      </c>
      <c r="B141" s="4">
        <v>168406</v>
      </c>
      <c r="C141" s="9">
        <f t="shared" si="10"/>
        <v>187899.66666666666</v>
      </c>
      <c r="D141" s="9">
        <f t="shared" si="11"/>
        <v>-19493.666666666657</v>
      </c>
      <c r="E141" s="5">
        <f t="shared" si="12"/>
        <v>19493.666666666657</v>
      </c>
      <c r="F141" s="9">
        <f t="shared" si="13"/>
        <v>380003040.11111075</v>
      </c>
      <c r="G141" s="8">
        <f t="shared" si="14"/>
        <v>0.11575399134630986</v>
      </c>
      <c r="J141" s="33">
        <v>257264.33333333334</v>
      </c>
      <c r="K141">
        <v>258417</v>
      </c>
    </row>
    <row r="142" spans="1:11" ht="15.75" customHeight="1" x14ac:dyDescent="0.25">
      <c r="A142" s="1" t="s">
        <v>142</v>
      </c>
      <c r="B142" s="4">
        <v>161926</v>
      </c>
      <c r="C142" s="9">
        <f t="shared" si="10"/>
        <v>181137.33333333334</v>
      </c>
      <c r="D142" s="9">
        <f t="shared" si="11"/>
        <v>-19211.333333333343</v>
      </c>
      <c r="E142" s="5">
        <f t="shared" si="12"/>
        <v>19211.333333333343</v>
      </c>
      <c r="F142" s="9">
        <f t="shared" si="13"/>
        <v>369075328.44444484</v>
      </c>
      <c r="G142" s="8">
        <f t="shared" si="14"/>
        <v>0.11864267216712167</v>
      </c>
      <c r="J142" s="33">
        <v>257558</v>
      </c>
      <c r="K142">
        <v>272766</v>
      </c>
    </row>
    <row r="143" spans="1:11" ht="15.75" customHeight="1" x14ac:dyDescent="0.25">
      <c r="A143" s="1" t="s">
        <v>143</v>
      </c>
      <c r="B143" s="4">
        <v>164494</v>
      </c>
      <c r="C143" s="9">
        <f t="shared" si="10"/>
        <v>171139.66666666666</v>
      </c>
      <c r="D143" s="9">
        <f t="shared" si="11"/>
        <v>-6645.666666666657</v>
      </c>
      <c r="E143" s="5">
        <f t="shared" si="12"/>
        <v>6645.666666666657</v>
      </c>
      <c r="F143" s="9">
        <f t="shared" si="13"/>
        <v>44164885.444444314</v>
      </c>
      <c r="G143" s="8">
        <f t="shared" si="14"/>
        <v>4.0400663043434148E-2</v>
      </c>
      <c r="J143" s="33">
        <v>259818.33333333334</v>
      </c>
      <c r="K143">
        <v>271697</v>
      </c>
    </row>
    <row r="144" spans="1:11" ht="15.75" customHeight="1" x14ac:dyDescent="0.25">
      <c r="A144" s="1" t="s">
        <v>144</v>
      </c>
      <c r="B144" s="4">
        <v>168655</v>
      </c>
      <c r="C144" s="9">
        <f t="shared" si="10"/>
        <v>164942</v>
      </c>
      <c r="D144" s="9">
        <f t="shared" si="11"/>
        <v>3713</v>
      </c>
      <c r="E144" s="5">
        <f t="shared" si="12"/>
        <v>3713</v>
      </c>
      <c r="F144" s="9">
        <f t="shared" si="13"/>
        <v>13786369</v>
      </c>
      <c r="G144" s="8">
        <f t="shared" si="14"/>
        <v>2.2015356793454094E-2</v>
      </c>
      <c r="J144" s="33">
        <v>260295.66666666666</v>
      </c>
      <c r="K144">
        <v>250303</v>
      </c>
    </row>
    <row r="145" spans="1:11" ht="15.75" customHeight="1" x14ac:dyDescent="0.25">
      <c r="A145" s="1" t="s">
        <v>145</v>
      </c>
      <c r="B145" s="4">
        <v>178597</v>
      </c>
      <c r="C145" s="9">
        <f t="shared" si="10"/>
        <v>165025</v>
      </c>
      <c r="D145" s="9">
        <f t="shared" si="11"/>
        <v>13572</v>
      </c>
      <c r="E145" s="5">
        <f t="shared" si="12"/>
        <v>13572</v>
      </c>
      <c r="F145" s="9">
        <f t="shared" si="13"/>
        <v>184199184</v>
      </c>
      <c r="G145" s="8">
        <f t="shared" si="14"/>
        <v>7.5992317900076711E-2</v>
      </c>
      <c r="J145" s="33">
        <v>264318</v>
      </c>
      <c r="K145">
        <v>289106</v>
      </c>
    </row>
    <row r="146" spans="1:11" ht="15.75" customHeight="1" x14ac:dyDescent="0.25">
      <c r="A146" s="1" t="s">
        <v>146</v>
      </c>
      <c r="B146" s="4">
        <v>181197</v>
      </c>
      <c r="C146" s="9">
        <f t="shared" si="10"/>
        <v>170582</v>
      </c>
      <c r="D146" s="9">
        <f t="shared" si="11"/>
        <v>10615</v>
      </c>
      <c r="E146" s="5">
        <f t="shared" si="12"/>
        <v>10615</v>
      </c>
      <c r="F146" s="9">
        <f t="shared" si="13"/>
        <v>112678225</v>
      </c>
      <c r="G146" s="8">
        <f t="shared" si="14"/>
        <v>5.8582647615578624E-2</v>
      </c>
      <c r="J146" s="33">
        <v>264444.33333333331</v>
      </c>
      <c r="K146">
        <v>299033</v>
      </c>
    </row>
    <row r="147" spans="1:11" ht="15.75" customHeight="1" x14ac:dyDescent="0.25">
      <c r="A147" s="1" t="s">
        <v>147</v>
      </c>
      <c r="B147" s="4">
        <v>156503</v>
      </c>
      <c r="C147" s="9">
        <f t="shared" si="10"/>
        <v>176149.66666666666</v>
      </c>
      <c r="D147" s="9">
        <f t="shared" si="11"/>
        <v>-19646.666666666657</v>
      </c>
      <c r="E147" s="5">
        <f t="shared" si="12"/>
        <v>19646.666666666657</v>
      </c>
      <c r="F147" s="9">
        <f t="shared" si="13"/>
        <v>385991511.11111075</v>
      </c>
      <c r="G147" s="8">
        <f t="shared" si="14"/>
        <v>0.12553539974739561</v>
      </c>
      <c r="J147" s="33">
        <v>267137</v>
      </c>
      <c r="K147">
        <v>250160</v>
      </c>
    </row>
    <row r="148" spans="1:11" ht="15.75" customHeight="1" x14ac:dyDescent="0.25">
      <c r="A148" s="1" t="s">
        <v>148</v>
      </c>
      <c r="B148" s="4">
        <v>180396</v>
      </c>
      <c r="C148" s="9">
        <f t="shared" si="10"/>
        <v>172099</v>
      </c>
      <c r="D148" s="9">
        <f t="shared" si="11"/>
        <v>8297</v>
      </c>
      <c r="E148" s="5">
        <f t="shared" si="12"/>
        <v>8297</v>
      </c>
      <c r="F148" s="9">
        <f t="shared" si="13"/>
        <v>68840209</v>
      </c>
      <c r="G148" s="8">
        <f t="shared" si="14"/>
        <v>4.5993259274041555E-2</v>
      </c>
      <c r="J148" s="33">
        <v>267289</v>
      </c>
      <c r="K148">
        <v>266782</v>
      </c>
    </row>
    <row r="149" spans="1:11" ht="15.75" customHeight="1" x14ac:dyDescent="0.25">
      <c r="A149" s="1" t="s">
        <v>149</v>
      </c>
      <c r="B149" s="4">
        <v>174563</v>
      </c>
      <c r="C149" s="9">
        <f t="shared" si="10"/>
        <v>172698.66666666666</v>
      </c>
      <c r="D149" s="9">
        <f t="shared" si="11"/>
        <v>1864.333333333343</v>
      </c>
      <c r="E149" s="5">
        <f t="shared" si="12"/>
        <v>1864.333333333343</v>
      </c>
      <c r="F149" s="9">
        <f t="shared" si="13"/>
        <v>3475738.7777778138</v>
      </c>
      <c r="G149" s="8">
        <f t="shared" si="14"/>
        <v>1.0680002826104863E-2</v>
      </c>
      <c r="J149" s="33">
        <v>267626.66666666669</v>
      </c>
      <c r="K149">
        <v>270684</v>
      </c>
    </row>
    <row r="150" spans="1:11" ht="15.75" customHeight="1" x14ac:dyDescent="0.25">
      <c r="A150" s="1" t="s">
        <v>150</v>
      </c>
      <c r="B150" s="4">
        <v>180654</v>
      </c>
      <c r="C150" s="9">
        <f t="shared" si="10"/>
        <v>170487.33333333334</v>
      </c>
      <c r="D150" s="9">
        <f t="shared" si="11"/>
        <v>10166.666666666657</v>
      </c>
      <c r="E150" s="5">
        <f t="shared" si="12"/>
        <v>10166.666666666657</v>
      </c>
      <c r="F150" s="9">
        <f t="shared" si="13"/>
        <v>103361111.11111091</v>
      </c>
      <c r="G150" s="8">
        <f t="shared" si="14"/>
        <v>5.6277008351138955E-2</v>
      </c>
      <c r="J150" s="33">
        <v>268361.33333333331</v>
      </c>
      <c r="K150">
        <v>242560</v>
      </c>
    </row>
    <row r="151" spans="1:11" ht="15.75" customHeight="1" x14ac:dyDescent="0.25">
      <c r="A151" s="1" t="s">
        <v>151</v>
      </c>
      <c r="B151" s="4">
        <v>198207</v>
      </c>
      <c r="C151" s="9">
        <f t="shared" si="10"/>
        <v>178537.66666666666</v>
      </c>
      <c r="D151" s="9">
        <f t="shared" si="11"/>
        <v>19669.333333333343</v>
      </c>
      <c r="E151" s="5">
        <f t="shared" si="12"/>
        <v>19669.333333333343</v>
      </c>
      <c r="F151" s="9">
        <f t="shared" si="13"/>
        <v>386882673.77777815</v>
      </c>
      <c r="G151" s="8">
        <f t="shared" si="14"/>
        <v>9.9236320277958617E-2</v>
      </c>
      <c r="J151" s="33">
        <v>270077.33333333331</v>
      </c>
      <c r="K151">
        <v>263945</v>
      </c>
    </row>
    <row r="152" spans="1:11" ht="15.75" customHeight="1" x14ac:dyDescent="0.25">
      <c r="A152" s="1" t="s">
        <v>152</v>
      </c>
      <c r="B152" s="4">
        <v>198342</v>
      </c>
      <c r="C152" s="9">
        <f t="shared" si="10"/>
        <v>184474.66666666666</v>
      </c>
      <c r="D152" s="9">
        <f t="shared" si="11"/>
        <v>13867.333333333343</v>
      </c>
      <c r="E152" s="5">
        <f t="shared" si="12"/>
        <v>13867.333333333343</v>
      </c>
      <c r="F152" s="9">
        <f t="shared" si="13"/>
        <v>192302933.77777806</v>
      </c>
      <c r="G152" s="8">
        <f t="shared" si="14"/>
        <v>6.9916272566240847E-2</v>
      </c>
      <c r="J152" s="33">
        <v>270125.33333333331</v>
      </c>
      <c r="K152">
        <v>292010</v>
      </c>
    </row>
    <row r="153" spans="1:11" ht="15.75" customHeight="1" x14ac:dyDescent="0.25">
      <c r="A153" s="1" t="s">
        <v>153</v>
      </c>
      <c r="B153" s="4">
        <v>193331</v>
      </c>
      <c r="C153" s="9">
        <f t="shared" si="10"/>
        <v>192401</v>
      </c>
      <c r="D153" s="9">
        <f t="shared" si="11"/>
        <v>930</v>
      </c>
      <c r="E153" s="5">
        <f t="shared" si="12"/>
        <v>930</v>
      </c>
      <c r="F153" s="9">
        <f t="shared" si="13"/>
        <v>864900</v>
      </c>
      <c r="G153" s="8">
        <f t="shared" si="14"/>
        <v>4.8104028841727403E-3</v>
      </c>
      <c r="J153" s="33">
        <v>270513.66666666669</v>
      </c>
      <c r="K153">
        <v>274568</v>
      </c>
    </row>
    <row r="154" spans="1:11" ht="15.75" customHeight="1" x14ac:dyDescent="0.25">
      <c r="A154" s="1" t="s">
        <v>154</v>
      </c>
      <c r="B154" s="4">
        <v>195755</v>
      </c>
      <c r="C154" s="9">
        <f t="shared" si="10"/>
        <v>196626.66666666666</v>
      </c>
      <c r="D154" s="9">
        <f t="shared" si="11"/>
        <v>-871.66666666665697</v>
      </c>
      <c r="E154" s="5">
        <f t="shared" si="12"/>
        <v>871.66666666665697</v>
      </c>
      <c r="F154" s="9">
        <f t="shared" si="13"/>
        <v>759802.77777776087</v>
      </c>
      <c r="G154" s="8">
        <f t="shared" si="14"/>
        <v>4.4528449677742939E-3</v>
      </c>
      <c r="J154" s="33">
        <v>271143.66666666669</v>
      </c>
      <c r="K154">
        <v>253150</v>
      </c>
    </row>
    <row r="155" spans="1:11" ht="15.75" customHeight="1" x14ac:dyDescent="0.25">
      <c r="A155" s="1" t="s">
        <v>155</v>
      </c>
      <c r="B155" s="4">
        <v>185112</v>
      </c>
      <c r="C155" s="9">
        <f t="shared" si="10"/>
        <v>195809.33333333334</v>
      </c>
      <c r="D155" s="9">
        <f t="shared" si="11"/>
        <v>-10697.333333333343</v>
      </c>
      <c r="E155" s="5">
        <f t="shared" si="12"/>
        <v>10697.333333333343</v>
      </c>
      <c r="F155" s="9">
        <f t="shared" si="13"/>
        <v>114432940.44444466</v>
      </c>
      <c r="G155" s="8">
        <f t="shared" si="14"/>
        <v>5.7788437990693976E-2</v>
      </c>
      <c r="J155" s="33">
        <v>274232</v>
      </c>
      <c r="K155">
        <v>296158</v>
      </c>
    </row>
    <row r="156" spans="1:11" ht="15.75" customHeight="1" x14ac:dyDescent="0.25">
      <c r="A156" s="1" t="s">
        <v>156</v>
      </c>
      <c r="B156" s="4">
        <v>190010</v>
      </c>
      <c r="C156" s="9">
        <f t="shared" si="10"/>
        <v>191399.33333333334</v>
      </c>
      <c r="D156" s="9">
        <f t="shared" si="11"/>
        <v>-1389.333333333343</v>
      </c>
      <c r="E156" s="5">
        <f t="shared" si="12"/>
        <v>1389.333333333343</v>
      </c>
      <c r="F156" s="9">
        <f t="shared" si="13"/>
        <v>1930247.111111138</v>
      </c>
      <c r="G156" s="8">
        <f t="shared" si="14"/>
        <v>7.3118958651299561E-3</v>
      </c>
      <c r="J156" s="33">
        <v>274430</v>
      </c>
      <c r="K156">
        <v>265822</v>
      </c>
    </row>
    <row r="157" spans="1:11" ht="15.75" customHeight="1" x14ac:dyDescent="0.25">
      <c r="A157" s="1" t="s">
        <v>157</v>
      </c>
      <c r="B157" s="4">
        <v>199289</v>
      </c>
      <c r="C157" s="9">
        <f t="shared" si="10"/>
        <v>190292.33333333334</v>
      </c>
      <c r="D157" s="9">
        <f t="shared" si="11"/>
        <v>8996.666666666657</v>
      </c>
      <c r="E157" s="5">
        <f t="shared" si="12"/>
        <v>8996.666666666657</v>
      </c>
      <c r="F157" s="9">
        <f t="shared" si="13"/>
        <v>80940011.111110941</v>
      </c>
      <c r="G157" s="8">
        <f t="shared" si="14"/>
        <v>4.5143819612054138E-2</v>
      </c>
      <c r="J157" s="33">
        <v>275493.66666666669</v>
      </c>
      <c r="K157">
        <v>279359</v>
      </c>
    </row>
    <row r="158" spans="1:11" ht="15.75" customHeight="1" x14ac:dyDescent="0.25">
      <c r="A158" s="1" t="s">
        <v>158</v>
      </c>
      <c r="B158" s="4">
        <v>197873</v>
      </c>
      <c r="C158" s="9">
        <f t="shared" si="10"/>
        <v>191470.33333333334</v>
      </c>
      <c r="D158" s="9">
        <f t="shared" si="11"/>
        <v>6402.666666666657</v>
      </c>
      <c r="E158" s="5">
        <f t="shared" si="12"/>
        <v>6402.666666666657</v>
      </c>
      <c r="F158" s="9">
        <f t="shared" si="13"/>
        <v>40994140.444444321</v>
      </c>
      <c r="G158" s="8">
        <f t="shared" si="14"/>
        <v>3.23574548658314E-2</v>
      </c>
      <c r="J158" s="33">
        <v>275583.66666666669</v>
      </c>
      <c r="K158">
        <v>302836</v>
      </c>
    </row>
    <row r="159" spans="1:11" ht="15.75" customHeight="1" x14ac:dyDescent="0.25">
      <c r="A159" s="1" t="s">
        <v>159</v>
      </c>
      <c r="B159" s="4">
        <v>172325</v>
      </c>
      <c r="C159" s="9">
        <f t="shared" si="10"/>
        <v>195724</v>
      </c>
      <c r="D159" s="9">
        <f t="shared" si="11"/>
        <v>-23399</v>
      </c>
      <c r="E159" s="5">
        <f t="shared" si="12"/>
        <v>23399</v>
      </c>
      <c r="F159" s="9">
        <f t="shared" si="13"/>
        <v>547513201</v>
      </c>
      <c r="G159" s="8">
        <f t="shared" si="14"/>
        <v>0.13578412882634558</v>
      </c>
      <c r="J159" s="33">
        <v>275930.66666666669</v>
      </c>
      <c r="K159">
        <v>279096</v>
      </c>
    </row>
    <row r="160" spans="1:11" ht="15.75" customHeight="1" x14ac:dyDescent="0.25">
      <c r="A160" s="1" t="s">
        <v>160</v>
      </c>
      <c r="B160" s="4">
        <v>198883</v>
      </c>
      <c r="C160" s="9">
        <f t="shared" si="10"/>
        <v>189829</v>
      </c>
      <c r="D160" s="9">
        <f t="shared" si="11"/>
        <v>9054</v>
      </c>
      <c r="E160" s="5">
        <f t="shared" si="12"/>
        <v>9054</v>
      </c>
      <c r="F160" s="9">
        <f t="shared" si="13"/>
        <v>81974916</v>
      </c>
      <c r="G160" s="8">
        <f t="shared" si="14"/>
        <v>4.5524252952741061E-2</v>
      </c>
      <c r="J160" s="33">
        <v>277380.66666666669</v>
      </c>
      <c r="K160">
        <v>257536</v>
      </c>
    </row>
    <row r="161" spans="1:11" ht="15.75" customHeight="1" x14ac:dyDescent="0.25">
      <c r="A161" s="1" t="s">
        <v>161</v>
      </c>
      <c r="B161" s="4">
        <v>181770</v>
      </c>
      <c r="C161" s="9">
        <f t="shared" si="10"/>
        <v>189693.66666666666</v>
      </c>
      <c r="D161" s="9">
        <f t="shared" si="11"/>
        <v>-7923.666666666657</v>
      </c>
      <c r="E161" s="5">
        <f t="shared" si="12"/>
        <v>7923.666666666657</v>
      </c>
      <c r="F161" s="9">
        <f t="shared" si="13"/>
        <v>62784493.444444291</v>
      </c>
      <c r="G161" s="8">
        <f t="shared" si="14"/>
        <v>4.3591718472061711E-2</v>
      </c>
      <c r="J161" s="33">
        <v>278495.66666666669</v>
      </c>
      <c r="K161">
        <v>265615</v>
      </c>
    </row>
    <row r="162" spans="1:11" ht="15.75" customHeight="1" x14ac:dyDescent="0.25">
      <c r="A162" s="1" t="s">
        <v>162</v>
      </c>
      <c r="B162" s="4">
        <v>191050</v>
      </c>
      <c r="C162" s="9">
        <f t="shared" si="10"/>
        <v>184326</v>
      </c>
      <c r="D162" s="9">
        <f t="shared" si="11"/>
        <v>6724</v>
      </c>
      <c r="E162" s="5">
        <f t="shared" si="12"/>
        <v>6724</v>
      </c>
      <c r="F162" s="9">
        <f t="shared" si="13"/>
        <v>45212176</v>
      </c>
      <c r="G162" s="8">
        <f t="shared" si="14"/>
        <v>3.5194975137398589E-2</v>
      </c>
      <c r="J162" s="33">
        <v>280166.66666666669</v>
      </c>
      <c r="K162">
        <v>295338</v>
      </c>
    </row>
    <row r="163" spans="1:11" ht="15.75" customHeight="1" x14ac:dyDescent="0.25">
      <c r="A163" s="1" t="s">
        <v>163</v>
      </c>
      <c r="B163" s="4">
        <v>194195</v>
      </c>
      <c r="C163" s="9">
        <f t="shared" si="10"/>
        <v>190567.66666666666</v>
      </c>
      <c r="D163" s="9">
        <f t="shared" si="11"/>
        <v>3627.333333333343</v>
      </c>
      <c r="E163" s="5">
        <f t="shared" si="12"/>
        <v>3627.333333333343</v>
      </c>
      <c r="F163" s="9">
        <f t="shared" si="13"/>
        <v>13157547.111111181</v>
      </c>
      <c r="G163" s="8">
        <f t="shared" si="14"/>
        <v>1.8678819399744293E-2</v>
      </c>
      <c r="J163" s="33">
        <v>280450</v>
      </c>
      <c r="K163">
        <v>273248</v>
      </c>
    </row>
    <row r="164" spans="1:11" ht="15.75" customHeight="1" x14ac:dyDescent="0.25">
      <c r="A164" s="1" t="s">
        <v>164</v>
      </c>
      <c r="B164" s="4">
        <v>204719</v>
      </c>
      <c r="C164" s="9">
        <f t="shared" si="10"/>
        <v>189005</v>
      </c>
      <c r="D164" s="9">
        <f t="shared" si="11"/>
        <v>15714</v>
      </c>
      <c r="E164" s="5">
        <f t="shared" si="12"/>
        <v>15714</v>
      </c>
      <c r="F164" s="9">
        <f t="shared" si="13"/>
        <v>246929796</v>
      </c>
      <c r="G164" s="8">
        <f t="shared" si="14"/>
        <v>7.6758874359487889E-2</v>
      </c>
      <c r="J164" s="33">
        <v>281975</v>
      </c>
      <c r="K164">
        <v>268189</v>
      </c>
    </row>
    <row r="165" spans="1:11" ht="15.75" customHeight="1" x14ac:dyDescent="0.25">
      <c r="A165" s="1" t="s">
        <v>165</v>
      </c>
      <c r="B165" s="4">
        <v>196232</v>
      </c>
      <c r="C165" s="9">
        <f t="shared" si="10"/>
        <v>196654.66666666666</v>
      </c>
      <c r="D165" s="9">
        <f t="shared" si="11"/>
        <v>-422.66666666665697</v>
      </c>
      <c r="E165" s="5">
        <f t="shared" si="12"/>
        <v>422.66666666665697</v>
      </c>
      <c r="F165" s="9">
        <f t="shared" si="13"/>
        <v>178647.11111110292</v>
      </c>
      <c r="G165" s="8">
        <f t="shared" si="14"/>
        <v>2.1539130552950436E-3</v>
      </c>
      <c r="J165" s="33">
        <v>282146.33333333331</v>
      </c>
      <c r="K165">
        <v>235122</v>
      </c>
    </row>
    <row r="166" spans="1:11" ht="15.75" customHeight="1" x14ac:dyDescent="0.25">
      <c r="A166" s="1" t="s">
        <v>166</v>
      </c>
      <c r="B166" s="4">
        <v>188048</v>
      </c>
      <c r="C166" s="9">
        <f t="shared" si="10"/>
        <v>198382</v>
      </c>
      <c r="D166" s="9">
        <f t="shared" si="11"/>
        <v>-10334</v>
      </c>
      <c r="E166" s="5">
        <f t="shared" si="12"/>
        <v>10334</v>
      </c>
      <c r="F166" s="9">
        <f t="shared" si="13"/>
        <v>106791556</v>
      </c>
      <c r="G166" s="8">
        <f t="shared" si="14"/>
        <v>5.4954054284012593E-2</v>
      </c>
      <c r="J166" s="33">
        <v>282312.66666666669</v>
      </c>
      <c r="K166">
        <v>285572</v>
      </c>
    </row>
    <row r="167" spans="1:11" ht="15.75" customHeight="1" x14ac:dyDescent="0.25">
      <c r="A167" s="1" t="s">
        <v>167</v>
      </c>
      <c r="B167" s="4">
        <v>193347</v>
      </c>
      <c r="C167" s="9">
        <f t="shared" si="10"/>
        <v>196333</v>
      </c>
      <c r="D167" s="9">
        <f t="shared" si="11"/>
        <v>-2986</v>
      </c>
      <c r="E167" s="5">
        <f t="shared" si="12"/>
        <v>2986</v>
      </c>
      <c r="F167" s="9">
        <f t="shared" si="13"/>
        <v>8916196</v>
      </c>
      <c r="G167" s="8">
        <f t="shared" si="14"/>
        <v>1.5443735873843401E-2</v>
      </c>
      <c r="J167" s="33">
        <v>283591</v>
      </c>
      <c r="K167">
        <v>289561</v>
      </c>
    </row>
    <row r="168" spans="1:11" ht="15.75" customHeight="1" x14ac:dyDescent="0.25">
      <c r="A168" s="1" t="s">
        <v>168</v>
      </c>
      <c r="B168" s="4">
        <v>187292</v>
      </c>
      <c r="C168" s="9">
        <f t="shared" si="10"/>
        <v>192542.33333333334</v>
      </c>
      <c r="D168" s="9">
        <f t="shared" si="11"/>
        <v>-5250.333333333343</v>
      </c>
      <c r="E168" s="5">
        <f t="shared" si="12"/>
        <v>5250.333333333343</v>
      </c>
      <c r="F168" s="9">
        <f t="shared" si="13"/>
        <v>27566000.111111213</v>
      </c>
      <c r="G168" s="8">
        <f t="shared" si="14"/>
        <v>2.8032875581089117E-2</v>
      </c>
      <c r="J168" s="33">
        <v>283724.66666666669</v>
      </c>
      <c r="K168">
        <v>287569</v>
      </c>
    </row>
    <row r="169" spans="1:11" ht="15.75" customHeight="1" x14ac:dyDescent="0.25">
      <c r="A169" s="1"/>
      <c r="J169" s="33">
        <v>284056.66666666669</v>
      </c>
      <c r="K169">
        <v>281147</v>
      </c>
    </row>
    <row r="170" spans="1:11" ht="15.75" customHeight="1" x14ac:dyDescent="0.25">
      <c r="A170" s="1"/>
      <c r="J170" s="33">
        <v>284269.66666666669</v>
      </c>
      <c r="K170">
        <v>279111</v>
      </c>
    </row>
    <row r="171" spans="1:11" ht="15.75" customHeight="1" x14ac:dyDescent="0.25">
      <c r="A171" s="1"/>
      <c r="J171" s="33">
        <v>285006.33333333331</v>
      </c>
      <c r="K171">
        <v>310396</v>
      </c>
    </row>
    <row r="172" spans="1:11" ht="15.75" customHeight="1" x14ac:dyDescent="0.25">
      <c r="A172" s="1"/>
      <c r="J172" s="33">
        <v>285413.66666666669</v>
      </c>
      <c r="K172">
        <v>272678</v>
      </c>
    </row>
    <row r="173" spans="1:11" ht="15.75" customHeight="1" x14ac:dyDescent="0.25">
      <c r="A173" s="1"/>
      <c r="J173" s="33">
        <v>285556.33333333331</v>
      </c>
      <c r="K173">
        <v>284594</v>
      </c>
    </row>
    <row r="174" spans="1:11" ht="15.75" customHeight="1" x14ac:dyDescent="0.25">
      <c r="A174" s="1"/>
      <c r="J174" s="33">
        <v>288553.33333333331</v>
      </c>
      <c r="K174">
        <v>271185</v>
      </c>
    </row>
    <row r="175" spans="1:11" ht="15.75" customHeight="1" x14ac:dyDescent="0.25">
      <c r="A175" s="1"/>
      <c r="J175" s="33">
        <v>289514.33333333331</v>
      </c>
      <c r="K175">
        <v>273698</v>
      </c>
    </row>
    <row r="176" spans="1:11" ht="15.75" customHeight="1" x14ac:dyDescent="0.25">
      <c r="A176" s="1"/>
      <c r="J176" s="33">
        <v>290005.33333333331</v>
      </c>
      <c r="K176">
        <v>287633</v>
      </c>
    </row>
    <row r="177" spans="1:11" ht="15.75" customHeight="1" x14ac:dyDescent="0.25">
      <c r="A177" s="1"/>
      <c r="J177" s="33">
        <v>290326</v>
      </c>
      <c r="K177">
        <v>284093</v>
      </c>
    </row>
    <row r="178" spans="1:11" ht="15.75" customHeight="1" x14ac:dyDescent="0.25">
      <c r="A178" s="1"/>
      <c r="J178" s="33">
        <v>294503.66666666669</v>
      </c>
      <c r="K178">
        <v>285934</v>
      </c>
    </row>
    <row r="179" spans="1:11" ht="15.75" customHeight="1" x14ac:dyDescent="0.25">
      <c r="A179" s="1"/>
      <c r="J179" s="33">
        <v>304078.66666666669</v>
      </c>
      <c r="K179">
        <v>272415</v>
      </c>
    </row>
    <row r="180" spans="1:11" ht="15.75" customHeight="1" x14ac:dyDescent="0.25">
      <c r="A180" s="1"/>
      <c r="J180" s="33">
        <v>304088.33333333331</v>
      </c>
      <c r="K180">
        <v>310153</v>
      </c>
    </row>
    <row r="181" spans="1:11" ht="15.75" customHeight="1" x14ac:dyDescent="0.25">
      <c r="A181" s="1"/>
      <c r="J181" s="33">
        <v>307795</v>
      </c>
      <c r="K181">
        <v>318991</v>
      </c>
    </row>
    <row r="182" spans="1:11" ht="15.75" customHeight="1" x14ac:dyDescent="0.25">
      <c r="A182" s="1"/>
      <c r="J182" s="33">
        <v>312732.33333333331</v>
      </c>
      <c r="K182">
        <v>284192</v>
      </c>
    </row>
    <row r="183" spans="1:11" ht="15.75" customHeight="1" x14ac:dyDescent="0.25">
      <c r="A183" s="1"/>
      <c r="J183" s="33">
        <v>313180</v>
      </c>
      <c r="K183">
        <v>309053</v>
      </c>
    </row>
    <row r="184" spans="1:11" ht="15.75" customHeight="1" x14ac:dyDescent="0.25">
      <c r="A184" s="1"/>
      <c r="J184" s="33" t="s">
        <v>192</v>
      </c>
      <c r="K184">
        <v>317275</v>
      </c>
    </row>
    <row r="185" spans="1:11" ht="15.75" customHeight="1" x14ac:dyDescent="0.25">
      <c r="A185" s="1"/>
      <c r="J185" s="33" t="s">
        <v>223</v>
      </c>
      <c r="K185">
        <v>283118</v>
      </c>
    </row>
    <row r="186" spans="1:11" ht="15.75" customHeight="1" x14ac:dyDescent="0.25">
      <c r="A186" s="1"/>
      <c r="J186" s="33" t="s">
        <v>220</v>
      </c>
      <c r="K186">
        <v>234062.77844311378</v>
      </c>
    </row>
    <row r="187" spans="1:11" ht="15.75" customHeight="1" x14ac:dyDescent="0.25">
      <c r="A187" s="1"/>
    </row>
    <row r="188" spans="1:11" ht="15.75" customHeight="1" x14ac:dyDescent="0.25">
      <c r="A188" s="1"/>
    </row>
    <row r="189" spans="1:11" ht="15.75" customHeight="1" x14ac:dyDescent="0.25">
      <c r="A189" s="1"/>
    </row>
    <row r="190" spans="1:11" ht="15.75" customHeight="1" x14ac:dyDescent="0.25">
      <c r="A190" s="1"/>
    </row>
    <row r="191" spans="1:11" ht="15.75" customHeight="1" x14ac:dyDescent="0.25">
      <c r="A191" s="1"/>
    </row>
    <row r="192" spans="1:1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4F38-1A2C-49E5-A401-ED6FF0298DA9}">
  <dimension ref="A1:R1000"/>
  <sheetViews>
    <sheetView topLeftCell="E1" zoomScale="82" zoomScaleNormal="82" workbookViewId="0">
      <selection activeCell="V6" sqref="V6"/>
    </sheetView>
  </sheetViews>
  <sheetFormatPr defaultColWidth="14.42578125" defaultRowHeight="15" customHeight="1" x14ac:dyDescent="0.25"/>
  <cols>
    <col min="1" max="1" width="17.85546875" customWidth="1"/>
    <col min="2" max="2" width="42.28515625" customWidth="1"/>
    <col min="3" max="3" width="17.42578125" customWidth="1"/>
    <col min="4" max="4" width="14.5703125" customWidth="1"/>
    <col min="5" max="5" width="16.85546875" customWidth="1"/>
    <col min="6" max="6" width="21.85546875" customWidth="1"/>
    <col min="7" max="7" width="17.85546875" customWidth="1"/>
    <col min="8" max="9" width="8.7109375" customWidth="1"/>
    <col min="10" max="10" width="9.42578125" customWidth="1"/>
    <col min="11" max="11" width="28.140625" customWidth="1"/>
    <col min="12" max="12" width="16.140625" customWidth="1"/>
    <col min="13" max="26" width="8.7109375" customWidth="1"/>
  </cols>
  <sheetData>
    <row r="1" spans="1:18" x14ac:dyDescent="0.25">
      <c r="A1" s="18" t="s">
        <v>0</v>
      </c>
      <c r="B1" s="19" t="s">
        <v>1</v>
      </c>
      <c r="C1" s="19" t="s">
        <v>169</v>
      </c>
      <c r="D1" s="19" t="s">
        <v>170</v>
      </c>
      <c r="E1" s="19" t="s">
        <v>171</v>
      </c>
      <c r="F1" s="19" t="s">
        <v>172</v>
      </c>
      <c r="G1" s="19" t="s">
        <v>173</v>
      </c>
      <c r="H1" s="19"/>
    </row>
    <row r="2" spans="1:18" x14ac:dyDescent="0.25">
      <c r="A2" s="1" t="s">
        <v>2</v>
      </c>
      <c r="B2" s="22">
        <v>317275</v>
      </c>
      <c r="C2" t="e">
        <v>#N/A</v>
      </c>
      <c r="D2" s="20" t="s">
        <v>177</v>
      </c>
      <c r="E2" s="20" t="s">
        <v>193</v>
      </c>
      <c r="F2" s="20" t="s">
        <v>175</v>
      </c>
      <c r="G2" s="21" t="s">
        <v>174</v>
      </c>
      <c r="H2" s="19"/>
    </row>
    <row r="3" spans="1:18" ht="18.75" x14ac:dyDescent="0.3">
      <c r="A3" s="1" t="s">
        <v>3</v>
      </c>
      <c r="B3" s="4">
        <v>262339</v>
      </c>
      <c r="C3" s="9">
        <f>B2</f>
        <v>317275</v>
      </c>
      <c r="D3" s="9">
        <f>B3-C3</f>
        <v>-54936</v>
      </c>
      <c r="E3" s="5">
        <f>ABS(D3)</f>
        <v>54936</v>
      </c>
      <c r="F3" s="9">
        <f>E3^2</f>
        <v>3017964096</v>
      </c>
      <c r="G3" s="8">
        <f>E3/B3</f>
        <v>0.20940843717480054</v>
      </c>
      <c r="J3" s="36"/>
      <c r="K3" s="36"/>
      <c r="L3" s="36"/>
      <c r="M3" s="36"/>
      <c r="N3" s="36"/>
      <c r="O3" s="36"/>
      <c r="P3" s="36"/>
      <c r="Q3" s="36"/>
      <c r="R3" s="36"/>
    </row>
    <row r="4" spans="1:18" ht="18.75" x14ac:dyDescent="0.3">
      <c r="A4" s="1" t="s">
        <v>4</v>
      </c>
      <c r="B4" s="4">
        <v>303897</v>
      </c>
      <c r="C4">
        <f t="shared" ref="C4:C35" si="0">0.7*B3+0.3*C3</f>
        <v>278819.8</v>
      </c>
      <c r="D4" s="9">
        <f t="shared" ref="D4:D67" si="1">B4-C4</f>
        <v>25077.200000000012</v>
      </c>
      <c r="E4" s="5">
        <f t="shared" ref="E4:E67" si="2">ABS(D4)</f>
        <v>25077.200000000012</v>
      </c>
      <c r="F4" s="9">
        <f t="shared" ref="F4:F67" si="3">E4^2</f>
        <v>628865959.84000063</v>
      </c>
      <c r="G4" s="8">
        <f t="shared" ref="G4:G67" si="4">E4/B4</f>
        <v>8.2518748128477773E-2</v>
      </c>
      <c r="J4" s="36"/>
      <c r="K4" s="36"/>
      <c r="L4" s="36"/>
      <c r="M4" s="36"/>
      <c r="N4" s="36"/>
      <c r="O4" s="36"/>
      <c r="P4" s="36"/>
      <c r="Q4" s="36"/>
      <c r="R4" s="36"/>
    </row>
    <row r="5" spans="1:18" ht="18.75" x14ac:dyDescent="0.3">
      <c r="A5" s="1" t="s">
        <v>5</v>
      </c>
      <c r="B5" s="4">
        <v>285934</v>
      </c>
      <c r="C5">
        <f t="shared" si="0"/>
        <v>296373.83999999997</v>
      </c>
      <c r="D5" s="9">
        <f t="shared" si="1"/>
        <v>-10439.839999999967</v>
      </c>
      <c r="E5" s="5">
        <f t="shared" si="2"/>
        <v>10439.839999999967</v>
      </c>
      <c r="F5" s="9">
        <f t="shared" si="3"/>
        <v>108990259.22559932</v>
      </c>
      <c r="G5" s="8">
        <f t="shared" si="4"/>
        <v>3.6511362762035877E-2</v>
      </c>
      <c r="J5" s="36"/>
      <c r="K5" s="36"/>
      <c r="L5" s="36"/>
      <c r="M5" s="36"/>
      <c r="N5" s="36"/>
      <c r="O5" s="36"/>
      <c r="P5" s="36"/>
      <c r="Q5" s="36"/>
      <c r="R5" s="36"/>
    </row>
    <row r="6" spans="1:18" ht="18.75" x14ac:dyDescent="0.3">
      <c r="A6" s="1" t="s">
        <v>6</v>
      </c>
      <c r="B6" s="4">
        <v>281147</v>
      </c>
      <c r="C6">
        <f t="shared" si="0"/>
        <v>289065.95199999999</v>
      </c>
      <c r="D6" s="9">
        <f t="shared" si="1"/>
        <v>-7918.9519999999902</v>
      </c>
      <c r="E6" s="5">
        <f t="shared" si="2"/>
        <v>7918.9519999999902</v>
      </c>
      <c r="F6" s="9">
        <f t="shared" si="3"/>
        <v>62709800.778303847</v>
      </c>
      <c r="G6" s="8">
        <f t="shared" si="4"/>
        <v>2.8166589008596893E-2</v>
      </c>
      <c r="J6" s="37"/>
      <c r="K6" s="36" t="s">
        <v>179</v>
      </c>
      <c r="L6" s="36"/>
      <c r="M6" s="36"/>
      <c r="N6" s="36"/>
      <c r="O6" s="36"/>
      <c r="P6" s="36"/>
      <c r="Q6" s="36"/>
      <c r="R6" s="36"/>
    </row>
    <row r="7" spans="1:18" ht="18.75" x14ac:dyDescent="0.3">
      <c r="A7" s="1" t="s">
        <v>7</v>
      </c>
      <c r="B7" s="4">
        <v>284093</v>
      </c>
      <c r="C7">
        <f t="shared" si="0"/>
        <v>283522.68559999997</v>
      </c>
      <c r="D7" s="9">
        <f t="shared" si="1"/>
        <v>570.31440000003204</v>
      </c>
      <c r="E7" s="5">
        <f t="shared" si="2"/>
        <v>570.31440000003204</v>
      </c>
      <c r="F7" s="9">
        <f t="shared" si="3"/>
        <v>325258.51484739652</v>
      </c>
      <c r="G7" s="8">
        <f t="shared" si="4"/>
        <v>2.0074919128596339E-3</v>
      </c>
      <c r="J7" s="36" t="s">
        <v>180</v>
      </c>
      <c r="K7" s="36" t="s">
        <v>183</v>
      </c>
      <c r="L7" s="37">
        <f>AVERAGE(E3:E168)</f>
        <v>11883.271581038854</v>
      </c>
      <c r="M7" s="38" t="s">
        <v>184</v>
      </c>
      <c r="N7" s="36"/>
      <c r="O7" s="36"/>
      <c r="P7" s="36"/>
      <c r="Q7" s="36"/>
      <c r="R7" s="36"/>
    </row>
    <row r="8" spans="1:18" ht="18.75" x14ac:dyDescent="0.3">
      <c r="A8" s="1" t="s">
        <v>8</v>
      </c>
      <c r="B8" s="4">
        <v>287569</v>
      </c>
      <c r="C8">
        <f t="shared" si="0"/>
        <v>283921.90567999997</v>
      </c>
      <c r="D8" s="9">
        <f t="shared" si="1"/>
        <v>3647.0943200000329</v>
      </c>
      <c r="E8" s="5">
        <f t="shared" si="2"/>
        <v>3647.0943200000329</v>
      </c>
      <c r="F8" s="9">
        <f t="shared" si="3"/>
        <v>13301296.978976503</v>
      </c>
      <c r="G8" s="8">
        <f t="shared" si="4"/>
        <v>1.2682501660471166E-2</v>
      </c>
      <c r="J8" s="36" t="s">
        <v>181</v>
      </c>
      <c r="K8" s="36" t="s">
        <v>185</v>
      </c>
      <c r="L8" s="37">
        <f>AVERAGE(F3:F168)</f>
        <v>251393653.89078945</v>
      </c>
      <c r="M8" s="38" t="s">
        <v>187</v>
      </c>
      <c r="N8" s="36"/>
      <c r="O8" s="36"/>
      <c r="P8" s="36"/>
      <c r="Q8" s="36"/>
      <c r="R8" s="36"/>
    </row>
    <row r="9" spans="1:18" ht="18.75" x14ac:dyDescent="0.3">
      <c r="A9" s="1" t="s">
        <v>9</v>
      </c>
      <c r="B9" s="4">
        <v>279111</v>
      </c>
      <c r="C9">
        <f t="shared" si="0"/>
        <v>286474.87170399999</v>
      </c>
      <c r="D9" s="9">
        <f t="shared" si="1"/>
        <v>-7363.8717039999901</v>
      </c>
      <c r="E9" s="5">
        <f t="shared" si="2"/>
        <v>7363.8717039999901</v>
      </c>
      <c r="F9" s="9">
        <f t="shared" si="3"/>
        <v>54226606.472971715</v>
      </c>
      <c r="G9" s="8">
        <f t="shared" si="4"/>
        <v>2.6383308805457292E-2</v>
      </c>
      <c r="J9" s="36" t="s">
        <v>182</v>
      </c>
      <c r="K9" s="36" t="s">
        <v>186</v>
      </c>
      <c r="L9" s="39">
        <f>AVERAGE(G3:G168)</f>
        <v>5.2176869848871946E-2</v>
      </c>
      <c r="M9" s="38" t="s">
        <v>188</v>
      </c>
      <c r="N9" s="36"/>
      <c r="O9" s="36"/>
      <c r="P9" s="36"/>
      <c r="Q9" s="36"/>
      <c r="R9" s="36"/>
    </row>
    <row r="10" spans="1:18" ht="18.75" x14ac:dyDescent="0.3">
      <c r="A10" s="1" t="s">
        <v>10</v>
      </c>
      <c r="B10" s="4">
        <v>289561</v>
      </c>
      <c r="C10">
        <f t="shared" si="0"/>
        <v>281320.16151119996</v>
      </c>
      <c r="D10" s="9">
        <f t="shared" si="1"/>
        <v>8240.8384888000437</v>
      </c>
      <c r="E10" s="5">
        <f t="shared" si="2"/>
        <v>8240.8384888000437</v>
      </c>
      <c r="F10" s="9">
        <f t="shared" si="3"/>
        <v>67911418.998488188</v>
      </c>
      <c r="G10" s="8">
        <f t="shared" si="4"/>
        <v>2.8459766642607409E-2</v>
      </c>
      <c r="J10" s="36"/>
      <c r="K10" s="36"/>
      <c r="L10" s="36"/>
      <c r="M10" s="36"/>
      <c r="N10" s="36"/>
      <c r="O10" s="36"/>
      <c r="P10" s="36"/>
      <c r="Q10" s="36"/>
      <c r="R10" s="36"/>
    </row>
    <row r="11" spans="1:18" ht="18.75" x14ac:dyDescent="0.3">
      <c r="A11" s="1" t="s">
        <v>11</v>
      </c>
      <c r="B11" s="4">
        <v>272678</v>
      </c>
      <c r="C11">
        <f t="shared" si="0"/>
        <v>287088.74845335993</v>
      </c>
      <c r="D11" s="9">
        <f t="shared" si="1"/>
        <v>-14410.748453359935</v>
      </c>
      <c r="E11" s="5">
        <f t="shared" si="2"/>
        <v>14410.748453359935</v>
      </c>
      <c r="F11" s="9">
        <f t="shared" si="3"/>
        <v>207669670.98601574</v>
      </c>
      <c r="G11" s="8">
        <f t="shared" si="4"/>
        <v>5.2848959040919817E-2</v>
      </c>
      <c r="J11" s="36"/>
      <c r="K11" s="36" t="s">
        <v>190</v>
      </c>
      <c r="L11" s="36"/>
      <c r="M11" s="36"/>
      <c r="N11" s="36"/>
      <c r="O11" s="36"/>
      <c r="P11" s="36"/>
      <c r="Q11" s="36"/>
      <c r="R11" s="36"/>
    </row>
    <row r="12" spans="1:18" ht="18.75" x14ac:dyDescent="0.3">
      <c r="A12" s="1" t="s">
        <v>12</v>
      </c>
      <c r="B12" s="4">
        <v>273248</v>
      </c>
      <c r="C12">
        <f t="shared" si="0"/>
        <v>277001.22453600797</v>
      </c>
      <c r="D12" s="9">
        <f t="shared" si="1"/>
        <v>-3753.2245360079687</v>
      </c>
      <c r="E12" s="5">
        <f t="shared" si="2"/>
        <v>3753.2245360079687</v>
      </c>
      <c r="F12" s="9">
        <f t="shared" si="3"/>
        <v>14086694.417692233</v>
      </c>
      <c r="G12" s="8">
        <f t="shared" si="4"/>
        <v>1.3735597464603469E-2</v>
      </c>
      <c r="J12" s="36"/>
      <c r="K12" s="40" t="s">
        <v>198</v>
      </c>
      <c r="L12" s="41">
        <f>100%-L9</f>
        <v>0.94782313015112807</v>
      </c>
      <c r="M12" s="36"/>
      <c r="N12" s="36"/>
      <c r="O12" s="36"/>
      <c r="P12" s="36"/>
      <c r="Q12" s="36"/>
      <c r="R12" s="36"/>
    </row>
    <row r="13" spans="1:18" ht="18.75" x14ac:dyDescent="0.3">
      <c r="A13" s="1" t="s">
        <v>13</v>
      </c>
      <c r="B13" s="4">
        <v>265615</v>
      </c>
      <c r="C13">
        <f t="shared" si="0"/>
        <v>274373.96736080234</v>
      </c>
      <c r="D13" s="9">
        <f t="shared" si="1"/>
        <v>-8758.967360802344</v>
      </c>
      <c r="E13" s="5">
        <f t="shared" si="2"/>
        <v>8758.967360802344</v>
      </c>
      <c r="F13" s="9">
        <f t="shared" si="3"/>
        <v>76719509.227600783</v>
      </c>
      <c r="G13" s="8">
        <f t="shared" si="4"/>
        <v>3.2976177402640451E-2</v>
      </c>
      <c r="J13" s="36"/>
      <c r="K13" s="36"/>
      <c r="L13" s="36"/>
      <c r="M13" s="36"/>
      <c r="N13" s="36"/>
      <c r="O13" s="36"/>
      <c r="P13" s="36"/>
      <c r="Q13" s="36"/>
      <c r="R13" s="36"/>
    </row>
    <row r="14" spans="1:18" ht="18.75" x14ac:dyDescent="0.3">
      <c r="A14" s="1" t="s">
        <v>14</v>
      </c>
      <c r="B14" s="4">
        <v>274568</v>
      </c>
      <c r="C14">
        <f t="shared" si="0"/>
        <v>268242.6902082407</v>
      </c>
      <c r="D14" s="9">
        <f t="shared" si="1"/>
        <v>6325.3097917592968</v>
      </c>
      <c r="E14" s="5">
        <f t="shared" si="2"/>
        <v>6325.3097917592968</v>
      </c>
      <c r="F14" s="9">
        <f t="shared" si="3"/>
        <v>40009543.96172604</v>
      </c>
      <c r="G14" s="8">
        <f t="shared" si="4"/>
        <v>2.3037316044693106E-2</v>
      </c>
      <c r="J14" s="36"/>
      <c r="K14" s="36"/>
      <c r="L14" s="36"/>
      <c r="M14" s="36"/>
      <c r="N14" s="36"/>
      <c r="O14" s="36"/>
      <c r="P14" s="36"/>
      <c r="Q14" s="36"/>
      <c r="R14" s="36"/>
    </row>
    <row r="15" spans="1:18" ht="18.75" x14ac:dyDescent="0.3">
      <c r="A15" s="1" t="s">
        <v>15</v>
      </c>
      <c r="B15" s="4">
        <v>253150</v>
      </c>
      <c r="C15">
        <f t="shared" si="0"/>
        <v>272670.40706247219</v>
      </c>
      <c r="D15" s="9">
        <f t="shared" si="1"/>
        <v>-19520.407062472194</v>
      </c>
      <c r="E15" s="5">
        <f t="shared" si="2"/>
        <v>19520.407062472194</v>
      </c>
      <c r="F15" s="9">
        <f t="shared" si="3"/>
        <v>381046291.88461429</v>
      </c>
      <c r="G15" s="8">
        <f t="shared" si="4"/>
        <v>7.7110041724164302E-2</v>
      </c>
      <c r="J15" s="36"/>
      <c r="K15" s="36"/>
      <c r="L15" s="36"/>
      <c r="M15" s="36"/>
      <c r="N15" s="36"/>
      <c r="O15" s="36"/>
      <c r="P15" s="36"/>
      <c r="Q15" s="36"/>
      <c r="R15" s="36"/>
    </row>
    <row r="16" spans="1:18" ht="18.75" x14ac:dyDescent="0.3">
      <c r="A16" s="1" t="s">
        <v>16</v>
      </c>
      <c r="B16" s="4">
        <v>299033</v>
      </c>
      <c r="C16">
        <f t="shared" si="0"/>
        <v>259006.12211874165</v>
      </c>
      <c r="D16" s="9">
        <f t="shared" si="1"/>
        <v>40026.877881258348</v>
      </c>
      <c r="E16" s="5">
        <f t="shared" si="2"/>
        <v>40026.877881258348</v>
      </c>
      <c r="F16" s="9">
        <f t="shared" si="3"/>
        <v>1602150952.9211688</v>
      </c>
      <c r="G16" s="8">
        <f t="shared" si="4"/>
        <v>0.13385438356722618</v>
      </c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18.75" x14ac:dyDescent="0.3">
      <c r="A17" s="1" t="s">
        <v>17</v>
      </c>
      <c r="B17" s="4">
        <v>302836</v>
      </c>
      <c r="C17">
        <f t="shared" si="0"/>
        <v>287024.93663562246</v>
      </c>
      <c r="D17" s="9">
        <f t="shared" si="1"/>
        <v>15811.063364377536</v>
      </c>
      <c r="E17" s="5">
        <f t="shared" si="2"/>
        <v>15811.063364377536</v>
      </c>
      <c r="F17" s="9">
        <f t="shared" si="3"/>
        <v>249989724.71236148</v>
      </c>
      <c r="G17" s="8">
        <f t="shared" si="4"/>
        <v>5.2209986145562402E-2</v>
      </c>
      <c r="J17" s="36"/>
      <c r="K17" s="36"/>
      <c r="L17" s="36"/>
      <c r="M17" s="36"/>
      <c r="N17" s="36"/>
      <c r="O17" s="36"/>
      <c r="P17" s="36"/>
      <c r="Q17" s="36"/>
      <c r="R17" s="36"/>
    </row>
    <row r="18" spans="1:18" x14ac:dyDescent="0.25">
      <c r="A18" s="1" t="s">
        <v>18</v>
      </c>
      <c r="B18" s="4">
        <v>310396</v>
      </c>
      <c r="C18">
        <f t="shared" si="0"/>
        <v>298092.6809906867</v>
      </c>
      <c r="D18" s="9">
        <f t="shared" si="1"/>
        <v>12303.319009313302</v>
      </c>
      <c r="E18" s="5">
        <f t="shared" si="2"/>
        <v>12303.319009313302</v>
      </c>
      <c r="F18" s="9">
        <f t="shared" si="3"/>
        <v>151371658.64493003</v>
      </c>
      <c r="G18" s="8">
        <f t="shared" si="4"/>
        <v>3.963749213686163E-2</v>
      </c>
    </row>
    <row r="19" spans="1:18" x14ac:dyDescent="0.25">
      <c r="A19" s="1" t="s">
        <v>19</v>
      </c>
      <c r="B19" s="4">
        <v>310153</v>
      </c>
      <c r="C19">
        <f t="shared" si="0"/>
        <v>306705.004297206</v>
      </c>
      <c r="D19" s="9">
        <f t="shared" si="1"/>
        <v>3447.9957027939963</v>
      </c>
      <c r="E19" s="5">
        <f t="shared" si="2"/>
        <v>3447.9957027939963</v>
      </c>
      <c r="F19" s="9">
        <f t="shared" si="3"/>
        <v>11888674.366485864</v>
      </c>
      <c r="G19" s="8">
        <f t="shared" si="4"/>
        <v>1.1117079966319837E-2</v>
      </c>
    </row>
    <row r="20" spans="1:18" x14ac:dyDescent="0.25">
      <c r="A20" s="1" t="s">
        <v>20</v>
      </c>
      <c r="B20" s="4">
        <v>318991</v>
      </c>
      <c r="C20">
        <f t="shared" si="0"/>
        <v>309118.60128916177</v>
      </c>
      <c r="D20" s="9">
        <f t="shared" si="1"/>
        <v>9872.398710838228</v>
      </c>
      <c r="E20" s="5">
        <f t="shared" si="2"/>
        <v>9872.398710838228</v>
      </c>
      <c r="F20" s="9">
        <f t="shared" si="3"/>
        <v>97464256.305760309</v>
      </c>
      <c r="G20" s="8">
        <f t="shared" si="4"/>
        <v>3.0948831505710907E-2</v>
      </c>
    </row>
    <row r="21" spans="1:18" ht="15.75" customHeight="1" x14ac:dyDescent="0.25">
      <c r="A21" s="1" t="s">
        <v>21</v>
      </c>
      <c r="B21" s="4">
        <v>309053</v>
      </c>
      <c r="C21">
        <f t="shared" si="0"/>
        <v>316029.28038674849</v>
      </c>
      <c r="D21" s="9">
        <f t="shared" si="1"/>
        <v>-6976.2803867484909</v>
      </c>
      <c r="E21" s="5">
        <f t="shared" si="2"/>
        <v>6976.2803867484909</v>
      </c>
      <c r="F21" s="9">
        <f t="shared" si="3"/>
        <v>48668488.034531675</v>
      </c>
      <c r="G21" s="8">
        <f t="shared" si="4"/>
        <v>2.2573087421084704E-2</v>
      </c>
    </row>
    <row r="22" spans="1:18" ht="15.75" customHeight="1" x14ac:dyDescent="0.25">
      <c r="A22" s="1" t="s">
        <v>22</v>
      </c>
      <c r="B22" s="4">
        <v>284192</v>
      </c>
      <c r="C22">
        <f t="shared" si="0"/>
        <v>311145.88411602454</v>
      </c>
      <c r="D22" s="9">
        <f t="shared" si="1"/>
        <v>-26953.884116024536</v>
      </c>
      <c r="E22" s="5">
        <f t="shared" si="2"/>
        <v>26953.884116024536</v>
      </c>
      <c r="F22" s="9">
        <f t="shared" si="3"/>
        <v>726511868.94007981</v>
      </c>
      <c r="G22" s="8">
        <f t="shared" si="4"/>
        <v>9.4843922826907637E-2</v>
      </c>
    </row>
    <row r="23" spans="1:18" ht="15.75" customHeight="1" x14ac:dyDescent="0.25">
      <c r="A23" s="1" t="s">
        <v>23</v>
      </c>
      <c r="B23" s="4">
        <v>272415</v>
      </c>
      <c r="C23">
        <f t="shared" si="0"/>
        <v>292278.16523480735</v>
      </c>
      <c r="D23" s="9">
        <f t="shared" si="1"/>
        <v>-19863.165234807355</v>
      </c>
      <c r="E23" s="5">
        <f t="shared" si="2"/>
        <v>19863.165234807355</v>
      </c>
      <c r="F23" s="9">
        <f t="shared" si="3"/>
        <v>394545333.1452595</v>
      </c>
      <c r="G23" s="8">
        <f t="shared" si="4"/>
        <v>7.2915093643181744E-2</v>
      </c>
    </row>
    <row r="24" spans="1:18" ht="15.75" customHeight="1" x14ac:dyDescent="0.25">
      <c r="A24" s="1" t="s">
        <v>24</v>
      </c>
      <c r="B24" s="4">
        <v>271185</v>
      </c>
      <c r="C24">
        <f t="shared" si="0"/>
        <v>278373.9495704422</v>
      </c>
      <c r="D24" s="9">
        <f t="shared" si="1"/>
        <v>-7188.9495704422006</v>
      </c>
      <c r="E24" s="5">
        <f t="shared" si="2"/>
        <v>7188.9495704422006</v>
      </c>
      <c r="F24" s="9">
        <f t="shared" si="3"/>
        <v>51680995.926361099</v>
      </c>
      <c r="G24" s="8">
        <f t="shared" si="4"/>
        <v>2.6509392372152593E-2</v>
      </c>
    </row>
    <row r="25" spans="1:18" ht="15.75" customHeight="1" x14ac:dyDescent="0.25">
      <c r="A25" s="1" t="s">
        <v>25</v>
      </c>
      <c r="B25" s="4">
        <v>279096</v>
      </c>
      <c r="C25">
        <f t="shared" si="0"/>
        <v>273341.68487113266</v>
      </c>
      <c r="D25" s="9">
        <f t="shared" si="1"/>
        <v>5754.3151288673398</v>
      </c>
      <c r="E25" s="5">
        <f t="shared" si="2"/>
        <v>5754.3151288673398</v>
      </c>
      <c r="F25" s="9">
        <f t="shared" si="3"/>
        <v>33112142.602311548</v>
      </c>
      <c r="G25" s="8">
        <f t="shared" si="4"/>
        <v>2.0617691148806648E-2</v>
      </c>
    </row>
    <row r="26" spans="1:18" ht="15.75" customHeight="1" x14ac:dyDescent="0.25">
      <c r="A26" s="1" t="s">
        <v>26</v>
      </c>
      <c r="B26" s="4">
        <v>296158</v>
      </c>
      <c r="C26">
        <f t="shared" si="0"/>
        <v>277369.70546133979</v>
      </c>
      <c r="D26" s="9">
        <f t="shared" si="1"/>
        <v>18788.294538660208</v>
      </c>
      <c r="E26" s="5">
        <f t="shared" si="2"/>
        <v>18788.294538660208</v>
      </c>
      <c r="F26" s="9">
        <f t="shared" si="3"/>
        <v>353000011.67144901</v>
      </c>
      <c r="G26" s="8">
        <f t="shared" si="4"/>
        <v>6.3440104736864136E-2</v>
      </c>
    </row>
    <row r="27" spans="1:18" ht="15.75" customHeight="1" x14ac:dyDescent="0.25">
      <c r="A27" s="1" t="s">
        <v>27</v>
      </c>
      <c r="B27" s="4">
        <v>235122</v>
      </c>
      <c r="C27">
        <f t="shared" si="0"/>
        <v>290521.51163840189</v>
      </c>
      <c r="D27" s="9">
        <f t="shared" si="1"/>
        <v>-55399.511638401891</v>
      </c>
      <c r="E27" s="5">
        <f t="shared" si="2"/>
        <v>55399.511638401891</v>
      </c>
      <c r="F27" s="9">
        <f t="shared" si="3"/>
        <v>3069105889.7734265</v>
      </c>
      <c r="G27" s="8">
        <f t="shared" si="4"/>
        <v>0.23562028069853902</v>
      </c>
    </row>
    <row r="28" spans="1:18" ht="15.75" customHeight="1" x14ac:dyDescent="0.25">
      <c r="A28" s="1" t="s">
        <v>28</v>
      </c>
      <c r="B28" s="4">
        <v>292010</v>
      </c>
      <c r="C28">
        <f t="shared" si="0"/>
        <v>251741.85349152057</v>
      </c>
      <c r="D28" s="9">
        <f t="shared" si="1"/>
        <v>40268.146508479433</v>
      </c>
      <c r="E28" s="5">
        <f t="shared" si="2"/>
        <v>40268.146508479433</v>
      </c>
      <c r="F28" s="9">
        <f t="shared" si="3"/>
        <v>1621523623.2283642</v>
      </c>
      <c r="G28" s="8">
        <f t="shared" si="4"/>
        <v>0.13789988873147985</v>
      </c>
    </row>
    <row r="29" spans="1:18" ht="15.75" customHeight="1" x14ac:dyDescent="0.25">
      <c r="A29" s="1" t="s">
        <v>29</v>
      </c>
      <c r="B29" s="4">
        <v>265822</v>
      </c>
      <c r="C29">
        <f t="shared" si="0"/>
        <v>279929.55604745616</v>
      </c>
      <c r="D29" s="9">
        <f t="shared" si="1"/>
        <v>-14107.556047456164</v>
      </c>
      <c r="E29" s="5">
        <f t="shared" si="2"/>
        <v>14107.556047456164</v>
      </c>
      <c r="F29" s="9">
        <f t="shared" si="3"/>
        <v>199023137.632117</v>
      </c>
      <c r="G29" s="8">
        <f t="shared" si="4"/>
        <v>5.3071438960869168E-2</v>
      </c>
    </row>
    <row r="30" spans="1:18" ht="15.75" customHeight="1" x14ac:dyDescent="0.25">
      <c r="A30" s="1" t="s">
        <v>30</v>
      </c>
      <c r="B30" s="4">
        <v>289106</v>
      </c>
      <c r="C30">
        <f t="shared" si="0"/>
        <v>270054.26681423682</v>
      </c>
      <c r="D30" s="9">
        <f t="shared" si="1"/>
        <v>19051.73318576318</v>
      </c>
      <c r="E30" s="5">
        <f t="shared" si="2"/>
        <v>19051.73318576318</v>
      </c>
      <c r="F30" s="9">
        <f t="shared" si="3"/>
        <v>362968537.38151002</v>
      </c>
      <c r="G30" s="8">
        <f t="shared" si="4"/>
        <v>6.5898781712462481E-2</v>
      </c>
    </row>
    <row r="31" spans="1:18" ht="15.75" customHeight="1" x14ac:dyDescent="0.25">
      <c r="A31" s="1" t="s">
        <v>31</v>
      </c>
      <c r="B31" s="4">
        <v>285572</v>
      </c>
      <c r="C31">
        <f t="shared" si="0"/>
        <v>283390.48004427104</v>
      </c>
      <c r="D31" s="9">
        <f t="shared" si="1"/>
        <v>2181.5199557289598</v>
      </c>
      <c r="E31" s="5">
        <f t="shared" si="2"/>
        <v>2181.5199557289598</v>
      </c>
      <c r="F31" s="9">
        <f t="shared" si="3"/>
        <v>4759029.3172436822</v>
      </c>
      <c r="G31" s="8">
        <f t="shared" si="4"/>
        <v>7.6391241288675353E-3</v>
      </c>
    </row>
    <row r="32" spans="1:18" ht="15.75" customHeight="1" x14ac:dyDescent="0.25">
      <c r="A32" s="1" t="s">
        <v>32</v>
      </c>
      <c r="B32" s="4">
        <v>295338</v>
      </c>
      <c r="C32">
        <f t="shared" si="0"/>
        <v>284917.54401328129</v>
      </c>
      <c r="D32" s="9">
        <f t="shared" si="1"/>
        <v>10420.455986718705</v>
      </c>
      <c r="E32" s="5">
        <f t="shared" si="2"/>
        <v>10420.455986718705</v>
      </c>
      <c r="F32" s="9">
        <f t="shared" si="3"/>
        <v>108585902.97114171</v>
      </c>
      <c r="G32" s="8">
        <f t="shared" si="4"/>
        <v>3.5283153494364783E-2</v>
      </c>
    </row>
    <row r="33" spans="1:7" ht="15.75" customHeight="1" x14ac:dyDescent="0.25">
      <c r="A33" s="1" t="s">
        <v>33</v>
      </c>
      <c r="B33" s="4">
        <v>287633</v>
      </c>
      <c r="C33">
        <f t="shared" si="0"/>
        <v>292211.86320398434</v>
      </c>
      <c r="D33" s="9">
        <f t="shared" si="1"/>
        <v>-4578.863203984336</v>
      </c>
      <c r="E33" s="5">
        <f t="shared" si="2"/>
        <v>4578.863203984336</v>
      </c>
      <c r="F33" s="9">
        <f t="shared" si="3"/>
        <v>20965988.240801699</v>
      </c>
      <c r="G33" s="8">
        <f t="shared" si="4"/>
        <v>1.591911638784262E-2</v>
      </c>
    </row>
    <row r="34" spans="1:7" ht="15.75" customHeight="1" x14ac:dyDescent="0.25">
      <c r="A34" s="1" t="s">
        <v>34</v>
      </c>
      <c r="B34" s="4">
        <v>273698</v>
      </c>
      <c r="C34">
        <f t="shared" si="0"/>
        <v>289006.65896119527</v>
      </c>
      <c r="D34" s="9">
        <f t="shared" si="1"/>
        <v>-15308.658961195266</v>
      </c>
      <c r="E34" s="5">
        <f t="shared" si="2"/>
        <v>15308.658961195266</v>
      </c>
      <c r="F34" s="9">
        <f t="shared" si="3"/>
        <v>234355039.19018412</v>
      </c>
      <c r="G34" s="8">
        <f t="shared" si="4"/>
        <v>5.5932666520015731E-2</v>
      </c>
    </row>
    <row r="35" spans="1:7" ht="15.75" customHeight="1" x14ac:dyDescent="0.25">
      <c r="A35" s="1" t="s">
        <v>35</v>
      </c>
      <c r="B35" s="4">
        <v>284594</v>
      </c>
      <c r="C35">
        <f t="shared" si="0"/>
        <v>278290.59768835857</v>
      </c>
      <c r="D35" s="9">
        <f t="shared" si="1"/>
        <v>6303.4023116414319</v>
      </c>
      <c r="E35" s="5">
        <f t="shared" si="2"/>
        <v>6303.4023116414319</v>
      </c>
      <c r="F35" s="9">
        <f t="shared" si="3"/>
        <v>39732880.702406548</v>
      </c>
      <c r="G35" s="8">
        <f t="shared" si="4"/>
        <v>2.2148753352640715E-2</v>
      </c>
    </row>
    <row r="36" spans="1:7" ht="15.75" customHeight="1" x14ac:dyDescent="0.25">
      <c r="A36" s="1" t="s">
        <v>36</v>
      </c>
      <c r="B36" s="4">
        <v>268189</v>
      </c>
      <c r="C36">
        <f t="shared" ref="C36:C67" si="5">0.7*B35+0.3*C35</f>
        <v>282702.97930650756</v>
      </c>
      <c r="D36" s="9">
        <f t="shared" si="1"/>
        <v>-14513.979306507565</v>
      </c>
      <c r="E36" s="5">
        <f t="shared" si="2"/>
        <v>14513.979306507565</v>
      </c>
      <c r="F36" s="9">
        <f t="shared" si="3"/>
        <v>210655595.30972981</v>
      </c>
      <c r="G36" s="8">
        <f t="shared" si="4"/>
        <v>5.4118473563448032E-2</v>
      </c>
    </row>
    <row r="37" spans="1:7" ht="15.75" customHeight="1" x14ac:dyDescent="0.25">
      <c r="A37" s="1" t="s">
        <v>37</v>
      </c>
      <c r="B37" s="4">
        <v>279359</v>
      </c>
      <c r="C37">
        <f t="shared" si="5"/>
        <v>272543.19379195228</v>
      </c>
      <c r="D37" s="9">
        <f t="shared" si="1"/>
        <v>6815.8062080477248</v>
      </c>
      <c r="E37" s="5">
        <f t="shared" si="2"/>
        <v>6815.8062080477248</v>
      </c>
      <c r="F37" s="9">
        <f t="shared" si="3"/>
        <v>46455214.265661903</v>
      </c>
      <c r="G37" s="8">
        <f t="shared" si="4"/>
        <v>2.439801906524481E-2</v>
      </c>
    </row>
    <row r="38" spans="1:7" ht="15.75" customHeight="1" x14ac:dyDescent="0.25">
      <c r="A38" s="1" t="s">
        <v>38</v>
      </c>
      <c r="B38" s="4">
        <v>257536</v>
      </c>
      <c r="C38">
        <f t="shared" si="5"/>
        <v>277314.25813758565</v>
      </c>
      <c r="D38" s="9">
        <f t="shared" si="1"/>
        <v>-19778.258137585653</v>
      </c>
      <c r="E38" s="5">
        <f t="shared" si="2"/>
        <v>19778.258137585653</v>
      </c>
      <c r="F38" s="9">
        <f t="shared" si="3"/>
        <v>391179494.95697314</v>
      </c>
      <c r="G38" s="8">
        <f t="shared" si="4"/>
        <v>7.679803265401984E-2</v>
      </c>
    </row>
    <row r="39" spans="1:7" ht="15.75" customHeight="1" x14ac:dyDescent="0.25">
      <c r="A39" s="1" t="s">
        <v>39</v>
      </c>
      <c r="B39" s="4">
        <v>242560</v>
      </c>
      <c r="C39">
        <f t="shared" si="5"/>
        <v>263469.47744127567</v>
      </c>
      <c r="D39" s="9">
        <f t="shared" si="1"/>
        <v>-20909.477441275667</v>
      </c>
      <c r="E39" s="5">
        <f t="shared" si="2"/>
        <v>20909.477441275667</v>
      </c>
      <c r="F39" s="9">
        <f t="shared" si="3"/>
        <v>437206246.86721599</v>
      </c>
      <c r="G39" s="8">
        <f t="shared" si="4"/>
        <v>8.6203320585734114E-2</v>
      </c>
    </row>
    <row r="40" spans="1:7" ht="15.75" customHeight="1" x14ac:dyDescent="0.25">
      <c r="A40" s="1" t="s">
        <v>40</v>
      </c>
      <c r="B40" s="4">
        <v>271697</v>
      </c>
      <c r="C40">
        <f t="shared" si="5"/>
        <v>248832.8432323827</v>
      </c>
      <c r="D40" s="9">
        <f t="shared" si="1"/>
        <v>22864.1567676173</v>
      </c>
      <c r="E40" s="5">
        <f t="shared" si="2"/>
        <v>22864.1567676173</v>
      </c>
      <c r="F40" s="9">
        <f t="shared" si="3"/>
        <v>522769664.69417995</v>
      </c>
      <c r="G40" s="8">
        <f t="shared" si="4"/>
        <v>8.415314400827871E-2</v>
      </c>
    </row>
    <row r="41" spans="1:7" ht="15.75" customHeight="1" x14ac:dyDescent="0.25">
      <c r="A41" s="1" t="s">
        <v>41</v>
      </c>
      <c r="B41" s="4">
        <v>258417</v>
      </c>
      <c r="C41">
        <f t="shared" si="5"/>
        <v>264837.75296971481</v>
      </c>
      <c r="D41" s="9">
        <f t="shared" si="1"/>
        <v>-6420.7529697148129</v>
      </c>
      <c r="E41" s="5">
        <f t="shared" si="2"/>
        <v>6420.7529697148129</v>
      </c>
      <c r="F41" s="9">
        <f t="shared" si="3"/>
        <v>41226068.698101588</v>
      </c>
      <c r="G41" s="8">
        <f t="shared" si="4"/>
        <v>2.4846480570994992E-2</v>
      </c>
    </row>
    <row r="42" spans="1:7" ht="15.75" customHeight="1" x14ac:dyDescent="0.25">
      <c r="A42" s="1" t="s">
        <v>42</v>
      </c>
      <c r="B42" s="4">
        <v>272766</v>
      </c>
      <c r="C42">
        <f t="shared" si="5"/>
        <v>260343.22589091444</v>
      </c>
      <c r="D42" s="9">
        <f t="shared" si="1"/>
        <v>12422.774109085556</v>
      </c>
      <c r="E42" s="5">
        <f t="shared" si="2"/>
        <v>12422.774109085556</v>
      </c>
      <c r="F42" s="9">
        <f t="shared" si="3"/>
        <v>154325316.56536645</v>
      </c>
      <c r="G42" s="8">
        <f t="shared" si="4"/>
        <v>4.5543704527270835E-2</v>
      </c>
    </row>
    <row r="43" spans="1:7" ht="15.75" customHeight="1" x14ac:dyDescent="0.25">
      <c r="A43" s="1" t="s">
        <v>43</v>
      </c>
      <c r="B43" s="4">
        <v>270684</v>
      </c>
      <c r="C43">
        <f t="shared" si="5"/>
        <v>269039.16776727431</v>
      </c>
      <c r="D43" s="9">
        <f t="shared" si="1"/>
        <v>1644.8322327256901</v>
      </c>
      <c r="E43" s="5">
        <f t="shared" si="2"/>
        <v>1644.8322327256901</v>
      </c>
      <c r="F43" s="9">
        <f t="shared" si="3"/>
        <v>2705473.0738133788</v>
      </c>
      <c r="G43" s="8">
        <f t="shared" si="4"/>
        <v>6.0765772366511879E-3</v>
      </c>
    </row>
    <row r="44" spans="1:7" ht="15.75" customHeight="1" x14ac:dyDescent="0.25">
      <c r="A44" s="1" t="s">
        <v>44</v>
      </c>
      <c r="B44" s="4">
        <v>266782</v>
      </c>
      <c r="C44">
        <f t="shared" si="5"/>
        <v>270190.5503301823</v>
      </c>
      <c r="D44" s="9">
        <f t="shared" si="1"/>
        <v>-3408.5503301823046</v>
      </c>
      <c r="E44" s="5">
        <f t="shared" si="2"/>
        <v>3408.5503301823046</v>
      </c>
      <c r="F44" s="9">
        <f t="shared" si="3"/>
        <v>11618215.353385897</v>
      </c>
      <c r="G44" s="8">
        <f t="shared" si="4"/>
        <v>1.2776537885548143E-2</v>
      </c>
    </row>
    <row r="45" spans="1:7" ht="15.75" customHeight="1" x14ac:dyDescent="0.25">
      <c r="A45" s="1" t="s">
        <v>45</v>
      </c>
      <c r="B45" s="4">
        <v>263945</v>
      </c>
      <c r="C45">
        <f t="shared" si="5"/>
        <v>267804.56509905471</v>
      </c>
      <c r="D45" s="9">
        <f t="shared" si="1"/>
        <v>-3859.5650990547147</v>
      </c>
      <c r="E45" s="5">
        <f t="shared" si="2"/>
        <v>3859.5650990547147</v>
      </c>
      <c r="F45" s="9">
        <f t="shared" si="3"/>
        <v>14896242.753841229</v>
      </c>
      <c r="G45" s="8">
        <f t="shared" si="4"/>
        <v>1.4622611146468827E-2</v>
      </c>
    </row>
    <row r="46" spans="1:7" ht="15.75" customHeight="1" x14ac:dyDescent="0.25">
      <c r="A46" s="1" t="s">
        <v>46</v>
      </c>
      <c r="B46" s="4">
        <v>250160</v>
      </c>
      <c r="C46">
        <f t="shared" si="5"/>
        <v>265102.86952971644</v>
      </c>
      <c r="D46" s="9">
        <f t="shared" si="1"/>
        <v>-14942.869529716438</v>
      </c>
      <c r="E46" s="5">
        <f t="shared" si="2"/>
        <v>14942.869529716438</v>
      </c>
      <c r="F46" s="9">
        <f t="shared" si="3"/>
        <v>223289349.78212795</v>
      </c>
      <c r="G46" s="8">
        <f t="shared" si="4"/>
        <v>5.9733248839608399E-2</v>
      </c>
    </row>
    <row r="47" spans="1:7" ht="15.75" customHeight="1" x14ac:dyDescent="0.25">
      <c r="A47" s="1" t="s">
        <v>47</v>
      </c>
      <c r="B47" s="4">
        <v>250303</v>
      </c>
      <c r="C47">
        <f t="shared" si="5"/>
        <v>254642.86085891491</v>
      </c>
      <c r="D47" s="9">
        <f t="shared" si="1"/>
        <v>-4339.860858914908</v>
      </c>
      <c r="E47" s="5">
        <f t="shared" si="2"/>
        <v>4339.860858914908</v>
      </c>
      <c r="F47" s="9">
        <f t="shared" si="3"/>
        <v>18834392.274741642</v>
      </c>
      <c r="G47" s="8">
        <f t="shared" si="4"/>
        <v>1.7338429259397242E-2</v>
      </c>
    </row>
    <row r="48" spans="1:7" ht="15.75" customHeight="1" x14ac:dyDescent="0.25">
      <c r="A48" s="1" t="s">
        <v>48</v>
      </c>
      <c r="B48" s="4">
        <v>244987</v>
      </c>
      <c r="C48">
        <f t="shared" si="5"/>
        <v>251604.95825767444</v>
      </c>
      <c r="D48" s="9">
        <f t="shared" si="1"/>
        <v>-6617.9582576744433</v>
      </c>
      <c r="E48" s="5">
        <f t="shared" si="2"/>
        <v>6617.9582576744433</v>
      </c>
      <c r="F48" s="9">
        <f t="shared" si="3"/>
        <v>43797371.500321351</v>
      </c>
      <c r="G48" s="8">
        <f t="shared" si="4"/>
        <v>2.7013507890926634E-2</v>
      </c>
    </row>
    <row r="49" spans="1:7" ht="15.75" customHeight="1" x14ac:dyDescent="0.25">
      <c r="A49" s="1" t="s">
        <v>49</v>
      </c>
      <c r="B49" s="4">
        <v>235120</v>
      </c>
      <c r="C49">
        <f t="shared" si="5"/>
        <v>246972.38747730234</v>
      </c>
      <c r="D49" s="9">
        <f t="shared" si="1"/>
        <v>-11852.387477302342</v>
      </c>
      <c r="E49" s="5">
        <f t="shared" si="2"/>
        <v>11852.387477302342</v>
      </c>
      <c r="F49" s="9">
        <f t="shared" si="3"/>
        <v>140479088.91211337</v>
      </c>
      <c r="G49" s="8">
        <f t="shared" si="4"/>
        <v>5.0409950141639764E-2</v>
      </c>
    </row>
    <row r="50" spans="1:7" ht="15.75" customHeight="1" x14ac:dyDescent="0.25">
      <c r="A50" s="1" t="s">
        <v>50</v>
      </c>
      <c r="B50" s="4">
        <v>245715</v>
      </c>
      <c r="C50">
        <f t="shared" si="5"/>
        <v>238675.71624319069</v>
      </c>
      <c r="D50" s="9">
        <f t="shared" si="1"/>
        <v>7039.2837568093091</v>
      </c>
      <c r="E50" s="5">
        <f t="shared" si="2"/>
        <v>7039.2837568093091</v>
      </c>
      <c r="F50" s="9">
        <f t="shared" si="3"/>
        <v>49551515.808879383</v>
      </c>
      <c r="G50" s="8">
        <f t="shared" si="4"/>
        <v>2.8648164567931584E-2</v>
      </c>
    </row>
    <row r="51" spans="1:7" ht="15.75" customHeight="1" x14ac:dyDescent="0.25">
      <c r="A51" s="1" t="s">
        <v>51</v>
      </c>
      <c r="B51" s="4">
        <v>203162</v>
      </c>
      <c r="C51">
        <f t="shared" si="5"/>
        <v>243603.21487295721</v>
      </c>
      <c r="D51" s="9">
        <f t="shared" si="1"/>
        <v>-40441.214872957207</v>
      </c>
      <c r="E51" s="5">
        <f t="shared" si="2"/>
        <v>40441.214872957207</v>
      </c>
      <c r="F51" s="9">
        <f t="shared" si="3"/>
        <v>1635491860.4006953</v>
      </c>
      <c r="G51" s="8">
        <f t="shared" si="4"/>
        <v>0.19905895232847287</v>
      </c>
    </row>
    <row r="52" spans="1:7" ht="15.75" customHeight="1" x14ac:dyDescent="0.25">
      <c r="A52" s="1" t="s">
        <v>52</v>
      </c>
      <c r="B52" s="4">
        <v>231414</v>
      </c>
      <c r="C52">
        <f t="shared" si="5"/>
        <v>215294.36446188716</v>
      </c>
      <c r="D52" s="9">
        <f t="shared" si="1"/>
        <v>16119.635538112838</v>
      </c>
      <c r="E52" s="5">
        <f t="shared" si="2"/>
        <v>16119.635538112838</v>
      </c>
      <c r="F52" s="9">
        <f t="shared" si="3"/>
        <v>259842649.88159037</v>
      </c>
      <c r="G52" s="8">
        <f t="shared" si="4"/>
        <v>6.9657131971759864E-2</v>
      </c>
    </row>
    <row r="53" spans="1:7" ht="15.75" customHeight="1" x14ac:dyDescent="0.25">
      <c r="A53" s="1" t="s">
        <v>53</v>
      </c>
      <c r="B53" s="4">
        <v>231621</v>
      </c>
      <c r="C53">
        <f t="shared" si="5"/>
        <v>226578.10933856614</v>
      </c>
      <c r="D53" s="9">
        <f t="shared" si="1"/>
        <v>5042.890661433863</v>
      </c>
      <c r="E53" s="5">
        <f t="shared" si="2"/>
        <v>5042.890661433863</v>
      </c>
      <c r="F53" s="9">
        <f t="shared" si="3"/>
        <v>25430746.223176863</v>
      </c>
      <c r="G53" s="8">
        <f t="shared" si="4"/>
        <v>2.1772165138022298E-2</v>
      </c>
    </row>
    <row r="54" spans="1:7" ht="15.75" customHeight="1" x14ac:dyDescent="0.25">
      <c r="A54" s="1" t="s">
        <v>54</v>
      </c>
      <c r="B54" s="4">
        <v>238809</v>
      </c>
      <c r="C54">
        <f t="shared" si="5"/>
        <v>230108.13280156982</v>
      </c>
      <c r="D54" s="9">
        <f t="shared" si="1"/>
        <v>8700.8671984301764</v>
      </c>
      <c r="E54" s="5">
        <f t="shared" si="2"/>
        <v>8700.8671984301764</v>
      </c>
      <c r="F54" s="9">
        <f t="shared" si="3"/>
        <v>75705090.004718184</v>
      </c>
      <c r="G54" s="8">
        <f t="shared" si="4"/>
        <v>3.6434419131733627E-2</v>
      </c>
    </row>
    <row r="55" spans="1:7" ht="15.75" customHeight="1" x14ac:dyDescent="0.25">
      <c r="A55" s="1" t="s">
        <v>55</v>
      </c>
      <c r="B55" s="4">
        <v>231912</v>
      </c>
      <c r="C55">
        <f t="shared" si="5"/>
        <v>236198.73984047095</v>
      </c>
      <c r="D55" s="9">
        <f t="shared" si="1"/>
        <v>-4286.7398404709529</v>
      </c>
      <c r="E55" s="5">
        <f t="shared" si="2"/>
        <v>4286.7398404709529</v>
      </c>
      <c r="F55" s="9">
        <f t="shared" si="3"/>
        <v>18376138.459880929</v>
      </c>
      <c r="G55" s="8">
        <f t="shared" si="4"/>
        <v>1.8484338199277972E-2</v>
      </c>
    </row>
    <row r="56" spans="1:7" ht="15.75" customHeight="1" x14ac:dyDescent="0.25">
      <c r="A56" s="1" t="s">
        <v>56</v>
      </c>
      <c r="B56" s="4">
        <v>245724</v>
      </c>
      <c r="C56">
        <f t="shared" si="5"/>
        <v>233198.02195214128</v>
      </c>
      <c r="D56" s="9">
        <f t="shared" si="1"/>
        <v>12525.97804785872</v>
      </c>
      <c r="E56" s="5">
        <f t="shared" si="2"/>
        <v>12525.97804785872</v>
      </c>
      <c r="F56" s="9">
        <f t="shared" si="3"/>
        <v>156900126.05543855</v>
      </c>
      <c r="G56" s="8">
        <f t="shared" si="4"/>
        <v>5.097580231421725E-2</v>
      </c>
    </row>
    <row r="57" spans="1:7" ht="15.75" customHeight="1" x14ac:dyDescent="0.25">
      <c r="A57" s="1" t="s">
        <v>57</v>
      </c>
      <c r="B57" s="4">
        <v>251079</v>
      </c>
      <c r="C57">
        <f t="shared" si="5"/>
        <v>241966.20658564236</v>
      </c>
      <c r="D57" s="9">
        <f t="shared" si="1"/>
        <v>9112.7934143576422</v>
      </c>
      <c r="E57" s="5">
        <f t="shared" si="2"/>
        <v>9112.7934143576422</v>
      </c>
      <c r="F57" s="9">
        <f t="shared" si="3"/>
        <v>83043003.81276001</v>
      </c>
      <c r="G57" s="8">
        <f t="shared" si="4"/>
        <v>3.6294526481137977E-2</v>
      </c>
    </row>
    <row r="58" spans="1:7" ht="15.75" customHeight="1" x14ac:dyDescent="0.25">
      <c r="A58" s="1" t="s">
        <v>58</v>
      </c>
      <c r="B58" s="4">
        <v>237699</v>
      </c>
      <c r="C58">
        <f t="shared" si="5"/>
        <v>248345.1619756927</v>
      </c>
      <c r="D58" s="9">
        <f t="shared" si="1"/>
        <v>-10646.161975692696</v>
      </c>
      <c r="E58" s="5">
        <f t="shared" si="2"/>
        <v>10646.161975692696</v>
      </c>
      <c r="F58" s="9">
        <f t="shared" si="3"/>
        <v>113340764.812685</v>
      </c>
      <c r="G58" s="8">
        <f t="shared" si="4"/>
        <v>4.4788417181783245E-2</v>
      </c>
    </row>
    <row r="59" spans="1:7" ht="15.75" customHeight="1" x14ac:dyDescent="0.25">
      <c r="A59" s="1" t="s">
        <v>59</v>
      </c>
      <c r="B59" s="4">
        <v>230822</v>
      </c>
      <c r="C59">
        <f t="shared" si="5"/>
        <v>240892.8485927078</v>
      </c>
      <c r="D59" s="9">
        <f t="shared" si="1"/>
        <v>-10070.8485927078</v>
      </c>
      <c r="E59" s="5">
        <f t="shared" si="2"/>
        <v>10070.8485927078</v>
      </c>
      <c r="F59" s="9">
        <f t="shared" si="3"/>
        <v>101421991.37724468</v>
      </c>
      <c r="G59" s="8">
        <f t="shared" si="4"/>
        <v>4.3630367091125631E-2</v>
      </c>
    </row>
    <row r="60" spans="1:7" ht="15.75" customHeight="1" x14ac:dyDescent="0.25">
      <c r="A60" s="1" t="s">
        <v>60</v>
      </c>
      <c r="B60" s="4">
        <v>222248</v>
      </c>
      <c r="C60">
        <f t="shared" si="5"/>
        <v>233843.25457781233</v>
      </c>
      <c r="D60" s="9">
        <f t="shared" si="1"/>
        <v>-11595.254577812331</v>
      </c>
      <c r="E60" s="5">
        <f t="shared" si="2"/>
        <v>11595.254577812331</v>
      </c>
      <c r="F60" s="9">
        <f t="shared" si="3"/>
        <v>134449928.72427782</v>
      </c>
      <c r="G60" s="8">
        <f t="shared" si="4"/>
        <v>5.2172593579300292E-2</v>
      </c>
    </row>
    <row r="61" spans="1:7" ht="15.75" customHeight="1" x14ac:dyDescent="0.25">
      <c r="A61" s="1" t="s">
        <v>61</v>
      </c>
      <c r="B61" s="4">
        <v>240519</v>
      </c>
      <c r="C61">
        <f t="shared" si="5"/>
        <v>225726.57637334368</v>
      </c>
      <c r="D61" s="9">
        <f t="shared" si="1"/>
        <v>14792.423626656324</v>
      </c>
      <c r="E61" s="5">
        <f t="shared" si="2"/>
        <v>14792.423626656324</v>
      </c>
      <c r="F61" s="9">
        <f t="shared" si="3"/>
        <v>218815796.75046024</v>
      </c>
      <c r="G61" s="8">
        <f t="shared" si="4"/>
        <v>6.1502100152820871E-2</v>
      </c>
    </row>
    <row r="62" spans="1:7" ht="15.75" customHeight="1" x14ac:dyDescent="0.25">
      <c r="A62" s="1" t="s">
        <v>62</v>
      </c>
      <c r="B62" s="4">
        <v>234969</v>
      </c>
      <c r="C62">
        <f t="shared" si="5"/>
        <v>236081.2729120031</v>
      </c>
      <c r="D62" s="9">
        <f t="shared" si="1"/>
        <v>-1112.2729120030999</v>
      </c>
      <c r="E62" s="5">
        <f t="shared" si="2"/>
        <v>1112.2729120030999</v>
      </c>
      <c r="F62" s="9">
        <f t="shared" si="3"/>
        <v>1237151.0307758558</v>
      </c>
      <c r="G62" s="8">
        <f t="shared" si="4"/>
        <v>4.7337006669096772E-3</v>
      </c>
    </row>
    <row r="63" spans="1:7" ht="15.75" customHeight="1" x14ac:dyDescent="0.25">
      <c r="A63" s="1" t="s">
        <v>63</v>
      </c>
      <c r="B63" s="4">
        <v>201572</v>
      </c>
      <c r="C63">
        <f t="shared" si="5"/>
        <v>235302.68187360093</v>
      </c>
      <c r="D63" s="9">
        <f t="shared" si="1"/>
        <v>-33730.68187360093</v>
      </c>
      <c r="E63" s="5">
        <f t="shared" si="2"/>
        <v>33730.68187360093</v>
      </c>
      <c r="F63" s="9">
        <f t="shared" si="3"/>
        <v>1137758899.6580703</v>
      </c>
      <c r="G63" s="8">
        <f t="shared" si="4"/>
        <v>0.1673381316532104</v>
      </c>
    </row>
    <row r="64" spans="1:7" ht="15.75" customHeight="1" x14ac:dyDescent="0.25">
      <c r="A64" s="1" t="s">
        <v>64</v>
      </c>
      <c r="B64" s="4">
        <v>225487</v>
      </c>
      <c r="C64">
        <f t="shared" si="5"/>
        <v>211691.20456208027</v>
      </c>
      <c r="D64" s="9">
        <f t="shared" si="1"/>
        <v>13795.795437919733</v>
      </c>
      <c r="E64" s="5">
        <f t="shared" si="2"/>
        <v>13795.795437919733</v>
      </c>
      <c r="F64" s="9">
        <f t="shared" si="3"/>
        <v>190323971.76492691</v>
      </c>
      <c r="G64" s="8">
        <f t="shared" si="4"/>
        <v>6.1182220872687702E-2</v>
      </c>
    </row>
    <row r="65" spans="1:7" ht="15.75" customHeight="1" x14ac:dyDescent="0.25">
      <c r="A65" s="1" t="s">
        <v>65</v>
      </c>
      <c r="B65" s="4">
        <v>226639</v>
      </c>
      <c r="C65">
        <f t="shared" si="5"/>
        <v>221348.26136862408</v>
      </c>
      <c r="D65" s="9">
        <f t="shared" si="1"/>
        <v>5290.7386313759198</v>
      </c>
      <c r="E65" s="5">
        <f t="shared" si="2"/>
        <v>5290.7386313759198</v>
      </c>
      <c r="F65" s="9">
        <f t="shared" si="3"/>
        <v>27991915.26553354</v>
      </c>
      <c r="G65" s="8">
        <f t="shared" si="4"/>
        <v>2.3344343345037349E-2</v>
      </c>
    </row>
    <row r="66" spans="1:7" ht="15.75" customHeight="1" x14ac:dyDescent="0.25">
      <c r="A66" s="1" t="s">
        <v>66</v>
      </c>
      <c r="B66" s="4">
        <v>222177</v>
      </c>
      <c r="C66">
        <f t="shared" si="5"/>
        <v>225051.77841058723</v>
      </c>
      <c r="D66" s="9">
        <f t="shared" si="1"/>
        <v>-2874.778410587227</v>
      </c>
      <c r="E66" s="5">
        <f t="shared" si="2"/>
        <v>2874.778410587227</v>
      </c>
      <c r="F66" s="9">
        <f t="shared" si="3"/>
        <v>8264350.9099784233</v>
      </c>
      <c r="G66" s="8">
        <f t="shared" si="4"/>
        <v>1.293913596181075E-2</v>
      </c>
    </row>
    <row r="67" spans="1:7" ht="15.75" customHeight="1" x14ac:dyDescent="0.25">
      <c r="A67" s="1" t="s">
        <v>67</v>
      </c>
      <c r="B67" s="4">
        <v>212025</v>
      </c>
      <c r="C67">
        <f t="shared" si="5"/>
        <v>223039.43352317618</v>
      </c>
      <c r="D67" s="9">
        <f t="shared" si="1"/>
        <v>-11014.43352317618</v>
      </c>
      <c r="E67" s="5">
        <f t="shared" si="2"/>
        <v>11014.43352317618</v>
      </c>
      <c r="F67" s="9">
        <f t="shared" si="3"/>
        <v>121317745.83646724</v>
      </c>
      <c r="G67" s="8">
        <f t="shared" si="4"/>
        <v>5.1948749077590756E-2</v>
      </c>
    </row>
    <row r="68" spans="1:7" ht="15.75" customHeight="1" x14ac:dyDescent="0.25">
      <c r="A68" s="1" t="s">
        <v>68</v>
      </c>
      <c r="B68" s="4">
        <v>236534</v>
      </c>
      <c r="C68">
        <f t="shared" ref="C68:C99" si="6">0.7*B67+0.3*C67</f>
        <v>215329.33005695284</v>
      </c>
      <c r="D68" s="9">
        <f t="shared" ref="D68:D131" si="7">B68-C68</f>
        <v>21204.669943047164</v>
      </c>
      <c r="E68" s="5">
        <f t="shared" ref="E68:E131" si="8">ABS(D68)</f>
        <v>21204.669943047164</v>
      </c>
      <c r="F68" s="9">
        <f t="shared" ref="F68:F131" si="9">E68^2</f>
        <v>449638027.3935678</v>
      </c>
      <c r="G68" s="8">
        <f t="shared" ref="G68:G131" si="10">E68/B68</f>
        <v>8.9647450020069686E-2</v>
      </c>
    </row>
    <row r="69" spans="1:7" ht="15.75" customHeight="1" x14ac:dyDescent="0.25">
      <c r="A69" s="1" t="s">
        <v>69</v>
      </c>
      <c r="B69" s="4">
        <v>231649</v>
      </c>
      <c r="C69">
        <f t="shared" si="6"/>
        <v>230172.59901708583</v>
      </c>
      <c r="D69" s="9">
        <f t="shared" si="7"/>
        <v>1476.4009829141723</v>
      </c>
      <c r="E69" s="5">
        <f t="shared" si="8"/>
        <v>1476.4009829141723</v>
      </c>
      <c r="F69" s="9">
        <f t="shared" si="9"/>
        <v>2179759.8623499344</v>
      </c>
      <c r="G69" s="8">
        <f t="shared" si="10"/>
        <v>6.3734399151913991E-3</v>
      </c>
    </row>
    <row r="70" spans="1:7" ht="15.75" customHeight="1" x14ac:dyDescent="0.25">
      <c r="A70" s="1" t="s">
        <v>70</v>
      </c>
      <c r="B70" s="4">
        <v>224851</v>
      </c>
      <c r="C70">
        <f t="shared" si="6"/>
        <v>231206.07970512574</v>
      </c>
      <c r="D70" s="9">
        <f t="shared" si="7"/>
        <v>-6355.0797051257396</v>
      </c>
      <c r="E70" s="5">
        <f t="shared" si="8"/>
        <v>6355.0797051257396</v>
      </c>
      <c r="F70" s="9">
        <f t="shared" si="9"/>
        <v>40387038.058501057</v>
      </c>
      <c r="G70" s="8">
        <f t="shared" si="10"/>
        <v>2.8263515417435277E-2</v>
      </c>
    </row>
    <row r="71" spans="1:7" ht="15.75" customHeight="1" x14ac:dyDescent="0.25">
      <c r="A71" s="1" t="s">
        <v>71</v>
      </c>
      <c r="B71" s="4">
        <v>221600</v>
      </c>
      <c r="C71">
        <f t="shared" si="6"/>
        <v>226757.52391153772</v>
      </c>
      <c r="D71" s="9">
        <f t="shared" si="7"/>
        <v>-5157.523911537719</v>
      </c>
      <c r="E71" s="5">
        <f t="shared" si="8"/>
        <v>5157.523911537719</v>
      </c>
      <c r="F71" s="9">
        <f t="shared" si="9"/>
        <v>26600052.898083333</v>
      </c>
      <c r="G71" s="8">
        <f t="shared" si="10"/>
        <v>2.3274024871560103E-2</v>
      </c>
    </row>
    <row r="72" spans="1:7" ht="15.75" customHeight="1" x14ac:dyDescent="0.25">
      <c r="A72" s="1" t="s">
        <v>72</v>
      </c>
      <c r="B72" s="4">
        <v>218845</v>
      </c>
      <c r="C72">
        <f t="shared" si="6"/>
        <v>223147.25717346132</v>
      </c>
      <c r="D72" s="9">
        <f t="shared" si="7"/>
        <v>-4302.2571734613157</v>
      </c>
      <c r="E72" s="5">
        <f t="shared" si="8"/>
        <v>4302.2571734613157</v>
      </c>
      <c r="F72" s="9">
        <f t="shared" si="9"/>
        <v>18509416.786599349</v>
      </c>
      <c r="G72" s="8">
        <f t="shared" si="10"/>
        <v>1.9658923774641027E-2</v>
      </c>
    </row>
    <row r="73" spans="1:7" ht="15.75" customHeight="1" x14ac:dyDescent="0.25">
      <c r="A73" s="1" t="s">
        <v>73</v>
      </c>
      <c r="B73" s="4">
        <v>223978</v>
      </c>
      <c r="C73">
        <f t="shared" si="6"/>
        <v>220135.67715203838</v>
      </c>
      <c r="D73" s="9">
        <f t="shared" si="7"/>
        <v>3842.3228479616228</v>
      </c>
      <c r="E73" s="5">
        <f t="shared" si="8"/>
        <v>3842.3228479616228</v>
      </c>
      <c r="F73" s="9">
        <f t="shared" si="9"/>
        <v>14763444.867967915</v>
      </c>
      <c r="G73" s="8">
        <f t="shared" si="10"/>
        <v>1.7154911857243223E-2</v>
      </c>
    </row>
    <row r="74" spans="1:7" ht="15.75" customHeight="1" x14ac:dyDescent="0.25">
      <c r="A74" s="1" t="s">
        <v>74</v>
      </c>
      <c r="B74" s="4">
        <v>222315</v>
      </c>
      <c r="C74">
        <f t="shared" si="6"/>
        <v>222825.30314561148</v>
      </c>
      <c r="D74" s="9">
        <f t="shared" si="7"/>
        <v>-510.30314561148407</v>
      </c>
      <c r="E74" s="5">
        <f t="shared" si="8"/>
        <v>510.30314561148407</v>
      </c>
      <c r="F74" s="9">
        <f t="shared" si="9"/>
        <v>260409.30042097552</v>
      </c>
      <c r="G74" s="8">
        <f t="shared" si="10"/>
        <v>2.2954058233204421E-3</v>
      </c>
    </row>
    <row r="75" spans="1:7" ht="15.75" customHeight="1" x14ac:dyDescent="0.25">
      <c r="A75" s="1" t="s">
        <v>75</v>
      </c>
      <c r="B75" s="4">
        <v>198807</v>
      </c>
      <c r="C75">
        <f t="shared" si="6"/>
        <v>222468.09094368346</v>
      </c>
      <c r="D75" s="9">
        <f t="shared" si="7"/>
        <v>-23661.090943683463</v>
      </c>
      <c r="E75" s="5">
        <f t="shared" si="8"/>
        <v>23661.090943683463</v>
      </c>
      <c r="F75" s="9">
        <f t="shared" si="9"/>
        <v>559847224.64525962</v>
      </c>
      <c r="G75" s="8">
        <f t="shared" si="10"/>
        <v>0.11901538146887918</v>
      </c>
    </row>
    <row r="76" spans="1:7" ht="15.75" customHeight="1" x14ac:dyDescent="0.25">
      <c r="A76" s="1" t="s">
        <v>76</v>
      </c>
      <c r="B76" s="4">
        <v>235360</v>
      </c>
      <c r="C76">
        <f t="shared" si="6"/>
        <v>205905.32728310503</v>
      </c>
      <c r="D76" s="9">
        <f t="shared" si="7"/>
        <v>29454.672716894973</v>
      </c>
      <c r="E76" s="5">
        <f t="shared" si="8"/>
        <v>29454.672716894973</v>
      </c>
      <c r="F76" s="9">
        <f t="shared" si="9"/>
        <v>867577744.85939705</v>
      </c>
      <c r="G76" s="8">
        <f t="shared" si="10"/>
        <v>0.12514731779782023</v>
      </c>
    </row>
    <row r="77" spans="1:7" ht="15.75" customHeight="1" x14ac:dyDescent="0.25">
      <c r="A77" s="1" t="s">
        <v>77</v>
      </c>
      <c r="B77" s="4">
        <v>216229</v>
      </c>
      <c r="C77">
        <f t="shared" si="6"/>
        <v>226523.5981849315</v>
      </c>
      <c r="D77" s="9">
        <f t="shared" si="7"/>
        <v>-10294.598184931499</v>
      </c>
      <c r="E77" s="5">
        <f t="shared" si="8"/>
        <v>10294.598184931499</v>
      </c>
      <c r="F77" s="9">
        <f t="shared" si="9"/>
        <v>105978751.78919493</v>
      </c>
      <c r="G77" s="8">
        <f t="shared" si="10"/>
        <v>4.7609701681696252E-2</v>
      </c>
    </row>
    <row r="78" spans="1:7" ht="15.75" customHeight="1" x14ac:dyDescent="0.25">
      <c r="A78" s="1" t="s">
        <v>78</v>
      </c>
      <c r="B78" s="4">
        <v>224604</v>
      </c>
      <c r="C78">
        <f t="shared" si="6"/>
        <v>219317.37945547944</v>
      </c>
      <c r="D78" s="9">
        <f t="shared" si="7"/>
        <v>5286.620544520556</v>
      </c>
      <c r="E78" s="5">
        <f t="shared" si="8"/>
        <v>5286.620544520556</v>
      </c>
      <c r="F78" s="9">
        <f t="shared" si="9"/>
        <v>27948356.78174682</v>
      </c>
      <c r="G78" s="8">
        <f t="shared" si="10"/>
        <v>2.3537517339497764E-2</v>
      </c>
    </row>
    <row r="79" spans="1:7" ht="15.75" customHeight="1" x14ac:dyDescent="0.25">
      <c r="A79" s="1" t="s">
        <v>79</v>
      </c>
      <c r="B79" s="4">
        <v>219618</v>
      </c>
      <c r="C79">
        <f t="shared" si="6"/>
        <v>223018.01383664383</v>
      </c>
      <c r="D79" s="9">
        <f t="shared" si="7"/>
        <v>-3400.0138366438332</v>
      </c>
      <c r="E79" s="5">
        <f t="shared" si="8"/>
        <v>3400.0138366438332</v>
      </c>
      <c r="F79" s="9">
        <f t="shared" si="9"/>
        <v>11560094.089369519</v>
      </c>
      <c r="G79" s="8">
        <f t="shared" si="10"/>
        <v>1.548148984438358E-2</v>
      </c>
    </row>
    <row r="80" spans="1:7" ht="15.75" customHeight="1" x14ac:dyDescent="0.25">
      <c r="A80" s="1" t="s">
        <v>80</v>
      </c>
      <c r="B80" s="4">
        <v>228160</v>
      </c>
      <c r="C80">
        <f t="shared" si="6"/>
        <v>220638.00415099313</v>
      </c>
      <c r="D80" s="9">
        <f t="shared" si="7"/>
        <v>7521.9958490068675</v>
      </c>
      <c r="E80" s="5">
        <f t="shared" si="8"/>
        <v>7521.9958490068675</v>
      </c>
      <c r="F80" s="9">
        <f t="shared" si="9"/>
        <v>56580421.552476548</v>
      </c>
      <c r="G80" s="8">
        <f t="shared" si="10"/>
        <v>3.2968074373276944E-2</v>
      </c>
    </row>
    <row r="81" spans="1:7" ht="15.75" customHeight="1" x14ac:dyDescent="0.25">
      <c r="A81" s="1" t="s">
        <v>81</v>
      </c>
      <c r="B81" s="4">
        <v>239212</v>
      </c>
      <c r="C81">
        <f t="shared" si="6"/>
        <v>225903.40124529792</v>
      </c>
      <c r="D81" s="9">
        <f t="shared" si="7"/>
        <v>13308.598754702078</v>
      </c>
      <c r="E81" s="5">
        <f t="shared" si="8"/>
        <v>13308.598754702078</v>
      </c>
      <c r="F81" s="9">
        <f t="shared" si="9"/>
        <v>177118800.8136577</v>
      </c>
      <c r="G81" s="8">
        <f t="shared" si="10"/>
        <v>5.5635163598406756E-2</v>
      </c>
    </row>
    <row r="82" spans="1:7" ht="15.75" customHeight="1" x14ac:dyDescent="0.25">
      <c r="A82" s="1" t="s">
        <v>82</v>
      </c>
      <c r="B82" s="4">
        <v>216838</v>
      </c>
      <c r="C82">
        <f t="shared" si="6"/>
        <v>235219.42037358938</v>
      </c>
      <c r="D82" s="9">
        <f t="shared" si="7"/>
        <v>-18381.420373589383</v>
      </c>
      <c r="E82" s="5">
        <f t="shared" si="8"/>
        <v>18381.420373589383</v>
      </c>
      <c r="F82" s="9">
        <f t="shared" si="9"/>
        <v>337876614.95060682</v>
      </c>
      <c r="G82" s="8">
        <f t="shared" si="10"/>
        <v>8.4770291063325537E-2</v>
      </c>
    </row>
    <row r="83" spans="1:7" ht="15.75" customHeight="1" x14ac:dyDescent="0.25">
      <c r="A83" s="1" t="s">
        <v>83</v>
      </c>
      <c r="B83" s="4">
        <v>220171</v>
      </c>
      <c r="C83">
        <f t="shared" si="6"/>
        <v>222352.42611207679</v>
      </c>
      <c r="D83" s="9">
        <f t="shared" si="7"/>
        <v>-2181.4261120767915</v>
      </c>
      <c r="E83" s="5">
        <f t="shared" si="8"/>
        <v>2181.4261120767915</v>
      </c>
      <c r="F83" s="9">
        <f t="shared" si="9"/>
        <v>4758619.882450466</v>
      </c>
      <c r="G83" s="8">
        <f t="shared" si="10"/>
        <v>9.9078721179301152E-3</v>
      </c>
    </row>
    <row r="84" spans="1:7" ht="15.75" customHeight="1" x14ac:dyDescent="0.25">
      <c r="A84" s="1" t="s">
        <v>84</v>
      </c>
      <c r="B84" s="4">
        <v>221130</v>
      </c>
      <c r="C84">
        <f t="shared" si="6"/>
        <v>220825.42783362302</v>
      </c>
      <c r="D84" s="9">
        <f t="shared" si="7"/>
        <v>304.57216637698002</v>
      </c>
      <c r="E84" s="5">
        <f t="shared" si="8"/>
        <v>304.57216637698002</v>
      </c>
      <c r="F84" s="9">
        <f t="shared" si="9"/>
        <v>92764.204531566793</v>
      </c>
      <c r="G84" s="8">
        <f t="shared" si="10"/>
        <v>1.3773443964047393E-3</v>
      </c>
    </row>
    <row r="85" spans="1:7" ht="15.75" customHeight="1" x14ac:dyDescent="0.25">
      <c r="A85" s="1" t="s">
        <v>85</v>
      </c>
      <c r="B85" s="4">
        <v>244965</v>
      </c>
      <c r="C85">
        <f t="shared" si="6"/>
        <v>221038.62835008692</v>
      </c>
      <c r="D85" s="9">
        <f t="shared" si="7"/>
        <v>23926.371649913082</v>
      </c>
      <c r="E85" s="5">
        <f t="shared" si="8"/>
        <v>23926.371649913082</v>
      </c>
      <c r="F85" s="9">
        <f t="shared" si="9"/>
        <v>572471260.32976449</v>
      </c>
      <c r="G85" s="8">
        <f t="shared" si="10"/>
        <v>9.7672613025995891E-2</v>
      </c>
    </row>
    <row r="86" spans="1:7" ht="15.75" customHeight="1" x14ac:dyDescent="0.25">
      <c r="A86" s="1" t="s">
        <v>86</v>
      </c>
      <c r="B86" s="4">
        <v>236065</v>
      </c>
      <c r="C86">
        <f t="shared" si="6"/>
        <v>237787.08850502607</v>
      </c>
      <c r="D86" s="9">
        <f t="shared" si="7"/>
        <v>-1722.0885050260695</v>
      </c>
      <c r="E86" s="5">
        <f t="shared" si="8"/>
        <v>1722.0885050260695</v>
      </c>
      <c r="F86" s="9">
        <f t="shared" si="9"/>
        <v>2965588.8191429228</v>
      </c>
      <c r="G86" s="8">
        <f t="shared" si="10"/>
        <v>7.2949759813020548E-3</v>
      </c>
    </row>
    <row r="87" spans="1:7" ht="15.75" customHeight="1" x14ac:dyDescent="0.25">
      <c r="A87" s="1" t="s">
        <v>87</v>
      </c>
      <c r="B87" s="4">
        <v>229492</v>
      </c>
      <c r="C87">
        <f t="shared" si="6"/>
        <v>236581.6265515078</v>
      </c>
      <c r="D87" s="9">
        <f t="shared" si="7"/>
        <v>-7089.6265515077976</v>
      </c>
      <c r="E87" s="5">
        <f t="shared" si="8"/>
        <v>7089.6265515077976</v>
      </c>
      <c r="F87" s="9">
        <f t="shared" si="9"/>
        <v>50262804.639844343</v>
      </c>
      <c r="G87" s="8">
        <f t="shared" si="10"/>
        <v>3.089269583038972E-2</v>
      </c>
    </row>
    <row r="88" spans="1:7" ht="15.75" customHeight="1" x14ac:dyDescent="0.25">
      <c r="A88" s="1" t="s">
        <v>88</v>
      </c>
      <c r="B88" s="4">
        <v>248383</v>
      </c>
      <c r="C88">
        <f t="shared" si="6"/>
        <v>231618.88796545233</v>
      </c>
      <c r="D88" s="9">
        <f t="shared" si="7"/>
        <v>16764.112034547667</v>
      </c>
      <c r="E88" s="5">
        <f t="shared" si="8"/>
        <v>16764.112034547667</v>
      </c>
      <c r="F88" s="9">
        <f t="shared" si="9"/>
        <v>281035452.30686593</v>
      </c>
      <c r="G88" s="8">
        <f t="shared" si="10"/>
        <v>6.7492992815722755E-2</v>
      </c>
    </row>
    <row r="89" spans="1:7" ht="15.75" customHeight="1" x14ac:dyDescent="0.25">
      <c r="A89" s="1" t="s">
        <v>89</v>
      </c>
      <c r="B89" s="4">
        <v>228344</v>
      </c>
      <c r="C89">
        <f t="shared" si="6"/>
        <v>243353.76638963568</v>
      </c>
      <c r="D89" s="9">
        <f t="shared" si="7"/>
        <v>-15009.766389635683</v>
      </c>
      <c r="E89" s="5">
        <f t="shared" si="8"/>
        <v>15009.766389635683</v>
      </c>
      <c r="F89" s="9">
        <f t="shared" si="9"/>
        <v>225293087.071437</v>
      </c>
      <c r="G89" s="8">
        <f t="shared" si="10"/>
        <v>6.5733132421415416E-2</v>
      </c>
    </row>
    <row r="90" spans="1:7" ht="15.75" customHeight="1" x14ac:dyDescent="0.25">
      <c r="A90" s="1" t="s">
        <v>90</v>
      </c>
      <c r="B90" s="4">
        <v>245749</v>
      </c>
      <c r="C90">
        <f t="shared" si="6"/>
        <v>232846.92991689069</v>
      </c>
      <c r="D90" s="9">
        <f t="shared" si="7"/>
        <v>12902.070083109313</v>
      </c>
      <c r="E90" s="5">
        <f t="shared" si="8"/>
        <v>12902.070083109313</v>
      </c>
      <c r="F90" s="9">
        <f t="shared" si="9"/>
        <v>166463412.42946434</v>
      </c>
      <c r="G90" s="8">
        <f t="shared" si="10"/>
        <v>5.2501007463343949E-2</v>
      </c>
    </row>
    <row r="91" spans="1:7" ht="15.75" customHeight="1" x14ac:dyDescent="0.25">
      <c r="A91" s="1" t="s">
        <v>91</v>
      </c>
      <c r="B91" s="4">
        <v>226802</v>
      </c>
      <c r="C91">
        <f t="shared" si="6"/>
        <v>241878.37897506717</v>
      </c>
      <c r="D91" s="9">
        <f t="shared" si="7"/>
        <v>-15076.378975067171</v>
      </c>
      <c r="E91" s="5">
        <f t="shared" si="8"/>
        <v>15076.378975067171</v>
      </c>
      <c r="F91" s="9">
        <f t="shared" si="9"/>
        <v>227297202.99984744</v>
      </c>
      <c r="G91" s="8">
        <f t="shared" si="10"/>
        <v>6.6473747916981199E-2</v>
      </c>
    </row>
    <row r="92" spans="1:7" ht="15.75" customHeight="1" x14ac:dyDescent="0.25">
      <c r="A92" s="1" t="s">
        <v>92</v>
      </c>
      <c r="B92" s="4">
        <v>250986</v>
      </c>
      <c r="C92">
        <f t="shared" si="6"/>
        <v>231324.91369252015</v>
      </c>
      <c r="D92" s="9">
        <f t="shared" si="7"/>
        <v>19661.086307479854</v>
      </c>
      <c r="E92" s="5">
        <f t="shared" si="8"/>
        <v>19661.086307479854</v>
      </c>
      <c r="F92" s="9">
        <f t="shared" si="9"/>
        <v>386558314.7901718</v>
      </c>
      <c r="G92" s="8">
        <f t="shared" si="10"/>
        <v>7.8335390449984679E-2</v>
      </c>
    </row>
    <row r="93" spans="1:7" ht="15.75" customHeight="1" x14ac:dyDescent="0.25">
      <c r="A93" s="1" t="s">
        <v>93</v>
      </c>
      <c r="B93" s="4">
        <v>248482</v>
      </c>
      <c r="C93">
        <f t="shared" si="6"/>
        <v>245087.67410775603</v>
      </c>
      <c r="D93" s="9">
        <f t="shared" si="7"/>
        <v>3394.3258922439709</v>
      </c>
      <c r="E93" s="5">
        <f t="shared" si="8"/>
        <v>3394.3258922439709</v>
      </c>
      <c r="F93" s="9">
        <f t="shared" si="9"/>
        <v>11521448.262757828</v>
      </c>
      <c r="G93" s="8">
        <f t="shared" si="10"/>
        <v>1.3660248598465768E-2</v>
      </c>
    </row>
    <row r="94" spans="1:7" ht="15.75" customHeight="1" x14ac:dyDescent="0.25">
      <c r="A94" s="1" t="s">
        <v>94</v>
      </c>
      <c r="B94" s="4">
        <v>241213</v>
      </c>
      <c r="C94">
        <f t="shared" si="6"/>
        <v>247463.70223232679</v>
      </c>
      <c r="D94" s="9">
        <f t="shared" si="7"/>
        <v>-6250.7022323267884</v>
      </c>
      <c r="E94" s="5">
        <f t="shared" si="8"/>
        <v>6250.7022323267884</v>
      </c>
      <c r="F94" s="9">
        <f t="shared" si="9"/>
        <v>39071278.397215098</v>
      </c>
      <c r="G94" s="8">
        <f t="shared" si="10"/>
        <v>2.5913620875851584E-2</v>
      </c>
    </row>
    <row r="95" spans="1:7" ht="15.75" customHeight="1" x14ac:dyDescent="0.25">
      <c r="A95" s="1" t="s">
        <v>95</v>
      </c>
      <c r="B95" s="4">
        <v>234666</v>
      </c>
      <c r="C95">
        <f t="shared" si="6"/>
        <v>243088.21066969802</v>
      </c>
      <c r="D95" s="9">
        <f t="shared" si="7"/>
        <v>-8422.210669698019</v>
      </c>
      <c r="E95" s="5">
        <f t="shared" si="8"/>
        <v>8422.210669698019</v>
      </c>
      <c r="F95" s="9">
        <f t="shared" si="9"/>
        <v>70933632.564775154</v>
      </c>
      <c r="G95" s="8">
        <f t="shared" si="10"/>
        <v>3.5890204246452485E-2</v>
      </c>
    </row>
    <row r="96" spans="1:7" ht="15.75" customHeight="1" x14ac:dyDescent="0.25">
      <c r="A96" s="1" t="s">
        <v>96</v>
      </c>
      <c r="B96" s="4">
        <v>240691</v>
      </c>
      <c r="C96">
        <f t="shared" si="6"/>
        <v>237192.66320090939</v>
      </c>
      <c r="D96" s="9">
        <f t="shared" si="7"/>
        <v>3498.3367990906117</v>
      </c>
      <c r="E96" s="5">
        <f t="shared" si="8"/>
        <v>3498.3367990906117</v>
      </c>
      <c r="F96" s="9">
        <f t="shared" si="9"/>
        <v>12238360.359871548</v>
      </c>
      <c r="G96" s="8">
        <f t="shared" si="10"/>
        <v>1.4534555920622756E-2</v>
      </c>
    </row>
    <row r="97" spans="1:7" ht="15.75" customHeight="1" x14ac:dyDescent="0.25">
      <c r="A97" s="1" t="s">
        <v>97</v>
      </c>
      <c r="B97" s="4">
        <v>242213</v>
      </c>
      <c r="C97">
        <f t="shared" si="6"/>
        <v>239641.49896027282</v>
      </c>
      <c r="D97" s="9">
        <f t="shared" si="7"/>
        <v>2571.5010397271835</v>
      </c>
      <c r="E97" s="5">
        <f t="shared" si="8"/>
        <v>2571.5010397271835</v>
      </c>
      <c r="F97" s="9">
        <f t="shared" si="9"/>
        <v>6612617.5973179862</v>
      </c>
      <c r="G97" s="8">
        <f t="shared" si="10"/>
        <v>1.0616692909658786E-2</v>
      </c>
    </row>
    <row r="98" spans="1:7" ht="15.75" customHeight="1" x14ac:dyDescent="0.25">
      <c r="A98" s="1" t="s">
        <v>98</v>
      </c>
      <c r="B98" s="4">
        <v>262811</v>
      </c>
      <c r="C98">
        <f t="shared" si="6"/>
        <v>241441.54968808184</v>
      </c>
      <c r="D98" s="9">
        <f t="shared" si="7"/>
        <v>21369.450311918161</v>
      </c>
      <c r="E98" s="5">
        <f t="shared" si="8"/>
        <v>21369.450311918161</v>
      </c>
      <c r="F98" s="9">
        <f t="shared" si="9"/>
        <v>456653406.6335392</v>
      </c>
      <c r="G98" s="8">
        <f t="shared" si="10"/>
        <v>8.1311095471339329E-2</v>
      </c>
    </row>
    <row r="99" spans="1:7" ht="15.75" customHeight="1" x14ac:dyDescent="0.25">
      <c r="A99" s="1" t="s">
        <v>99</v>
      </c>
      <c r="B99" s="4">
        <v>220558</v>
      </c>
      <c r="C99">
        <f t="shared" si="6"/>
        <v>256400.16490642453</v>
      </c>
      <c r="D99" s="9">
        <f t="shared" si="7"/>
        <v>-35842.164906424528</v>
      </c>
      <c r="E99" s="5">
        <f t="shared" si="8"/>
        <v>35842.164906424528</v>
      </c>
      <c r="F99" s="9">
        <f t="shared" si="9"/>
        <v>1284660785.1793301</v>
      </c>
      <c r="G99" s="8">
        <f t="shared" si="10"/>
        <v>0.16250675516836627</v>
      </c>
    </row>
    <row r="100" spans="1:7" ht="15.75" customHeight="1" x14ac:dyDescent="0.25">
      <c r="A100" s="1" t="s">
        <v>100</v>
      </c>
      <c r="B100" s="4">
        <v>253114</v>
      </c>
      <c r="C100">
        <f t="shared" ref="C100:C131" si="11">0.7*B99+0.3*C99</f>
        <v>231310.64947192732</v>
      </c>
      <c r="D100" s="9">
        <f t="shared" si="7"/>
        <v>21803.350528072682</v>
      </c>
      <c r="E100" s="5">
        <f t="shared" si="8"/>
        <v>21803.350528072682</v>
      </c>
      <c r="F100" s="9">
        <f t="shared" si="9"/>
        <v>475386094.25000733</v>
      </c>
      <c r="G100" s="8">
        <f t="shared" si="10"/>
        <v>8.6140436831122269E-2</v>
      </c>
    </row>
    <row r="101" spans="1:7" ht="15.75" customHeight="1" x14ac:dyDescent="0.25">
      <c r="A101" s="1" t="s">
        <v>101</v>
      </c>
      <c r="B101" s="4">
        <v>246132</v>
      </c>
      <c r="C101">
        <f t="shared" si="11"/>
        <v>246572.99484157818</v>
      </c>
      <c r="D101" s="9">
        <f t="shared" si="7"/>
        <v>-440.9948415781837</v>
      </c>
      <c r="E101" s="5">
        <f t="shared" si="8"/>
        <v>440.9948415781837</v>
      </c>
      <c r="F101" s="9">
        <f t="shared" si="9"/>
        <v>194476.45029856733</v>
      </c>
      <c r="G101" s="8">
        <f t="shared" si="10"/>
        <v>1.7917005573358348E-3</v>
      </c>
    </row>
    <row r="102" spans="1:7" ht="15.75" customHeight="1" x14ac:dyDescent="0.25">
      <c r="A102" s="1" t="s">
        <v>102</v>
      </c>
      <c r="B102" s="4">
        <v>264554</v>
      </c>
      <c r="C102">
        <f t="shared" si="11"/>
        <v>246264.29845247345</v>
      </c>
      <c r="D102" s="9">
        <f t="shared" si="7"/>
        <v>18289.701547526551</v>
      </c>
      <c r="E102" s="5">
        <f t="shared" si="8"/>
        <v>18289.701547526551</v>
      </c>
      <c r="F102" s="9">
        <f t="shared" si="9"/>
        <v>334513182.69759512</v>
      </c>
      <c r="G102" s="8">
        <f t="shared" si="10"/>
        <v>6.913409567621942E-2</v>
      </c>
    </row>
    <row r="103" spans="1:7" ht="15.75" customHeight="1" x14ac:dyDescent="0.25">
      <c r="A103" s="1" t="s">
        <v>103</v>
      </c>
      <c r="B103" s="4">
        <v>242677</v>
      </c>
      <c r="C103">
        <f t="shared" si="11"/>
        <v>259067.08953574201</v>
      </c>
      <c r="D103" s="9">
        <f t="shared" si="7"/>
        <v>-16390.089535742009</v>
      </c>
      <c r="E103" s="5">
        <f t="shared" si="8"/>
        <v>16390.089535742009</v>
      </c>
      <c r="F103" s="9">
        <f t="shared" si="9"/>
        <v>268635034.9896397</v>
      </c>
      <c r="G103" s="8">
        <f t="shared" si="10"/>
        <v>6.753870179597575E-2</v>
      </c>
    </row>
    <row r="104" spans="1:7" ht="15.75" customHeight="1" x14ac:dyDescent="0.25">
      <c r="A104" s="1" t="s">
        <v>104</v>
      </c>
      <c r="B104" s="4">
        <v>245369</v>
      </c>
      <c r="C104">
        <f t="shared" si="11"/>
        <v>247594.02686072257</v>
      </c>
      <c r="D104" s="9">
        <f t="shared" si="7"/>
        <v>-2225.0268607225735</v>
      </c>
      <c r="E104" s="5">
        <f t="shared" si="8"/>
        <v>2225.0268607225735</v>
      </c>
      <c r="F104" s="9">
        <f t="shared" si="9"/>
        <v>4950744.5309369508</v>
      </c>
      <c r="G104" s="8">
        <f t="shared" si="10"/>
        <v>9.0680846428137767E-3</v>
      </c>
    </row>
    <row r="105" spans="1:7" ht="15.75" customHeight="1" x14ac:dyDescent="0.25">
      <c r="A105" s="1" t="s">
        <v>105</v>
      </c>
      <c r="B105" s="4">
        <v>245611</v>
      </c>
      <c r="C105">
        <f t="shared" si="11"/>
        <v>246036.50805821677</v>
      </c>
      <c r="D105" s="9">
        <f t="shared" si="7"/>
        <v>-425.50805821677204</v>
      </c>
      <c r="E105" s="5">
        <f t="shared" si="8"/>
        <v>425.50805821677204</v>
      </c>
      <c r="F105" s="9">
        <f t="shared" si="9"/>
        <v>181057.10760740787</v>
      </c>
      <c r="G105" s="8">
        <f t="shared" si="10"/>
        <v>1.7324470736928396E-3</v>
      </c>
    </row>
    <row r="106" spans="1:7" ht="15.75" customHeight="1" x14ac:dyDescent="0.25">
      <c r="A106" s="1" t="s">
        <v>106</v>
      </c>
      <c r="B106" s="4">
        <v>219708</v>
      </c>
      <c r="C106">
        <f t="shared" si="11"/>
        <v>245738.652417465</v>
      </c>
      <c r="D106" s="9">
        <f t="shared" si="7"/>
        <v>-26030.652417464997</v>
      </c>
      <c r="E106" s="5">
        <f t="shared" si="8"/>
        <v>26030.652417464997</v>
      </c>
      <c r="F106" s="9">
        <f t="shared" si="9"/>
        <v>677594865.2788763</v>
      </c>
      <c r="G106" s="8">
        <f t="shared" si="10"/>
        <v>0.11847840050187065</v>
      </c>
    </row>
    <row r="107" spans="1:7" ht="15.75" customHeight="1" x14ac:dyDescent="0.25">
      <c r="A107" s="1" t="s">
        <v>107</v>
      </c>
      <c r="B107" s="4">
        <v>238109</v>
      </c>
      <c r="C107">
        <f t="shared" si="11"/>
        <v>227517.19572523946</v>
      </c>
      <c r="D107" s="9">
        <f t="shared" si="7"/>
        <v>10591.804274760536</v>
      </c>
      <c r="E107" s="5">
        <f t="shared" si="8"/>
        <v>10591.804274760536</v>
      </c>
      <c r="F107" s="9">
        <f t="shared" si="9"/>
        <v>112186317.79483557</v>
      </c>
      <c r="G107" s="8">
        <f t="shared" si="10"/>
        <v>4.4483006836199115E-2</v>
      </c>
    </row>
    <row r="108" spans="1:7" ht="15.75" customHeight="1" x14ac:dyDescent="0.25">
      <c r="A108" s="1" t="s">
        <v>108</v>
      </c>
      <c r="B108" s="4">
        <v>230230</v>
      </c>
      <c r="C108">
        <f t="shared" si="11"/>
        <v>234931.4587175718</v>
      </c>
      <c r="D108" s="9">
        <f t="shared" si="7"/>
        <v>-4701.4587175718043</v>
      </c>
      <c r="E108" s="5">
        <f t="shared" si="8"/>
        <v>4701.4587175718043</v>
      </c>
      <c r="F108" s="9">
        <f t="shared" si="9"/>
        <v>22103714.073031913</v>
      </c>
      <c r="G108" s="8">
        <f t="shared" si="10"/>
        <v>2.0420704154852993E-2</v>
      </c>
    </row>
    <row r="109" spans="1:7" ht="15.75" customHeight="1" x14ac:dyDescent="0.25">
      <c r="A109" s="1" t="s">
        <v>109</v>
      </c>
      <c r="B109" s="4">
        <v>241245</v>
      </c>
      <c r="C109">
        <f t="shared" si="11"/>
        <v>231640.43761527154</v>
      </c>
      <c r="D109" s="9">
        <f t="shared" si="7"/>
        <v>9604.5623847284587</v>
      </c>
      <c r="E109" s="5">
        <f t="shared" si="8"/>
        <v>9604.5623847284587</v>
      </c>
      <c r="F109" s="9">
        <f t="shared" si="9"/>
        <v>92247618.602140814</v>
      </c>
      <c r="G109" s="8">
        <f t="shared" si="10"/>
        <v>3.9812482682453354E-2</v>
      </c>
    </row>
    <row r="110" spans="1:7" ht="15.75" customHeight="1" x14ac:dyDescent="0.25">
      <c r="A110" s="1" t="s">
        <v>110</v>
      </c>
      <c r="B110" s="4">
        <v>248552</v>
      </c>
      <c r="C110">
        <f t="shared" si="11"/>
        <v>238363.63128458144</v>
      </c>
      <c r="D110" s="9">
        <f t="shared" si="7"/>
        <v>10188.368715418561</v>
      </c>
      <c r="E110" s="5">
        <f t="shared" si="8"/>
        <v>10188.368715418561</v>
      </c>
      <c r="F110" s="9">
        <f t="shared" si="9"/>
        <v>103802857.08131966</v>
      </c>
      <c r="G110" s="8">
        <f t="shared" si="10"/>
        <v>4.0990894120419716E-2</v>
      </c>
    </row>
    <row r="111" spans="1:7" ht="15.75" customHeight="1" x14ac:dyDescent="0.25">
      <c r="A111" s="1" t="s">
        <v>111</v>
      </c>
      <c r="B111" s="4">
        <v>209942</v>
      </c>
      <c r="C111">
        <f t="shared" si="11"/>
        <v>245495.48938537441</v>
      </c>
      <c r="D111" s="9">
        <f t="shared" si="7"/>
        <v>-35553.489385374414</v>
      </c>
      <c r="E111" s="5">
        <f t="shared" si="8"/>
        <v>35553.489385374414</v>
      </c>
      <c r="F111" s="9">
        <f t="shared" si="9"/>
        <v>1264050607.4759312</v>
      </c>
      <c r="G111" s="8">
        <f t="shared" si="10"/>
        <v>0.16934910301594924</v>
      </c>
    </row>
    <row r="112" spans="1:7" ht="15.75" customHeight="1" x14ac:dyDescent="0.25">
      <c r="A112" s="1" t="s">
        <v>112</v>
      </c>
      <c r="B112" s="4">
        <v>236216</v>
      </c>
      <c r="C112">
        <f t="shared" si="11"/>
        <v>220608.0468156123</v>
      </c>
      <c r="D112" s="9">
        <f t="shared" si="7"/>
        <v>15607.953184387705</v>
      </c>
      <c r="E112" s="5">
        <f t="shared" si="8"/>
        <v>15607.953184387705</v>
      </c>
      <c r="F112" s="9">
        <f t="shared" si="9"/>
        <v>243608202.6060383</v>
      </c>
      <c r="G112" s="8">
        <f t="shared" si="10"/>
        <v>6.6074919499050463E-2</v>
      </c>
    </row>
    <row r="113" spans="1:7" ht="15.75" customHeight="1" x14ac:dyDescent="0.25">
      <c r="A113" s="1" t="s">
        <v>113</v>
      </c>
      <c r="B113" s="4">
        <v>247608</v>
      </c>
      <c r="C113">
        <f t="shared" si="11"/>
        <v>231533.61404468367</v>
      </c>
      <c r="D113" s="9">
        <f t="shared" si="7"/>
        <v>16074.385955316335</v>
      </c>
      <c r="E113" s="5">
        <f t="shared" si="8"/>
        <v>16074.385955316335</v>
      </c>
      <c r="F113" s="9">
        <f t="shared" si="9"/>
        <v>258385883.84047103</v>
      </c>
      <c r="G113" s="8">
        <f t="shared" si="10"/>
        <v>6.4918685807067361E-2</v>
      </c>
    </row>
    <row r="114" spans="1:7" ht="15.75" customHeight="1" x14ac:dyDescent="0.25">
      <c r="A114" s="1" t="s">
        <v>114</v>
      </c>
      <c r="B114" s="4">
        <v>242857</v>
      </c>
      <c r="C114">
        <f t="shared" si="11"/>
        <v>242785.68421340507</v>
      </c>
      <c r="D114" s="9">
        <f t="shared" si="7"/>
        <v>71.315786594932433</v>
      </c>
      <c r="E114" s="5">
        <f t="shared" si="8"/>
        <v>71.315786594932433</v>
      </c>
      <c r="F114" s="9">
        <f t="shared" si="9"/>
        <v>5085.9414176539449</v>
      </c>
      <c r="G114" s="8">
        <f t="shared" si="10"/>
        <v>2.93653411657611E-4</v>
      </c>
    </row>
    <row r="115" spans="1:7" ht="15.75" customHeight="1" x14ac:dyDescent="0.25">
      <c r="A115" s="1" t="s">
        <v>115</v>
      </c>
      <c r="B115" s="4">
        <v>254283</v>
      </c>
      <c r="C115">
        <f t="shared" si="11"/>
        <v>242835.60526402149</v>
      </c>
      <c r="D115" s="9">
        <f t="shared" si="7"/>
        <v>11447.394735978509</v>
      </c>
      <c r="E115" s="5">
        <f t="shared" si="8"/>
        <v>11447.394735978509</v>
      </c>
      <c r="F115" s="9">
        <f t="shared" si="9"/>
        <v>131042846.24130848</v>
      </c>
      <c r="G115" s="8">
        <f t="shared" si="10"/>
        <v>4.5018325000013799E-2</v>
      </c>
    </row>
    <row r="116" spans="1:7" ht="15.75" customHeight="1" x14ac:dyDescent="0.25">
      <c r="A116" s="1" t="s">
        <v>116</v>
      </c>
      <c r="B116" s="4">
        <v>246671</v>
      </c>
      <c r="C116">
        <f t="shared" si="11"/>
        <v>250848.78157920641</v>
      </c>
      <c r="D116" s="9">
        <f t="shared" si="7"/>
        <v>-4177.7815792064066</v>
      </c>
      <c r="E116" s="5">
        <f t="shared" si="8"/>
        <v>4177.7815792064066</v>
      </c>
      <c r="F116" s="9">
        <f t="shared" si="9"/>
        <v>17453858.923556376</v>
      </c>
      <c r="G116" s="8">
        <f t="shared" si="10"/>
        <v>1.6936654812306298E-2</v>
      </c>
    </row>
    <row r="117" spans="1:7" ht="15.75" customHeight="1" x14ac:dyDescent="0.25">
      <c r="A117" s="1" t="s">
        <v>117</v>
      </c>
      <c r="B117" s="4">
        <v>247656</v>
      </c>
      <c r="C117">
        <f t="shared" si="11"/>
        <v>247924.3344737619</v>
      </c>
      <c r="D117" s="9">
        <f t="shared" si="7"/>
        <v>-268.33447376190452</v>
      </c>
      <c r="E117" s="5">
        <f t="shared" si="8"/>
        <v>268.33447376190452</v>
      </c>
      <c r="F117" s="9">
        <f t="shared" si="9"/>
        <v>72003.389809078231</v>
      </c>
      <c r="G117" s="8">
        <f t="shared" si="10"/>
        <v>1.0834967606757136E-3</v>
      </c>
    </row>
    <row r="118" spans="1:7" ht="15.75" customHeight="1" x14ac:dyDescent="0.25">
      <c r="A118" s="1" t="s">
        <v>118</v>
      </c>
      <c r="B118" s="4">
        <v>227795</v>
      </c>
      <c r="C118">
        <f t="shared" si="11"/>
        <v>247736.50034212857</v>
      </c>
      <c r="D118" s="9">
        <f t="shared" si="7"/>
        <v>-19941.500342128566</v>
      </c>
      <c r="E118" s="5">
        <f t="shared" si="8"/>
        <v>19941.500342128566</v>
      </c>
      <c r="F118" s="9">
        <f t="shared" si="9"/>
        <v>397663435.89511371</v>
      </c>
      <c r="G118" s="8">
        <f t="shared" si="10"/>
        <v>8.7541431296246919E-2</v>
      </c>
    </row>
    <row r="119" spans="1:7" ht="15.75" customHeight="1" x14ac:dyDescent="0.25">
      <c r="A119" s="1" t="s">
        <v>119</v>
      </c>
      <c r="B119" s="4">
        <v>227975</v>
      </c>
      <c r="C119">
        <f t="shared" si="11"/>
        <v>233777.45010263857</v>
      </c>
      <c r="D119" s="9">
        <f t="shared" si="7"/>
        <v>-5802.4501026385697</v>
      </c>
      <c r="E119" s="5">
        <f t="shared" si="8"/>
        <v>5802.4501026385697</v>
      </c>
      <c r="F119" s="9">
        <f t="shared" si="9"/>
        <v>33668427.193610348</v>
      </c>
      <c r="G119" s="8">
        <f t="shared" si="10"/>
        <v>2.5452133359528763E-2</v>
      </c>
    </row>
    <row r="120" spans="1:7" ht="15.75" customHeight="1" x14ac:dyDescent="0.25">
      <c r="A120" s="1" t="s">
        <v>120</v>
      </c>
      <c r="B120" s="4">
        <v>226251</v>
      </c>
      <c r="C120">
        <f t="shared" si="11"/>
        <v>229715.73503079155</v>
      </c>
      <c r="D120" s="9">
        <f t="shared" si="7"/>
        <v>-3464.7350307915476</v>
      </c>
      <c r="E120" s="5">
        <f t="shared" si="8"/>
        <v>3464.7350307915476</v>
      </c>
      <c r="F120" s="9">
        <f t="shared" si="9"/>
        <v>12004388.833594106</v>
      </c>
      <c r="G120" s="8">
        <f t="shared" si="10"/>
        <v>1.5313678307682828E-2</v>
      </c>
    </row>
    <row r="121" spans="1:7" ht="15.75" customHeight="1" x14ac:dyDescent="0.25">
      <c r="A121" s="1" t="s">
        <v>121</v>
      </c>
      <c r="B121" s="4">
        <v>219240</v>
      </c>
      <c r="C121">
        <f t="shared" si="11"/>
        <v>227290.42050923745</v>
      </c>
      <c r="D121" s="9">
        <f t="shared" si="7"/>
        <v>-8050.4205092374468</v>
      </c>
      <c r="E121" s="5">
        <f t="shared" si="8"/>
        <v>8050.4205092374468</v>
      </c>
      <c r="F121" s="9">
        <f t="shared" si="9"/>
        <v>64809270.375550911</v>
      </c>
      <c r="G121" s="8">
        <f t="shared" si="10"/>
        <v>3.6719670266545552E-2</v>
      </c>
    </row>
    <row r="122" spans="1:7" ht="15.75" customHeight="1" x14ac:dyDescent="0.25">
      <c r="A122" s="1" t="s">
        <v>122</v>
      </c>
      <c r="B122" s="4">
        <v>234307</v>
      </c>
      <c r="C122">
        <f t="shared" si="11"/>
        <v>221655.12615277123</v>
      </c>
      <c r="D122" s="9">
        <f t="shared" si="7"/>
        <v>12651.873847228766</v>
      </c>
      <c r="E122" s="5">
        <f t="shared" si="8"/>
        <v>12651.873847228766</v>
      </c>
      <c r="F122" s="9">
        <f t="shared" si="9"/>
        <v>160069911.84619123</v>
      </c>
      <c r="G122" s="8">
        <f t="shared" si="10"/>
        <v>5.3996994742917477E-2</v>
      </c>
    </row>
    <row r="123" spans="1:7" ht="15.75" customHeight="1" x14ac:dyDescent="0.25">
      <c r="A123" s="1" t="s">
        <v>123</v>
      </c>
      <c r="B123" s="4">
        <v>178257</v>
      </c>
      <c r="C123">
        <f t="shared" si="11"/>
        <v>230511.43784583136</v>
      </c>
      <c r="D123" s="9">
        <f t="shared" si="7"/>
        <v>-52254.437845831359</v>
      </c>
      <c r="E123" s="5">
        <f t="shared" si="8"/>
        <v>52254.437845831359</v>
      </c>
      <c r="F123" s="9">
        <f t="shared" si="9"/>
        <v>2730526274.5838528</v>
      </c>
      <c r="G123" s="8">
        <f t="shared" si="10"/>
        <v>0.29314101463522529</v>
      </c>
    </row>
    <row r="124" spans="1:7" ht="15.75" customHeight="1" x14ac:dyDescent="0.25">
      <c r="A124" s="1" t="s">
        <v>124</v>
      </c>
      <c r="B124" s="4">
        <v>210276</v>
      </c>
      <c r="C124">
        <f t="shared" si="11"/>
        <v>193933.33135374938</v>
      </c>
      <c r="D124" s="9">
        <f t="shared" si="7"/>
        <v>16342.668646250619</v>
      </c>
      <c r="E124" s="5">
        <f t="shared" si="8"/>
        <v>16342.668646250619</v>
      </c>
      <c r="F124" s="9">
        <f t="shared" si="9"/>
        <v>267082818.48114303</v>
      </c>
      <c r="G124" s="8">
        <f t="shared" si="10"/>
        <v>7.7720085251053936E-2</v>
      </c>
    </row>
    <row r="125" spans="1:7" ht="15.75" customHeight="1" x14ac:dyDescent="0.25">
      <c r="A125" s="1" t="s">
        <v>125</v>
      </c>
      <c r="B125" s="4">
        <v>209958</v>
      </c>
      <c r="C125">
        <f t="shared" si="11"/>
        <v>205373.1994061248</v>
      </c>
      <c r="D125" s="9">
        <f t="shared" si="7"/>
        <v>4584.800593875203</v>
      </c>
      <c r="E125" s="5">
        <f t="shared" si="8"/>
        <v>4584.800593875203</v>
      </c>
      <c r="F125" s="9">
        <f t="shared" si="9"/>
        <v>21020396.485598415</v>
      </c>
      <c r="G125" s="8">
        <f t="shared" si="10"/>
        <v>2.1836751130584225E-2</v>
      </c>
    </row>
    <row r="126" spans="1:7" ht="15.75" customHeight="1" x14ac:dyDescent="0.25">
      <c r="A126" s="1" t="s">
        <v>126</v>
      </c>
      <c r="B126" s="4">
        <v>221259</v>
      </c>
      <c r="C126">
        <f t="shared" si="11"/>
        <v>208582.55982183741</v>
      </c>
      <c r="D126" s="9">
        <f t="shared" si="7"/>
        <v>12676.440178162593</v>
      </c>
      <c r="E126" s="5">
        <f t="shared" si="8"/>
        <v>12676.440178162593</v>
      </c>
      <c r="F126" s="9">
        <f t="shared" si="9"/>
        <v>160692135.59053487</v>
      </c>
      <c r="G126" s="8">
        <f t="shared" si="10"/>
        <v>5.7292314338230732E-2</v>
      </c>
    </row>
    <row r="127" spans="1:7" ht="15.75" customHeight="1" x14ac:dyDescent="0.25">
      <c r="A127" s="1" t="s">
        <v>127</v>
      </c>
      <c r="B127" s="4">
        <v>214563</v>
      </c>
      <c r="C127">
        <f t="shared" si="11"/>
        <v>217456.06794655119</v>
      </c>
      <c r="D127" s="9">
        <f t="shared" si="7"/>
        <v>-2893.067946551193</v>
      </c>
      <c r="E127" s="5">
        <f t="shared" si="8"/>
        <v>2893.067946551193</v>
      </c>
      <c r="F127" s="9">
        <f t="shared" si="9"/>
        <v>8369842.1433619363</v>
      </c>
      <c r="G127" s="8">
        <f t="shared" si="10"/>
        <v>1.3483536054917171E-2</v>
      </c>
    </row>
    <row r="128" spans="1:7" ht="15.75" customHeight="1" x14ac:dyDescent="0.25">
      <c r="A128" s="1" t="s">
        <v>128</v>
      </c>
      <c r="B128" s="4">
        <v>215083</v>
      </c>
      <c r="C128">
        <f t="shared" si="11"/>
        <v>215430.92038396533</v>
      </c>
      <c r="D128" s="9">
        <f t="shared" si="7"/>
        <v>-347.92038396533462</v>
      </c>
      <c r="E128" s="5">
        <f t="shared" si="8"/>
        <v>347.92038396533462</v>
      </c>
      <c r="F128" s="9">
        <f t="shared" si="9"/>
        <v>121048.59357858587</v>
      </c>
      <c r="G128" s="8">
        <f t="shared" si="10"/>
        <v>1.6176098713767922E-3</v>
      </c>
    </row>
    <row r="129" spans="1:7" ht="15.75" customHeight="1" x14ac:dyDescent="0.25">
      <c r="A129" s="1" t="s">
        <v>129</v>
      </c>
      <c r="B129" s="4">
        <v>215273</v>
      </c>
      <c r="C129">
        <f t="shared" si="11"/>
        <v>215187.37611518957</v>
      </c>
      <c r="D129" s="9">
        <f t="shared" si="7"/>
        <v>85.623884810425807</v>
      </c>
      <c r="E129" s="5">
        <f t="shared" si="8"/>
        <v>85.623884810425807</v>
      </c>
      <c r="F129" s="9">
        <f t="shared" si="9"/>
        <v>7331.449650029067</v>
      </c>
      <c r="G129" s="8">
        <f t="shared" si="10"/>
        <v>3.977455826342635E-4</v>
      </c>
    </row>
    <row r="130" spans="1:7" ht="15.75" customHeight="1" x14ac:dyDescent="0.25">
      <c r="A130" s="1" t="s">
        <v>130</v>
      </c>
      <c r="B130" s="4">
        <v>194485</v>
      </c>
      <c r="C130">
        <f t="shared" si="11"/>
        <v>215247.31283455685</v>
      </c>
      <c r="D130" s="9">
        <f t="shared" si="7"/>
        <v>-20762.312834556855</v>
      </c>
      <c r="E130" s="5">
        <f t="shared" si="8"/>
        <v>20762.312834556855</v>
      </c>
      <c r="F130" s="9">
        <f t="shared" si="9"/>
        <v>431073634.2400043</v>
      </c>
      <c r="G130" s="8">
        <f t="shared" si="10"/>
        <v>0.10675534274909045</v>
      </c>
    </row>
    <row r="131" spans="1:7" ht="15.75" customHeight="1" x14ac:dyDescent="0.25">
      <c r="A131" s="1" t="s">
        <v>131</v>
      </c>
      <c r="B131" s="4">
        <v>193493</v>
      </c>
      <c r="C131">
        <f t="shared" si="11"/>
        <v>200713.69385036704</v>
      </c>
      <c r="D131" s="9">
        <f t="shared" si="7"/>
        <v>-7220.693850367039</v>
      </c>
      <c r="E131" s="5">
        <f t="shared" si="8"/>
        <v>7220.693850367039</v>
      </c>
      <c r="F131" s="9">
        <f t="shared" si="9"/>
        <v>52138419.680728376</v>
      </c>
      <c r="G131" s="8">
        <f t="shared" si="10"/>
        <v>3.7317597279317799E-2</v>
      </c>
    </row>
    <row r="132" spans="1:7" ht="15.75" customHeight="1" x14ac:dyDescent="0.25">
      <c r="A132" s="1" t="s">
        <v>132</v>
      </c>
      <c r="B132" s="4">
        <v>174531</v>
      </c>
      <c r="C132">
        <f t="shared" ref="C132:C168" si="12">0.7*B131+0.3*C131</f>
        <v>195659.20815511013</v>
      </c>
      <c r="D132" s="9">
        <f t="shared" ref="D132:D168" si="13">B132-C132</f>
        <v>-21128.208155110129</v>
      </c>
      <c r="E132" s="5">
        <f t="shared" ref="E132:E168" si="14">ABS(D132)</f>
        <v>21128.208155110129</v>
      </c>
      <c r="F132" s="9">
        <f t="shared" ref="F132:F168" si="15">E132^2</f>
        <v>446401179.84566218</v>
      </c>
      <c r="G132" s="8">
        <f t="shared" ref="G132:G168" si="16">E132/B132</f>
        <v>0.12105705092568156</v>
      </c>
    </row>
    <row r="133" spans="1:7" ht="15.75" customHeight="1" x14ac:dyDescent="0.25">
      <c r="A133" s="1" t="s">
        <v>133</v>
      </c>
      <c r="B133" s="4">
        <v>211837</v>
      </c>
      <c r="C133">
        <f t="shared" si="12"/>
        <v>180869.46244653303</v>
      </c>
      <c r="D133" s="9">
        <f t="shared" si="13"/>
        <v>30967.537553466973</v>
      </c>
      <c r="E133" s="5">
        <f t="shared" si="14"/>
        <v>30967.537553466973</v>
      </c>
      <c r="F133" s="9">
        <f t="shared" si="15"/>
        <v>958988382.12538719</v>
      </c>
      <c r="G133" s="8">
        <f t="shared" si="16"/>
        <v>0.14618568783294217</v>
      </c>
    </row>
    <row r="134" spans="1:7" ht="15.75" customHeight="1" x14ac:dyDescent="0.25">
      <c r="A134" s="1" t="s">
        <v>134</v>
      </c>
      <c r="B134" s="4">
        <v>198663</v>
      </c>
      <c r="C134">
        <f t="shared" si="12"/>
        <v>202546.73873395991</v>
      </c>
      <c r="D134" s="9">
        <f t="shared" si="13"/>
        <v>-3883.7387339599081</v>
      </c>
      <c r="E134" s="5">
        <f t="shared" si="14"/>
        <v>3883.7387339599081</v>
      </c>
      <c r="F134" s="9">
        <f t="shared" si="15"/>
        <v>15083426.55366051</v>
      </c>
      <c r="G134" s="8">
        <f t="shared" si="16"/>
        <v>1.9549381283680948E-2</v>
      </c>
    </row>
    <row r="135" spans="1:7" ht="15.75" customHeight="1" x14ac:dyDescent="0.25">
      <c r="A135" s="1" t="s">
        <v>135</v>
      </c>
      <c r="B135" s="4">
        <v>189060</v>
      </c>
      <c r="C135">
        <f t="shared" si="12"/>
        <v>199828.12162018794</v>
      </c>
      <c r="D135" s="9">
        <f t="shared" si="13"/>
        <v>-10768.121620187943</v>
      </c>
      <c r="E135" s="5">
        <f t="shared" si="14"/>
        <v>10768.121620187943</v>
      </c>
      <c r="F135" s="9">
        <f t="shared" si="15"/>
        <v>115952443.22715902</v>
      </c>
      <c r="G135" s="8">
        <f t="shared" si="16"/>
        <v>5.6956107162741687E-2</v>
      </c>
    </row>
    <row r="136" spans="1:7" ht="15.75" customHeight="1" x14ac:dyDescent="0.25">
      <c r="A136" s="1" t="s">
        <v>136</v>
      </c>
      <c r="B136" s="4">
        <v>195181</v>
      </c>
      <c r="C136">
        <f t="shared" si="12"/>
        <v>192290.43648605637</v>
      </c>
      <c r="D136" s="9">
        <f t="shared" si="13"/>
        <v>2890.5635139436345</v>
      </c>
      <c r="E136" s="5">
        <f t="shared" si="14"/>
        <v>2890.5635139436345</v>
      </c>
      <c r="F136" s="9">
        <f t="shared" si="15"/>
        <v>8355357.4281421723</v>
      </c>
      <c r="G136" s="8">
        <f t="shared" si="16"/>
        <v>1.4809656236742482E-2</v>
      </c>
    </row>
    <row r="137" spans="1:7" ht="15.75" customHeight="1" x14ac:dyDescent="0.25">
      <c r="A137" s="1" t="s">
        <v>137</v>
      </c>
      <c r="B137" s="4">
        <v>165586</v>
      </c>
      <c r="C137">
        <f t="shared" si="12"/>
        <v>194313.83094581688</v>
      </c>
      <c r="D137" s="9">
        <f t="shared" si="13"/>
        <v>-28727.830945816881</v>
      </c>
      <c r="E137" s="5">
        <f t="shared" si="14"/>
        <v>28727.830945816881</v>
      </c>
      <c r="F137" s="9">
        <f t="shared" si="15"/>
        <v>825288270.85143399</v>
      </c>
      <c r="G137" s="8">
        <f t="shared" si="16"/>
        <v>0.17349190720119381</v>
      </c>
    </row>
    <row r="138" spans="1:7" ht="15.75" customHeight="1" x14ac:dyDescent="0.25">
      <c r="A138" s="1" t="s">
        <v>138</v>
      </c>
      <c r="B138" s="4">
        <v>188693</v>
      </c>
      <c r="C138">
        <f t="shared" si="12"/>
        <v>174204.34928374505</v>
      </c>
      <c r="D138" s="9">
        <f t="shared" si="13"/>
        <v>14488.650716254953</v>
      </c>
      <c r="E138" s="5">
        <f t="shared" si="14"/>
        <v>14488.650716254953</v>
      </c>
      <c r="F138" s="9">
        <f t="shared" si="15"/>
        <v>209920999.57763517</v>
      </c>
      <c r="G138" s="8">
        <f t="shared" si="16"/>
        <v>7.6784251224237002E-2</v>
      </c>
    </row>
    <row r="139" spans="1:7" ht="15.75" customHeight="1" x14ac:dyDescent="0.25">
      <c r="A139" s="1" t="s">
        <v>139</v>
      </c>
      <c r="B139" s="4">
        <v>191919</v>
      </c>
      <c r="C139">
        <f t="shared" si="12"/>
        <v>184346.40478512351</v>
      </c>
      <c r="D139" s="9">
        <f t="shared" si="13"/>
        <v>7572.5952148764918</v>
      </c>
      <c r="E139" s="5">
        <f t="shared" si="14"/>
        <v>7572.5952148764918</v>
      </c>
      <c r="F139" s="9">
        <f t="shared" si="15"/>
        <v>57344198.288370341</v>
      </c>
      <c r="G139" s="8">
        <f t="shared" si="16"/>
        <v>3.9457246103181506E-2</v>
      </c>
    </row>
    <row r="140" spans="1:7" ht="15.75" customHeight="1" x14ac:dyDescent="0.25">
      <c r="A140" s="1" t="s">
        <v>140</v>
      </c>
      <c r="B140" s="4">
        <v>183087</v>
      </c>
      <c r="C140">
        <f t="shared" si="12"/>
        <v>189647.22143553704</v>
      </c>
      <c r="D140" s="9">
        <f t="shared" si="13"/>
        <v>-6560.2214355370379</v>
      </c>
      <c r="E140" s="5">
        <f t="shared" si="14"/>
        <v>6560.2214355370379</v>
      </c>
      <c r="F140" s="9">
        <f t="shared" si="15"/>
        <v>43036505.283279635</v>
      </c>
      <c r="G140" s="8">
        <f t="shared" si="16"/>
        <v>3.5831170075084733E-2</v>
      </c>
    </row>
    <row r="141" spans="1:7" ht="15.75" customHeight="1" x14ac:dyDescent="0.25">
      <c r="A141" s="1" t="s">
        <v>141</v>
      </c>
      <c r="B141" s="4">
        <v>168406</v>
      </c>
      <c r="C141">
        <f t="shared" si="12"/>
        <v>185055.0664306611</v>
      </c>
      <c r="D141" s="9">
        <f t="shared" si="13"/>
        <v>-16649.0664306611</v>
      </c>
      <c r="E141" s="5">
        <f t="shared" si="14"/>
        <v>16649.0664306611</v>
      </c>
      <c r="F141" s="9">
        <f t="shared" si="15"/>
        <v>277191413.01256633</v>
      </c>
      <c r="G141" s="8">
        <f t="shared" si="16"/>
        <v>9.8862667782983388E-2</v>
      </c>
    </row>
    <row r="142" spans="1:7" ht="15.75" customHeight="1" x14ac:dyDescent="0.25">
      <c r="A142" s="1" t="s">
        <v>142</v>
      </c>
      <c r="B142" s="4">
        <v>161926</v>
      </c>
      <c r="C142">
        <f t="shared" si="12"/>
        <v>173400.71992919833</v>
      </c>
      <c r="D142" s="9">
        <f t="shared" si="13"/>
        <v>-11474.719929198327</v>
      </c>
      <c r="E142" s="5">
        <f t="shared" si="14"/>
        <v>11474.719929198327</v>
      </c>
      <c r="F142" s="9">
        <f t="shared" si="15"/>
        <v>131669197.45354126</v>
      </c>
      <c r="G142" s="8">
        <f t="shared" si="16"/>
        <v>7.0863974464868681E-2</v>
      </c>
    </row>
    <row r="143" spans="1:7" ht="15.75" customHeight="1" x14ac:dyDescent="0.25">
      <c r="A143" s="1" t="s">
        <v>143</v>
      </c>
      <c r="B143" s="4">
        <v>164494</v>
      </c>
      <c r="C143">
        <f t="shared" si="12"/>
        <v>165368.4159787595</v>
      </c>
      <c r="D143" s="9">
        <f t="shared" si="13"/>
        <v>-874.4159787594981</v>
      </c>
      <c r="E143" s="5">
        <f t="shared" si="14"/>
        <v>874.4159787594981</v>
      </c>
      <c r="F143" s="9">
        <f t="shared" si="15"/>
        <v>764603.30390993098</v>
      </c>
      <c r="G143" s="8">
        <f t="shared" si="16"/>
        <v>5.3157925441626938E-3</v>
      </c>
    </row>
    <row r="144" spans="1:7" ht="15.75" customHeight="1" x14ac:dyDescent="0.25">
      <c r="A144" s="1" t="s">
        <v>144</v>
      </c>
      <c r="B144" s="4">
        <v>168655</v>
      </c>
      <c r="C144">
        <f t="shared" si="12"/>
        <v>164756.32479362783</v>
      </c>
      <c r="D144" s="9">
        <f t="shared" si="13"/>
        <v>3898.6752063721651</v>
      </c>
      <c r="E144" s="5">
        <f t="shared" si="14"/>
        <v>3898.6752063721651</v>
      </c>
      <c r="F144" s="9">
        <f t="shared" si="15"/>
        <v>15199668.364781044</v>
      </c>
      <c r="G144" s="8">
        <f t="shared" si="16"/>
        <v>2.3116274088358868E-2</v>
      </c>
    </row>
    <row r="145" spans="1:7" ht="15.75" customHeight="1" x14ac:dyDescent="0.25">
      <c r="A145" s="1" t="s">
        <v>145</v>
      </c>
      <c r="B145" s="4">
        <v>178597</v>
      </c>
      <c r="C145">
        <f t="shared" si="12"/>
        <v>167485.39743808834</v>
      </c>
      <c r="D145" s="9">
        <f t="shared" si="13"/>
        <v>11111.602561911655</v>
      </c>
      <c r="E145" s="5">
        <f t="shared" si="14"/>
        <v>11111.602561911655</v>
      </c>
      <c r="F145" s="9">
        <f t="shared" si="15"/>
        <v>123467711.49388166</v>
      </c>
      <c r="G145" s="8">
        <f t="shared" si="16"/>
        <v>6.2216065006196385E-2</v>
      </c>
    </row>
    <row r="146" spans="1:7" ht="15.75" customHeight="1" x14ac:dyDescent="0.25">
      <c r="A146" s="1" t="s">
        <v>146</v>
      </c>
      <c r="B146" s="4">
        <v>181197</v>
      </c>
      <c r="C146">
        <f t="shared" si="12"/>
        <v>175263.5192314265</v>
      </c>
      <c r="D146" s="9">
        <f t="shared" si="13"/>
        <v>5933.4807685734995</v>
      </c>
      <c r="E146" s="5">
        <f t="shared" si="14"/>
        <v>5933.4807685734995</v>
      </c>
      <c r="F146" s="9">
        <f t="shared" si="15"/>
        <v>35206194.031031564</v>
      </c>
      <c r="G146" s="8">
        <f t="shared" si="16"/>
        <v>3.2746021007927832E-2</v>
      </c>
    </row>
    <row r="147" spans="1:7" ht="15.75" customHeight="1" x14ac:dyDescent="0.25">
      <c r="A147" s="1" t="s">
        <v>147</v>
      </c>
      <c r="B147" s="4">
        <v>156503</v>
      </c>
      <c r="C147">
        <f t="shared" si="12"/>
        <v>179416.95576942794</v>
      </c>
      <c r="D147" s="9">
        <f t="shared" si="13"/>
        <v>-22913.955769427936</v>
      </c>
      <c r="E147" s="5">
        <f t="shared" si="14"/>
        <v>22913.955769427936</v>
      </c>
      <c r="F147" s="9">
        <f t="shared" si="15"/>
        <v>525049369.00329977</v>
      </c>
      <c r="G147" s="8">
        <f t="shared" si="16"/>
        <v>0.14641224621526702</v>
      </c>
    </row>
    <row r="148" spans="1:7" ht="15.75" customHeight="1" x14ac:dyDescent="0.25">
      <c r="A148" s="1" t="s">
        <v>148</v>
      </c>
      <c r="B148" s="4">
        <v>180396</v>
      </c>
      <c r="C148">
        <f t="shared" si="12"/>
        <v>163377.18673082837</v>
      </c>
      <c r="D148" s="9">
        <f t="shared" si="13"/>
        <v>17018.813269171631</v>
      </c>
      <c r="E148" s="5">
        <f t="shared" si="14"/>
        <v>17018.813269171631</v>
      </c>
      <c r="F148" s="9">
        <f t="shared" si="15"/>
        <v>289640005.09093237</v>
      </c>
      <c r="G148" s="8">
        <f t="shared" si="16"/>
        <v>9.434141150120641E-2</v>
      </c>
    </row>
    <row r="149" spans="1:7" ht="15.75" customHeight="1" x14ac:dyDescent="0.25">
      <c r="A149" s="1" t="s">
        <v>149</v>
      </c>
      <c r="B149" s="4">
        <v>174563</v>
      </c>
      <c r="C149">
        <f t="shared" si="12"/>
        <v>175290.35601924852</v>
      </c>
      <c r="D149" s="9">
        <f t="shared" si="13"/>
        <v>-727.35601924851653</v>
      </c>
      <c r="E149" s="5">
        <f t="shared" si="14"/>
        <v>727.35601924851653</v>
      </c>
      <c r="F149" s="9">
        <f t="shared" si="15"/>
        <v>529046.77873704839</v>
      </c>
      <c r="G149" s="8">
        <f t="shared" si="16"/>
        <v>4.166725017606919E-3</v>
      </c>
    </row>
    <row r="150" spans="1:7" ht="15.75" customHeight="1" x14ac:dyDescent="0.25">
      <c r="A150" s="1" t="s">
        <v>150</v>
      </c>
      <c r="B150" s="4">
        <v>180654</v>
      </c>
      <c r="C150">
        <f t="shared" si="12"/>
        <v>174781.20680577453</v>
      </c>
      <c r="D150" s="9">
        <f t="shared" si="13"/>
        <v>5872.7931942254654</v>
      </c>
      <c r="E150" s="5">
        <f t="shared" si="14"/>
        <v>5872.7931942254654</v>
      </c>
      <c r="F150" s="9">
        <f t="shared" si="15"/>
        <v>34489699.902140945</v>
      </c>
      <c r="G150" s="8">
        <f t="shared" si="16"/>
        <v>3.2508514587141525E-2</v>
      </c>
    </row>
    <row r="151" spans="1:7" ht="15.75" customHeight="1" x14ac:dyDescent="0.25">
      <c r="A151" s="1" t="s">
        <v>151</v>
      </c>
      <c r="B151" s="4">
        <v>198207</v>
      </c>
      <c r="C151">
        <f t="shared" si="12"/>
        <v>178892.16204173234</v>
      </c>
      <c r="D151" s="9">
        <f t="shared" si="13"/>
        <v>19314.837958267657</v>
      </c>
      <c r="E151" s="5">
        <f t="shared" si="14"/>
        <v>19314.837958267657</v>
      </c>
      <c r="F151" s="9">
        <f t="shared" si="15"/>
        <v>373062965.35413712</v>
      </c>
      <c r="G151" s="8">
        <f t="shared" si="16"/>
        <v>9.7447809402632896E-2</v>
      </c>
    </row>
    <row r="152" spans="1:7" ht="15.75" customHeight="1" x14ac:dyDescent="0.25">
      <c r="A152" s="1" t="s">
        <v>152</v>
      </c>
      <c r="B152" s="4">
        <v>198342</v>
      </c>
      <c r="C152">
        <f t="shared" si="12"/>
        <v>192412.54861251969</v>
      </c>
      <c r="D152" s="9">
        <f t="shared" si="13"/>
        <v>5929.4513874803088</v>
      </c>
      <c r="E152" s="5">
        <f t="shared" si="14"/>
        <v>5929.4513874803088</v>
      </c>
      <c r="F152" s="9">
        <f t="shared" si="15"/>
        <v>35158393.75649216</v>
      </c>
      <c r="G152" s="8">
        <f t="shared" si="16"/>
        <v>2.9895087210375558E-2</v>
      </c>
    </row>
    <row r="153" spans="1:7" ht="15.75" customHeight="1" x14ac:dyDescent="0.25">
      <c r="A153" s="1" t="s">
        <v>153</v>
      </c>
      <c r="B153" s="4">
        <v>193331</v>
      </c>
      <c r="C153">
        <f t="shared" si="12"/>
        <v>196563.16458375589</v>
      </c>
      <c r="D153" s="9">
        <f t="shared" si="13"/>
        <v>-3232.1645837558899</v>
      </c>
      <c r="E153" s="5">
        <f t="shared" si="14"/>
        <v>3232.1645837558899</v>
      </c>
      <c r="F153" s="9">
        <f t="shared" si="15"/>
        <v>10446887.896485886</v>
      </c>
      <c r="G153" s="8">
        <f t="shared" si="16"/>
        <v>1.6718294447118622E-2</v>
      </c>
    </row>
    <row r="154" spans="1:7" ht="15.75" customHeight="1" x14ac:dyDescent="0.25">
      <c r="A154" s="1" t="s">
        <v>154</v>
      </c>
      <c r="B154" s="4">
        <v>195755</v>
      </c>
      <c r="C154">
        <f t="shared" si="12"/>
        <v>194300.64937512676</v>
      </c>
      <c r="D154" s="9">
        <f t="shared" si="13"/>
        <v>1454.3506248732447</v>
      </c>
      <c r="E154" s="5">
        <f t="shared" si="14"/>
        <v>1454.3506248732447</v>
      </c>
      <c r="F154" s="9">
        <f t="shared" si="15"/>
        <v>2115135.740069197</v>
      </c>
      <c r="G154" s="8">
        <f t="shared" si="16"/>
        <v>7.4294430531697516E-3</v>
      </c>
    </row>
    <row r="155" spans="1:7" ht="15.75" customHeight="1" x14ac:dyDescent="0.25">
      <c r="A155" s="1" t="s">
        <v>155</v>
      </c>
      <c r="B155" s="4">
        <v>185112</v>
      </c>
      <c r="C155">
        <f t="shared" si="12"/>
        <v>195318.69481253801</v>
      </c>
      <c r="D155" s="9">
        <f t="shared" si="13"/>
        <v>-10206.694812538015</v>
      </c>
      <c r="E155" s="5">
        <f t="shared" si="14"/>
        <v>10206.694812538015</v>
      </c>
      <c r="F155" s="9">
        <f t="shared" si="15"/>
        <v>104176618.99629043</v>
      </c>
      <c r="G155" s="8">
        <f t="shared" si="16"/>
        <v>5.5137942502582304E-2</v>
      </c>
    </row>
    <row r="156" spans="1:7" ht="15.75" customHeight="1" x14ac:dyDescent="0.25">
      <c r="A156" s="1" t="s">
        <v>156</v>
      </c>
      <c r="B156" s="4">
        <v>190010</v>
      </c>
      <c r="C156">
        <f t="shared" si="12"/>
        <v>188174.00844376138</v>
      </c>
      <c r="D156" s="9">
        <f t="shared" si="13"/>
        <v>1835.9915562386159</v>
      </c>
      <c r="E156" s="5">
        <f t="shared" si="14"/>
        <v>1835.9915562386159</v>
      </c>
      <c r="F156" s="9">
        <f t="shared" si="15"/>
        <v>3370864.9945794945</v>
      </c>
      <c r="G156" s="8">
        <f t="shared" si="16"/>
        <v>9.6626048957350451E-3</v>
      </c>
    </row>
    <row r="157" spans="1:7" ht="15.75" customHeight="1" x14ac:dyDescent="0.25">
      <c r="A157" s="1" t="s">
        <v>157</v>
      </c>
      <c r="B157" s="4">
        <v>199289</v>
      </c>
      <c r="C157">
        <f t="shared" si="12"/>
        <v>189459.20253312841</v>
      </c>
      <c r="D157" s="9">
        <f t="shared" si="13"/>
        <v>9829.7974668715906</v>
      </c>
      <c r="E157" s="5">
        <f t="shared" si="14"/>
        <v>9829.7974668715906</v>
      </c>
      <c r="F157" s="9">
        <f t="shared" si="15"/>
        <v>96624918.239715144</v>
      </c>
      <c r="G157" s="8">
        <f t="shared" si="16"/>
        <v>4.9324335346514814E-2</v>
      </c>
    </row>
    <row r="158" spans="1:7" ht="15.75" customHeight="1" x14ac:dyDescent="0.25">
      <c r="A158" s="1" t="s">
        <v>158</v>
      </c>
      <c r="B158" s="4">
        <v>197873</v>
      </c>
      <c r="C158">
        <f t="shared" si="12"/>
        <v>196340.0607599385</v>
      </c>
      <c r="D158" s="9">
        <f t="shared" si="13"/>
        <v>1532.9392400615034</v>
      </c>
      <c r="E158" s="5">
        <f t="shared" si="14"/>
        <v>1532.9392400615034</v>
      </c>
      <c r="F158" s="9">
        <f t="shared" si="15"/>
        <v>2349902.7137203394</v>
      </c>
      <c r="G158" s="8">
        <f t="shared" si="16"/>
        <v>7.7470864648613172E-3</v>
      </c>
    </row>
    <row r="159" spans="1:7" ht="15.75" customHeight="1" x14ac:dyDescent="0.25">
      <c r="A159" s="1" t="s">
        <v>159</v>
      </c>
      <c r="B159" s="4">
        <v>172325</v>
      </c>
      <c r="C159">
        <f t="shared" si="12"/>
        <v>197413.11822798153</v>
      </c>
      <c r="D159" s="9">
        <f t="shared" si="13"/>
        <v>-25088.118227981526</v>
      </c>
      <c r="E159" s="5">
        <f t="shared" si="14"/>
        <v>25088.118227981526</v>
      </c>
      <c r="F159" s="9">
        <f t="shared" si="15"/>
        <v>629413676.22117889</v>
      </c>
      <c r="G159" s="8">
        <f t="shared" si="16"/>
        <v>0.14558606254450326</v>
      </c>
    </row>
    <row r="160" spans="1:7" ht="15.75" customHeight="1" x14ac:dyDescent="0.25">
      <c r="A160" s="1" t="s">
        <v>160</v>
      </c>
      <c r="B160" s="4">
        <v>198883</v>
      </c>
      <c r="C160">
        <f t="shared" si="12"/>
        <v>179851.43546839443</v>
      </c>
      <c r="D160" s="9">
        <f t="shared" si="13"/>
        <v>19031.564531605574</v>
      </c>
      <c r="E160" s="5">
        <f t="shared" si="14"/>
        <v>19031.564531605574</v>
      </c>
      <c r="F160" s="9">
        <f t="shared" si="15"/>
        <v>362200448.52066731</v>
      </c>
      <c r="G160" s="8">
        <f t="shared" si="16"/>
        <v>9.5692263952200915E-2</v>
      </c>
    </row>
    <row r="161" spans="1:7" ht="15.75" customHeight="1" x14ac:dyDescent="0.25">
      <c r="A161" s="1" t="s">
        <v>161</v>
      </c>
      <c r="B161" s="4">
        <v>181770</v>
      </c>
      <c r="C161">
        <f t="shared" si="12"/>
        <v>193173.53064051829</v>
      </c>
      <c r="D161" s="9">
        <f t="shared" si="13"/>
        <v>-11403.530640518293</v>
      </c>
      <c r="E161" s="5">
        <f t="shared" si="14"/>
        <v>11403.530640518293</v>
      </c>
      <c r="F161" s="9">
        <f t="shared" si="15"/>
        <v>130040511.06923954</v>
      </c>
      <c r="G161" s="8">
        <f t="shared" si="16"/>
        <v>6.2736043574397826E-2</v>
      </c>
    </row>
    <row r="162" spans="1:7" ht="15.75" customHeight="1" x14ac:dyDescent="0.25">
      <c r="A162" s="1" t="s">
        <v>162</v>
      </c>
      <c r="B162" s="4">
        <v>191050</v>
      </c>
      <c r="C162">
        <f t="shared" si="12"/>
        <v>185191.05919215549</v>
      </c>
      <c r="D162" s="9">
        <f t="shared" si="13"/>
        <v>5858.9408078445122</v>
      </c>
      <c r="E162" s="5">
        <f t="shared" si="14"/>
        <v>5858.9408078445122</v>
      </c>
      <c r="F162" s="9">
        <f t="shared" si="15"/>
        <v>34327187.389825702</v>
      </c>
      <c r="G162" s="8">
        <f t="shared" si="16"/>
        <v>3.0667054738783103E-2</v>
      </c>
    </row>
    <row r="163" spans="1:7" ht="15.75" customHeight="1" x14ac:dyDescent="0.25">
      <c r="A163" s="1" t="s">
        <v>163</v>
      </c>
      <c r="B163" s="4">
        <v>194195</v>
      </c>
      <c r="C163">
        <f t="shared" si="12"/>
        <v>189292.31775764664</v>
      </c>
      <c r="D163" s="9">
        <f t="shared" si="13"/>
        <v>4902.6822423533595</v>
      </c>
      <c r="E163" s="5">
        <f t="shared" si="14"/>
        <v>4902.6822423533595</v>
      </c>
      <c r="F163" s="9">
        <f t="shared" si="15"/>
        <v>24036293.169486966</v>
      </c>
      <c r="G163" s="8">
        <f t="shared" si="16"/>
        <v>2.524618163368449E-2</v>
      </c>
    </row>
    <row r="164" spans="1:7" ht="15.75" customHeight="1" x14ac:dyDescent="0.25">
      <c r="A164" s="1" t="s">
        <v>164</v>
      </c>
      <c r="B164" s="4">
        <v>204719</v>
      </c>
      <c r="C164">
        <f t="shared" si="12"/>
        <v>192724.195327294</v>
      </c>
      <c r="D164" s="9">
        <f t="shared" si="13"/>
        <v>11994.804672705999</v>
      </c>
      <c r="E164" s="5">
        <f t="shared" si="14"/>
        <v>11994.804672705999</v>
      </c>
      <c r="F164" s="9">
        <f t="shared" si="15"/>
        <v>143875339.13636968</v>
      </c>
      <c r="G164" s="8">
        <f t="shared" si="16"/>
        <v>5.8591555608937126E-2</v>
      </c>
    </row>
    <row r="165" spans="1:7" ht="15.75" customHeight="1" x14ac:dyDescent="0.25">
      <c r="A165" s="1" t="s">
        <v>165</v>
      </c>
      <c r="B165" s="4">
        <v>196232</v>
      </c>
      <c r="C165">
        <f t="shared" si="12"/>
        <v>201120.55859818819</v>
      </c>
      <c r="D165" s="9">
        <f t="shared" si="13"/>
        <v>-4888.5585981881886</v>
      </c>
      <c r="E165" s="5">
        <f t="shared" si="14"/>
        <v>4888.5585981881886</v>
      </c>
      <c r="F165" s="9">
        <f t="shared" si="15"/>
        <v>23898005.167919669</v>
      </c>
      <c r="G165" s="8">
        <f t="shared" si="16"/>
        <v>2.4912137664540892E-2</v>
      </c>
    </row>
    <row r="166" spans="1:7" ht="15.75" customHeight="1" x14ac:dyDescent="0.25">
      <c r="A166" s="1" t="s">
        <v>166</v>
      </c>
      <c r="B166" s="4">
        <v>188048</v>
      </c>
      <c r="C166">
        <f t="shared" si="12"/>
        <v>197698.56757945643</v>
      </c>
      <c r="D166" s="9">
        <f t="shared" si="13"/>
        <v>-9650.5675794564304</v>
      </c>
      <c r="E166" s="5">
        <f t="shared" si="14"/>
        <v>9650.5675794564304</v>
      </c>
      <c r="F166" s="9">
        <f t="shared" si="15"/>
        <v>93133454.605655551</v>
      </c>
      <c r="G166" s="8">
        <f t="shared" si="16"/>
        <v>5.1319703370716147E-2</v>
      </c>
    </row>
    <row r="167" spans="1:7" ht="15.75" customHeight="1" x14ac:dyDescent="0.25">
      <c r="A167" s="1" t="s">
        <v>167</v>
      </c>
      <c r="B167" s="4">
        <v>193347</v>
      </c>
      <c r="C167">
        <f t="shared" si="12"/>
        <v>190943.17027383693</v>
      </c>
      <c r="D167" s="9">
        <f t="shared" si="13"/>
        <v>2403.8297261630651</v>
      </c>
      <c r="E167" s="5">
        <f t="shared" si="14"/>
        <v>2403.8297261630651</v>
      </c>
      <c r="F167" s="9">
        <f t="shared" si="15"/>
        <v>5778397.3523851959</v>
      </c>
      <c r="G167" s="8">
        <f t="shared" si="16"/>
        <v>1.2432723166964395E-2</v>
      </c>
    </row>
    <row r="168" spans="1:7" ht="15.75" customHeight="1" x14ac:dyDescent="0.25">
      <c r="A168" s="1" t="s">
        <v>168</v>
      </c>
      <c r="B168" s="4">
        <v>187292</v>
      </c>
      <c r="C168">
        <f t="shared" si="12"/>
        <v>192625.85108215106</v>
      </c>
      <c r="D168" s="9">
        <f t="shared" si="13"/>
        <v>-5333.8510821510572</v>
      </c>
      <c r="E168" s="5">
        <f t="shared" si="14"/>
        <v>5333.8510821510572</v>
      </c>
      <c r="F168" s="9">
        <f t="shared" si="15"/>
        <v>28449967.366564006</v>
      </c>
      <c r="G168" s="8">
        <f t="shared" si="16"/>
        <v>2.8478798251666153E-2</v>
      </c>
    </row>
    <row r="169" spans="1:7" ht="15.75" customHeight="1" x14ac:dyDescent="0.25">
      <c r="A169" s="1"/>
    </row>
    <row r="170" spans="1:7" ht="15.75" customHeight="1" x14ac:dyDescent="0.25">
      <c r="A170" s="1"/>
    </row>
    <row r="171" spans="1:7" ht="15.75" customHeight="1" x14ac:dyDescent="0.25">
      <c r="A171" s="1"/>
    </row>
    <row r="172" spans="1:7" ht="15.75" customHeight="1" x14ac:dyDescent="0.25">
      <c r="A172" s="1"/>
    </row>
    <row r="173" spans="1:7" ht="15.75" customHeight="1" x14ac:dyDescent="0.25">
      <c r="A173" s="1"/>
    </row>
    <row r="174" spans="1:7" ht="15.75" customHeight="1" x14ac:dyDescent="0.25">
      <c r="A174" s="1"/>
    </row>
    <row r="175" spans="1:7" ht="15.75" customHeight="1" x14ac:dyDescent="0.25">
      <c r="A175" s="1"/>
    </row>
    <row r="176" spans="1:7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E6CB-4EDC-4A18-B4E4-ADA722B5736F}">
  <dimension ref="A1:U1000"/>
  <sheetViews>
    <sheetView tabSelected="1" topLeftCell="H7" zoomScale="78" zoomScaleNormal="78" workbookViewId="0">
      <selection activeCell="O8" sqref="O8"/>
    </sheetView>
  </sheetViews>
  <sheetFormatPr defaultColWidth="14.42578125" defaultRowHeight="15" customHeight="1" x14ac:dyDescent="0.25"/>
  <cols>
    <col min="2" max="3" width="17.85546875" customWidth="1"/>
    <col min="4" max="4" width="42.28515625" customWidth="1"/>
    <col min="5" max="7" width="17.42578125" customWidth="1"/>
    <col min="8" max="8" width="14.5703125" customWidth="1"/>
    <col min="9" max="9" width="16.85546875" customWidth="1"/>
    <col min="10" max="10" width="21.85546875" customWidth="1"/>
    <col min="11" max="11" width="17.85546875" customWidth="1"/>
    <col min="12" max="12" width="12.85546875" customWidth="1"/>
    <col min="13" max="13" width="10.85546875" customWidth="1"/>
    <col min="14" max="14" width="30.28515625" customWidth="1"/>
    <col min="15" max="15" width="22.42578125" customWidth="1"/>
    <col min="16" max="16" width="23.140625" customWidth="1"/>
    <col min="17" max="18" width="8.7109375" customWidth="1"/>
    <col min="19" max="19" width="11.85546875" customWidth="1"/>
    <col min="20" max="20" width="20" customWidth="1"/>
    <col min="21" max="21" width="14.42578125" customWidth="1"/>
    <col min="22" max="30" width="8.7109375" customWidth="1"/>
  </cols>
  <sheetData>
    <row r="1" spans="1:21" x14ac:dyDescent="0.25">
      <c r="A1" s="3" t="s">
        <v>194</v>
      </c>
      <c r="B1" s="18" t="s">
        <v>0</v>
      </c>
      <c r="C1" s="18" t="s">
        <v>213</v>
      </c>
      <c r="D1" s="19" t="s">
        <v>1</v>
      </c>
      <c r="E1" s="19" t="s">
        <v>169</v>
      </c>
      <c r="F1" s="19" t="s">
        <v>214</v>
      </c>
      <c r="G1" s="19" t="s">
        <v>216</v>
      </c>
      <c r="H1" s="19" t="s">
        <v>170</v>
      </c>
      <c r="I1" s="19" t="s">
        <v>171</v>
      </c>
      <c r="J1" s="19" t="s">
        <v>172</v>
      </c>
      <c r="K1" s="19" t="s">
        <v>173</v>
      </c>
      <c r="L1" s="19"/>
      <c r="N1" s="3" t="s">
        <v>195</v>
      </c>
      <c r="O1" s="3" t="s">
        <v>196</v>
      </c>
      <c r="R1" t="s">
        <v>213</v>
      </c>
      <c r="S1" s="3" t="s">
        <v>217</v>
      </c>
      <c r="T1" s="3" t="s">
        <v>218</v>
      </c>
      <c r="U1" s="3" t="s">
        <v>215</v>
      </c>
    </row>
    <row r="2" spans="1:21" x14ac:dyDescent="0.25">
      <c r="A2">
        <v>1</v>
      </c>
      <c r="B2" s="1" t="s">
        <v>2</v>
      </c>
      <c r="C2" s="29">
        <f>VALUE(TRIM(RIGHT(B2,2)))</f>
        <v>1</v>
      </c>
      <c r="D2" s="22">
        <v>317275</v>
      </c>
      <c r="E2" s="9">
        <f t="shared" ref="E2:E33" si="0">$O$2*A2+$N$2</f>
        <v>287617.39563729684</v>
      </c>
      <c r="F2" s="15">
        <f>VLOOKUP(C2,R1:$U$168,4,FALSE)</f>
        <v>1.0135666693663929</v>
      </c>
      <c r="G2" s="9">
        <f>E2*F2</f>
        <v>291519.4057479311</v>
      </c>
      <c r="H2" s="24">
        <f>D2-G2</f>
        <v>25755.594252068899</v>
      </c>
      <c r="I2" s="24">
        <f>ABS(H2)</f>
        <v>25755.594252068899</v>
      </c>
      <c r="J2" s="24">
        <f>I2^2</f>
        <v>663350635.27720451</v>
      </c>
      <c r="K2" s="8">
        <f t="shared" ref="K2:K33" si="1">I2/D2</f>
        <v>8.1177509265050504E-2</v>
      </c>
      <c r="L2" s="19"/>
      <c r="N2" s="5">
        <f>INTERCEPT(D2:D168,A2:A168)</f>
        <v>288262.63198903401</v>
      </c>
      <c r="O2" s="16">
        <f>SLOPE(D2:D168,A2:A168)</f>
        <v>-645.23635173714524</v>
      </c>
      <c r="R2">
        <v>1</v>
      </c>
      <c r="S2" s="16">
        <f>AVERAGEIF(C2:C168,R2,D2:D168)</f>
        <v>237238.23076923078</v>
      </c>
      <c r="T2" s="9">
        <f>AVERAGE(D2:D168)</f>
        <v>234062.77844311378</v>
      </c>
      <c r="U2" s="17">
        <f>S2/T2</f>
        <v>1.0135666693663929</v>
      </c>
    </row>
    <row r="3" spans="1:21" x14ac:dyDescent="0.25">
      <c r="A3">
        <v>2</v>
      </c>
      <c r="B3" s="1" t="s">
        <v>3</v>
      </c>
      <c r="C3" s="29">
        <f t="shared" ref="C3:C66" si="2">VALUE(TRIM(RIGHT(B3,2)))</f>
        <v>2</v>
      </c>
      <c r="D3" s="4">
        <v>262339</v>
      </c>
      <c r="E3" s="9">
        <f t="shared" si="0"/>
        <v>286972.15928555973</v>
      </c>
      <c r="F3" s="15">
        <f>VLOOKUP(C3,R2:$U$168,4,FALSE)</f>
        <v>0.95751967156072715</v>
      </c>
      <c r="G3" s="9">
        <f t="shared" ref="G3:G66" si="3">E3*F3</f>
        <v>274781.48770618183</v>
      </c>
      <c r="H3" s="24">
        <f t="shared" ref="H3:H66" si="4">D3-G3</f>
        <v>-12442.487706181826</v>
      </c>
      <c r="I3" s="24">
        <f t="shared" ref="I3:I66" si="5">ABS(H3)</f>
        <v>12442.487706181826</v>
      </c>
      <c r="J3" s="24">
        <f t="shared" ref="J3:J66" si="6">I3^2</f>
        <v>154815500.31848589</v>
      </c>
      <c r="K3" s="8">
        <f t="shared" si="1"/>
        <v>4.7429042979434344E-2</v>
      </c>
      <c r="R3">
        <v>2</v>
      </c>
      <c r="S3" s="16">
        <f t="shared" ref="S3:S66" si="7">AVERAGEIF(C3:C169,R3,D3:D169)</f>
        <v>223639.73076923078</v>
      </c>
      <c r="T3" s="9">
        <f t="shared" ref="T3:T66" si="8">AVERAGE(D3:D169)</f>
        <v>233561.5</v>
      </c>
      <c r="U3" s="17">
        <f t="shared" ref="U3:U66" si="9">S3/T3</f>
        <v>0.95751967156072715</v>
      </c>
    </row>
    <row r="4" spans="1:21" x14ac:dyDescent="0.25">
      <c r="A4">
        <v>3</v>
      </c>
      <c r="B4" s="1" t="s">
        <v>4</v>
      </c>
      <c r="C4" s="29">
        <f t="shared" si="2"/>
        <v>3</v>
      </c>
      <c r="D4" s="4">
        <v>303897</v>
      </c>
      <c r="E4" s="9">
        <f t="shared" si="0"/>
        <v>286326.92293382256</v>
      </c>
      <c r="F4" s="15">
        <f>VLOOKUP(C4,R3:$U$168,4,FALSE)</f>
        <v>1.0348678017001574</v>
      </c>
      <c r="G4" s="9">
        <f t="shared" si="3"/>
        <v>296310.51330409531</v>
      </c>
      <c r="H4" s="24">
        <f t="shared" si="4"/>
        <v>7586.4866959046922</v>
      </c>
      <c r="I4" s="24">
        <f t="shared" si="5"/>
        <v>7586.4866959046922</v>
      </c>
      <c r="J4" s="24">
        <f t="shared" si="6"/>
        <v>57554780.387138896</v>
      </c>
      <c r="K4" s="8">
        <f t="shared" si="1"/>
        <v>2.4964006541376493E-2</v>
      </c>
      <c r="R4">
        <v>3</v>
      </c>
      <c r="S4" s="16">
        <f t="shared" si="7"/>
        <v>241524.78571428571</v>
      </c>
      <c r="T4" s="9">
        <f t="shared" si="8"/>
        <v>233387.09090909091</v>
      </c>
      <c r="U4" s="17">
        <f t="shared" si="9"/>
        <v>1.0348678017001574</v>
      </c>
    </row>
    <row r="5" spans="1:21" x14ac:dyDescent="0.25">
      <c r="A5">
        <v>4</v>
      </c>
      <c r="B5" s="1" t="s">
        <v>5</v>
      </c>
      <c r="C5" s="29">
        <f t="shared" si="2"/>
        <v>4</v>
      </c>
      <c r="D5" s="4">
        <v>285934</v>
      </c>
      <c r="E5" s="9">
        <f t="shared" si="0"/>
        <v>285681.68658208544</v>
      </c>
      <c r="F5" s="15">
        <f>VLOOKUP(C5,R4:$U$168,4,FALSE)</f>
        <v>0.99388571370389023</v>
      </c>
      <c r="G5" s="9">
        <f t="shared" si="3"/>
        <v>283934.94696076709</v>
      </c>
      <c r="H5" s="24">
        <f t="shared" si="4"/>
        <v>1999.0530392329092</v>
      </c>
      <c r="I5" s="24">
        <f t="shared" si="5"/>
        <v>1999.0530392329092</v>
      </c>
      <c r="J5" s="24">
        <f t="shared" si="6"/>
        <v>3996213.0536663313</v>
      </c>
      <c r="K5" s="8">
        <f t="shared" si="1"/>
        <v>6.991309320447758E-3</v>
      </c>
      <c r="M5" s="9"/>
      <c r="N5" s="3" t="s">
        <v>179</v>
      </c>
      <c r="R5">
        <v>4</v>
      </c>
      <c r="S5" s="16">
        <f t="shared" si="7"/>
        <v>231532.78571428571</v>
      </c>
      <c r="T5" s="9">
        <f t="shared" si="8"/>
        <v>232957.15243902439</v>
      </c>
      <c r="U5" s="17">
        <f t="shared" si="9"/>
        <v>0.99388571370389023</v>
      </c>
    </row>
    <row r="6" spans="1:21" x14ac:dyDescent="0.25">
      <c r="A6">
        <v>5</v>
      </c>
      <c r="B6" s="1" t="s">
        <v>6</v>
      </c>
      <c r="C6" s="29">
        <f t="shared" si="2"/>
        <v>5</v>
      </c>
      <c r="D6" s="4">
        <v>281147</v>
      </c>
      <c r="E6" s="9">
        <f t="shared" si="0"/>
        <v>285036.45023034827</v>
      </c>
      <c r="F6" s="15">
        <f>VLOOKUP(C6,R5:$U$168,4,FALSE)</f>
        <v>1.0359153861618546</v>
      </c>
      <c r="G6" s="9">
        <f t="shared" si="3"/>
        <v>295273.64441057551</v>
      </c>
      <c r="H6" s="24">
        <f t="shared" si="4"/>
        <v>-14126.644410575507</v>
      </c>
      <c r="I6" s="24">
        <f t="shared" si="5"/>
        <v>14126.644410575507</v>
      </c>
      <c r="J6" s="24">
        <f t="shared" si="6"/>
        <v>199562082.30284423</v>
      </c>
      <c r="K6" s="8">
        <f t="shared" si="1"/>
        <v>5.0246470389424418E-2</v>
      </c>
      <c r="M6" s="3" t="s">
        <v>180</v>
      </c>
      <c r="N6" s="3" t="s">
        <v>183</v>
      </c>
      <c r="O6" s="9">
        <f>AVERAGE(I2:I168)</f>
        <v>13944.556884839492</v>
      </c>
      <c r="P6" s="10" t="s">
        <v>184</v>
      </c>
      <c r="R6">
        <v>5</v>
      </c>
      <c r="S6" s="16">
        <f t="shared" si="7"/>
        <v>240987.21428571429</v>
      </c>
      <c r="T6" s="9">
        <f t="shared" si="8"/>
        <v>232632.14110429448</v>
      </c>
      <c r="U6" s="17">
        <f t="shared" si="9"/>
        <v>1.0359153861618546</v>
      </c>
    </row>
    <row r="7" spans="1:21" x14ac:dyDescent="0.25">
      <c r="A7">
        <v>6</v>
      </c>
      <c r="B7" s="1" t="s">
        <v>7</v>
      </c>
      <c r="C7" s="29">
        <f t="shared" si="2"/>
        <v>6</v>
      </c>
      <c r="D7" s="4">
        <v>284093</v>
      </c>
      <c r="E7" s="9">
        <f t="shared" si="0"/>
        <v>284391.21387861116</v>
      </c>
      <c r="F7" s="15">
        <f>VLOOKUP(C7,R6:$U$168,4,FALSE)</f>
        <v>1.0258390780379367</v>
      </c>
      <c r="G7" s="9">
        <f t="shared" si="3"/>
        <v>291739.62064732413</v>
      </c>
      <c r="H7" s="24">
        <f t="shared" si="4"/>
        <v>-7646.6206473241327</v>
      </c>
      <c r="I7" s="24">
        <f t="shared" si="5"/>
        <v>7646.6206473241327</v>
      </c>
      <c r="J7" s="24">
        <f t="shared" si="6"/>
        <v>58470807.324083738</v>
      </c>
      <c r="K7" s="8">
        <f t="shared" si="1"/>
        <v>2.6915906577508537E-2</v>
      </c>
      <c r="M7" s="3" t="s">
        <v>181</v>
      </c>
      <c r="N7" s="3" t="s">
        <v>185</v>
      </c>
      <c r="O7" s="9">
        <f>AVERAGE(J2:J168)</f>
        <v>278787920.34084183</v>
      </c>
      <c r="P7" s="12" t="s">
        <v>187</v>
      </c>
      <c r="R7">
        <v>6</v>
      </c>
      <c r="S7" s="16">
        <f t="shared" si="7"/>
        <v>238335.92857142858</v>
      </c>
      <c r="T7" s="9">
        <f t="shared" si="8"/>
        <v>232332.66666666666</v>
      </c>
      <c r="U7" s="17">
        <f t="shared" si="9"/>
        <v>1.0258390780379367</v>
      </c>
    </row>
    <row r="8" spans="1:21" ht="15.75" x14ac:dyDescent="0.25">
      <c r="A8">
        <v>7</v>
      </c>
      <c r="B8" s="1" t="s">
        <v>8</v>
      </c>
      <c r="C8" s="29">
        <f t="shared" si="2"/>
        <v>7</v>
      </c>
      <c r="D8" s="4">
        <v>287569</v>
      </c>
      <c r="E8" s="9">
        <f t="shared" si="0"/>
        <v>283745.97752687399</v>
      </c>
      <c r="F8" s="15">
        <f>VLOOKUP(C8,R7:$U$168,4,FALSE)</f>
        <v>1.0539378471250005</v>
      </c>
      <c r="G8" s="9">
        <f t="shared" si="3"/>
        <v>299050.62468505232</v>
      </c>
      <c r="H8" s="24">
        <f t="shared" si="4"/>
        <v>-11481.624685052317</v>
      </c>
      <c r="I8" s="24">
        <f t="shared" si="5"/>
        <v>11481.624685052317</v>
      </c>
      <c r="J8" s="24">
        <f t="shared" si="6"/>
        <v>131827705.40840271</v>
      </c>
      <c r="K8" s="8">
        <f t="shared" si="1"/>
        <v>3.9926503500211485E-2</v>
      </c>
      <c r="M8" s="3" t="s">
        <v>182</v>
      </c>
      <c r="N8" s="3" t="s">
        <v>186</v>
      </c>
      <c r="O8" s="42">
        <f>AVERAGE(K2:K168)</f>
        <v>6.093619285494218E-2</v>
      </c>
      <c r="P8" s="12" t="s">
        <v>188</v>
      </c>
      <c r="R8">
        <v>7</v>
      </c>
      <c r="S8" s="16">
        <f t="shared" si="7"/>
        <v>244525.35714285713</v>
      </c>
      <c r="T8" s="9">
        <f t="shared" si="8"/>
        <v>232011.17391304349</v>
      </c>
      <c r="U8" s="17">
        <f t="shared" si="9"/>
        <v>1.0539378471250005</v>
      </c>
    </row>
    <row r="9" spans="1:21" x14ac:dyDescent="0.25">
      <c r="A9">
        <v>8</v>
      </c>
      <c r="B9" s="1" t="s">
        <v>9</v>
      </c>
      <c r="C9" s="29">
        <f t="shared" si="2"/>
        <v>8</v>
      </c>
      <c r="D9" s="4">
        <v>279111</v>
      </c>
      <c r="E9" s="9">
        <f t="shared" si="0"/>
        <v>283100.74117513682</v>
      </c>
      <c r="F9" s="15">
        <f>VLOOKUP(C9,R8:$U$168,4,FALSE)</f>
        <v>1.0411241869331889</v>
      </c>
      <c r="G9" s="9">
        <f t="shared" si="3"/>
        <v>294743.02897614747</v>
      </c>
      <c r="H9" s="24">
        <f t="shared" si="4"/>
        <v>-15632.028976147471</v>
      </c>
      <c r="I9" s="24">
        <f t="shared" si="5"/>
        <v>15632.028976147471</v>
      </c>
      <c r="J9" s="24">
        <f t="shared" si="6"/>
        <v>244360329.91111413</v>
      </c>
      <c r="K9" s="8">
        <f t="shared" si="1"/>
        <v>5.600649553814601E-2</v>
      </c>
      <c r="R9">
        <v>8</v>
      </c>
      <c r="S9" s="16">
        <f t="shared" si="7"/>
        <v>241190.92857142858</v>
      </c>
      <c r="T9" s="9">
        <f t="shared" si="8"/>
        <v>231663.9375</v>
      </c>
      <c r="U9" s="17">
        <f t="shared" si="9"/>
        <v>1.0411241869331889</v>
      </c>
    </row>
    <row r="10" spans="1:21" x14ac:dyDescent="0.25">
      <c r="A10">
        <v>9</v>
      </c>
      <c r="B10" s="1" t="s">
        <v>10</v>
      </c>
      <c r="C10" s="29">
        <f t="shared" si="2"/>
        <v>9</v>
      </c>
      <c r="D10" s="4">
        <v>289561</v>
      </c>
      <c r="E10" s="9">
        <f t="shared" si="0"/>
        <v>282455.50482339971</v>
      </c>
      <c r="F10" s="15">
        <f>VLOOKUP(C10,R9:$U$168,4,FALSE)</f>
        <v>0.98975387669953552</v>
      </c>
      <c r="G10" s="9">
        <f t="shared" si="3"/>
        <v>279561.43089408422</v>
      </c>
      <c r="H10" s="24">
        <f t="shared" si="4"/>
        <v>9999.5691059157834</v>
      </c>
      <c r="I10" s="24">
        <f t="shared" si="5"/>
        <v>9999.5691059157834</v>
      </c>
      <c r="J10" s="24">
        <f t="shared" si="6"/>
        <v>99991382.303985387</v>
      </c>
      <c r="K10" s="8">
        <f t="shared" si="1"/>
        <v>3.4533549427981612E-2</v>
      </c>
      <c r="N10" s="3" t="s">
        <v>190</v>
      </c>
      <c r="R10">
        <v>9</v>
      </c>
      <c r="S10" s="16">
        <f t="shared" si="7"/>
        <v>228994.92857142858</v>
      </c>
      <c r="T10" s="9">
        <f t="shared" si="8"/>
        <v>231365.52830188681</v>
      </c>
      <c r="U10" s="17">
        <f t="shared" si="9"/>
        <v>0.98975387669953552</v>
      </c>
    </row>
    <row r="11" spans="1:21" x14ac:dyDescent="0.25">
      <c r="A11">
        <v>10</v>
      </c>
      <c r="B11" s="1" t="s">
        <v>11</v>
      </c>
      <c r="C11" s="29">
        <f t="shared" si="2"/>
        <v>0</v>
      </c>
      <c r="D11" s="4">
        <v>272678</v>
      </c>
      <c r="E11" s="9">
        <f t="shared" si="0"/>
        <v>281810.26847166254</v>
      </c>
      <c r="F11" s="15">
        <f>VLOOKUP(C11,R10:$U$168,4,FALSE)</f>
        <v>1.014196986366412</v>
      </c>
      <c r="G11" s="9">
        <f t="shared" si="3"/>
        <v>285811.12501106964</v>
      </c>
      <c r="H11" s="24">
        <f t="shared" si="4"/>
        <v>-13133.125011069642</v>
      </c>
      <c r="I11" s="24">
        <f t="shared" si="5"/>
        <v>13133.125011069642</v>
      </c>
      <c r="J11" s="24">
        <f t="shared" si="6"/>
        <v>172478972.55638298</v>
      </c>
      <c r="K11" s="8">
        <f t="shared" si="1"/>
        <v>4.8163493245034959E-2</v>
      </c>
      <c r="N11" s="27" t="s">
        <v>197</v>
      </c>
      <c r="O11" s="23">
        <f>100%-O8</f>
        <v>0.93906380714505777</v>
      </c>
      <c r="R11">
        <v>0</v>
      </c>
      <c r="S11" s="16">
        <f t="shared" si="7"/>
        <v>234276.66666666666</v>
      </c>
      <c r="T11" s="9">
        <f t="shared" si="8"/>
        <v>230997.20253164557</v>
      </c>
      <c r="U11" s="17">
        <f t="shared" si="9"/>
        <v>1.014196986366412</v>
      </c>
    </row>
    <row r="12" spans="1:21" x14ac:dyDescent="0.25">
      <c r="A12">
        <v>11</v>
      </c>
      <c r="B12" s="1" t="s">
        <v>12</v>
      </c>
      <c r="C12" s="29">
        <f t="shared" si="2"/>
        <v>1</v>
      </c>
      <c r="D12" s="4">
        <v>273248</v>
      </c>
      <c r="E12" s="9">
        <f t="shared" si="0"/>
        <v>281165.03211992542</v>
      </c>
      <c r="F12" s="15">
        <f>VLOOKUP(C12,R11:$U$168,4,FALSE)</f>
        <v>1.0143241694658478</v>
      </c>
      <c r="G12" s="9">
        <f t="shared" si="3"/>
        <v>285192.4876878818</v>
      </c>
      <c r="H12" s="24">
        <f t="shared" si="4"/>
        <v>-11944.487687881803</v>
      </c>
      <c r="I12" s="24">
        <f t="shared" si="5"/>
        <v>11944.487687881803</v>
      </c>
      <c r="J12" s="24">
        <f t="shared" si="6"/>
        <v>142670786.12595999</v>
      </c>
      <c r="K12" s="8">
        <f t="shared" si="1"/>
        <v>4.3712992182492839E-2</v>
      </c>
      <c r="R12">
        <v>1</v>
      </c>
      <c r="S12" s="16">
        <f t="shared" si="7"/>
        <v>234036.76</v>
      </c>
      <c r="T12" s="9">
        <f t="shared" si="8"/>
        <v>230731.71974522292</v>
      </c>
      <c r="U12" s="17">
        <f t="shared" si="9"/>
        <v>1.0143241694658478</v>
      </c>
    </row>
    <row r="13" spans="1:21" x14ac:dyDescent="0.25">
      <c r="A13">
        <v>12</v>
      </c>
      <c r="B13" s="1" t="s">
        <v>13</v>
      </c>
      <c r="C13" s="29">
        <f t="shared" si="2"/>
        <v>2</v>
      </c>
      <c r="D13" s="4">
        <v>265615</v>
      </c>
      <c r="E13" s="9">
        <f t="shared" si="0"/>
        <v>280519.79576818825</v>
      </c>
      <c r="F13" s="15">
        <f>VLOOKUP(C13,R12:$U$168,4,FALSE)</f>
        <v>0.96369240094580411</v>
      </c>
      <c r="G13" s="9">
        <f t="shared" si="3"/>
        <v>270334.79549667198</v>
      </c>
      <c r="H13" s="24">
        <f t="shared" si="4"/>
        <v>-4719.7954966719844</v>
      </c>
      <c r="I13" s="24">
        <f t="shared" si="5"/>
        <v>4719.7954966719844</v>
      </c>
      <c r="J13" s="24">
        <f t="shared" si="6"/>
        <v>22276469.530405145</v>
      </c>
      <c r="K13" s="8">
        <f t="shared" si="1"/>
        <v>1.7769310832114093E-2</v>
      </c>
      <c r="R13">
        <v>2</v>
      </c>
      <c r="S13" s="16">
        <f t="shared" si="7"/>
        <v>222091.76</v>
      </c>
      <c r="T13" s="9">
        <f t="shared" si="8"/>
        <v>230459.1794871795</v>
      </c>
      <c r="U13" s="17">
        <f t="shared" si="9"/>
        <v>0.96369240094580411</v>
      </c>
    </row>
    <row r="14" spans="1:21" x14ac:dyDescent="0.25">
      <c r="A14">
        <v>13</v>
      </c>
      <c r="B14" s="1" t="s">
        <v>14</v>
      </c>
      <c r="C14" s="29">
        <f t="shared" si="2"/>
        <v>1</v>
      </c>
      <c r="D14" s="4">
        <v>274568</v>
      </c>
      <c r="E14" s="9">
        <f t="shared" si="0"/>
        <v>279874.55941645114</v>
      </c>
      <c r="F14" s="15">
        <f>VLOOKUP(C14,R13:$U$168,4,FALSE)</f>
        <v>1.0094278255168312</v>
      </c>
      <c r="G14" s="9">
        <f t="shared" si="3"/>
        <v>282513.16792922944</v>
      </c>
      <c r="H14" s="24">
        <f t="shared" si="4"/>
        <v>-7945.167929229443</v>
      </c>
      <c r="I14" s="24">
        <f t="shared" si="5"/>
        <v>7945.167929229443</v>
      </c>
      <c r="J14" s="24">
        <f t="shared" si="6"/>
        <v>63125693.423656076</v>
      </c>
      <c r="K14" s="8">
        <f t="shared" si="1"/>
        <v>2.8936977103047126E-2</v>
      </c>
      <c r="R14">
        <v>1</v>
      </c>
      <c r="S14" s="16">
        <f t="shared" si="7"/>
        <v>232402.95833333334</v>
      </c>
      <c r="T14" s="9">
        <f t="shared" si="8"/>
        <v>230232.36774193548</v>
      </c>
      <c r="U14" s="17">
        <f t="shared" si="9"/>
        <v>1.0094278255168312</v>
      </c>
    </row>
    <row r="15" spans="1:21" x14ac:dyDescent="0.25">
      <c r="A15">
        <v>14</v>
      </c>
      <c r="B15" s="1" t="s">
        <v>15</v>
      </c>
      <c r="C15" s="29">
        <f t="shared" si="2"/>
        <v>2</v>
      </c>
      <c r="D15" s="4">
        <v>253150</v>
      </c>
      <c r="E15" s="9">
        <f t="shared" si="0"/>
        <v>279229.32306471397</v>
      </c>
      <c r="F15" s="15">
        <f>VLOOKUP(C15,R14:$U$168,4,FALSE)</f>
        <v>0.95796297171196432</v>
      </c>
      <c r="G15" s="9">
        <f t="shared" si="3"/>
        <v>267491.35211219353</v>
      </c>
      <c r="H15" s="24">
        <f t="shared" si="4"/>
        <v>-14341.352112193534</v>
      </c>
      <c r="I15" s="24">
        <f t="shared" si="5"/>
        <v>14341.352112193534</v>
      </c>
      <c r="J15" s="24">
        <f t="shared" si="6"/>
        <v>205674380.40591794</v>
      </c>
      <c r="K15" s="8">
        <f t="shared" si="1"/>
        <v>5.6651598310067289E-2</v>
      </c>
      <c r="R15">
        <v>2</v>
      </c>
      <c r="S15" s="16">
        <f t="shared" si="7"/>
        <v>220278.29166666666</v>
      </c>
      <c r="T15" s="9">
        <f t="shared" si="8"/>
        <v>229944.47402597402</v>
      </c>
      <c r="U15" s="17">
        <f t="shared" si="9"/>
        <v>0.95796297171196432</v>
      </c>
    </row>
    <row r="16" spans="1:21" x14ac:dyDescent="0.25">
      <c r="A16">
        <v>15</v>
      </c>
      <c r="B16" s="1" t="s">
        <v>16</v>
      </c>
      <c r="C16" s="29">
        <f t="shared" si="2"/>
        <v>3</v>
      </c>
      <c r="D16" s="4">
        <v>299033</v>
      </c>
      <c r="E16" s="9">
        <f t="shared" si="0"/>
        <v>278584.0867129768</v>
      </c>
      <c r="F16" s="15">
        <f>VLOOKUP(C16,R15:$U$168,4,FALSE)</f>
        <v>1.0301755278538711</v>
      </c>
      <c r="G16" s="9">
        <f t="shared" si="3"/>
        <v>286990.50858122949</v>
      </c>
      <c r="H16" s="24">
        <f t="shared" si="4"/>
        <v>12042.491418770514</v>
      </c>
      <c r="I16" s="24">
        <f t="shared" si="5"/>
        <v>12042.491418770514</v>
      </c>
      <c r="J16" s="24">
        <f t="shared" si="6"/>
        <v>145021599.57116148</v>
      </c>
      <c r="K16" s="8">
        <f t="shared" si="1"/>
        <v>4.0271446357995656E-2</v>
      </c>
      <c r="R16">
        <v>3</v>
      </c>
      <c r="S16" s="16">
        <f t="shared" si="7"/>
        <v>236726.92307692306</v>
      </c>
      <c r="T16" s="9">
        <f t="shared" si="8"/>
        <v>229792.80392156861</v>
      </c>
      <c r="U16" s="17">
        <f t="shared" si="9"/>
        <v>1.0301755278538711</v>
      </c>
    </row>
    <row r="17" spans="1:21" x14ac:dyDescent="0.25">
      <c r="A17">
        <v>16</v>
      </c>
      <c r="B17" s="1" t="s">
        <v>17</v>
      </c>
      <c r="C17" s="29">
        <f t="shared" si="2"/>
        <v>4</v>
      </c>
      <c r="D17" s="4">
        <v>302836</v>
      </c>
      <c r="E17" s="9">
        <f t="shared" si="0"/>
        <v>277938.85036123969</v>
      </c>
      <c r="F17" s="15">
        <f>VLOOKUP(C17,R16:$U$168,4,FALSE)</f>
        <v>0.99132631456748677</v>
      </c>
      <c r="G17" s="9">
        <f t="shared" si="3"/>
        <v>275528.09620373196</v>
      </c>
      <c r="H17" s="24">
        <f t="shared" si="4"/>
        <v>27307.903796268045</v>
      </c>
      <c r="I17" s="24">
        <f t="shared" si="5"/>
        <v>27307.903796268045</v>
      </c>
      <c r="J17" s="24">
        <f t="shared" si="6"/>
        <v>745721609.74623072</v>
      </c>
      <c r="K17" s="8">
        <f t="shared" si="1"/>
        <v>9.017390203366854E-2</v>
      </c>
      <c r="R17">
        <v>4</v>
      </c>
      <c r="S17" s="16">
        <f t="shared" si="7"/>
        <v>227348.07692307694</v>
      </c>
      <c r="T17" s="9">
        <f t="shared" si="8"/>
        <v>229337.27631578947</v>
      </c>
      <c r="U17" s="17">
        <f t="shared" si="9"/>
        <v>0.99132631456748677</v>
      </c>
    </row>
    <row r="18" spans="1:21" x14ac:dyDescent="0.25">
      <c r="A18">
        <v>17</v>
      </c>
      <c r="B18" s="1" t="s">
        <v>18</v>
      </c>
      <c r="C18" s="29">
        <f t="shared" si="2"/>
        <v>5</v>
      </c>
      <c r="D18" s="4">
        <v>310396</v>
      </c>
      <c r="E18" s="9">
        <f t="shared" si="0"/>
        <v>277293.61400950252</v>
      </c>
      <c r="F18" s="15">
        <f>VLOOKUP(C18,R17:$U$168,4,FALSE)</f>
        <v>1.0395344079235036</v>
      </c>
      <c r="G18" s="9">
        <f t="shared" si="3"/>
        <v>288256.25286033674</v>
      </c>
      <c r="H18" s="24">
        <f t="shared" si="4"/>
        <v>22139.747139663261</v>
      </c>
      <c r="I18" s="24">
        <f t="shared" si="5"/>
        <v>22139.747139663261</v>
      </c>
      <c r="J18" s="24">
        <f t="shared" si="6"/>
        <v>490168403.40822756</v>
      </c>
      <c r="K18" s="8">
        <f t="shared" si="1"/>
        <v>7.1327424128092051E-2</v>
      </c>
      <c r="R18">
        <v>5</v>
      </c>
      <c r="S18" s="16">
        <f t="shared" si="7"/>
        <v>237898</v>
      </c>
      <c r="T18" s="9">
        <f t="shared" si="8"/>
        <v>228850.5298013245</v>
      </c>
      <c r="U18" s="17">
        <f t="shared" si="9"/>
        <v>1.0395344079235036</v>
      </c>
    </row>
    <row r="19" spans="1:21" x14ac:dyDescent="0.25">
      <c r="A19">
        <v>18</v>
      </c>
      <c r="B19" s="1" t="s">
        <v>19</v>
      </c>
      <c r="C19" s="29">
        <f t="shared" si="2"/>
        <v>6</v>
      </c>
      <c r="D19" s="4">
        <v>310153</v>
      </c>
      <c r="E19" s="9">
        <f t="shared" si="0"/>
        <v>276648.37765776541</v>
      </c>
      <c r="F19" s="15">
        <f>VLOOKUP(C19,R18:$U$168,4,FALSE)</f>
        <v>1.0285110117254184</v>
      </c>
      <c r="G19" s="9">
        <f t="shared" si="3"/>
        <v>284535.90279698395</v>
      </c>
      <c r="H19" s="24">
        <f t="shared" si="4"/>
        <v>25617.097203016048</v>
      </c>
      <c r="I19" s="24">
        <f t="shared" si="5"/>
        <v>25617.097203016048</v>
      </c>
      <c r="J19" s="24">
        <f t="shared" si="6"/>
        <v>656235669.10877264</v>
      </c>
      <c r="K19" s="8">
        <f t="shared" si="1"/>
        <v>8.2595032783871342E-2</v>
      </c>
      <c r="R19">
        <v>6</v>
      </c>
      <c r="S19" s="16">
        <f t="shared" si="7"/>
        <v>234816.15384615384</v>
      </c>
      <c r="T19" s="9">
        <f t="shared" si="8"/>
        <v>228306.89333333334</v>
      </c>
      <c r="U19" s="17">
        <f t="shared" si="9"/>
        <v>1.0285110117254184</v>
      </c>
    </row>
    <row r="20" spans="1:21" x14ac:dyDescent="0.25">
      <c r="A20">
        <v>19</v>
      </c>
      <c r="B20" s="1" t="s">
        <v>20</v>
      </c>
      <c r="C20" s="29">
        <f t="shared" si="2"/>
        <v>7</v>
      </c>
      <c r="D20" s="4">
        <v>318991</v>
      </c>
      <c r="E20" s="9">
        <f t="shared" si="0"/>
        <v>276003.14130602824</v>
      </c>
      <c r="F20" s="15">
        <f>VLOOKUP(C20,R19:$U$168,4,FALSE)</f>
        <v>1.0590835065149433</v>
      </c>
      <c r="G20" s="9">
        <f t="shared" si="3"/>
        <v>292310.37470352778</v>
      </c>
      <c r="H20" s="24">
        <f t="shared" si="4"/>
        <v>26680.625296472223</v>
      </c>
      <c r="I20" s="24">
        <f t="shared" si="5"/>
        <v>26680.625296472223</v>
      </c>
      <c r="J20" s="24">
        <f t="shared" si="6"/>
        <v>711855766.21075344</v>
      </c>
      <c r="K20" s="8">
        <f t="shared" si="1"/>
        <v>8.3640683581894859E-2</v>
      </c>
      <c r="R20">
        <v>7</v>
      </c>
      <c r="S20" s="16">
        <f t="shared" si="7"/>
        <v>241214.30769230769</v>
      </c>
      <c r="T20" s="9">
        <f t="shared" si="8"/>
        <v>227757.59060402686</v>
      </c>
      <c r="U20" s="17">
        <f t="shared" si="9"/>
        <v>1.0590835065149433</v>
      </c>
    </row>
    <row r="21" spans="1:21" ht="15.75" customHeight="1" x14ac:dyDescent="0.25">
      <c r="A21">
        <v>20</v>
      </c>
      <c r="B21" s="1" t="s">
        <v>21</v>
      </c>
      <c r="C21" s="29">
        <f t="shared" si="2"/>
        <v>8</v>
      </c>
      <c r="D21" s="4">
        <v>309053</v>
      </c>
      <c r="E21" s="9">
        <f t="shared" si="0"/>
        <v>275357.90495429112</v>
      </c>
      <c r="F21" s="15">
        <f>VLOOKUP(C21,R20:$U$168,4,FALSE)</f>
        <v>1.0490129217783084</v>
      </c>
      <c r="G21" s="9">
        <f t="shared" si="3"/>
        <v>288854.0004108547</v>
      </c>
      <c r="H21" s="24">
        <f t="shared" si="4"/>
        <v>20198.9995891453</v>
      </c>
      <c r="I21" s="24">
        <f t="shared" si="5"/>
        <v>20198.9995891453</v>
      </c>
      <c r="J21" s="24">
        <f t="shared" si="6"/>
        <v>407999584.40229201</v>
      </c>
      <c r="K21" s="8">
        <f t="shared" si="1"/>
        <v>6.5357720485306081E-2</v>
      </c>
      <c r="R21">
        <v>8</v>
      </c>
      <c r="S21" s="16">
        <f t="shared" si="7"/>
        <v>238274</v>
      </c>
      <c r="T21" s="9">
        <f t="shared" si="8"/>
        <v>227141.14864864864</v>
      </c>
      <c r="U21" s="17">
        <f t="shared" si="9"/>
        <v>1.0490129217783084</v>
      </c>
    </row>
    <row r="22" spans="1:21" ht="15.75" customHeight="1" x14ac:dyDescent="0.25">
      <c r="A22">
        <v>21</v>
      </c>
      <c r="B22" s="1" t="s">
        <v>22</v>
      </c>
      <c r="C22" s="29">
        <f t="shared" si="2"/>
        <v>9</v>
      </c>
      <c r="D22" s="4">
        <v>284192</v>
      </c>
      <c r="E22" s="9">
        <f t="shared" si="0"/>
        <v>274712.66860255395</v>
      </c>
      <c r="F22" s="15">
        <f>VLOOKUP(C22,R21:$U$168,4,FALSE)</f>
        <v>0.99007906157340697</v>
      </c>
      <c r="G22" s="9">
        <f t="shared" si="3"/>
        <v>271987.26113234297</v>
      </c>
      <c r="H22" s="24">
        <f t="shared" si="4"/>
        <v>12204.738867657026</v>
      </c>
      <c r="I22" s="24">
        <f t="shared" si="5"/>
        <v>12204.738867657026</v>
      </c>
      <c r="J22" s="24">
        <f t="shared" si="6"/>
        <v>148955650.82769811</v>
      </c>
      <c r="K22" s="8">
        <f t="shared" si="1"/>
        <v>4.294539912332869E-2</v>
      </c>
      <c r="R22">
        <v>9</v>
      </c>
      <c r="S22" s="16">
        <f t="shared" si="7"/>
        <v>224336</v>
      </c>
      <c r="T22" s="9">
        <f t="shared" si="8"/>
        <v>226583.92517006802</v>
      </c>
      <c r="U22" s="17">
        <f t="shared" si="9"/>
        <v>0.99007906157340697</v>
      </c>
    </row>
    <row r="23" spans="1:21" ht="15.75" customHeight="1" x14ac:dyDescent="0.25">
      <c r="A23">
        <v>22</v>
      </c>
      <c r="B23" s="1" t="s">
        <v>23</v>
      </c>
      <c r="C23" s="29">
        <f t="shared" si="2"/>
        <v>0</v>
      </c>
      <c r="D23" s="4">
        <v>272415</v>
      </c>
      <c r="E23" s="9">
        <f t="shared" si="0"/>
        <v>274067.43225081684</v>
      </c>
      <c r="F23" s="15">
        <f>VLOOKUP(C23,R22:$U$168,4,FALSE)</f>
        <v>1.0203205281879366</v>
      </c>
      <c r="G23" s="9">
        <f t="shared" si="3"/>
        <v>279636.62723326497</v>
      </c>
      <c r="H23" s="24">
        <f t="shared" si="4"/>
        <v>-7221.6272332649678</v>
      </c>
      <c r="I23" s="24">
        <f t="shared" si="5"/>
        <v>7221.6272332649678</v>
      </c>
      <c r="J23" s="24">
        <f t="shared" si="6"/>
        <v>52151899.896234237</v>
      </c>
      <c r="K23" s="8">
        <f t="shared" si="1"/>
        <v>2.6509653408457567E-2</v>
      </c>
      <c r="R23">
        <v>0</v>
      </c>
      <c r="S23" s="16">
        <f t="shared" si="7"/>
        <v>230785.63636363635</v>
      </c>
      <c r="T23" s="9">
        <f t="shared" si="8"/>
        <v>226189.34931506848</v>
      </c>
      <c r="U23" s="17">
        <f t="shared" si="9"/>
        <v>1.0203205281879366</v>
      </c>
    </row>
    <row r="24" spans="1:21" ht="15.75" customHeight="1" x14ac:dyDescent="0.25">
      <c r="A24">
        <v>23</v>
      </c>
      <c r="B24" s="1" t="s">
        <v>24</v>
      </c>
      <c r="C24" s="29">
        <f t="shared" si="2"/>
        <v>1</v>
      </c>
      <c r="D24" s="4">
        <v>271185</v>
      </c>
      <c r="E24" s="9">
        <f t="shared" si="0"/>
        <v>273422.19589907967</v>
      </c>
      <c r="F24" s="15">
        <f>VLOOKUP(C24,R23:$U$168,4,FALSE)</f>
        <v>1.0208045886998813</v>
      </c>
      <c r="G24" s="9">
        <f t="shared" si="3"/>
        <v>279110.63222617842</v>
      </c>
      <c r="H24" s="24">
        <f t="shared" si="4"/>
        <v>-7925.6322261784226</v>
      </c>
      <c r="I24" s="24">
        <f t="shared" si="5"/>
        <v>7925.6322261784226</v>
      </c>
      <c r="J24" s="24">
        <f t="shared" si="6"/>
        <v>62815646.184637941</v>
      </c>
      <c r="K24" s="8">
        <f t="shared" si="1"/>
        <v>2.9225924096754698E-2</v>
      </c>
      <c r="N24" t="s">
        <v>193</v>
      </c>
      <c r="R24">
        <v>1</v>
      </c>
      <c r="S24" s="16">
        <f t="shared" si="7"/>
        <v>230569.69565217392</v>
      </c>
      <c r="T24" s="9">
        <f t="shared" si="8"/>
        <v>225870.55172413794</v>
      </c>
      <c r="U24" s="17">
        <f t="shared" si="9"/>
        <v>1.0208045886998813</v>
      </c>
    </row>
    <row r="25" spans="1:21" ht="15.75" customHeight="1" x14ac:dyDescent="0.25">
      <c r="A25">
        <v>24</v>
      </c>
      <c r="B25" s="1" t="s">
        <v>25</v>
      </c>
      <c r="C25" s="29">
        <f t="shared" si="2"/>
        <v>2</v>
      </c>
      <c r="D25" s="4">
        <v>279096</v>
      </c>
      <c r="E25" s="9">
        <f t="shared" si="0"/>
        <v>272776.9595473425</v>
      </c>
      <c r="F25" s="15">
        <f>VLOOKUP(C25,R24:$U$168,4,FALSE)</f>
        <v>0.97026554371273588</v>
      </c>
      <c r="G25" s="9">
        <f t="shared" si="3"/>
        <v>264666.0849675092</v>
      </c>
      <c r="H25" s="24">
        <f t="shared" si="4"/>
        <v>14429.915032490797</v>
      </c>
      <c r="I25" s="24">
        <f t="shared" si="5"/>
        <v>14429.915032490797</v>
      </c>
      <c r="J25" s="24">
        <f t="shared" si="6"/>
        <v>208222447.84490389</v>
      </c>
      <c r="K25" s="8">
        <f t="shared" si="1"/>
        <v>5.170233551355375E-2</v>
      </c>
      <c r="N25" t="s">
        <v>175</v>
      </c>
      <c r="R25">
        <v>2</v>
      </c>
      <c r="S25" s="16">
        <f t="shared" si="7"/>
        <v>218849.08695652173</v>
      </c>
      <c r="T25" s="9">
        <f t="shared" si="8"/>
        <v>225555.86805555556</v>
      </c>
      <c r="U25" s="17">
        <f t="shared" si="9"/>
        <v>0.97026554371273588</v>
      </c>
    </row>
    <row r="26" spans="1:21" ht="15.75" customHeight="1" x14ac:dyDescent="0.25">
      <c r="A26">
        <v>25</v>
      </c>
      <c r="B26" s="1" t="s">
        <v>26</v>
      </c>
      <c r="C26" s="29">
        <f t="shared" si="2"/>
        <v>1</v>
      </c>
      <c r="D26" s="4">
        <v>296158</v>
      </c>
      <c r="E26" s="9">
        <f t="shared" si="0"/>
        <v>272131.72319560539</v>
      </c>
      <c r="F26" s="15">
        <f>VLOOKUP(C26,R25:$U$168,4,FALSE)</f>
        <v>1.0157299090781455</v>
      </c>
      <c r="G26" s="9">
        <f t="shared" si="3"/>
        <v>276412.33045875136</v>
      </c>
      <c r="H26" s="24">
        <f t="shared" si="4"/>
        <v>19745.669541248644</v>
      </c>
      <c r="I26" s="24">
        <f t="shared" si="5"/>
        <v>19745.669541248644</v>
      </c>
      <c r="J26" s="24">
        <f t="shared" si="6"/>
        <v>389891465.63219446</v>
      </c>
      <c r="K26" s="8">
        <f t="shared" si="1"/>
        <v>6.6672754209741572E-2</v>
      </c>
      <c r="N26" s="21" t="s">
        <v>174</v>
      </c>
      <c r="R26">
        <v>1</v>
      </c>
      <c r="S26" s="16">
        <f t="shared" si="7"/>
        <v>228723.54545454544</v>
      </c>
      <c r="T26" s="9">
        <f t="shared" si="8"/>
        <v>225181.46153846153</v>
      </c>
      <c r="U26" s="17">
        <f t="shared" si="9"/>
        <v>1.0157299090781455</v>
      </c>
    </row>
    <row r="27" spans="1:21" ht="15.75" customHeight="1" x14ac:dyDescent="0.25">
      <c r="A27">
        <v>26</v>
      </c>
      <c r="B27" s="1" t="s">
        <v>27</v>
      </c>
      <c r="C27" s="29">
        <f t="shared" si="2"/>
        <v>2</v>
      </c>
      <c r="D27" s="4">
        <v>235122</v>
      </c>
      <c r="E27" s="9">
        <f t="shared" si="0"/>
        <v>271486.48684386822</v>
      </c>
      <c r="F27" s="15">
        <f>VLOOKUP(C27,R26:$U$168,4,FALSE)</f>
        <v>0.96185252895375217</v>
      </c>
      <c r="G27" s="9">
        <f t="shared" si="3"/>
        <v>261129.96394754422</v>
      </c>
      <c r="H27" s="24">
        <f t="shared" si="4"/>
        <v>-26007.963947544224</v>
      </c>
      <c r="I27" s="24">
        <f t="shared" si="5"/>
        <v>26007.963947544224</v>
      </c>
      <c r="J27" s="24">
        <f t="shared" si="6"/>
        <v>676414188.69676006</v>
      </c>
      <c r="K27" s="8">
        <f t="shared" si="1"/>
        <v>0.11061476147508198</v>
      </c>
      <c r="M27" s="3"/>
      <c r="R27">
        <v>2</v>
      </c>
      <c r="S27" s="16">
        <f t="shared" si="7"/>
        <v>216110.59090909091</v>
      </c>
      <c r="T27" s="9">
        <f t="shared" si="8"/>
        <v>224681.62676056338</v>
      </c>
      <c r="U27" s="17">
        <f t="shared" si="9"/>
        <v>0.96185252895375217</v>
      </c>
    </row>
    <row r="28" spans="1:21" ht="15.75" customHeight="1" x14ac:dyDescent="0.25">
      <c r="A28">
        <v>27</v>
      </c>
      <c r="B28" s="1" t="s">
        <v>28</v>
      </c>
      <c r="C28" s="29">
        <f t="shared" si="2"/>
        <v>3</v>
      </c>
      <c r="D28" s="4">
        <v>292010</v>
      </c>
      <c r="E28" s="9">
        <f t="shared" si="0"/>
        <v>270841.2504921311</v>
      </c>
      <c r="F28" s="15">
        <f>VLOOKUP(C28,R27:$U$168,4,FALSE)</f>
        <v>1.0308412048765019</v>
      </c>
      <c r="G28" s="9">
        <f t="shared" si="3"/>
        <v>279194.3209875669</v>
      </c>
      <c r="H28" s="24">
        <f t="shared" si="4"/>
        <v>12815.679012433102</v>
      </c>
      <c r="I28" s="24">
        <f t="shared" si="5"/>
        <v>12815.679012433102</v>
      </c>
      <c r="J28" s="24">
        <f t="shared" si="6"/>
        <v>164241628.54971829</v>
      </c>
      <c r="K28" s="8">
        <f t="shared" si="1"/>
        <v>4.3887808679268184E-2</v>
      </c>
      <c r="R28">
        <v>3</v>
      </c>
      <c r="S28" s="16">
        <f t="shared" si="7"/>
        <v>231534.75</v>
      </c>
      <c r="T28" s="9">
        <f t="shared" si="8"/>
        <v>224607.5815602837</v>
      </c>
      <c r="U28" s="17">
        <f t="shared" si="9"/>
        <v>1.0308412048765019</v>
      </c>
    </row>
    <row r="29" spans="1:21" ht="15.75" customHeight="1" x14ac:dyDescent="0.25">
      <c r="A29">
        <v>28</v>
      </c>
      <c r="B29" s="1" t="s">
        <v>29</v>
      </c>
      <c r="C29" s="29">
        <f t="shared" si="2"/>
        <v>4</v>
      </c>
      <c r="D29" s="4">
        <v>265822</v>
      </c>
      <c r="E29" s="9">
        <f t="shared" si="0"/>
        <v>270196.01414039393</v>
      </c>
      <c r="F29" s="15">
        <f>VLOOKUP(C29,R28:$U$168,4,FALSE)</f>
        <v>0.98630807139988774</v>
      </c>
      <c r="G29" s="9">
        <f t="shared" si="3"/>
        <v>266496.50960674876</v>
      </c>
      <c r="H29" s="24">
        <f t="shared" si="4"/>
        <v>-674.50960674876114</v>
      </c>
      <c r="I29" s="24">
        <f t="shared" si="5"/>
        <v>674.50960674876114</v>
      </c>
      <c r="J29" s="24">
        <f t="shared" si="6"/>
        <v>454963.20959636843</v>
      </c>
      <c r="K29" s="8">
        <f t="shared" si="1"/>
        <v>2.5374483930929764E-3</v>
      </c>
      <c r="R29">
        <v>4</v>
      </c>
      <c r="S29" s="16">
        <f t="shared" si="7"/>
        <v>221057.41666666666</v>
      </c>
      <c r="T29" s="9">
        <f t="shared" si="8"/>
        <v>224126.13571428572</v>
      </c>
      <c r="U29" s="17">
        <f t="shared" si="9"/>
        <v>0.98630807139988774</v>
      </c>
    </row>
    <row r="30" spans="1:21" ht="15.75" customHeight="1" x14ac:dyDescent="0.25">
      <c r="A30">
        <v>29</v>
      </c>
      <c r="B30" s="1" t="s">
        <v>30</v>
      </c>
      <c r="C30" s="29">
        <f t="shared" si="2"/>
        <v>5</v>
      </c>
      <c r="D30" s="4">
        <v>289106</v>
      </c>
      <c r="E30" s="9">
        <f t="shared" si="0"/>
        <v>269550.77778865682</v>
      </c>
      <c r="F30" s="15">
        <f>VLOOKUP(C30,R29:$U$168,4,FALSE)</f>
        <v>1.0358775503998687</v>
      </c>
      <c r="G30" s="9">
        <f t="shared" si="3"/>
        <v>279221.59940409317</v>
      </c>
      <c r="H30" s="24">
        <f t="shared" si="4"/>
        <v>9884.4005959068309</v>
      </c>
      <c r="I30" s="24">
        <f t="shared" si="5"/>
        <v>9884.4005959068309</v>
      </c>
      <c r="J30" s="24">
        <f t="shared" si="6"/>
        <v>97701375.140363306</v>
      </c>
      <c r="K30" s="8">
        <f t="shared" si="1"/>
        <v>3.4189538079136481E-2</v>
      </c>
      <c r="R30">
        <v>5</v>
      </c>
      <c r="S30" s="16">
        <f t="shared" si="7"/>
        <v>231856.5</v>
      </c>
      <c r="T30" s="9">
        <f t="shared" si="8"/>
        <v>223826.16546762589</v>
      </c>
      <c r="U30" s="17">
        <f t="shared" si="9"/>
        <v>1.0358775503998687</v>
      </c>
    </row>
    <row r="31" spans="1:21" ht="15.75" customHeight="1" x14ac:dyDescent="0.25">
      <c r="A31">
        <v>30</v>
      </c>
      <c r="B31" s="1" t="s">
        <v>31</v>
      </c>
      <c r="C31" s="29">
        <f t="shared" si="2"/>
        <v>6</v>
      </c>
      <c r="D31" s="4">
        <v>285572</v>
      </c>
      <c r="E31" s="9">
        <f t="shared" si="0"/>
        <v>268905.54143691965</v>
      </c>
      <c r="F31" s="15">
        <f>VLOOKUP(C31,R30:$U$168,4,FALSE)</f>
        <v>1.0232141824162175</v>
      </c>
      <c r="G31" s="9">
        <f t="shared" si="3"/>
        <v>275147.96372856805</v>
      </c>
      <c r="H31" s="24">
        <f t="shared" si="4"/>
        <v>10424.036271431949</v>
      </c>
      <c r="I31" s="24">
        <f t="shared" si="5"/>
        <v>10424.036271431949</v>
      </c>
      <c r="J31" s="24">
        <f t="shared" si="6"/>
        <v>108660532.18812889</v>
      </c>
      <c r="K31" s="8">
        <f t="shared" si="1"/>
        <v>3.6502305097950598E-2</v>
      </c>
      <c r="R31">
        <v>6</v>
      </c>
      <c r="S31" s="16">
        <f t="shared" si="7"/>
        <v>228538.08333333334</v>
      </c>
      <c r="T31" s="9">
        <f t="shared" si="8"/>
        <v>223353.12318840579</v>
      </c>
      <c r="U31" s="17">
        <f t="shared" si="9"/>
        <v>1.0232141824162175</v>
      </c>
    </row>
    <row r="32" spans="1:21" ht="15.75" customHeight="1" x14ac:dyDescent="0.25">
      <c r="A32">
        <v>31</v>
      </c>
      <c r="B32" s="1" t="s">
        <v>32</v>
      </c>
      <c r="C32" s="29">
        <f t="shared" si="2"/>
        <v>7</v>
      </c>
      <c r="D32" s="4">
        <v>295338</v>
      </c>
      <c r="E32" s="9">
        <f t="shared" si="0"/>
        <v>268260.30508518248</v>
      </c>
      <c r="F32" s="15">
        <f>VLOOKUP(C32,R31:$U$168,4,FALSE)</f>
        <v>1.0530910744949564</v>
      </c>
      <c r="G32" s="9">
        <f t="shared" si="3"/>
        <v>282502.53292649967</v>
      </c>
      <c r="H32" s="24">
        <f t="shared" si="4"/>
        <v>12835.467073500331</v>
      </c>
      <c r="I32" s="24">
        <f t="shared" si="5"/>
        <v>12835.467073500331</v>
      </c>
      <c r="J32" s="24">
        <f t="shared" si="6"/>
        <v>164749214.99491116</v>
      </c>
      <c r="K32" s="8">
        <f t="shared" si="1"/>
        <v>4.3460262727790973E-2</v>
      </c>
      <c r="R32">
        <v>7</v>
      </c>
      <c r="S32" s="16">
        <f t="shared" si="7"/>
        <v>234732.91666666666</v>
      </c>
      <c r="T32" s="9">
        <f t="shared" si="8"/>
        <v>222898.97080291971</v>
      </c>
      <c r="U32" s="17">
        <f t="shared" si="9"/>
        <v>1.0530910744949564</v>
      </c>
    </row>
    <row r="33" spans="1:21" ht="15.75" customHeight="1" x14ac:dyDescent="0.25">
      <c r="A33">
        <v>32</v>
      </c>
      <c r="B33" s="1" t="s">
        <v>33</v>
      </c>
      <c r="C33" s="29">
        <f t="shared" si="2"/>
        <v>8</v>
      </c>
      <c r="D33" s="4">
        <v>287633</v>
      </c>
      <c r="E33" s="9">
        <f t="shared" si="0"/>
        <v>267615.06873344537</v>
      </c>
      <c r="F33" s="15">
        <f>VLOOKUP(C33,R32:$U$168,4,FALSE)</f>
        <v>1.0450131954686195</v>
      </c>
      <c r="G33" s="9">
        <f t="shared" si="3"/>
        <v>279661.27813269198</v>
      </c>
      <c r="H33" s="24">
        <f t="shared" si="4"/>
        <v>7971.7218673080206</v>
      </c>
      <c r="I33" s="24">
        <f t="shared" si="5"/>
        <v>7971.7218673080206</v>
      </c>
      <c r="J33" s="24">
        <f t="shared" si="6"/>
        <v>63548349.529716872</v>
      </c>
      <c r="K33" s="8">
        <f t="shared" si="1"/>
        <v>2.7714907077101794E-2</v>
      </c>
      <c r="R33">
        <v>8</v>
      </c>
      <c r="S33" s="16">
        <f t="shared" si="7"/>
        <v>232375.75</v>
      </c>
      <c r="T33" s="9">
        <f t="shared" si="8"/>
        <v>222366.33088235295</v>
      </c>
      <c r="U33" s="17">
        <f t="shared" si="9"/>
        <v>1.0450131954686195</v>
      </c>
    </row>
    <row r="34" spans="1:21" ht="15.75" customHeight="1" x14ac:dyDescent="0.25">
      <c r="A34">
        <v>33</v>
      </c>
      <c r="B34" s="1" t="s">
        <v>34</v>
      </c>
      <c r="C34" s="29">
        <f t="shared" si="2"/>
        <v>9</v>
      </c>
      <c r="D34" s="4">
        <v>273698</v>
      </c>
      <c r="E34" s="9">
        <f t="shared" ref="E34:E65" si="10">$O$2*A34+$N$2</f>
        <v>266969.8323817082</v>
      </c>
      <c r="F34" s="15">
        <f>VLOOKUP(C34,R33:$U$168,4,FALSE)</f>
        <v>0.98857562087812234</v>
      </c>
      <c r="G34" s="9">
        <f t="shared" si="3"/>
        <v>263919.8678024754</v>
      </c>
      <c r="H34" s="24">
        <f t="shared" si="4"/>
        <v>9778.1321975245955</v>
      </c>
      <c r="I34" s="24">
        <f t="shared" si="5"/>
        <v>9778.1321975245955</v>
      </c>
      <c r="J34" s="24">
        <f t="shared" si="6"/>
        <v>95611869.272267178</v>
      </c>
      <c r="K34" s="8">
        <f t="shared" ref="K34:K65" si="11">I34/D34</f>
        <v>3.5725990681424763E-2</v>
      </c>
      <c r="R34">
        <v>9</v>
      </c>
      <c r="S34" s="16">
        <f t="shared" si="7"/>
        <v>219348</v>
      </c>
      <c r="T34" s="9">
        <f t="shared" si="8"/>
        <v>221882.87407407406</v>
      </c>
      <c r="U34" s="17">
        <f t="shared" si="9"/>
        <v>0.98857562087812234</v>
      </c>
    </row>
    <row r="35" spans="1:21" ht="15.75" customHeight="1" x14ac:dyDescent="0.25">
      <c r="A35">
        <v>34</v>
      </c>
      <c r="B35" s="1" t="s">
        <v>35</v>
      </c>
      <c r="C35" s="29">
        <f t="shared" si="2"/>
        <v>0</v>
      </c>
      <c r="D35" s="4">
        <v>284594</v>
      </c>
      <c r="E35" s="9">
        <f t="shared" si="10"/>
        <v>266324.59602997109</v>
      </c>
      <c r="F35" s="15">
        <f>VLOOKUP(C35,R34:$U$168,4,FALSE)</f>
        <v>1.0231448941712216</v>
      </c>
      <c r="G35" s="9">
        <f t="shared" si="3"/>
        <v>272488.65062027809</v>
      </c>
      <c r="H35" s="24">
        <f t="shared" si="4"/>
        <v>12105.349379721913</v>
      </c>
      <c r="I35" s="24">
        <f t="shared" si="5"/>
        <v>12105.349379721913</v>
      </c>
      <c r="J35" s="24">
        <f t="shared" si="6"/>
        <v>146539483.60513368</v>
      </c>
      <c r="K35" s="8">
        <f t="shared" si="11"/>
        <v>4.2535504542337198E-2</v>
      </c>
      <c r="R35">
        <v>0</v>
      </c>
      <c r="S35" s="16">
        <f t="shared" si="7"/>
        <v>226622.7</v>
      </c>
      <c r="T35" s="9">
        <f t="shared" si="8"/>
        <v>221496.19402985074</v>
      </c>
      <c r="U35" s="17">
        <f t="shared" si="9"/>
        <v>1.0231448941712216</v>
      </c>
    </row>
    <row r="36" spans="1:21" ht="15.75" customHeight="1" x14ac:dyDescent="0.25">
      <c r="A36">
        <v>35</v>
      </c>
      <c r="B36" s="1" t="s">
        <v>36</v>
      </c>
      <c r="C36" s="29">
        <f t="shared" si="2"/>
        <v>1</v>
      </c>
      <c r="D36" s="4">
        <v>268189</v>
      </c>
      <c r="E36" s="9">
        <f t="shared" si="10"/>
        <v>265679.35967823392</v>
      </c>
      <c r="F36" s="15">
        <f>VLOOKUP(C36,R35:$U$168,4,FALSE)</f>
        <v>1.0203174846810814</v>
      </c>
      <c r="G36" s="9">
        <f t="shared" si="3"/>
        <v>271077.29599857592</v>
      </c>
      <c r="H36" s="24">
        <f t="shared" si="4"/>
        <v>-2888.2959985759226</v>
      </c>
      <c r="I36" s="24">
        <f t="shared" si="5"/>
        <v>2888.2959985759226</v>
      </c>
      <c r="J36" s="24">
        <f t="shared" si="6"/>
        <v>8342253.7753896853</v>
      </c>
      <c r="K36" s="8">
        <f t="shared" si="11"/>
        <v>1.0769628875814901E-2</v>
      </c>
      <c r="R36">
        <v>1</v>
      </c>
      <c r="S36" s="16">
        <f t="shared" si="7"/>
        <v>225512.38095238095</v>
      </c>
      <c r="T36" s="9">
        <f t="shared" si="8"/>
        <v>221021.77443609023</v>
      </c>
      <c r="U36" s="17">
        <f t="shared" si="9"/>
        <v>1.0203174846810814</v>
      </c>
    </row>
    <row r="37" spans="1:21" ht="15.75" customHeight="1" x14ac:dyDescent="0.25">
      <c r="A37">
        <v>36</v>
      </c>
      <c r="B37" s="1" t="s">
        <v>37</v>
      </c>
      <c r="C37" s="29">
        <f t="shared" si="2"/>
        <v>2</v>
      </c>
      <c r="D37" s="4">
        <v>279359</v>
      </c>
      <c r="E37" s="9">
        <f t="shared" si="10"/>
        <v>265034.1233264968</v>
      </c>
      <c r="F37" s="15">
        <f>VLOOKUP(C37,R36:$U$168,4,FALSE)</f>
        <v>0.97526034968305997</v>
      </c>
      <c r="G37" s="9">
        <f t="shared" si="3"/>
        <v>258477.27179334252</v>
      </c>
      <c r="H37" s="24">
        <f t="shared" si="4"/>
        <v>20881.728206657484</v>
      </c>
      <c r="I37" s="24">
        <f t="shared" si="5"/>
        <v>20881.728206657484</v>
      </c>
      <c r="J37" s="24">
        <f t="shared" si="6"/>
        <v>436046572.89671481</v>
      </c>
      <c r="K37" s="8">
        <f t="shared" si="11"/>
        <v>7.4748721919313449E-2</v>
      </c>
      <c r="R37">
        <v>2</v>
      </c>
      <c r="S37" s="16">
        <f t="shared" si="7"/>
        <v>215205.28571428571</v>
      </c>
      <c r="T37" s="9">
        <f t="shared" si="8"/>
        <v>220664.44696969696</v>
      </c>
      <c r="U37" s="17">
        <f t="shared" si="9"/>
        <v>0.97526034968305997</v>
      </c>
    </row>
    <row r="38" spans="1:21" ht="15.75" customHeight="1" x14ac:dyDescent="0.25">
      <c r="A38">
        <v>37</v>
      </c>
      <c r="B38" s="1" t="s">
        <v>38</v>
      </c>
      <c r="C38" s="29">
        <f t="shared" si="2"/>
        <v>1</v>
      </c>
      <c r="D38" s="4">
        <v>257536</v>
      </c>
      <c r="E38" s="9">
        <f t="shared" si="10"/>
        <v>264388.88697475963</v>
      </c>
      <c r="F38" s="15">
        <f>VLOOKUP(C38,R37:$U$168,4,FALSE)</f>
        <v>1.0143592988409595</v>
      </c>
      <c r="G38" s="9">
        <f t="shared" si="3"/>
        <v>268185.32601305889</v>
      </c>
      <c r="H38" s="24">
        <f t="shared" si="4"/>
        <v>-10649.32601305889</v>
      </c>
      <c r="I38" s="24">
        <f t="shared" si="5"/>
        <v>10649.32601305889</v>
      </c>
      <c r="J38" s="24">
        <f t="shared" si="6"/>
        <v>113408144.53241275</v>
      </c>
      <c r="K38" s="8">
        <f t="shared" si="11"/>
        <v>4.1350824789772651E-2</v>
      </c>
      <c r="R38">
        <v>1</v>
      </c>
      <c r="S38" s="16">
        <f t="shared" si="7"/>
        <v>223378.55</v>
      </c>
      <c r="T38" s="9">
        <f t="shared" si="8"/>
        <v>220216.3969465649</v>
      </c>
      <c r="U38" s="17">
        <f t="shared" si="9"/>
        <v>1.0143592988409595</v>
      </c>
    </row>
    <row r="39" spans="1:21" ht="15.75" customHeight="1" x14ac:dyDescent="0.25">
      <c r="A39">
        <v>38</v>
      </c>
      <c r="B39" s="1" t="s">
        <v>39</v>
      </c>
      <c r="C39" s="29">
        <f t="shared" si="2"/>
        <v>2</v>
      </c>
      <c r="D39" s="4">
        <v>242560</v>
      </c>
      <c r="E39" s="9">
        <f t="shared" si="10"/>
        <v>263743.65062302246</v>
      </c>
      <c r="F39" s="15">
        <f>VLOOKUP(C39,R38:$U$168,4,FALSE)</f>
        <v>0.96393512713105178</v>
      </c>
      <c r="G39" s="9">
        <f t="shared" si="3"/>
        <v>254231.76939331085</v>
      </c>
      <c r="H39" s="24">
        <f t="shared" si="4"/>
        <v>-11671.769393310853</v>
      </c>
      <c r="I39" s="24">
        <f t="shared" si="5"/>
        <v>11671.769393310853</v>
      </c>
      <c r="J39" s="24">
        <f t="shared" si="6"/>
        <v>136230200.77062801</v>
      </c>
      <c r="K39" s="8">
        <f t="shared" si="11"/>
        <v>4.8119102050259127E-2</v>
      </c>
      <c r="R39">
        <v>2</v>
      </c>
      <c r="S39" s="16">
        <f t="shared" si="7"/>
        <v>211997.6</v>
      </c>
      <c r="T39" s="9">
        <f t="shared" si="8"/>
        <v>219929.32307692309</v>
      </c>
      <c r="U39" s="17">
        <f t="shared" si="9"/>
        <v>0.96393512713105178</v>
      </c>
    </row>
    <row r="40" spans="1:21" ht="15.75" customHeight="1" x14ac:dyDescent="0.25">
      <c r="A40">
        <v>39</v>
      </c>
      <c r="B40" s="1" t="s">
        <v>40</v>
      </c>
      <c r="C40" s="29">
        <f t="shared" si="2"/>
        <v>3</v>
      </c>
      <c r="D40" s="4">
        <v>271697</v>
      </c>
      <c r="E40" s="9">
        <f t="shared" si="10"/>
        <v>263098.41427128535</v>
      </c>
      <c r="F40" s="15">
        <f>VLOOKUP(C40,R39:$U$168,4,FALSE)</f>
        <v>1.0285915688910907</v>
      </c>
      <c r="G40" s="9">
        <f t="shared" si="3"/>
        <v>270620.81070805952</v>
      </c>
      <c r="H40" s="24">
        <f t="shared" si="4"/>
        <v>1076.1892919404781</v>
      </c>
      <c r="I40" s="24">
        <f t="shared" si="5"/>
        <v>1076.1892919404781</v>
      </c>
      <c r="J40" s="24">
        <f t="shared" si="6"/>
        <v>1158183.3920873478</v>
      </c>
      <c r="K40" s="8">
        <f t="shared" si="11"/>
        <v>3.9609907063400708E-3</v>
      </c>
      <c r="R40">
        <v>3</v>
      </c>
      <c r="S40" s="16">
        <f t="shared" si="7"/>
        <v>226037</v>
      </c>
      <c r="T40" s="9">
        <f t="shared" si="8"/>
        <v>219753.89147286821</v>
      </c>
      <c r="U40" s="17">
        <f t="shared" si="9"/>
        <v>1.0285915688910907</v>
      </c>
    </row>
    <row r="41" spans="1:21" ht="15.75" customHeight="1" x14ac:dyDescent="0.25">
      <c r="A41">
        <v>40</v>
      </c>
      <c r="B41" s="1" t="s">
        <v>41</v>
      </c>
      <c r="C41" s="29">
        <f t="shared" si="2"/>
        <v>4</v>
      </c>
      <c r="D41" s="4">
        <v>258417</v>
      </c>
      <c r="E41" s="9">
        <f t="shared" si="10"/>
        <v>262453.17791954818</v>
      </c>
      <c r="F41" s="15">
        <f>VLOOKUP(C41,R40:$U$168,4,FALSE)</f>
        <v>0.98924003901605317</v>
      </c>
      <c r="G41" s="9">
        <f t="shared" si="3"/>
        <v>259629.19196502099</v>
      </c>
      <c r="H41" s="24">
        <f t="shared" si="4"/>
        <v>-1212.1919650209893</v>
      </c>
      <c r="I41" s="24">
        <f t="shared" si="5"/>
        <v>1212.1919650209893</v>
      </c>
      <c r="J41" s="24">
        <f t="shared" si="6"/>
        <v>1469409.3600614474</v>
      </c>
      <c r="K41" s="8">
        <f t="shared" si="11"/>
        <v>4.6908367677861336E-3</v>
      </c>
      <c r="R41">
        <v>4</v>
      </c>
      <c r="S41" s="16">
        <f t="shared" si="7"/>
        <v>216987.90909090909</v>
      </c>
      <c r="T41" s="9">
        <f t="shared" si="8"/>
        <v>219348.0859375</v>
      </c>
      <c r="U41" s="17">
        <f t="shared" si="9"/>
        <v>0.98924003901605317</v>
      </c>
    </row>
    <row r="42" spans="1:21" ht="15.75" customHeight="1" x14ac:dyDescent="0.25">
      <c r="A42">
        <v>41</v>
      </c>
      <c r="B42" s="1" t="s">
        <v>42</v>
      </c>
      <c r="C42" s="29">
        <f t="shared" si="2"/>
        <v>5</v>
      </c>
      <c r="D42" s="4">
        <v>272766</v>
      </c>
      <c r="E42" s="9">
        <f t="shared" si="10"/>
        <v>261807.94156781107</v>
      </c>
      <c r="F42" s="15">
        <f>VLOOKUP(C42,R41:$U$168,4,FALSE)</f>
        <v>1.0347494861086677</v>
      </c>
      <c r="G42" s="9">
        <f t="shared" si="3"/>
        <v>270905.6329964606</v>
      </c>
      <c r="H42" s="24">
        <f t="shared" si="4"/>
        <v>1860.3670035394025</v>
      </c>
      <c r="I42" s="24">
        <f t="shared" si="5"/>
        <v>1860.3670035394025</v>
      </c>
      <c r="J42" s="24">
        <f t="shared" si="6"/>
        <v>3460965.3878581752</v>
      </c>
      <c r="K42" s="8">
        <f t="shared" si="11"/>
        <v>6.8203771860840517E-3</v>
      </c>
      <c r="R42">
        <v>5</v>
      </c>
      <c r="S42" s="16">
        <f t="shared" si="7"/>
        <v>226652</v>
      </c>
      <c r="T42" s="9">
        <f t="shared" si="8"/>
        <v>219040.45669291337</v>
      </c>
      <c r="U42" s="17">
        <f t="shared" si="9"/>
        <v>1.0347494861086677</v>
      </c>
    </row>
    <row r="43" spans="1:21" ht="15.75" customHeight="1" x14ac:dyDescent="0.25">
      <c r="A43">
        <v>42</v>
      </c>
      <c r="B43" s="1" t="s">
        <v>43</v>
      </c>
      <c r="C43" s="29">
        <f t="shared" si="2"/>
        <v>6</v>
      </c>
      <c r="D43" s="4">
        <v>270684</v>
      </c>
      <c r="E43" s="9">
        <f t="shared" si="10"/>
        <v>261162.7052160739</v>
      </c>
      <c r="F43" s="15">
        <f>VLOOKUP(C43,R42:$U$168,4,FALSE)</f>
        <v>1.0216780121572113</v>
      </c>
      <c r="G43" s="9">
        <f t="shared" si="3"/>
        <v>266824.19351475814</v>
      </c>
      <c r="H43" s="24">
        <f t="shared" si="4"/>
        <v>3859.8064852418611</v>
      </c>
      <c r="I43" s="24">
        <f t="shared" si="5"/>
        <v>3859.8064852418611</v>
      </c>
      <c r="J43" s="24">
        <f t="shared" si="6"/>
        <v>14898106.10351513</v>
      </c>
      <c r="K43" s="8">
        <f t="shared" si="11"/>
        <v>1.4259455620730671E-2</v>
      </c>
      <c r="R43">
        <v>6</v>
      </c>
      <c r="S43" s="16">
        <f t="shared" si="7"/>
        <v>223353.18181818182</v>
      </c>
      <c r="T43" s="9">
        <f t="shared" si="8"/>
        <v>218614.06349206349</v>
      </c>
      <c r="U43" s="17">
        <f t="shared" si="9"/>
        <v>1.0216780121572113</v>
      </c>
    </row>
    <row r="44" spans="1:21" ht="15.75" customHeight="1" x14ac:dyDescent="0.25">
      <c r="A44">
        <v>43</v>
      </c>
      <c r="B44" s="1" t="s">
        <v>44</v>
      </c>
      <c r="C44" s="29">
        <f t="shared" si="2"/>
        <v>7</v>
      </c>
      <c r="D44" s="4">
        <v>266782</v>
      </c>
      <c r="E44" s="9">
        <f t="shared" si="10"/>
        <v>260517.46886433676</v>
      </c>
      <c r="F44" s="15">
        <f>VLOOKUP(C44,R43:$U$168,4,FALSE)</f>
        <v>1.0505315571179203</v>
      </c>
      <c r="G44" s="9">
        <f t="shared" si="3"/>
        <v>273681.822222471</v>
      </c>
      <c r="H44" s="24">
        <f t="shared" si="4"/>
        <v>-6899.8222224710044</v>
      </c>
      <c r="I44" s="24">
        <f t="shared" si="5"/>
        <v>6899.8222224710044</v>
      </c>
      <c r="J44" s="24">
        <f t="shared" si="6"/>
        <v>47607546.701704711</v>
      </c>
      <c r="K44" s="8">
        <f t="shared" si="11"/>
        <v>2.5863147522962586E-2</v>
      </c>
      <c r="R44">
        <v>7</v>
      </c>
      <c r="S44" s="16">
        <f t="shared" si="7"/>
        <v>229223.36363636365</v>
      </c>
      <c r="T44" s="9">
        <f t="shared" si="8"/>
        <v>218197.50399999999</v>
      </c>
      <c r="U44" s="17">
        <f t="shared" si="9"/>
        <v>1.0505315571179203</v>
      </c>
    </row>
    <row r="45" spans="1:21" ht="15.75" customHeight="1" x14ac:dyDescent="0.25">
      <c r="A45">
        <v>44</v>
      </c>
      <c r="B45" s="1" t="s">
        <v>45</v>
      </c>
      <c r="C45" s="29">
        <f t="shared" si="2"/>
        <v>8</v>
      </c>
      <c r="D45" s="4">
        <v>263945</v>
      </c>
      <c r="E45" s="9">
        <f t="shared" si="10"/>
        <v>259872.23251259961</v>
      </c>
      <c r="F45" s="15">
        <f>VLOOKUP(C45,R44:$U$168,4,FALSE)</f>
        <v>1.0438311319251885</v>
      </c>
      <c r="G45" s="9">
        <f t="shared" si="3"/>
        <v>271262.72661955265</v>
      </c>
      <c r="H45" s="24">
        <f t="shared" si="4"/>
        <v>-7317.7266195526463</v>
      </c>
      <c r="I45" s="24">
        <f t="shared" si="5"/>
        <v>7317.7266195526463</v>
      </c>
      <c r="J45" s="24">
        <f t="shared" si="6"/>
        <v>53549122.878509402</v>
      </c>
      <c r="K45" s="8">
        <f t="shared" si="11"/>
        <v>2.7724437362149867E-2</v>
      </c>
      <c r="R45">
        <v>8</v>
      </c>
      <c r="S45" s="16">
        <f t="shared" si="7"/>
        <v>227352.36363636365</v>
      </c>
      <c r="T45" s="9">
        <f t="shared" si="8"/>
        <v>217805.69354838709</v>
      </c>
      <c r="U45" s="17">
        <f t="shared" si="9"/>
        <v>1.0438311319251885</v>
      </c>
    </row>
    <row r="46" spans="1:21" ht="15.75" customHeight="1" x14ac:dyDescent="0.25">
      <c r="A46">
        <v>45</v>
      </c>
      <c r="B46" s="1" t="s">
        <v>46</v>
      </c>
      <c r="C46" s="29">
        <f t="shared" si="2"/>
        <v>9</v>
      </c>
      <c r="D46" s="4">
        <v>250160</v>
      </c>
      <c r="E46" s="9">
        <f t="shared" si="10"/>
        <v>259226.99616086247</v>
      </c>
      <c r="F46" s="15">
        <f>VLOOKUP(C46,R45:$U$168,4,FALSE)</f>
        <v>0.9860944750038404</v>
      </c>
      <c r="G46" s="9">
        <f t="shared" si="3"/>
        <v>255622.30868606822</v>
      </c>
      <c r="H46" s="24">
        <f t="shared" si="4"/>
        <v>-5462.3086860682233</v>
      </c>
      <c r="I46" s="24">
        <f t="shared" si="5"/>
        <v>5462.3086860682233</v>
      </c>
      <c r="J46" s="24">
        <f t="shared" si="6"/>
        <v>29836816.181896359</v>
      </c>
      <c r="K46" s="8">
        <f t="shared" si="11"/>
        <v>2.1835260177759129E-2</v>
      </c>
      <c r="R46">
        <v>9</v>
      </c>
      <c r="S46" s="16">
        <f t="shared" si="7"/>
        <v>214407.09090909091</v>
      </c>
      <c r="T46" s="9">
        <f t="shared" si="8"/>
        <v>217430.57723577236</v>
      </c>
      <c r="U46" s="17">
        <f t="shared" si="9"/>
        <v>0.9860944750038404</v>
      </c>
    </row>
    <row r="47" spans="1:21" ht="15.75" customHeight="1" x14ac:dyDescent="0.25">
      <c r="A47">
        <v>46</v>
      </c>
      <c r="B47" s="1" t="s">
        <v>47</v>
      </c>
      <c r="C47" s="29">
        <f t="shared" si="2"/>
        <v>0</v>
      </c>
      <c r="D47" s="4">
        <v>250303</v>
      </c>
      <c r="E47" s="9">
        <f t="shared" si="10"/>
        <v>258581.75980912533</v>
      </c>
      <c r="F47" s="15">
        <f>VLOOKUP(C47,R46:$U$168,4,FALSE)</f>
        <v>1.0139026945292682</v>
      </c>
      <c r="G47" s="9">
        <f t="shared" si="3"/>
        <v>262176.74302659219</v>
      </c>
      <c r="H47" s="24">
        <f t="shared" si="4"/>
        <v>-11873.743026592187</v>
      </c>
      <c r="I47" s="24">
        <f t="shared" si="5"/>
        <v>11873.743026592187</v>
      </c>
      <c r="J47" s="24">
        <f t="shared" si="6"/>
        <v>140985773.46154657</v>
      </c>
      <c r="K47" s="8">
        <f t="shared" si="11"/>
        <v>4.7437477883174338E-2</v>
      </c>
      <c r="R47">
        <v>0</v>
      </c>
      <c r="S47" s="16">
        <f t="shared" si="7"/>
        <v>220181.44444444444</v>
      </c>
      <c r="T47" s="9">
        <f t="shared" si="8"/>
        <v>217162.30327868852</v>
      </c>
      <c r="U47" s="17">
        <f t="shared" si="9"/>
        <v>1.0139026945292682</v>
      </c>
    </row>
    <row r="48" spans="1:21" ht="15.75" customHeight="1" x14ac:dyDescent="0.25">
      <c r="A48">
        <v>47</v>
      </c>
      <c r="B48" s="1" t="s">
        <v>48</v>
      </c>
      <c r="C48" s="29">
        <f t="shared" si="2"/>
        <v>1</v>
      </c>
      <c r="D48" s="4">
        <v>244987</v>
      </c>
      <c r="E48" s="9">
        <f t="shared" si="10"/>
        <v>257936.52345738819</v>
      </c>
      <c r="F48" s="15">
        <f>VLOOKUP(C48,R47:$U$168,4,FALSE)</f>
        <v>1.021634978931383</v>
      </c>
      <c r="G48" s="9">
        <f t="shared" si="3"/>
        <v>263516.97470802296</v>
      </c>
      <c r="H48" s="24">
        <f t="shared" si="4"/>
        <v>-18529.974708022957</v>
      </c>
      <c r="I48" s="24">
        <f t="shared" si="5"/>
        <v>18529.974708022957</v>
      </c>
      <c r="J48" s="24">
        <f t="shared" si="6"/>
        <v>343359962.6799705</v>
      </c>
      <c r="K48" s="8">
        <f t="shared" si="11"/>
        <v>7.5636563197324577E-2</v>
      </c>
      <c r="R48">
        <v>1</v>
      </c>
      <c r="S48" s="16">
        <f t="shared" si="7"/>
        <v>221580.78947368421</v>
      </c>
      <c r="T48" s="9">
        <f t="shared" si="8"/>
        <v>216888.41322314049</v>
      </c>
      <c r="U48" s="17">
        <f t="shared" si="9"/>
        <v>1.021634978931383</v>
      </c>
    </row>
    <row r="49" spans="1:21" ht="15.75" customHeight="1" x14ac:dyDescent="0.25">
      <c r="A49">
        <v>48</v>
      </c>
      <c r="B49" s="1" t="s">
        <v>49</v>
      </c>
      <c r="C49" s="29">
        <f t="shared" si="2"/>
        <v>2</v>
      </c>
      <c r="D49" s="4">
        <v>235120</v>
      </c>
      <c r="E49" s="9">
        <f t="shared" si="10"/>
        <v>257291.28710565105</v>
      </c>
      <c r="F49" s="15">
        <f>VLOOKUP(C49,R48:$U$168,4,FALSE)</f>
        <v>0.97108200988085336</v>
      </c>
      <c r="G49" s="9">
        <f t="shared" si="3"/>
        <v>249850.94020738732</v>
      </c>
      <c r="H49" s="24">
        <f t="shared" si="4"/>
        <v>-14730.940207387321</v>
      </c>
      <c r="I49" s="24">
        <f t="shared" si="5"/>
        <v>14730.940207387321</v>
      </c>
      <c r="J49" s="24">
        <f t="shared" si="6"/>
        <v>217000599.3936204</v>
      </c>
      <c r="K49" s="8">
        <f t="shared" si="11"/>
        <v>6.2652858997053931E-2</v>
      </c>
      <c r="R49">
        <v>2</v>
      </c>
      <c r="S49" s="16">
        <f t="shared" si="7"/>
        <v>210389.05263157896</v>
      </c>
      <c r="T49" s="9">
        <f t="shared" si="8"/>
        <v>216654.25833333333</v>
      </c>
      <c r="U49" s="17">
        <f t="shared" si="9"/>
        <v>0.97108200988085336</v>
      </c>
    </row>
    <row r="50" spans="1:21" ht="15.75" customHeight="1" x14ac:dyDescent="0.25">
      <c r="A50">
        <v>49</v>
      </c>
      <c r="B50" s="1" t="s">
        <v>50</v>
      </c>
      <c r="C50" s="29">
        <f t="shared" si="2"/>
        <v>1</v>
      </c>
      <c r="D50" s="4">
        <v>245715</v>
      </c>
      <c r="E50" s="9">
        <f t="shared" si="10"/>
        <v>256646.05075391388</v>
      </c>
      <c r="F50" s="15">
        <f>VLOOKUP(C50,R49:$U$168,4,FALSE)</f>
        <v>1.0174659418431715</v>
      </c>
      <c r="G50" s="9">
        <f t="shared" si="3"/>
        <v>261128.61575066138</v>
      </c>
      <c r="H50" s="24">
        <f t="shared" si="4"/>
        <v>-15413.615750661382</v>
      </c>
      <c r="I50" s="24">
        <f t="shared" si="5"/>
        <v>15413.615750661382</v>
      </c>
      <c r="J50" s="24">
        <f t="shared" si="6"/>
        <v>237579550.50903663</v>
      </c>
      <c r="K50" s="8">
        <f t="shared" si="11"/>
        <v>6.2729649189757986E-2</v>
      </c>
      <c r="R50">
        <v>1</v>
      </c>
      <c r="S50" s="16">
        <f t="shared" si="7"/>
        <v>220280.44444444444</v>
      </c>
      <c r="T50" s="9">
        <f t="shared" si="8"/>
        <v>216499.08403361344</v>
      </c>
      <c r="U50" s="17">
        <f t="shared" si="9"/>
        <v>1.0174659418431715</v>
      </c>
    </row>
    <row r="51" spans="1:21" ht="15.75" customHeight="1" x14ac:dyDescent="0.25">
      <c r="A51">
        <v>50</v>
      </c>
      <c r="B51" s="1" t="s">
        <v>51</v>
      </c>
      <c r="C51" s="29">
        <f t="shared" si="2"/>
        <v>2</v>
      </c>
      <c r="D51" s="4">
        <v>203162</v>
      </c>
      <c r="E51" s="9">
        <f t="shared" si="10"/>
        <v>256000.81440217674</v>
      </c>
      <c r="F51" s="15">
        <f>VLOOKUP(C51,R50:$U$168,4,FALSE)</f>
        <v>0.96653719998291032</v>
      </c>
      <c r="G51" s="9">
        <f t="shared" si="3"/>
        <v>247434.3103456246</v>
      </c>
      <c r="H51" s="24">
        <f t="shared" si="4"/>
        <v>-44272.310345624603</v>
      </c>
      <c r="I51" s="24">
        <f t="shared" si="5"/>
        <v>44272.310345624603</v>
      </c>
      <c r="J51" s="24">
        <f t="shared" si="6"/>
        <v>1960037463.3392992</v>
      </c>
      <c r="K51" s="8">
        <f t="shared" si="11"/>
        <v>0.21791629510255167</v>
      </c>
      <c r="R51">
        <v>2</v>
      </c>
      <c r="S51" s="16">
        <f t="shared" si="7"/>
        <v>209015.11111111112</v>
      </c>
      <c r="T51" s="9">
        <f t="shared" si="8"/>
        <v>216251.49152542374</v>
      </c>
      <c r="U51" s="17">
        <f t="shared" si="9"/>
        <v>0.96653719998291032</v>
      </c>
    </row>
    <row r="52" spans="1:21" ht="15.75" customHeight="1" x14ac:dyDescent="0.25">
      <c r="A52">
        <v>51</v>
      </c>
      <c r="B52" s="1" t="s">
        <v>52</v>
      </c>
      <c r="C52" s="29">
        <f t="shared" si="2"/>
        <v>3</v>
      </c>
      <c r="D52" s="4">
        <v>231414</v>
      </c>
      <c r="E52" s="9">
        <f t="shared" si="10"/>
        <v>255355.5780504396</v>
      </c>
      <c r="F52" s="15">
        <f>VLOOKUP(C52,R51:$U$168,4,FALSE)</f>
        <v>1.0236067340656827</v>
      </c>
      <c r="G52" s="9">
        <f t="shared" si="3"/>
        <v>261383.68927366502</v>
      </c>
      <c r="H52" s="24">
        <f t="shared" si="4"/>
        <v>-29969.689273665019</v>
      </c>
      <c r="I52" s="24">
        <f t="shared" si="5"/>
        <v>29969.689273665019</v>
      </c>
      <c r="J52" s="24">
        <f t="shared" si="6"/>
        <v>898182275.16003203</v>
      </c>
      <c r="K52" s="8">
        <f t="shared" si="11"/>
        <v>0.12950681148791784</v>
      </c>
      <c r="R52">
        <v>3</v>
      </c>
      <c r="S52" s="16">
        <f t="shared" si="7"/>
        <v>221471</v>
      </c>
      <c r="T52" s="9">
        <f t="shared" si="8"/>
        <v>216363.36752136753</v>
      </c>
      <c r="U52" s="17">
        <f t="shared" si="9"/>
        <v>1.0236067340656827</v>
      </c>
    </row>
    <row r="53" spans="1:21" ht="15.75" customHeight="1" x14ac:dyDescent="0.25">
      <c r="A53">
        <v>52</v>
      </c>
      <c r="B53" s="1" t="s">
        <v>53</v>
      </c>
      <c r="C53" s="29">
        <f t="shared" si="2"/>
        <v>4</v>
      </c>
      <c r="D53" s="4">
        <v>231621</v>
      </c>
      <c r="E53" s="9">
        <f t="shared" si="10"/>
        <v>254710.34169870245</v>
      </c>
      <c r="F53" s="15">
        <f>VLOOKUP(C53,R52:$U$168,4,FALSE)</f>
        <v>0.98432889076709029</v>
      </c>
      <c r="G53" s="9">
        <f t="shared" si="3"/>
        <v>250718.74811119033</v>
      </c>
      <c r="H53" s="24">
        <f t="shared" si="4"/>
        <v>-19097.748111190333</v>
      </c>
      <c r="I53" s="24">
        <f t="shared" si="5"/>
        <v>19097.748111190333</v>
      </c>
      <c r="J53" s="24">
        <f t="shared" si="6"/>
        <v>364723982.9184739</v>
      </c>
      <c r="K53" s="8">
        <f t="shared" si="11"/>
        <v>8.2452576023721219E-2</v>
      </c>
      <c r="R53">
        <v>4</v>
      </c>
      <c r="S53" s="16">
        <f t="shared" si="7"/>
        <v>212845</v>
      </c>
      <c r="T53" s="9">
        <f t="shared" si="8"/>
        <v>216233.62068965516</v>
      </c>
      <c r="U53" s="17">
        <f t="shared" si="9"/>
        <v>0.98432889076709029</v>
      </c>
    </row>
    <row r="54" spans="1:21" ht="15.75" customHeight="1" x14ac:dyDescent="0.25">
      <c r="A54">
        <v>53</v>
      </c>
      <c r="B54" s="1" t="s">
        <v>54</v>
      </c>
      <c r="C54" s="29">
        <f t="shared" si="2"/>
        <v>5</v>
      </c>
      <c r="D54" s="4">
        <v>238809</v>
      </c>
      <c r="E54" s="9">
        <f t="shared" si="10"/>
        <v>254065.10534696531</v>
      </c>
      <c r="F54" s="15">
        <f>VLOOKUP(C54,R53:$U$168,4,FALSE)</f>
        <v>1.0274909191521358</v>
      </c>
      <c r="G54" s="9">
        <f t="shared" si="3"/>
        <v>261049.58861743758</v>
      </c>
      <c r="H54" s="24">
        <f t="shared" si="4"/>
        <v>-22240.588617437577</v>
      </c>
      <c r="I54" s="24">
        <f t="shared" si="5"/>
        <v>22240.588617437577</v>
      </c>
      <c r="J54" s="24">
        <f t="shared" si="6"/>
        <v>494643782.05009395</v>
      </c>
      <c r="K54" s="8">
        <f t="shared" si="11"/>
        <v>9.3131283232363846E-2</v>
      </c>
      <c r="R54">
        <v>5</v>
      </c>
      <c r="S54" s="16">
        <f t="shared" si="7"/>
        <v>222040.6</v>
      </c>
      <c r="T54" s="9">
        <f t="shared" si="8"/>
        <v>216099.81739130436</v>
      </c>
      <c r="U54" s="17">
        <f t="shared" si="9"/>
        <v>1.0274909191521358</v>
      </c>
    </row>
    <row r="55" spans="1:21" ht="15.75" customHeight="1" x14ac:dyDescent="0.25">
      <c r="A55">
        <v>54</v>
      </c>
      <c r="B55" s="1" t="s">
        <v>55</v>
      </c>
      <c r="C55" s="29">
        <f t="shared" si="2"/>
        <v>6</v>
      </c>
      <c r="D55" s="4">
        <v>231912</v>
      </c>
      <c r="E55" s="9">
        <f t="shared" si="10"/>
        <v>253419.86899522817</v>
      </c>
      <c r="F55" s="15">
        <f>VLOOKUP(C55,R54:$U$168,4,FALSE)</f>
        <v>1.0125960084785601</v>
      </c>
      <c r="G55" s="9">
        <f t="shared" si="3"/>
        <v>256611.94781372766</v>
      </c>
      <c r="H55" s="24">
        <f t="shared" si="4"/>
        <v>-24699.94781372766</v>
      </c>
      <c r="I55" s="24">
        <f t="shared" si="5"/>
        <v>24699.94781372766</v>
      </c>
      <c r="J55" s="24">
        <f t="shared" si="6"/>
        <v>610087422.00086987</v>
      </c>
      <c r="K55" s="8">
        <f t="shared" si="11"/>
        <v>0.10650569101093371</v>
      </c>
      <c r="R55">
        <v>6</v>
      </c>
      <c r="S55" s="16">
        <f t="shared" si="7"/>
        <v>218620.1</v>
      </c>
      <c r="T55" s="9">
        <f t="shared" si="8"/>
        <v>215900.61403508772</v>
      </c>
      <c r="U55" s="17">
        <f t="shared" si="9"/>
        <v>1.0125960084785601</v>
      </c>
    </row>
    <row r="56" spans="1:21" ht="15.75" customHeight="1" x14ac:dyDescent="0.25">
      <c r="A56">
        <v>55</v>
      </c>
      <c r="B56" s="1" t="s">
        <v>56</v>
      </c>
      <c r="C56" s="29">
        <f t="shared" si="2"/>
        <v>7</v>
      </c>
      <c r="D56" s="4">
        <v>245724</v>
      </c>
      <c r="E56" s="9">
        <f t="shared" si="10"/>
        <v>252774.63264349103</v>
      </c>
      <c r="F56" s="15">
        <f>VLOOKUP(C56,R55:$U$168,4,FALSE)</f>
        <v>1.0449973499593408</v>
      </c>
      <c r="G56" s="9">
        <f t="shared" si="3"/>
        <v>264148.82124939398</v>
      </c>
      <c r="H56" s="24">
        <f t="shared" si="4"/>
        <v>-18424.821249393979</v>
      </c>
      <c r="I56" s="24">
        <f t="shared" si="5"/>
        <v>18424.821249393979</v>
      </c>
      <c r="J56" s="24">
        <f t="shared" si="6"/>
        <v>339474038.07211989</v>
      </c>
      <c r="K56" s="8">
        <f t="shared" si="11"/>
        <v>7.498177324719596E-2</v>
      </c>
      <c r="R56">
        <v>7</v>
      </c>
      <c r="S56" s="16">
        <f t="shared" si="7"/>
        <v>225467.5</v>
      </c>
      <c r="T56" s="9">
        <f t="shared" si="8"/>
        <v>215758.92035398231</v>
      </c>
      <c r="U56" s="17">
        <f t="shared" si="9"/>
        <v>1.0449973499593408</v>
      </c>
    </row>
    <row r="57" spans="1:21" ht="15.75" customHeight="1" x14ac:dyDescent="0.25">
      <c r="A57">
        <v>56</v>
      </c>
      <c r="B57" s="1" t="s">
        <v>57</v>
      </c>
      <c r="C57" s="29">
        <f t="shared" si="2"/>
        <v>8</v>
      </c>
      <c r="D57" s="4">
        <v>251079</v>
      </c>
      <c r="E57" s="9">
        <f t="shared" si="10"/>
        <v>252129.39629175386</v>
      </c>
      <c r="F57" s="15">
        <f>VLOOKUP(C57,R56:$U$168,4,FALSE)</f>
        <v>1.038060572029855</v>
      </c>
      <c r="G57" s="9">
        <f t="shared" si="3"/>
        <v>261725.58534016003</v>
      </c>
      <c r="H57" s="24">
        <f t="shared" si="4"/>
        <v>-10646.585340160033</v>
      </c>
      <c r="I57" s="24">
        <f t="shared" si="5"/>
        <v>10646.585340160033</v>
      </c>
      <c r="J57" s="24">
        <f t="shared" si="6"/>
        <v>113349779.40531051</v>
      </c>
      <c r="K57" s="8">
        <f t="shared" si="11"/>
        <v>4.2403328594426581E-2</v>
      </c>
      <c r="R57">
        <v>8</v>
      </c>
      <c r="S57" s="16">
        <f t="shared" si="7"/>
        <v>223693.1</v>
      </c>
      <c r="T57" s="9">
        <f t="shared" si="8"/>
        <v>215491.375</v>
      </c>
      <c r="U57" s="17">
        <f t="shared" si="9"/>
        <v>1.038060572029855</v>
      </c>
    </row>
    <row r="58" spans="1:21" ht="15.75" customHeight="1" x14ac:dyDescent="0.25">
      <c r="A58">
        <v>57</v>
      </c>
      <c r="B58" s="1" t="s">
        <v>58</v>
      </c>
      <c r="C58" s="29">
        <f t="shared" si="2"/>
        <v>9</v>
      </c>
      <c r="D58" s="4">
        <v>237699</v>
      </c>
      <c r="E58" s="9">
        <f t="shared" si="10"/>
        <v>251484.15994001675</v>
      </c>
      <c r="F58" s="15">
        <f>VLOOKUP(C58,R57:$U$168,4,FALSE)</f>
        <v>0.97983478029497206</v>
      </c>
      <c r="G58" s="9">
        <f t="shared" si="3"/>
        <v>246412.92660249193</v>
      </c>
      <c r="H58" s="24">
        <f t="shared" si="4"/>
        <v>-8713.9266024919343</v>
      </c>
      <c r="I58" s="24">
        <f t="shared" si="5"/>
        <v>8713.9266024919343</v>
      </c>
      <c r="J58" s="24">
        <f t="shared" si="6"/>
        <v>75932516.833616629</v>
      </c>
      <c r="K58" s="8">
        <f t="shared" si="11"/>
        <v>3.6659500471150214E-2</v>
      </c>
      <c r="R58">
        <v>9</v>
      </c>
      <c r="S58" s="16">
        <f t="shared" si="7"/>
        <v>210831.8</v>
      </c>
      <c r="T58" s="9">
        <f t="shared" si="8"/>
        <v>215170.76576576577</v>
      </c>
      <c r="U58" s="17">
        <f t="shared" si="9"/>
        <v>0.97983478029497206</v>
      </c>
    </row>
    <row r="59" spans="1:21" ht="15.75" customHeight="1" x14ac:dyDescent="0.25">
      <c r="A59">
        <v>58</v>
      </c>
      <c r="B59" s="1" t="s">
        <v>59</v>
      </c>
      <c r="C59" s="29">
        <f t="shared" si="2"/>
        <v>0</v>
      </c>
      <c r="D59" s="4">
        <v>230822</v>
      </c>
      <c r="E59" s="9">
        <f t="shared" si="10"/>
        <v>250838.92358827958</v>
      </c>
      <c r="F59" s="15">
        <f>VLOOKUP(C59,R58:$U$168,4,FALSE)</f>
        <v>1.0067465860134477</v>
      </c>
      <c r="G59" s="9">
        <f t="shared" si="3"/>
        <v>252531.22996178854</v>
      </c>
      <c r="H59" s="24">
        <f t="shared" si="4"/>
        <v>-21709.229961788544</v>
      </c>
      <c r="I59" s="24">
        <f t="shared" si="5"/>
        <v>21709.229961788544</v>
      </c>
      <c r="J59" s="24">
        <f t="shared" si="6"/>
        <v>471290665.53381741</v>
      </c>
      <c r="K59" s="8">
        <f t="shared" si="11"/>
        <v>9.4051823317485087E-2</v>
      </c>
      <c r="R59">
        <v>0</v>
      </c>
      <c r="S59" s="16">
        <f t="shared" si="7"/>
        <v>216416.25</v>
      </c>
      <c r="T59" s="9">
        <f t="shared" si="8"/>
        <v>214965.96363636362</v>
      </c>
      <c r="U59" s="17">
        <f t="shared" si="9"/>
        <v>1.0067465860134477</v>
      </c>
    </row>
    <row r="60" spans="1:21" ht="15.75" customHeight="1" x14ac:dyDescent="0.25">
      <c r="A60">
        <v>59</v>
      </c>
      <c r="B60" s="1" t="s">
        <v>60</v>
      </c>
      <c r="C60" s="29">
        <f t="shared" si="2"/>
        <v>1</v>
      </c>
      <c r="D60" s="4">
        <v>222248</v>
      </c>
      <c r="E60" s="9">
        <f t="shared" si="10"/>
        <v>250193.68723654244</v>
      </c>
      <c r="F60" s="15">
        <f>VLOOKUP(C60,R59:$U$168,4,FALSE)</f>
        <v>1.0184516784452311</v>
      </c>
      <c r="G60" s="9">
        <f t="shared" si="3"/>
        <v>254810.18070245784</v>
      </c>
      <c r="H60" s="24">
        <f t="shared" si="4"/>
        <v>-32562.180702457845</v>
      </c>
      <c r="I60" s="24">
        <f t="shared" si="5"/>
        <v>32562.180702457845</v>
      </c>
      <c r="J60" s="24">
        <f t="shared" si="6"/>
        <v>1060295612.0995181</v>
      </c>
      <c r="K60" s="8">
        <f t="shared" si="11"/>
        <v>0.14651281767421009</v>
      </c>
      <c r="R60">
        <v>1</v>
      </c>
      <c r="S60" s="16">
        <f t="shared" si="7"/>
        <v>218784.29411764705</v>
      </c>
      <c r="T60" s="9">
        <f t="shared" si="8"/>
        <v>214820.49541284403</v>
      </c>
      <c r="U60" s="17">
        <f t="shared" si="9"/>
        <v>1.0184516784452311</v>
      </c>
    </row>
    <row r="61" spans="1:21" ht="15.75" customHeight="1" x14ac:dyDescent="0.25">
      <c r="A61">
        <v>60</v>
      </c>
      <c r="B61" s="1" t="s">
        <v>61</v>
      </c>
      <c r="C61" s="29">
        <f t="shared" si="2"/>
        <v>2</v>
      </c>
      <c r="D61" s="4">
        <v>240519</v>
      </c>
      <c r="E61" s="9">
        <f t="shared" si="10"/>
        <v>249548.45088480529</v>
      </c>
      <c r="F61" s="15">
        <f>VLOOKUP(C61,R60:$U$168,4,FALSE)</f>
        <v>0.97489049027538666</v>
      </c>
      <c r="G61" s="9">
        <f t="shared" si="3"/>
        <v>243282.41163055107</v>
      </c>
      <c r="H61" s="24">
        <f t="shared" si="4"/>
        <v>-2763.4116305510688</v>
      </c>
      <c r="I61" s="24">
        <f t="shared" si="5"/>
        <v>2763.4116305510688</v>
      </c>
      <c r="J61" s="24">
        <f t="shared" si="6"/>
        <v>7636443.8398649171</v>
      </c>
      <c r="K61" s="8">
        <f t="shared" si="11"/>
        <v>1.1489369366042054E-2</v>
      </c>
      <c r="R61">
        <v>2</v>
      </c>
      <c r="S61" s="16">
        <f t="shared" si="7"/>
        <v>209359.41176470587</v>
      </c>
      <c r="T61" s="9">
        <f t="shared" si="8"/>
        <v>214751.72222222222</v>
      </c>
      <c r="U61" s="17">
        <f t="shared" si="9"/>
        <v>0.97489049027538666</v>
      </c>
    </row>
    <row r="62" spans="1:21" ht="15.75" customHeight="1" x14ac:dyDescent="0.25">
      <c r="A62">
        <v>61</v>
      </c>
      <c r="B62" s="1" t="s">
        <v>62</v>
      </c>
      <c r="C62" s="29">
        <f t="shared" si="2"/>
        <v>1</v>
      </c>
      <c r="D62" s="4">
        <v>234969</v>
      </c>
      <c r="E62" s="9">
        <f t="shared" si="10"/>
        <v>248903.21453306815</v>
      </c>
      <c r="F62" s="15">
        <f>VLOOKUP(C62,R61:$U$168,4,FALSE)</f>
        <v>1.0189123528651376</v>
      </c>
      <c r="G62" s="9">
        <f t="shared" si="3"/>
        <v>253610.55995558458</v>
      </c>
      <c r="H62" s="24">
        <f t="shared" si="4"/>
        <v>-18641.559955584584</v>
      </c>
      <c r="I62" s="24">
        <f t="shared" si="5"/>
        <v>18641.559955584584</v>
      </c>
      <c r="J62" s="24">
        <f t="shared" si="6"/>
        <v>347507757.57765472</v>
      </c>
      <c r="K62" s="8">
        <f t="shared" si="11"/>
        <v>7.9336252678372826E-2</v>
      </c>
      <c r="R62">
        <v>1</v>
      </c>
      <c r="S62" s="16">
        <f t="shared" si="7"/>
        <v>218567.8125</v>
      </c>
      <c r="T62" s="9">
        <f t="shared" si="8"/>
        <v>214510.90654205607</v>
      </c>
      <c r="U62" s="17">
        <f t="shared" si="9"/>
        <v>1.0189123528651376</v>
      </c>
    </row>
    <row r="63" spans="1:21" ht="15.75" customHeight="1" x14ac:dyDescent="0.25">
      <c r="A63">
        <v>62</v>
      </c>
      <c r="B63" s="1" t="s">
        <v>63</v>
      </c>
      <c r="C63" s="29">
        <f t="shared" si="2"/>
        <v>2</v>
      </c>
      <c r="D63" s="4">
        <v>201572</v>
      </c>
      <c r="E63" s="9">
        <f t="shared" si="10"/>
        <v>248257.97818133101</v>
      </c>
      <c r="F63" s="15">
        <f>VLOOKUP(C63,R62:$U$168,4,FALSE)</f>
        <v>0.96777698933228185</v>
      </c>
      <c r="G63" s="9">
        <f t="shared" si="3"/>
        <v>240258.35870204784</v>
      </c>
      <c r="H63" s="24">
        <f t="shared" si="4"/>
        <v>-38686.358702047844</v>
      </c>
      <c r="I63" s="24">
        <f t="shared" si="5"/>
        <v>38686.358702047844</v>
      </c>
      <c r="J63" s="24">
        <f t="shared" si="6"/>
        <v>1496634349.623513</v>
      </c>
      <c r="K63" s="8">
        <f t="shared" si="11"/>
        <v>0.1919232765565051</v>
      </c>
      <c r="R63">
        <v>2</v>
      </c>
      <c r="S63" s="16">
        <f t="shared" si="7"/>
        <v>207411.9375</v>
      </c>
      <c r="T63" s="9">
        <f t="shared" si="8"/>
        <v>214317.90566037735</v>
      </c>
      <c r="U63" s="17">
        <f t="shared" si="9"/>
        <v>0.96777698933228185</v>
      </c>
    </row>
    <row r="64" spans="1:21" ht="15.75" customHeight="1" x14ac:dyDescent="0.25">
      <c r="A64">
        <v>63</v>
      </c>
      <c r="B64" s="1" t="s">
        <v>64</v>
      </c>
      <c r="C64" s="29">
        <f t="shared" si="2"/>
        <v>3</v>
      </c>
      <c r="D64" s="4">
        <v>225487</v>
      </c>
      <c r="E64" s="9">
        <f t="shared" si="10"/>
        <v>247612.74182959387</v>
      </c>
      <c r="F64" s="15">
        <f>VLOOKUP(C64,R63:$U$168,4,FALSE)</f>
        <v>1.0276391832828318</v>
      </c>
      <c r="G64" s="9">
        <f t="shared" si="3"/>
        <v>254456.55578418652</v>
      </c>
      <c r="H64" s="24">
        <f t="shared" si="4"/>
        <v>-28969.555784186523</v>
      </c>
      <c r="I64" s="24">
        <f t="shared" si="5"/>
        <v>28969.555784186523</v>
      </c>
      <c r="J64" s="24">
        <f t="shared" si="6"/>
        <v>839235162.33309484</v>
      </c>
      <c r="K64" s="8">
        <f t="shared" si="11"/>
        <v>0.12847550317395914</v>
      </c>
      <c r="R64">
        <v>3</v>
      </c>
      <c r="S64" s="16">
        <f t="shared" si="7"/>
        <v>220366.22222222222</v>
      </c>
      <c r="T64" s="9">
        <f t="shared" si="8"/>
        <v>214439.29523809525</v>
      </c>
      <c r="U64" s="17">
        <f t="shared" si="9"/>
        <v>1.0276391832828318</v>
      </c>
    </row>
    <row r="65" spans="1:21" ht="15.75" customHeight="1" x14ac:dyDescent="0.25">
      <c r="A65">
        <v>64</v>
      </c>
      <c r="B65" s="1" t="s">
        <v>65</v>
      </c>
      <c r="C65" s="29">
        <f t="shared" si="2"/>
        <v>4</v>
      </c>
      <c r="D65" s="4">
        <v>226639</v>
      </c>
      <c r="E65" s="9">
        <f t="shared" si="10"/>
        <v>246967.50547785673</v>
      </c>
      <c r="F65" s="15">
        <f>VLOOKUP(C65,R64:$U$168,4,FALSE)</f>
        <v>0.98332366734255083</v>
      </c>
      <c r="G65" s="9">
        <f t="shared" si="3"/>
        <v>242848.99320092759</v>
      </c>
      <c r="H65" s="24">
        <f t="shared" si="4"/>
        <v>-16209.993200927594</v>
      </c>
      <c r="I65" s="24">
        <f t="shared" si="5"/>
        <v>16209.993200927594</v>
      </c>
      <c r="J65" s="24">
        <f t="shared" si="6"/>
        <v>262763879.57411885</v>
      </c>
      <c r="K65" s="8">
        <f t="shared" si="11"/>
        <v>7.1523405949230248E-2</v>
      </c>
      <c r="R65">
        <v>4</v>
      </c>
      <c r="S65" s="16">
        <f t="shared" si="7"/>
        <v>210758.77777777778</v>
      </c>
      <c r="T65" s="9">
        <f t="shared" si="8"/>
        <v>214333.06730769231</v>
      </c>
      <c r="U65" s="17">
        <f t="shared" si="9"/>
        <v>0.98332366734255083</v>
      </c>
    </row>
    <row r="66" spans="1:21" ht="15.75" customHeight="1" x14ac:dyDescent="0.25">
      <c r="A66">
        <v>65</v>
      </c>
      <c r="B66" s="1" t="s">
        <v>66</v>
      </c>
      <c r="C66" s="29">
        <f t="shared" si="2"/>
        <v>5</v>
      </c>
      <c r="D66" s="4">
        <v>222177</v>
      </c>
      <c r="E66" s="9">
        <f t="shared" ref="E66:E97" si="12">$O$2*A66+$N$2</f>
        <v>246322.26912611956</v>
      </c>
      <c r="F66" s="15">
        <f>VLOOKUP(C66,R65:$U$168,4,FALSE)</f>
        <v>1.027840680646201</v>
      </c>
      <c r="G66" s="9">
        <f t="shared" si="3"/>
        <v>253180.04875690743</v>
      </c>
      <c r="H66" s="24">
        <f t="shared" si="4"/>
        <v>-31003.048756907432</v>
      </c>
      <c r="I66" s="24">
        <f t="shared" si="5"/>
        <v>31003.048756907432</v>
      </c>
      <c r="J66" s="24">
        <f t="shared" si="6"/>
        <v>961189032.22317946</v>
      </c>
      <c r="K66" s="8">
        <f t="shared" ref="K66:K97" si="13">I66/D66</f>
        <v>0.1395421162267356</v>
      </c>
      <c r="R66">
        <v>5</v>
      </c>
      <c r="S66" s="16">
        <f t="shared" si="7"/>
        <v>220177.44444444444</v>
      </c>
      <c r="T66" s="9">
        <f t="shared" si="8"/>
        <v>214213.59223300969</v>
      </c>
      <c r="U66" s="17">
        <f t="shared" si="9"/>
        <v>1.027840680646201</v>
      </c>
    </row>
    <row r="67" spans="1:21" ht="15.75" customHeight="1" x14ac:dyDescent="0.25">
      <c r="A67">
        <v>66</v>
      </c>
      <c r="B67" s="1" t="s">
        <v>67</v>
      </c>
      <c r="C67" s="29">
        <f t="shared" ref="C67:C130" si="14">VALUE(TRIM(RIGHT(B67,2)))</f>
        <v>6</v>
      </c>
      <c r="D67" s="4">
        <v>212025</v>
      </c>
      <c r="E67" s="9">
        <f t="shared" si="12"/>
        <v>245677.03277438242</v>
      </c>
      <c r="F67" s="15">
        <f>VLOOKUP(C67,R66:$U$168,4,FALSE)</f>
        <v>1.014045790347567</v>
      </c>
      <c r="G67" s="9">
        <f t="shared" ref="G67:G130" si="15">E67*F67</f>
        <v>249127.76086994374</v>
      </c>
      <c r="H67" s="24">
        <f t="shared" ref="H67:H130" si="16">D67-G67</f>
        <v>-37102.760869943741</v>
      </c>
      <c r="I67" s="24">
        <f t="shared" ref="I67:I130" si="17">ABS(H67)</f>
        <v>37102.760869943741</v>
      </c>
      <c r="J67" s="24">
        <f t="shared" ref="J67:J130" si="18">I67^2</f>
        <v>1376614864.1722283</v>
      </c>
      <c r="K67" s="8">
        <f t="shared" si="13"/>
        <v>0.17499238707673029</v>
      </c>
      <c r="R67">
        <v>6</v>
      </c>
      <c r="S67" s="16">
        <f t="shared" ref="S67:S130" si="19">AVERAGEIF(C67:C233,R67,D67:D233)</f>
        <v>217143.22222222222</v>
      </c>
      <c r="T67" s="9">
        <f t="shared" ref="T67:T130" si="20">AVERAGE(D67:D233)</f>
        <v>214135.51960784313</v>
      </c>
      <c r="U67" s="17">
        <f t="shared" ref="U67:U130" si="21">S67/T67</f>
        <v>1.014045790347567</v>
      </c>
    </row>
    <row r="68" spans="1:21" ht="15.75" customHeight="1" x14ac:dyDescent="0.25">
      <c r="A68">
        <v>67</v>
      </c>
      <c r="B68" s="1" t="s">
        <v>68</v>
      </c>
      <c r="C68" s="29">
        <f t="shared" si="14"/>
        <v>7</v>
      </c>
      <c r="D68" s="4">
        <v>236534</v>
      </c>
      <c r="E68" s="9">
        <f t="shared" si="12"/>
        <v>245031.79642264528</v>
      </c>
      <c r="F68" s="15">
        <f>VLOOKUP(C68,R67:$U$168,4,FALSE)</f>
        <v>1.0423072169030685</v>
      </c>
      <c r="G68" s="9">
        <f t="shared" si="15"/>
        <v>255398.40978204666</v>
      </c>
      <c r="H68" s="24">
        <f t="shared" si="16"/>
        <v>-18864.409782046656</v>
      </c>
      <c r="I68" s="24">
        <f t="shared" si="17"/>
        <v>18864.409782046656</v>
      </c>
      <c r="J68" s="24">
        <f t="shared" si="18"/>
        <v>355865956.42497754</v>
      </c>
      <c r="K68" s="8">
        <f t="shared" si="13"/>
        <v>7.9753480607636346E-2</v>
      </c>
      <c r="R68">
        <v>7</v>
      </c>
      <c r="S68" s="16">
        <f t="shared" si="19"/>
        <v>223216.77777777778</v>
      </c>
      <c r="T68" s="9">
        <f t="shared" si="20"/>
        <v>214156.41584158415</v>
      </c>
      <c r="U68" s="17">
        <f t="shared" si="21"/>
        <v>1.0423072169030685</v>
      </c>
    </row>
    <row r="69" spans="1:21" ht="15.75" customHeight="1" x14ac:dyDescent="0.25">
      <c r="A69">
        <v>68</v>
      </c>
      <c r="B69" s="1" t="s">
        <v>69</v>
      </c>
      <c r="C69" s="29">
        <f t="shared" si="14"/>
        <v>8</v>
      </c>
      <c r="D69" s="4">
        <v>231649</v>
      </c>
      <c r="E69" s="9">
        <f t="shared" si="12"/>
        <v>244386.56007090813</v>
      </c>
      <c r="F69" s="15">
        <f>VLOOKUP(C69,R68:$U$168,4,FALSE)</f>
        <v>1.0314004549386302</v>
      </c>
      <c r="G69" s="9">
        <f t="shared" si="15"/>
        <v>252060.40923802153</v>
      </c>
      <c r="H69" s="24">
        <f t="shared" si="16"/>
        <v>-20411.40923802153</v>
      </c>
      <c r="I69" s="24">
        <f t="shared" si="17"/>
        <v>20411.40923802153</v>
      </c>
      <c r="J69" s="24">
        <f t="shared" si="18"/>
        <v>416625627.08199066</v>
      </c>
      <c r="K69" s="8">
        <f t="shared" si="13"/>
        <v>8.8113521914713763E-2</v>
      </c>
      <c r="R69">
        <v>8</v>
      </c>
      <c r="S69" s="16">
        <f t="shared" si="19"/>
        <v>220650.22222222222</v>
      </c>
      <c r="T69" s="9">
        <f t="shared" si="20"/>
        <v>213932.64</v>
      </c>
      <c r="U69" s="17">
        <f t="shared" si="21"/>
        <v>1.0314004549386302</v>
      </c>
    </row>
    <row r="70" spans="1:21" ht="15.75" customHeight="1" x14ac:dyDescent="0.25">
      <c r="A70">
        <v>69</v>
      </c>
      <c r="B70" s="1" t="s">
        <v>70</v>
      </c>
      <c r="C70" s="29">
        <f t="shared" si="14"/>
        <v>9</v>
      </c>
      <c r="D70" s="4">
        <v>224851</v>
      </c>
      <c r="E70" s="9">
        <f t="shared" si="12"/>
        <v>243741.32371917099</v>
      </c>
      <c r="F70" s="15">
        <f>VLOOKUP(C70,R69:$U$168,4,FALSE)</f>
        <v>0.97236477461668214</v>
      </c>
      <c r="G70" s="9">
        <f t="shared" si="15"/>
        <v>237005.47730296347</v>
      </c>
      <c r="H70" s="24">
        <f t="shared" si="16"/>
        <v>-12154.477302963467</v>
      </c>
      <c r="I70" s="24">
        <f t="shared" si="17"/>
        <v>12154.477302963467</v>
      </c>
      <c r="J70" s="24">
        <f t="shared" si="18"/>
        <v>147731318.50825408</v>
      </c>
      <c r="K70" s="8">
        <f t="shared" si="13"/>
        <v>5.4055696007415874E-2</v>
      </c>
      <c r="R70">
        <v>9</v>
      </c>
      <c r="S70" s="16">
        <f t="shared" si="19"/>
        <v>207846.55555555556</v>
      </c>
      <c r="T70" s="9">
        <f t="shared" si="20"/>
        <v>213753.68686868687</v>
      </c>
      <c r="U70" s="17">
        <f t="shared" si="21"/>
        <v>0.97236477461668214</v>
      </c>
    </row>
    <row r="71" spans="1:21" ht="15.75" customHeight="1" x14ac:dyDescent="0.25">
      <c r="A71">
        <v>70</v>
      </c>
      <c r="B71" s="1" t="s">
        <v>71</v>
      </c>
      <c r="C71" s="29">
        <f t="shared" si="14"/>
        <v>0</v>
      </c>
      <c r="D71" s="4">
        <v>221600</v>
      </c>
      <c r="E71" s="9">
        <f t="shared" si="12"/>
        <v>243096.08736743385</v>
      </c>
      <c r="F71" s="15">
        <f>VLOOKUP(C71,R70:$U$168,4,FALSE)</f>
        <v>1.0033600225899284</v>
      </c>
      <c r="G71" s="9">
        <f t="shared" si="15"/>
        <v>243912.89571251164</v>
      </c>
      <c r="H71" s="24">
        <f t="shared" si="16"/>
        <v>-22312.895712511643</v>
      </c>
      <c r="I71" s="24">
        <f t="shared" si="17"/>
        <v>22312.895712511643</v>
      </c>
      <c r="J71" s="24">
        <f t="shared" si="18"/>
        <v>497865315.07742047</v>
      </c>
      <c r="K71" s="8">
        <f t="shared" si="13"/>
        <v>0.10068996260158684</v>
      </c>
      <c r="R71">
        <v>0</v>
      </c>
      <c r="S71" s="16">
        <f t="shared" si="19"/>
        <v>214358.28571428571</v>
      </c>
      <c r="T71" s="9">
        <f t="shared" si="20"/>
        <v>213640.44897959183</v>
      </c>
      <c r="U71" s="17">
        <f t="shared" si="21"/>
        <v>1.0033600225899284</v>
      </c>
    </row>
    <row r="72" spans="1:21" ht="15.75" customHeight="1" x14ac:dyDescent="0.25">
      <c r="A72">
        <v>71</v>
      </c>
      <c r="B72" s="1" t="s">
        <v>72</v>
      </c>
      <c r="C72" s="29">
        <f t="shared" si="14"/>
        <v>1</v>
      </c>
      <c r="D72" s="4">
        <v>218845</v>
      </c>
      <c r="E72" s="9">
        <f t="shared" si="12"/>
        <v>242450.85101569671</v>
      </c>
      <c r="F72" s="15">
        <f>VLOOKUP(C72,R71:$U$168,4,FALSE)</f>
        <v>1.0183369438928893</v>
      </c>
      <c r="G72" s="9">
        <f t="shared" si="15"/>
        <v>246896.65866755482</v>
      </c>
      <c r="H72" s="24">
        <f t="shared" si="16"/>
        <v>-28051.658667554817</v>
      </c>
      <c r="I72" s="24">
        <f t="shared" si="17"/>
        <v>28051.658667554817</v>
      </c>
      <c r="J72" s="24">
        <f t="shared" si="18"/>
        <v>786895554.00100327</v>
      </c>
      <c r="K72" s="8">
        <f t="shared" si="13"/>
        <v>0.1281804869544875</v>
      </c>
      <c r="R72">
        <v>1</v>
      </c>
      <c r="S72" s="16">
        <f t="shared" si="19"/>
        <v>217474.4</v>
      </c>
      <c r="T72" s="9">
        <f t="shared" si="20"/>
        <v>213558.39175257733</v>
      </c>
      <c r="U72" s="17">
        <f t="shared" si="21"/>
        <v>1.0183369438928893</v>
      </c>
    </row>
    <row r="73" spans="1:21" ht="15.75" customHeight="1" x14ac:dyDescent="0.25">
      <c r="A73">
        <v>72</v>
      </c>
      <c r="B73" s="1" t="s">
        <v>73</v>
      </c>
      <c r="C73" s="29">
        <f t="shared" si="14"/>
        <v>2</v>
      </c>
      <c r="D73" s="4">
        <v>223978</v>
      </c>
      <c r="E73" s="9">
        <f t="shared" si="12"/>
        <v>241805.61466395954</v>
      </c>
      <c r="F73" s="15">
        <f>VLOOKUP(C73,R72:$U$168,4,FALSE)</f>
        <v>0.97329289225055482</v>
      </c>
      <c r="G73" s="9">
        <f t="shared" si="15"/>
        <v>235347.68605870835</v>
      </c>
      <c r="H73" s="24">
        <f t="shared" si="16"/>
        <v>-11369.68605870835</v>
      </c>
      <c r="I73" s="24">
        <f t="shared" si="17"/>
        <v>11369.68605870835</v>
      </c>
      <c r="J73" s="24">
        <f t="shared" si="18"/>
        <v>129269761.07358702</v>
      </c>
      <c r="K73" s="8">
        <f t="shared" si="13"/>
        <v>5.0762512651726287E-2</v>
      </c>
      <c r="R73">
        <v>2</v>
      </c>
      <c r="S73" s="16">
        <f t="shared" si="19"/>
        <v>207801.26666666666</v>
      </c>
      <c r="T73" s="9">
        <f t="shared" si="20"/>
        <v>213503.32291666666</v>
      </c>
      <c r="U73" s="17">
        <f t="shared" si="21"/>
        <v>0.97329289225055482</v>
      </c>
    </row>
    <row r="74" spans="1:21" ht="15.75" customHeight="1" x14ac:dyDescent="0.25">
      <c r="A74">
        <v>73</v>
      </c>
      <c r="B74" s="1" t="s">
        <v>74</v>
      </c>
      <c r="C74" s="29">
        <f t="shared" si="14"/>
        <v>1</v>
      </c>
      <c r="D74" s="4">
        <v>222315</v>
      </c>
      <c r="E74" s="9">
        <f t="shared" si="12"/>
        <v>241160.3783122224</v>
      </c>
      <c r="F74" s="15">
        <f>VLOOKUP(C74,R73:$U$168,4,FALSE)</f>
        <v>1.0186671337069557</v>
      </c>
      <c r="G74" s="9">
        <f t="shared" si="15"/>
        <v>245662.15133899669</v>
      </c>
      <c r="H74" s="24">
        <f t="shared" si="16"/>
        <v>-23347.151338996686</v>
      </c>
      <c r="I74" s="24">
        <f t="shared" si="17"/>
        <v>23347.151338996686</v>
      </c>
      <c r="J74" s="24">
        <f t="shared" si="18"/>
        <v>545089475.64601469</v>
      </c>
      <c r="K74" s="8">
        <f t="shared" si="13"/>
        <v>0.10501833587025926</v>
      </c>
      <c r="R74">
        <v>1</v>
      </c>
      <c r="S74" s="16">
        <f t="shared" si="19"/>
        <v>217376.5</v>
      </c>
      <c r="T74" s="9">
        <f t="shared" si="20"/>
        <v>213393.06315789474</v>
      </c>
      <c r="U74" s="17">
        <f t="shared" si="21"/>
        <v>1.0186671337069557</v>
      </c>
    </row>
    <row r="75" spans="1:21" ht="15.75" customHeight="1" x14ac:dyDescent="0.25">
      <c r="A75">
        <v>74</v>
      </c>
      <c r="B75" s="1" t="s">
        <v>75</v>
      </c>
      <c r="C75" s="29">
        <f t="shared" si="14"/>
        <v>2</v>
      </c>
      <c r="D75" s="4">
        <v>198807</v>
      </c>
      <c r="E75" s="9">
        <f t="shared" si="12"/>
        <v>240515.14196048526</v>
      </c>
      <c r="F75" s="15">
        <f>VLOOKUP(C75,R74:$U$168,4,FALSE)</f>
        <v>0.96881190364256176</v>
      </c>
      <c r="G75" s="9">
        <f t="shared" si="15"/>
        <v>233013.93253759871</v>
      </c>
      <c r="H75" s="24">
        <f t="shared" si="16"/>
        <v>-34206.93253759871</v>
      </c>
      <c r="I75" s="24">
        <f t="shared" si="17"/>
        <v>34206.93253759871</v>
      </c>
      <c r="J75" s="24">
        <f t="shared" si="18"/>
        <v>1170114233.6318293</v>
      </c>
      <c r="K75" s="8">
        <f t="shared" si="13"/>
        <v>0.17206100659231671</v>
      </c>
      <c r="R75">
        <v>2</v>
      </c>
      <c r="S75" s="16">
        <f t="shared" si="19"/>
        <v>206645.78571428571</v>
      </c>
      <c r="T75" s="9">
        <f t="shared" si="20"/>
        <v>213298.14893617021</v>
      </c>
      <c r="U75" s="17">
        <f t="shared" si="21"/>
        <v>0.96881190364256176</v>
      </c>
    </row>
    <row r="76" spans="1:21" ht="15.75" customHeight="1" x14ac:dyDescent="0.25">
      <c r="A76">
        <v>75</v>
      </c>
      <c r="B76" s="1" t="s">
        <v>76</v>
      </c>
      <c r="C76" s="29">
        <f t="shared" si="14"/>
        <v>3</v>
      </c>
      <c r="D76" s="4">
        <v>235360</v>
      </c>
      <c r="E76" s="9">
        <f t="shared" si="12"/>
        <v>239869.90560874811</v>
      </c>
      <c r="F76" s="15">
        <f>VLOOKUP(C76,R75:$U$168,4,FALSE)</f>
        <v>1.0293841211967889</v>
      </c>
      <c r="G76" s="9">
        <f t="shared" si="15"/>
        <v>246918.27198661788</v>
      </c>
      <c r="H76" s="24">
        <f t="shared" si="16"/>
        <v>-11558.271986617881</v>
      </c>
      <c r="I76" s="24">
        <f t="shared" si="17"/>
        <v>11558.271986617881</v>
      </c>
      <c r="J76" s="24">
        <f t="shared" si="18"/>
        <v>133593651.31663567</v>
      </c>
      <c r="K76" s="8">
        <f t="shared" si="13"/>
        <v>4.9108905449600108E-2</v>
      </c>
      <c r="R76">
        <v>3</v>
      </c>
      <c r="S76" s="16">
        <f t="shared" si="19"/>
        <v>219726.125</v>
      </c>
      <c r="T76" s="9">
        <f t="shared" si="20"/>
        <v>213453.96774193548</v>
      </c>
      <c r="U76" s="17">
        <f t="shared" si="21"/>
        <v>1.0293841211967889</v>
      </c>
    </row>
    <row r="77" spans="1:21" ht="15.75" customHeight="1" x14ac:dyDescent="0.25">
      <c r="A77">
        <v>76</v>
      </c>
      <c r="B77" s="1" t="s">
        <v>77</v>
      </c>
      <c r="C77" s="29">
        <f t="shared" si="14"/>
        <v>4</v>
      </c>
      <c r="D77" s="4">
        <v>216229</v>
      </c>
      <c r="E77" s="9">
        <f t="shared" si="12"/>
        <v>239224.66925701097</v>
      </c>
      <c r="F77" s="15">
        <f>VLOOKUP(C77,R76:$U$168,4,FALSE)</f>
        <v>0.97916614306821848</v>
      </c>
      <c r="G77" s="9">
        <f t="shared" si="15"/>
        <v>234240.69672315766</v>
      </c>
      <c r="H77" s="24">
        <f t="shared" si="16"/>
        <v>-18011.696723157656</v>
      </c>
      <c r="I77" s="24">
        <f t="shared" si="17"/>
        <v>18011.696723157656</v>
      </c>
      <c r="J77" s="24">
        <f t="shared" si="18"/>
        <v>324421218.84700823</v>
      </c>
      <c r="K77" s="8">
        <f t="shared" si="13"/>
        <v>8.3299172281043041E-2</v>
      </c>
      <c r="R77">
        <v>4</v>
      </c>
      <c r="S77" s="16">
        <f t="shared" si="19"/>
        <v>208773.75</v>
      </c>
      <c r="T77" s="9">
        <f t="shared" si="20"/>
        <v>213215.85869565216</v>
      </c>
      <c r="U77" s="17">
        <f t="shared" si="21"/>
        <v>0.97916614306821848</v>
      </c>
    </row>
    <row r="78" spans="1:21" ht="15.75" customHeight="1" x14ac:dyDescent="0.25">
      <c r="A78">
        <v>77</v>
      </c>
      <c r="B78" s="1" t="s">
        <v>78</v>
      </c>
      <c r="C78" s="29">
        <f t="shared" si="14"/>
        <v>5</v>
      </c>
      <c r="D78" s="4">
        <v>224604</v>
      </c>
      <c r="E78" s="9">
        <f t="shared" si="12"/>
        <v>238579.43290527383</v>
      </c>
      <c r="F78" s="15">
        <f>VLOOKUP(C78,R77:$U$168,4,FALSE)</f>
        <v>1.0316383611440012</v>
      </c>
      <c r="G78" s="9">
        <f t="shared" si="15"/>
        <v>246127.69516506189</v>
      </c>
      <c r="H78" s="24">
        <f t="shared" si="16"/>
        <v>-21523.695165061887</v>
      </c>
      <c r="I78" s="24">
        <f t="shared" si="17"/>
        <v>21523.695165061887</v>
      </c>
      <c r="J78" s="24">
        <f t="shared" si="18"/>
        <v>463269453.55850846</v>
      </c>
      <c r="K78" s="8">
        <f t="shared" si="13"/>
        <v>9.5829527368443509E-2</v>
      </c>
      <c r="R78">
        <v>5</v>
      </c>
      <c r="S78" s="16">
        <f t="shared" si="19"/>
        <v>219927.5</v>
      </c>
      <c r="T78" s="9">
        <f t="shared" si="20"/>
        <v>213182.74725274724</v>
      </c>
      <c r="U78" s="17">
        <f t="shared" si="21"/>
        <v>1.0316383611440012</v>
      </c>
    </row>
    <row r="79" spans="1:21" ht="15.75" customHeight="1" x14ac:dyDescent="0.25">
      <c r="A79">
        <v>78</v>
      </c>
      <c r="B79" s="1" t="s">
        <v>79</v>
      </c>
      <c r="C79" s="29">
        <f t="shared" si="14"/>
        <v>6</v>
      </c>
      <c r="D79" s="4">
        <v>219618</v>
      </c>
      <c r="E79" s="9">
        <f t="shared" si="12"/>
        <v>237934.19655353669</v>
      </c>
      <c r="F79" s="15">
        <f>VLOOKUP(C79,R78:$U$168,4,FALSE)</f>
        <v>1.0221874014668872</v>
      </c>
      <c r="G79" s="9">
        <f t="shared" si="15"/>
        <v>243213.33809517126</v>
      </c>
      <c r="H79" s="24">
        <f t="shared" si="16"/>
        <v>-23595.338095171261</v>
      </c>
      <c r="I79" s="24">
        <f t="shared" si="17"/>
        <v>23595.338095171261</v>
      </c>
      <c r="J79" s="24">
        <f t="shared" si="18"/>
        <v>556739979.82544017</v>
      </c>
      <c r="K79" s="8">
        <f t="shared" si="13"/>
        <v>0.107438088386067</v>
      </c>
      <c r="R79">
        <v>6</v>
      </c>
      <c r="S79" s="16">
        <f t="shared" si="19"/>
        <v>217783</v>
      </c>
      <c r="T79" s="9">
        <f t="shared" si="20"/>
        <v>213055.84444444443</v>
      </c>
      <c r="U79" s="17">
        <f t="shared" si="21"/>
        <v>1.0221874014668872</v>
      </c>
    </row>
    <row r="80" spans="1:21" ht="15.75" customHeight="1" x14ac:dyDescent="0.25">
      <c r="A80">
        <v>79</v>
      </c>
      <c r="B80" s="1" t="s">
        <v>80</v>
      </c>
      <c r="C80" s="29">
        <f t="shared" si="14"/>
        <v>7</v>
      </c>
      <c r="D80" s="4">
        <v>228160</v>
      </c>
      <c r="E80" s="9">
        <f t="shared" si="12"/>
        <v>237288.96020179952</v>
      </c>
      <c r="F80" s="15">
        <f>VLOOKUP(C80,R79:$U$168,4,FALSE)</f>
        <v>1.040238180312447</v>
      </c>
      <c r="G80" s="9">
        <f t="shared" si="15"/>
        <v>246837.03616855259</v>
      </c>
      <c r="H80" s="24">
        <f t="shared" si="16"/>
        <v>-18677.036168552586</v>
      </c>
      <c r="I80" s="24">
        <f t="shared" si="17"/>
        <v>18677.036168552586</v>
      </c>
      <c r="J80" s="24">
        <f t="shared" si="18"/>
        <v>348831680.04142147</v>
      </c>
      <c r="K80" s="8">
        <f t="shared" si="13"/>
        <v>8.1859380121636516E-2</v>
      </c>
      <c r="R80">
        <v>7</v>
      </c>
      <c r="S80" s="16">
        <f t="shared" si="19"/>
        <v>221552.125</v>
      </c>
      <c r="T80" s="9">
        <f t="shared" si="20"/>
        <v>212982.11235955055</v>
      </c>
      <c r="U80" s="17">
        <f t="shared" si="21"/>
        <v>1.040238180312447</v>
      </c>
    </row>
    <row r="81" spans="1:21" ht="15.75" customHeight="1" x14ac:dyDescent="0.25">
      <c r="A81">
        <v>80</v>
      </c>
      <c r="B81" s="1" t="s">
        <v>81</v>
      </c>
      <c r="C81" s="29">
        <f t="shared" si="14"/>
        <v>8</v>
      </c>
      <c r="D81" s="4">
        <v>239212</v>
      </c>
      <c r="E81" s="9">
        <f t="shared" si="12"/>
        <v>236643.72385006241</v>
      </c>
      <c r="F81" s="15">
        <f>VLOOKUP(C81,R80:$U$168,4,FALSE)</f>
        <v>1.0303827342917657</v>
      </c>
      <c r="G81" s="9">
        <f t="shared" si="15"/>
        <v>243833.60723361286</v>
      </c>
      <c r="H81" s="24">
        <f t="shared" si="16"/>
        <v>-4621.6072336128564</v>
      </c>
      <c r="I81" s="24">
        <f t="shared" si="17"/>
        <v>4621.6072336128564</v>
      </c>
      <c r="J81" s="24">
        <f t="shared" si="18"/>
        <v>21359253.42178268</v>
      </c>
      <c r="K81" s="8">
        <f t="shared" si="13"/>
        <v>1.9320131237617076E-2</v>
      </c>
      <c r="R81">
        <v>8</v>
      </c>
      <c r="S81" s="16">
        <f t="shared" si="19"/>
        <v>219275.375</v>
      </c>
      <c r="T81" s="9">
        <f t="shared" si="20"/>
        <v>212809.63636363635</v>
      </c>
      <c r="U81" s="17">
        <f t="shared" si="21"/>
        <v>1.0303827342917657</v>
      </c>
    </row>
    <row r="82" spans="1:21" ht="15.75" customHeight="1" x14ac:dyDescent="0.25">
      <c r="A82">
        <v>81</v>
      </c>
      <c r="B82" s="1" t="s">
        <v>82</v>
      </c>
      <c r="C82" s="29">
        <f t="shared" si="14"/>
        <v>9</v>
      </c>
      <c r="D82" s="4">
        <v>216838</v>
      </c>
      <c r="E82" s="9">
        <f t="shared" si="12"/>
        <v>235998.48749832524</v>
      </c>
      <c r="F82" s="15">
        <f>VLOOKUP(C82,R81:$U$168,4,FALSE)</f>
        <v>0.96807075667745346</v>
      </c>
      <c r="G82" s="9">
        <f t="shared" si="15"/>
        <v>228463.23436723824</v>
      </c>
      <c r="H82" s="24">
        <f t="shared" si="16"/>
        <v>-11625.234367238241</v>
      </c>
      <c r="I82" s="24">
        <f t="shared" si="17"/>
        <v>11625.234367238241</v>
      </c>
      <c r="J82" s="24">
        <f t="shared" si="18"/>
        <v>135146074.0932171</v>
      </c>
      <c r="K82" s="8">
        <f t="shared" si="13"/>
        <v>5.3612532707543147E-2</v>
      </c>
      <c r="R82">
        <v>9</v>
      </c>
      <c r="S82" s="16">
        <f t="shared" si="19"/>
        <v>205721</v>
      </c>
      <c r="T82" s="9">
        <f t="shared" si="20"/>
        <v>212506.16091954024</v>
      </c>
      <c r="U82" s="17">
        <f t="shared" si="21"/>
        <v>0.96807075667745346</v>
      </c>
    </row>
    <row r="83" spans="1:21" ht="15.75" customHeight="1" x14ac:dyDescent="0.25">
      <c r="A83">
        <v>82</v>
      </c>
      <c r="B83" s="1" t="s">
        <v>83</v>
      </c>
      <c r="C83" s="29">
        <f t="shared" si="14"/>
        <v>0</v>
      </c>
      <c r="D83" s="4">
        <v>220171</v>
      </c>
      <c r="E83" s="9">
        <f t="shared" si="12"/>
        <v>235353.2511465881</v>
      </c>
      <c r="F83" s="15">
        <f>VLOOKUP(C83,R82:$U$168,4,FALSE)</f>
        <v>1.0032738229133453</v>
      </c>
      <c r="G83" s="9">
        <f t="shared" si="15"/>
        <v>236123.75601292212</v>
      </c>
      <c r="H83" s="24">
        <f t="shared" si="16"/>
        <v>-15952.756012922124</v>
      </c>
      <c r="I83" s="24">
        <f t="shared" si="17"/>
        <v>15952.756012922124</v>
      </c>
      <c r="J83" s="24">
        <f t="shared" si="18"/>
        <v>254490424.40782297</v>
      </c>
      <c r="K83" s="8">
        <f t="shared" si="13"/>
        <v>7.2456209096212143E-2</v>
      </c>
      <c r="R83">
        <v>0</v>
      </c>
      <c r="S83" s="16">
        <f t="shared" si="19"/>
        <v>213151.33333333334</v>
      </c>
      <c r="T83" s="9">
        <f t="shared" si="20"/>
        <v>212455.79069767441</v>
      </c>
      <c r="U83" s="17">
        <f t="shared" si="21"/>
        <v>1.0032738229133453</v>
      </c>
    </row>
    <row r="84" spans="1:21" ht="15.75" customHeight="1" x14ac:dyDescent="0.25">
      <c r="A84">
        <v>83</v>
      </c>
      <c r="B84" s="1" t="s">
        <v>84</v>
      </c>
      <c r="C84" s="29">
        <f t="shared" si="14"/>
        <v>1</v>
      </c>
      <c r="D84" s="4">
        <v>221130</v>
      </c>
      <c r="E84" s="9">
        <f t="shared" si="12"/>
        <v>234708.01479485095</v>
      </c>
      <c r="F84" s="15">
        <f>VLOOKUP(C84,R83:$U$168,4,FALSE)</f>
        <v>1.0218095794600666</v>
      </c>
      <c r="G84" s="9">
        <f t="shared" si="15"/>
        <v>239826.89789343372</v>
      </c>
      <c r="H84" s="24">
        <f t="shared" si="16"/>
        <v>-18696.897893433721</v>
      </c>
      <c r="I84" s="24">
        <f t="shared" si="17"/>
        <v>18696.897893433721</v>
      </c>
      <c r="J84" s="24">
        <f t="shared" si="18"/>
        <v>349573990.83748633</v>
      </c>
      <c r="K84" s="8">
        <f t="shared" si="13"/>
        <v>8.4551611691917522E-2</v>
      </c>
      <c r="R84">
        <v>1</v>
      </c>
      <c r="S84" s="16">
        <f t="shared" si="19"/>
        <v>216996.61538461538</v>
      </c>
      <c r="T84" s="9">
        <f t="shared" si="20"/>
        <v>212365.02352941176</v>
      </c>
      <c r="U84" s="17">
        <f t="shared" si="21"/>
        <v>1.0218095794600666</v>
      </c>
    </row>
    <row r="85" spans="1:21" ht="15.75" customHeight="1" x14ac:dyDescent="0.25">
      <c r="A85">
        <v>84</v>
      </c>
      <c r="B85" s="1" t="s">
        <v>85</v>
      </c>
      <c r="C85" s="29">
        <f t="shared" si="14"/>
        <v>2</v>
      </c>
      <c r="D85" s="4">
        <v>244965</v>
      </c>
      <c r="E85" s="9">
        <f t="shared" si="12"/>
        <v>234062.77844311381</v>
      </c>
      <c r="F85" s="15">
        <f>VLOOKUP(C85,R84:$U$168,4,FALSE)</f>
        <v>0.97638795195421568</v>
      </c>
      <c r="G85" s="9">
        <f t="shared" si="15"/>
        <v>228536.07687278523</v>
      </c>
      <c r="H85" s="24">
        <f t="shared" si="16"/>
        <v>16428.923127214774</v>
      </c>
      <c r="I85" s="24">
        <f t="shared" si="17"/>
        <v>16428.923127214774</v>
      </c>
      <c r="J85" s="24">
        <f t="shared" si="18"/>
        <v>269909515.11993247</v>
      </c>
      <c r="K85" s="8">
        <f t="shared" si="13"/>
        <v>6.7066410006387744E-2</v>
      </c>
      <c r="R85">
        <v>2</v>
      </c>
      <c r="S85" s="16">
        <f t="shared" si="19"/>
        <v>207248.76923076922</v>
      </c>
      <c r="T85" s="9">
        <f t="shared" si="20"/>
        <v>212260.67857142858</v>
      </c>
      <c r="U85" s="17">
        <f t="shared" si="21"/>
        <v>0.97638795195421568</v>
      </c>
    </row>
    <row r="86" spans="1:21" ht="15.75" customHeight="1" x14ac:dyDescent="0.25">
      <c r="A86">
        <v>85</v>
      </c>
      <c r="B86" s="1" t="s">
        <v>86</v>
      </c>
      <c r="C86" s="29">
        <f t="shared" si="14"/>
        <v>1</v>
      </c>
      <c r="D86" s="4">
        <v>236065</v>
      </c>
      <c r="E86" s="9">
        <f t="shared" si="12"/>
        <v>233417.54209137667</v>
      </c>
      <c r="F86" s="15">
        <f>VLOOKUP(C86,R85:$U$168,4,FALSE)</f>
        <v>1.0225873966037133</v>
      </c>
      <c r="G86" s="9">
        <f t="shared" si="15"/>
        <v>238689.83668885854</v>
      </c>
      <c r="H86" s="24">
        <f t="shared" si="16"/>
        <v>-2624.8366888585442</v>
      </c>
      <c r="I86" s="24">
        <f t="shared" si="17"/>
        <v>2624.8366888585442</v>
      </c>
      <c r="J86" s="24">
        <f t="shared" si="18"/>
        <v>6889767.6431778865</v>
      </c>
      <c r="K86" s="8">
        <f t="shared" si="13"/>
        <v>1.1119126888181409E-2</v>
      </c>
      <c r="R86">
        <v>1</v>
      </c>
      <c r="S86" s="16">
        <f t="shared" si="19"/>
        <v>216652.16666666666</v>
      </c>
      <c r="T86" s="9">
        <f t="shared" si="20"/>
        <v>211866.65060240965</v>
      </c>
      <c r="U86" s="17">
        <f t="shared" si="21"/>
        <v>1.0225873966037133</v>
      </c>
    </row>
    <row r="87" spans="1:21" ht="15.75" customHeight="1" x14ac:dyDescent="0.25">
      <c r="A87">
        <v>86</v>
      </c>
      <c r="B87" s="1" t="s">
        <v>87</v>
      </c>
      <c r="C87" s="29">
        <f t="shared" si="14"/>
        <v>2</v>
      </c>
      <c r="D87" s="4">
        <v>229492</v>
      </c>
      <c r="E87" s="9">
        <f t="shared" si="12"/>
        <v>232772.3057396395</v>
      </c>
      <c r="F87" s="15">
        <f>VLOOKUP(C87,R86:$U$168,4,FALSE)</f>
        <v>0.96471265241701376</v>
      </c>
      <c r="G87" s="9">
        <f t="shared" si="15"/>
        <v>224558.38847931169</v>
      </c>
      <c r="H87" s="24">
        <f t="shared" si="16"/>
        <v>4933.6115206883114</v>
      </c>
      <c r="I87" s="24">
        <f t="shared" si="17"/>
        <v>4933.6115206883114</v>
      </c>
      <c r="J87" s="24">
        <f t="shared" si="18"/>
        <v>24340522.637068432</v>
      </c>
      <c r="K87" s="8">
        <f t="shared" si="13"/>
        <v>2.1497967339551321E-2</v>
      </c>
      <c r="R87">
        <v>2</v>
      </c>
      <c r="S87" s="16">
        <f t="shared" si="19"/>
        <v>204105.75</v>
      </c>
      <c r="T87" s="9">
        <f t="shared" si="20"/>
        <v>211571.54878048779</v>
      </c>
      <c r="U87" s="17">
        <f t="shared" si="21"/>
        <v>0.96471265241701376</v>
      </c>
    </row>
    <row r="88" spans="1:21" ht="15.75" customHeight="1" x14ac:dyDescent="0.25">
      <c r="A88">
        <v>87</v>
      </c>
      <c r="B88" s="1" t="s">
        <v>88</v>
      </c>
      <c r="C88" s="29">
        <f t="shared" si="14"/>
        <v>3</v>
      </c>
      <c r="D88" s="4">
        <v>248383</v>
      </c>
      <c r="E88" s="9">
        <f t="shared" si="12"/>
        <v>232127.06938790239</v>
      </c>
      <c r="F88" s="15">
        <f>VLOOKUP(C88,R87:$U$168,4,FALSE)</f>
        <v>1.0290626764787183</v>
      </c>
      <c r="G88" s="9">
        <f t="shared" si="15"/>
        <v>238873.30330747599</v>
      </c>
      <c r="H88" s="24">
        <f t="shared" si="16"/>
        <v>9509.6966925240122</v>
      </c>
      <c r="I88" s="24">
        <f t="shared" si="17"/>
        <v>9509.6966925240122</v>
      </c>
      <c r="J88" s="24">
        <f t="shared" si="18"/>
        <v>90434331.183802143</v>
      </c>
      <c r="K88" s="8">
        <f t="shared" si="13"/>
        <v>3.8286423356365021E-2</v>
      </c>
      <c r="R88">
        <v>3</v>
      </c>
      <c r="S88" s="16">
        <f t="shared" si="19"/>
        <v>217492.71428571429</v>
      </c>
      <c r="T88" s="9">
        <f t="shared" si="20"/>
        <v>211350.30864197531</v>
      </c>
      <c r="U88" s="17">
        <f t="shared" si="21"/>
        <v>1.0290626764787183</v>
      </c>
    </row>
    <row r="89" spans="1:21" ht="15.75" customHeight="1" x14ac:dyDescent="0.25">
      <c r="A89">
        <v>88</v>
      </c>
      <c r="B89" s="1" t="s">
        <v>89</v>
      </c>
      <c r="C89" s="29">
        <f t="shared" si="14"/>
        <v>4</v>
      </c>
      <c r="D89" s="4">
        <v>228344</v>
      </c>
      <c r="E89" s="9">
        <f t="shared" si="12"/>
        <v>231481.83303616522</v>
      </c>
      <c r="F89" s="15">
        <f>VLOOKUP(C89,R88:$U$168,4,FALSE)</f>
        <v>0.98492709514989651</v>
      </c>
      <c r="G89" s="9">
        <f t="shared" si="15"/>
        <v>227992.72939228357</v>
      </c>
      <c r="H89" s="24">
        <f t="shared" si="16"/>
        <v>351.27060771643301</v>
      </c>
      <c r="I89" s="24">
        <f t="shared" si="17"/>
        <v>351.27060771643301</v>
      </c>
      <c r="J89" s="24">
        <f t="shared" si="18"/>
        <v>123391.03984547216</v>
      </c>
      <c r="K89" s="8">
        <f t="shared" si="13"/>
        <v>1.5383395566182295E-3</v>
      </c>
      <c r="R89">
        <v>4</v>
      </c>
      <c r="S89" s="16">
        <f t="shared" si="19"/>
        <v>207708.71428571429</v>
      </c>
      <c r="T89" s="9">
        <f t="shared" si="20"/>
        <v>210887.4</v>
      </c>
      <c r="U89" s="17">
        <f t="shared" si="21"/>
        <v>0.98492709514989651</v>
      </c>
    </row>
    <row r="90" spans="1:21" ht="15.75" customHeight="1" x14ac:dyDescent="0.25">
      <c r="A90">
        <v>89</v>
      </c>
      <c r="B90" s="1" t="s">
        <v>90</v>
      </c>
      <c r="C90" s="29">
        <f t="shared" si="14"/>
        <v>5</v>
      </c>
      <c r="D90" s="4">
        <v>245749</v>
      </c>
      <c r="E90" s="9">
        <f t="shared" si="12"/>
        <v>230836.59668442808</v>
      </c>
      <c r="F90" s="15">
        <f>VLOOKUP(C90,R89:$U$168,4,FALSE)</f>
        <v>1.0407895941284619</v>
      </c>
      <c r="G90" s="9">
        <f t="shared" si="15"/>
        <v>240252.32777318137</v>
      </c>
      <c r="H90" s="24">
        <f t="shared" si="16"/>
        <v>5496.6722268186277</v>
      </c>
      <c r="I90" s="24">
        <f t="shared" si="17"/>
        <v>5496.6722268186277</v>
      </c>
      <c r="J90" s="24">
        <f t="shared" si="18"/>
        <v>30213405.56907925</v>
      </c>
      <c r="K90" s="8">
        <f t="shared" si="13"/>
        <v>2.2367017675834398E-2</v>
      </c>
      <c r="R90">
        <v>5</v>
      </c>
      <c r="S90" s="16">
        <f t="shared" si="19"/>
        <v>219259.42857142858</v>
      </c>
      <c r="T90" s="9">
        <f t="shared" si="20"/>
        <v>210666.43037974683</v>
      </c>
      <c r="U90" s="17">
        <f t="shared" si="21"/>
        <v>1.0407895941284619</v>
      </c>
    </row>
    <row r="91" spans="1:21" ht="15.75" customHeight="1" x14ac:dyDescent="0.25">
      <c r="A91">
        <v>90</v>
      </c>
      <c r="B91" s="1" t="s">
        <v>91</v>
      </c>
      <c r="C91" s="29">
        <f t="shared" si="14"/>
        <v>6</v>
      </c>
      <c r="D91" s="4">
        <v>226802</v>
      </c>
      <c r="E91" s="9">
        <f t="shared" si="12"/>
        <v>230191.36033269094</v>
      </c>
      <c r="F91" s="15">
        <f>VLOOKUP(C91,R90:$U$168,4,FALSE)</f>
        <v>1.0347460734583322</v>
      </c>
      <c r="G91" s="9">
        <f t="shared" si="15"/>
        <v>238189.60624828405</v>
      </c>
      <c r="H91" s="24">
        <f t="shared" si="16"/>
        <v>-11387.60624828405</v>
      </c>
      <c r="I91" s="24">
        <f t="shared" si="17"/>
        <v>11387.60624828405</v>
      </c>
      <c r="J91" s="24">
        <f t="shared" si="18"/>
        <v>129677576.06595793</v>
      </c>
      <c r="K91" s="8">
        <f t="shared" si="13"/>
        <v>5.0209461328753938E-2</v>
      </c>
      <c r="R91">
        <v>6</v>
      </c>
      <c r="S91" s="16">
        <f t="shared" si="19"/>
        <v>217520.85714285713</v>
      </c>
      <c r="T91" s="9">
        <f t="shared" si="20"/>
        <v>210216.65384615384</v>
      </c>
      <c r="U91" s="17">
        <f t="shared" si="21"/>
        <v>1.0347460734583322</v>
      </c>
    </row>
    <row r="92" spans="1:21" ht="15.75" customHeight="1" x14ac:dyDescent="0.25">
      <c r="A92">
        <v>91</v>
      </c>
      <c r="B92" s="1" t="s">
        <v>92</v>
      </c>
      <c r="C92" s="29">
        <f t="shared" si="14"/>
        <v>7</v>
      </c>
      <c r="D92" s="4">
        <v>250986</v>
      </c>
      <c r="E92" s="9">
        <f t="shared" si="12"/>
        <v>229546.12398095379</v>
      </c>
      <c r="F92" s="15">
        <f>VLOOKUP(C92,R91:$U$168,4,FALSE)</f>
        <v>1.0505086642337398</v>
      </c>
      <c r="G92" s="9">
        <f t="shared" si="15"/>
        <v>241140.19208326421</v>
      </c>
      <c r="H92" s="24">
        <f t="shared" si="16"/>
        <v>9845.8079167357937</v>
      </c>
      <c r="I92" s="24">
        <f t="shared" si="17"/>
        <v>9845.8079167357937</v>
      </c>
      <c r="J92" s="24">
        <f t="shared" si="18"/>
        <v>96939933.533257231</v>
      </c>
      <c r="K92" s="8">
        <f t="shared" si="13"/>
        <v>3.9228514406125417E-2</v>
      </c>
      <c r="R92">
        <v>7</v>
      </c>
      <c r="S92" s="16">
        <f t="shared" si="19"/>
        <v>220608.14285714287</v>
      </c>
      <c r="T92" s="9">
        <f t="shared" si="20"/>
        <v>210001.25974025973</v>
      </c>
      <c r="U92" s="17">
        <f t="shared" si="21"/>
        <v>1.0505086642337398</v>
      </c>
    </row>
    <row r="93" spans="1:21" ht="15.75" customHeight="1" x14ac:dyDescent="0.25">
      <c r="A93">
        <v>92</v>
      </c>
      <c r="B93" s="1" t="s">
        <v>93</v>
      </c>
      <c r="C93" s="29">
        <f t="shared" si="14"/>
        <v>8</v>
      </c>
      <c r="D93" s="4">
        <v>248482</v>
      </c>
      <c r="E93" s="9">
        <f t="shared" si="12"/>
        <v>228900.88762921665</v>
      </c>
      <c r="F93" s="15">
        <f>VLOOKUP(C93,R92:$U$168,4,FALSE)</f>
        <v>1.0332532836969173</v>
      </c>
      <c r="G93" s="9">
        <f t="shared" si="15"/>
        <v>236512.59378402718</v>
      </c>
      <c r="H93" s="24">
        <f t="shared" si="16"/>
        <v>11969.40621597282</v>
      </c>
      <c r="I93" s="24">
        <f t="shared" si="17"/>
        <v>11969.40621597282</v>
      </c>
      <c r="J93" s="24">
        <f t="shared" si="18"/>
        <v>143266685.16296878</v>
      </c>
      <c r="K93" s="8">
        <f t="shared" si="13"/>
        <v>4.8170113794853635E-2</v>
      </c>
      <c r="R93">
        <v>8</v>
      </c>
      <c r="S93" s="16">
        <f t="shared" si="19"/>
        <v>216427.28571428571</v>
      </c>
      <c r="T93" s="9">
        <f t="shared" si="20"/>
        <v>209461.98684210525</v>
      </c>
      <c r="U93" s="17">
        <f t="shared" si="21"/>
        <v>1.0332532836969173</v>
      </c>
    </row>
    <row r="94" spans="1:21" ht="15.75" customHeight="1" x14ac:dyDescent="0.25">
      <c r="A94">
        <v>93</v>
      </c>
      <c r="B94" s="1" t="s">
        <v>94</v>
      </c>
      <c r="C94" s="29">
        <f t="shared" si="14"/>
        <v>9</v>
      </c>
      <c r="D94" s="4">
        <v>241213</v>
      </c>
      <c r="E94" s="9">
        <f t="shared" si="12"/>
        <v>228255.65127747951</v>
      </c>
      <c r="F94" s="15">
        <f>VLOOKUP(C94,R93:$U$168,4,FALSE)</f>
        <v>0.97698466894432157</v>
      </c>
      <c r="G94" s="9">
        <f t="shared" si="15"/>
        <v>223002.27189799884</v>
      </c>
      <c r="H94" s="24">
        <f t="shared" si="16"/>
        <v>18210.728102001158</v>
      </c>
      <c r="I94" s="24">
        <f t="shared" si="17"/>
        <v>18210.728102001158</v>
      </c>
      <c r="J94" s="24">
        <f t="shared" si="18"/>
        <v>331630618.00501472</v>
      </c>
      <c r="K94" s="8">
        <f t="shared" si="13"/>
        <v>7.5496462056361624E-2</v>
      </c>
      <c r="R94">
        <v>9</v>
      </c>
      <c r="S94" s="16">
        <f t="shared" si="19"/>
        <v>204132.85714285713</v>
      </c>
      <c r="T94" s="9">
        <f t="shared" si="20"/>
        <v>208941.72</v>
      </c>
      <c r="U94" s="17">
        <f t="shared" si="21"/>
        <v>0.97698466894432157</v>
      </c>
    </row>
    <row r="95" spans="1:21" ht="15.75" customHeight="1" x14ac:dyDescent="0.25">
      <c r="A95">
        <v>94</v>
      </c>
      <c r="B95" s="1" t="s">
        <v>95</v>
      </c>
      <c r="C95" s="29">
        <f t="shared" si="14"/>
        <v>0</v>
      </c>
      <c r="D95" s="4">
        <v>234666</v>
      </c>
      <c r="E95" s="9">
        <f t="shared" si="12"/>
        <v>227610.41492574237</v>
      </c>
      <c r="F95" s="15">
        <f>VLOOKUP(C95,R94:$U$168,4,FALSE)</f>
        <v>1.0155476785381896</v>
      </c>
      <c r="G95" s="9">
        <f t="shared" si="15"/>
        <v>231149.22848895178</v>
      </c>
      <c r="H95" s="24">
        <f t="shared" si="16"/>
        <v>3516.7715110482241</v>
      </c>
      <c r="I95" s="24">
        <f t="shared" si="17"/>
        <v>3516.7715110482241</v>
      </c>
      <c r="J95" s="24">
        <f t="shared" si="18"/>
        <v>12367681.860920409</v>
      </c>
      <c r="K95" s="8">
        <f t="shared" si="13"/>
        <v>1.4986284809253254E-2</v>
      </c>
      <c r="R95">
        <v>0</v>
      </c>
      <c r="S95" s="16">
        <f t="shared" si="19"/>
        <v>211747.4</v>
      </c>
      <c r="T95" s="9">
        <f t="shared" si="20"/>
        <v>208505.62162162163</v>
      </c>
      <c r="U95" s="17">
        <f t="shared" si="21"/>
        <v>1.0155476785381896</v>
      </c>
    </row>
    <row r="96" spans="1:21" ht="15.75" customHeight="1" x14ac:dyDescent="0.25">
      <c r="A96">
        <v>95</v>
      </c>
      <c r="B96" s="1" t="s">
        <v>96</v>
      </c>
      <c r="C96" s="29">
        <f t="shared" si="14"/>
        <v>1</v>
      </c>
      <c r="D96" s="4">
        <v>240691</v>
      </c>
      <c r="E96" s="9">
        <f t="shared" si="12"/>
        <v>226965.1785740052</v>
      </c>
      <c r="F96" s="15">
        <f>VLOOKUP(C96,R95:$U$168,4,FALSE)</f>
        <v>1.0323814176248076</v>
      </c>
      <c r="G96" s="9">
        <f t="shared" si="15"/>
        <v>234314.63280769909</v>
      </c>
      <c r="H96" s="24">
        <f t="shared" si="16"/>
        <v>6376.3671923009097</v>
      </c>
      <c r="I96" s="24">
        <f t="shared" si="17"/>
        <v>6376.3671923009097</v>
      </c>
      <c r="J96" s="24">
        <f t="shared" si="18"/>
        <v>40658058.571051389</v>
      </c>
      <c r="K96" s="8">
        <f t="shared" si="13"/>
        <v>2.6491921975898183E-2</v>
      </c>
      <c r="R96">
        <v>1</v>
      </c>
      <c r="S96" s="16">
        <f t="shared" si="19"/>
        <v>214887.36363636365</v>
      </c>
      <c r="T96" s="9">
        <f t="shared" si="20"/>
        <v>208147.26027397261</v>
      </c>
      <c r="U96" s="17">
        <f t="shared" si="21"/>
        <v>1.0323814176248076</v>
      </c>
    </row>
    <row r="97" spans="1:21" ht="15.75" customHeight="1" x14ac:dyDescent="0.25">
      <c r="A97">
        <v>96</v>
      </c>
      <c r="B97" s="1" t="s">
        <v>97</v>
      </c>
      <c r="C97" s="29">
        <f t="shared" si="14"/>
        <v>2</v>
      </c>
      <c r="D97" s="4">
        <v>242213</v>
      </c>
      <c r="E97" s="9">
        <f t="shared" si="12"/>
        <v>226319.94222226806</v>
      </c>
      <c r="F97" s="15">
        <f>VLOOKUP(C97,R96:$U$168,4,FALSE)</f>
        <v>0.97160573290137853</v>
      </c>
      <c r="G97" s="9">
        <f t="shared" si="15"/>
        <v>219893.75333306441</v>
      </c>
      <c r="H97" s="24">
        <f t="shared" si="16"/>
        <v>22319.246666935593</v>
      </c>
      <c r="I97" s="24">
        <f t="shared" si="17"/>
        <v>22319.246666935593</v>
      </c>
      <c r="J97" s="24">
        <f t="shared" si="18"/>
        <v>498148771.77951556</v>
      </c>
      <c r="K97" s="8">
        <f t="shared" si="13"/>
        <v>9.2147187256404875E-2</v>
      </c>
      <c r="R97">
        <v>2</v>
      </c>
      <c r="S97" s="16">
        <f t="shared" si="19"/>
        <v>201797.90909090909</v>
      </c>
      <c r="T97" s="9">
        <f t="shared" si="20"/>
        <v>207695.26388888888</v>
      </c>
      <c r="U97" s="17">
        <f t="shared" si="21"/>
        <v>0.97160573290137853</v>
      </c>
    </row>
    <row r="98" spans="1:21" ht="15.75" customHeight="1" x14ac:dyDescent="0.25">
      <c r="A98">
        <v>97</v>
      </c>
      <c r="B98" s="1" t="s">
        <v>98</v>
      </c>
      <c r="C98" s="29">
        <f t="shared" si="14"/>
        <v>1</v>
      </c>
      <c r="D98" s="4">
        <v>262811</v>
      </c>
      <c r="E98" s="9">
        <f t="shared" ref="E98:E129" si="22">$O$2*A98+$N$2</f>
        <v>225674.70587053092</v>
      </c>
      <c r="F98" s="15">
        <f>VLOOKUP(C98,R97:$U$168,4,FALSE)</f>
        <v>1.0246026909199566</v>
      </c>
      <c r="G98" s="9">
        <f t="shared" si="15"/>
        <v>231226.9109075157</v>
      </c>
      <c r="H98" s="24">
        <f t="shared" si="16"/>
        <v>31584.089092484297</v>
      </c>
      <c r="I98" s="24">
        <f t="shared" si="17"/>
        <v>31584.089092484297</v>
      </c>
      <c r="J98" s="24">
        <f t="shared" si="18"/>
        <v>997554683.8019855</v>
      </c>
      <c r="K98" s="8">
        <f t="shared" ref="K98:K129" si="23">I98/D98</f>
        <v>0.12017795713453508</v>
      </c>
      <c r="R98">
        <v>1</v>
      </c>
      <c r="S98" s="16">
        <f t="shared" si="19"/>
        <v>212307</v>
      </c>
      <c r="T98" s="9">
        <f t="shared" si="20"/>
        <v>207209.09859154929</v>
      </c>
      <c r="U98" s="17">
        <f t="shared" si="21"/>
        <v>1.0246026909199566</v>
      </c>
    </row>
    <row r="99" spans="1:21" ht="15.75" customHeight="1" x14ac:dyDescent="0.25">
      <c r="A99">
        <v>98</v>
      </c>
      <c r="B99" s="1" t="s">
        <v>99</v>
      </c>
      <c r="C99" s="29">
        <f t="shared" si="14"/>
        <v>2</v>
      </c>
      <c r="D99" s="4">
        <v>220558</v>
      </c>
      <c r="E99" s="9">
        <f t="shared" si="22"/>
        <v>225029.46951879378</v>
      </c>
      <c r="F99" s="15">
        <f>VLOOKUP(C99,R98:$U$168,4,FALSE)</f>
        <v>0.95805346170176764</v>
      </c>
      <c r="G99" s="9">
        <f t="shared" si="15"/>
        <v>215590.26225739278</v>
      </c>
      <c r="H99" s="24">
        <f t="shared" si="16"/>
        <v>4967.7377426072198</v>
      </c>
      <c r="I99" s="24">
        <f t="shared" si="17"/>
        <v>4967.7377426072198</v>
      </c>
      <c r="J99" s="24">
        <f t="shared" si="18"/>
        <v>24678418.279324278</v>
      </c>
      <c r="K99" s="8">
        <f t="shared" si="23"/>
        <v>2.252349832065588E-2</v>
      </c>
      <c r="R99">
        <v>2</v>
      </c>
      <c r="S99" s="16">
        <f t="shared" si="19"/>
        <v>197756.4</v>
      </c>
      <c r="T99" s="9">
        <f t="shared" si="20"/>
        <v>206414.78571428571</v>
      </c>
      <c r="U99" s="17">
        <f t="shared" si="21"/>
        <v>0.95805346170176764</v>
      </c>
    </row>
    <row r="100" spans="1:21" ht="15.75" customHeight="1" x14ac:dyDescent="0.25">
      <c r="A100">
        <v>99</v>
      </c>
      <c r="B100" s="1" t="s">
        <v>100</v>
      </c>
      <c r="C100" s="29">
        <f t="shared" si="14"/>
        <v>3</v>
      </c>
      <c r="D100" s="4">
        <v>253114</v>
      </c>
      <c r="E100" s="9">
        <f t="shared" si="22"/>
        <v>224384.23316705663</v>
      </c>
      <c r="F100" s="15">
        <f>VLOOKUP(C100,R99:$U$168,4,FALSE)</f>
        <v>1.0297489323699227</v>
      </c>
      <c r="G100" s="9">
        <f t="shared" si="15"/>
        <v>231059.42454442038</v>
      </c>
      <c r="H100" s="24">
        <f t="shared" si="16"/>
        <v>22054.575455579616</v>
      </c>
      <c r="I100" s="24">
        <f t="shared" si="17"/>
        <v>22054.575455579616</v>
      </c>
      <c r="J100" s="24">
        <f t="shared" si="18"/>
        <v>486404298.52585483</v>
      </c>
      <c r="K100" s="8">
        <f t="shared" si="23"/>
        <v>8.7132973504348302E-2</v>
      </c>
      <c r="R100">
        <v>3</v>
      </c>
      <c r="S100" s="16">
        <f t="shared" si="19"/>
        <v>212344.33333333334</v>
      </c>
      <c r="T100" s="9">
        <f t="shared" si="20"/>
        <v>206209.81159420291</v>
      </c>
      <c r="U100" s="17">
        <f t="shared" si="21"/>
        <v>1.0297489323699227</v>
      </c>
    </row>
    <row r="101" spans="1:21" ht="15.75" customHeight="1" x14ac:dyDescent="0.25">
      <c r="A101">
        <v>100</v>
      </c>
      <c r="B101" s="1" t="s">
        <v>101</v>
      </c>
      <c r="C101" s="29">
        <f t="shared" si="14"/>
        <v>4</v>
      </c>
      <c r="D101" s="4">
        <v>246132</v>
      </c>
      <c r="E101" s="9">
        <f t="shared" si="22"/>
        <v>223738.99681531949</v>
      </c>
      <c r="F101" s="15">
        <f>VLOOKUP(C101,R100:$U$168,4,FALSE)</f>
        <v>0.99391522066367799</v>
      </c>
      <c r="G101" s="9">
        <f t="shared" si="15"/>
        <v>222377.59439076821</v>
      </c>
      <c r="H101" s="24">
        <f t="shared" si="16"/>
        <v>23754.405609231791</v>
      </c>
      <c r="I101" s="24">
        <f t="shared" si="17"/>
        <v>23754.405609231791</v>
      </c>
      <c r="J101" s="24">
        <f t="shared" si="18"/>
        <v>564271785.84790277</v>
      </c>
      <c r="K101" s="8">
        <f t="shared" si="23"/>
        <v>9.6510838124387696E-2</v>
      </c>
      <c r="R101">
        <v>4</v>
      </c>
      <c r="S101" s="16">
        <f t="shared" si="19"/>
        <v>204269.5</v>
      </c>
      <c r="T101" s="9">
        <f t="shared" si="20"/>
        <v>205520.04411764705</v>
      </c>
      <c r="U101" s="17">
        <f t="shared" si="21"/>
        <v>0.99391522066367799</v>
      </c>
    </row>
    <row r="102" spans="1:21" ht="15.75" customHeight="1" x14ac:dyDescent="0.25">
      <c r="A102">
        <v>101</v>
      </c>
      <c r="B102" s="1" t="s">
        <v>102</v>
      </c>
      <c r="C102" s="29">
        <f t="shared" si="14"/>
        <v>5</v>
      </c>
      <c r="D102" s="4">
        <v>264554</v>
      </c>
      <c r="E102" s="9">
        <f t="shared" si="22"/>
        <v>223093.76046358235</v>
      </c>
      <c r="F102" s="15">
        <f>VLOOKUP(C102,R101:$U$168,4,FALSE)</f>
        <v>1.0484623282979215</v>
      </c>
      <c r="G102" s="9">
        <f t="shared" si="15"/>
        <v>233905.40352438635</v>
      </c>
      <c r="H102" s="24">
        <f t="shared" si="16"/>
        <v>30648.596475613653</v>
      </c>
      <c r="I102" s="24">
        <f t="shared" si="17"/>
        <v>30648.596475613653</v>
      </c>
      <c r="J102" s="24">
        <f t="shared" si="18"/>
        <v>939336465.92499757</v>
      </c>
      <c r="K102" s="8">
        <f t="shared" si="23"/>
        <v>0.1158500588749883</v>
      </c>
      <c r="R102">
        <v>5</v>
      </c>
      <c r="S102" s="16">
        <f t="shared" si="19"/>
        <v>214844.5</v>
      </c>
      <c r="T102" s="9">
        <f t="shared" si="20"/>
        <v>204913.89552238805</v>
      </c>
      <c r="U102" s="17">
        <f t="shared" si="21"/>
        <v>1.0484623282979215</v>
      </c>
    </row>
    <row r="103" spans="1:21" ht="15.75" customHeight="1" x14ac:dyDescent="0.25">
      <c r="A103">
        <v>102</v>
      </c>
      <c r="B103" s="1" t="s">
        <v>103</v>
      </c>
      <c r="C103" s="29">
        <f t="shared" si="14"/>
        <v>6</v>
      </c>
      <c r="D103" s="4">
        <v>242677</v>
      </c>
      <c r="E103" s="9">
        <f t="shared" si="22"/>
        <v>222448.52411184518</v>
      </c>
      <c r="F103" s="15">
        <f>VLOOKUP(C103,R102:$U$168,4,FALSE)</f>
        <v>1.05864284750388</v>
      </c>
      <c r="G103" s="9">
        <f t="shared" si="15"/>
        <v>235493.53898879929</v>
      </c>
      <c r="H103" s="24">
        <f t="shared" si="16"/>
        <v>7183.4610112007067</v>
      </c>
      <c r="I103" s="24">
        <f t="shared" si="17"/>
        <v>7183.4610112007067</v>
      </c>
      <c r="J103" s="24">
        <f t="shared" si="18"/>
        <v>51602112.099440679</v>
      </c>
      <c r="K103" s="8">
        <f t="shared" si="23"/>
        <v>2.9600914018224664E-2</v>
      </c>
      <c r="R103">
        <v>6</v>
      </c>
      <c r="S103" s="16">
        <f t="shared" si="19"/>
        <v>215974</v>
      </c>
      <c r="T103" s="9">
        <f t="shared" si="20"/>
        <v>204010.25757575757</v>
      </c>
      <c r="U103" s="17">
        <f t="shared" si="21"/>
        <v>1.05864284750388</v>
      </c>
    </row>
    <row r="104" spans="1:21" ht="15.75" customHeight="1" x14ac:dyDescent="0.25">
      <c r="A104">
        <v>103</v>
      </c>
      <c r="B104" s="1" t="s">
        <v>104</v>
      </c>
      <c r="C104" s="29">
        <f t="shared" si="14"/>
        <v>7</v>
      </c>
      <c r="D104" s="4">
        <v>245369</v>
      </c>
      <c r="E104" s="9">
        <f t="shared" si="22"/>
        <v>221803.28776010807</v>
      </c>
      <c r="F104" s="15">
        <f>VLOOKUP(C104,R103:$U$168,4,FALSE)</f>
        <v>1.0596306030353451</v>
      </c>
      <c r="G104" s="9">
        <f t="shared" si="15"/>
        <v>235029.55156446548</v>
      </c>
      <c r="H104" s="24">
        <f t="shared" si="16"/>
        <v>10339.448435534519</v>
      </c>
      <c r="I104" s="24">
        <f t="shared" si="17"/>
        <v>10339.448435534519</v>
      </c>
      <c r="J104" s="24">
        <f t="shared" si="18"/>
        <v>106904193.95107722</v>
      </c>
      <c r="K104" s="8">
        <f t="shared" si="23"/>
        <v>4.2138364811913971E-2</v>
      </c>
      <c r="R104">
        <v>7</v>
      </c>
      <c r="S104" s="16">
        <f t="shared" si="19"/>
        <v>215545.16666666666</v>
      </c>
      <c r="T104" s="9">
        <f t="shared" si="20"/>
        <v>203415.38461538462</v>
      </c>
      <c r="U104" s="17">
        <f t="shared" si="21"/>
        <v>1.0596306030353451</v>
      </c>
    </row>
    <row r="105" spans="1:21" ht="15.75" customHeight="1" x14ac:dyDescent="0.25">
      <c r="A105">
        <v>104</v>
      </c>
      <c r="B105" s="1" t="s">
        <v>105</v>
      </c>
      <c r="C105" s="29">
        <f t="shared" si="14"/>
        <v>8</v>
      </c>
      <c r="D105" s="4">
        <v>245611</v>
      </c>
      <c r="E105" s="9">
        <f t="shared" si="22"/>
        <v>221158.0514083709</v>
      </c>
      <c r="F105" s="15">
        <f>VLOOKUP(C105,R104:$U$168,4,FALSE)</f>
        <v>1.0410582942008086</v>
      </c>
      <c r="G105" s="9">
        <f t="shared" si="15"/>
        <v>230238.42374797334</v>
      </c>
      <c r="H105" s="24">
        <f t="shared" si="16"/>
        <v>15372.576252026658</v>
      </c>
      <c r="I105" s="24">
        <f t="shared" si="17"/>
        <v>15372.576252026658</v>
      </c>
      <c r="J105" s="24">
        <f t="shared" si="18"/>
        <v>236316100.62437397</v>
      </c>
      <c r="K105" s="8">
        <f t="shared" si="23"/>
        <v>6.2589119591657777E-2</v>
      </c>
      <c r="R105">
        <v>8</v>
      </c>
      <c r="S105" s="16">
        <f t="shared" si="19"/>
        <v>211084.83333333334</v>
      </c>
      <c r="T105" s="9">
        <f t="shared" si="20"/>
        <v>202759.859375</v>
      </c>
      <c r="U105" s="17">
        <f t="shared" si="21"/>
        <v>1.0410582942008086</v>
      </c>
    </row>
    <row r="106" spans="1:21" ht="15.75" customHeight="1" x14ac:dyDescent="0.25">
      <c r="A106">
        <v>105</v>
      </c>
      <c r="B106" s="1" t="s">
        <v>106</v>
      </c>
      <c r="C106" s="29">
        <f t="shared" si="14"/>
        <v>9</v>
      </c>
      <c r="D106" s="4">
        <v>219708</v>
      </c>
      <c r="E106" s="9">
        <f t="shared" si="22"/>
        <v>220512.81505663376</v>
      </c>
      <c r="F106" s="15">
        <f>VLOOKUP(C106,R105:$U$168,4,FALSE)</f>
        <v>0.97957810921670063</v>
      </c>
      <c r="G106" s="9">
        <f t="shared" si="15"/>
        <v>216009.52643122929</v>
      </c>
      <c r="H106" s="24">
        <f t="shared" si="16"/>
        <v>3698.4735687707143</v>
      </c>
      <c r="I106" s="24">
        <f t="shared" si="17"/>
        <v>3698.4735687707143</v>
      </c>
      <c r="J106" s="24">
        <f t="shared" si="18"/>
        <v>13678706.738895584</v>
      </c>
      <c r="K106" s="8">
        <f t="shared" si="23"/>
        <v>1.6833586254349931E-2</v>
      </c>
      <c r="R106">
        <v>9</v>
      </c>
      <c r="S106" s="16">
        <f t="shared" si="19"/>
        <v>197952.83333333334</v>
      </c>
      <c r="T106" s="9">
        <f t="shared" si="20"/>
        <v>202079.68253968254</v>
      </c>
      <c r="U106" s="17">
        <f t="shared" si="21"/>
        <v>0.97957810921670063</v>
      </c>
    </row>
    <row r="107" spans="1:21" ht="15.75" customHeight="1" x14ac:dyDescent="0.25">
      <c r="A107">
        <v>106</v>
      </c>
      <c r="B107" s="1" t="s">
        <v>107</v>
      </c>
      <c r="C107" s="29">
        <f t="shared" si="14"/>
        <v>0</v>
      </c>
      <c r="D107" s="4">
        <v>238109</v>
      </c>
      <c r="E107" s="9">
        <f t="shared" si="22"/>
        <v>219867.57870489662</v>
      </c>
      <c r="F107" s="15">
        <f>VLOOKUP(C107,R106:$U$168,4,FALSE)</f>
        <v>1.0209241444862058</v>
      </c>
      <c r="G107" s="9">
        <f t="shared" si="15"/>
        <v>224468.11968955011</v>
      </c>
      <c r="H107" s="24">
        <f t="shared" si="16"/>
        <v>13640.880310449895</v>
      </c>
      <c r="I107" s="24">
        <f t="shared" si="17"/>
        <v>13640.880310449895</v>
      </c>
      <c r="J107" s="24">
        <f t="shared" si="18"/>
        <v>186073615.6440196</v>
      </c>
      <c r="K107" s="8">
        <f t="shared" si="23"/>
        <v>5.7288386035176726E-2</v>
      </c>
      <c r="R107">
        <v>0</v>
      </c>
      <c r="S107" s="16">
        <f t="shared" si="19"/>
        <v>206017.75</v>
      </c>
      <c r="T107" s="9">
        <f t="shared" si="20"/>
        <v>201795.35483870967</v>
      </c>
      <c r="U107" s="17">
        <f t="shared" si="21"/>
        <v>1.0209241444862058</v>
      </c>
    </row>
    <row r="108" spans="1:21" ht="15.75" customHeight="1" x14ac:dyDescent="0.25">
      <c r="A108">
        <v>107</v>
      </c>
      <c r="B108" s="1" t="s">
        <v>108</v>
      </c>
      <c r="C108" s="29">
        <f t="shared" si="14"/>
        <v>1</v>
      </c>
      <c r="D108" s="4">
        <v>230230</v>
      </c>
      <c r="E108" s="9">
        <f t="shared" si="22"/>
        <v>219222.34235315947</v>
      </c>
      <c r="F108" s="15">
        <f>VLOOKUP(C108,R107:$U$168,4,FALSE)</f>
        <v>1.0273130910579016</v>
      </c>
      <c r="G108" s="9">
        <f t="shared" si="15"/>
        <v>225209.9821517778</v>
      </c>
      <c r="H108" s="24">
        <f t="shared" si="16"/>
        <v>5020.0178482221963</v>
      </c>
      <c r="I108" s="24">
        <f t="shared" si="17"/>
        <v>5020.0178482221963</v>
      </c>
      <c r="J108" s="24">
        <f t="shared" si="18"/>
        <v>25200579.196469411</v>
      </c>
      <c r="K108" s="8">
        <f t="shared" si="23"/>
        <v>2.1804360197290519E-2</v>
      </c>
      <c r="R108">
        <v>1</v>
      </c>
      <c r="S108" s="16">
        <f t="shared" si="19"/>
        <v>206695.44444444444</v>
      </c>
      <c r="T108" s="9">
        <f t="shared" si="20"/>
        <v>201200.04918032786</v>
      </c>
      <c r="U108" s="17">
        <f t="shared" si="21"/>
        <v>1.0273130910579016</v>
      </c>
    </row>
    <row r="109" spans="1:21" ht="15.75" customHeight="1" x14ac:dyDescent="0.25">
      <c r="A109">
        <v>108</v>
      </c>
      <c r="B109" s="1" t="s">
        <v>109</v>
      </c>
      <c r="C109" s="29">
        <f t="shared" si="14"/>
        <v>2</v>
      </c>
      <c r="D109" s="4">
        <v>241245</v>
      </c>
      <c r="E109" s="9">
        <f t="shared" si="22"/>
        <v>218577.10600142233</v>
      </c>
      <c r="F109" s="15">
        <f>VLOOKUP(C109,R108:$U$168,4,FALSE)</f>
        <v>0.97263137045423353</v>
      </c>
      <c r="G109" s="9">
        <f t="shared" si="15"/>
        <v>212594.95016008368</v>
      </c>
      <c r="H109" s="24">
        <f t="shared" si="16"/>
        <v>28650.049839916319</v>
      </c>
      <c r="I109" s="24">
        <f t="shared" si="17"/>
        <v>28650.049839916319</v>
      </c>
      <c r="J109" s="24">
        <f t="shared" si="18"/>
        <v>820825355.82968915</v>
      </c>
      <c r="K109" s="8">
        <f t="shared" si="23"/>
        <v>0.11875914460368638</v>
      </c>
      <c r="R109">
        <v>2</v>
      </c>
      <c r="S109" s="16">
        <f t="shared" si="19"/>
        <v>195222.88888888888</v>
      </c>
      <c r="T109" s="9">
        <f t="shared" si="20"/>
        <v>200716.21666666667</v>
      </c>
      <c r="U109" s="17">
        <f t="shared" si="21"/>
        <v>0.97263137045423353</v>
      </c>
    </row>
    <row r="110" spans="1:21" ht="15.75" customHeight="1" x14ac:dyDescent="0.25">
      <c r="A110">
        <v>109</v>
      </c>
      <c r="B110" s="1" t="s">
        <v>110</v>
      </c>
      <c r="C110" s="29">
        <f t="shared" si="14"/>
        <v>1</v>
      </c>
      <c r="D110" s="4">
        <v>248552</v>
      </c>
      <c r="E110" s="9">
        <f t="shared" si="22"/>
        <v>217931.86964968516</v>
      </c>
      <c r="F110" s="15">
        <f>VLOOKUP(C110,R109:$U$168,4,FALSE)</f>
        <v>1.0186189577492379</v>
      </c>
      <c r="G110" s="9">
        <f t="shared" si="15"/>
        <v>221989.53392290507</v>
      </c>
      <c r="H110" s="24">
        <f t="shared" si="16"/>
        <v>26562.466077094927</v>
      </c>
      <c r="I110" s="24">
        <f t="shared" si="17"/>
        <v>26562.466077094927</v>
      </c>
      <c r="J110" s="24">
        <f t="shared" si="18"/>
        <v>705564604.0968188</v>
      </c>
      <c r="K110" s="8">
        <f t="shared" si="23"/>
        <v>0.10686884867993389</v>
      </c>
      <c r="R110">
        <v>1</v>
      </c>
      <c r="S110" s="16">
        <f t="shared" si="19"/>
        <v>203753.625</v>
      </c>
      <c r="T110" s="9">
        <f t="shared" si="20"/>
        <v>200029.28813559323</v>
      </c>
      <c r="U110" s="17">
        <f t="shared" si="21"/>
        <v>1.0186189577492379</v>
      </c>
    </row>
    <row r="111" spans="1:21" ht="15.75" customHeight="1" x14ac:dyDescent="0.25">
      <c r="A111">
        <v>110</v>
      </c>
      <c r="B111" s="1" t="s">
        <v>111</v>
      </c>
      <c r="C111" s="29">
        <f t="shared" si="14"/>
        <v>2</v>
      </c>
      <c r="D111" s="4">
        <v>209942</v>
      </c>
      <c r="E111" s="9">
        <f t="shared" si="22"/>
        <v>217286.63329794805</v>
      </c>
      <c r="F111" s="15">
        <f>VLOOKUP(C111,R110:$U$168,4,FALSE)</f>
        <v>0.95119015325309686</v>
      </c>
      <c r="G111" s="9">
        <f t="shared" si="15"/>
        <v>206680.90602652467</v>
      </c>
      <c r="H111" s="24">
        <f t="shared" si="16"/>
        <v>3261.0939734753338</v>
      </c>
      <c r="I111" s="24">
        <f t="shared" si="17"/>
        <v>3261.0939734753338</v>
      </c>
      <c r="J111" s="24">
        <f t="shared" si="18"/>
        <v>10634733.903837141</v>
      </c>
      <c r="K111" s="8">
        <f t="shared" si="23"/>
        <v>1.5533309073340893E-2</v>
      </c>
      <c r="R111">
        <v>2</v>
      </c>
      <c r="S111" s="16">
        <f t="shared" si="19"/>
        <v>189470.125</v>
      </c>
      <c r="T111" s="9">
        <f t="shared" si="20"/>
        <v>199192.68965517241</v>
      </c>
      <c r="U111" s="17">
        <f t="shared" si="21"/>
        <v>0.95119015325309686</v>
      </c>
    </row>
    <row r="112" spans="1:21" ht="15.75" customHeight="1" x14ac:dyDescent="0.25">
      <c r="A112">
        <v>111</v>
      </c>
      <c r="B112" s="1" t="s">
        <v>112</v>
      </c>
      <c r="C112" s="29">
        <f t="shared" si="14"/>
        <v>3</v>
      </c>
      <c r="D112" s="4">
        <v>236216</v>
      </c>
      <c r="E112" s="9">
        <f t="shared" si="22"/>
        <v>216641.39694621088</v>
      </c>
      <c r="F112" s="15">
        <f>VLOOKUP(C112,R111:$U$168,4,FALSE)</f>
        <v>1.0260612449677049</v>
      </c>
      <c r="G112" s="9">
        <f t="shared" si="15"/>
        <v>222287.34146217187</v>
      </c>
      <c r="H112" s="24">
        <f t="shared" si="16"/>
        <v>13928.658537828131</v>
      </c>
      <c r="I112" s="24">
        <f t="shared" si="17"/>
        <v>13928.658537828131</v>
      </c>
      <c r="J112" s="24">
        <f t="shared" si="18"/>
        <v>194007528.66341248</v>
      </c>
      <c r="K112" s="8">
        <f t="shared" si="23"/>
        <v>5.8965770895401372E-2</v>
      </c>
      <c r="R112">
        <v>3</v>
      </c>
      <c r="S112" s="16">
        <f t="shared" si="19"/>
        <v>204190.4</v>
      </c>
      <c r="T112" s="9">
        <f t="shared" si="20"/>
        <v>199004.10526315789</v>
      </c>
      <c r="U112" s="17">
        <f t="shared" si="21"/>
        <v>1.0260612449677049</v>
      </c>
    </row>
    <row r="113" spans="1:21" ht="15.75" customHeight="1" x14ac:dyDescent="0.25">
      <c r="A113">
        <v>112</v>
      </c>
      <c r="B113" s="1" t="s">
        <v>113</v>
      </c>
      <c r="C113" s="29">
        <f t="shared" si="14"/>
        <v>4</v>
      </c>
      <c r="D113" s="4">
        <v>247608</v>
      </c>
      <c r="E113" s="9">
        <f t="shared" si="22"/>
        <v>215996.16059447374</v>
      </c>
      <c r="F113" s="15">
        <f>VLOOKUP(C113,R112:$U$168,4,FALSE)</f>
        <v>0.98768472329836876</v>
      </c>
      <c r="G113" s="9">
        <f t="shared" si="15"/>
        <v>213336.10811026281</v>
      </c>
      <c r="H113" s="24">
        <f t="shared" si="16"/>
        <v>34271.891889737191</v>
      </c>
      <c r="I113" s="24">
        <f t="shared" si="17"/>
        <v>34271.891889737191</v>
      </c>
      <c r="J113" s="24">
        <f t="shared" si="18"/>
        <v>1174562573.701834</v>
      </c>
      <c r="K113" s="8">
        <f t="shared" si="23"/>
        <v>0.13841189254683689</v>
      </c>
      <c r="R113">
        <v>4</v>
      </c>
      <c r="S113" s="16">
        <f t="shared" si="19"/>
        <v>195897</v>
      </c>
      <c r="T113" s="9">
        <f t="shared" si="20"/>
        <v>198339.60714285713</v>
      </c>
      <c r="U113" s="17">
        <f t="shared" si="21"/>
        <v>0.98768472329836876</v>
      </c>
    </row>
    <row r="114" spans="1:21" ht="15.75" customHeight="1" x14ac:dyDescent="0.25">
      <c r="A114">
        <v>113</v>
      </c>
      <c r="B114" s="1" t="s">
        <v>114</v>
      </c>
      <c r="C114" s="29">
        <f t="shared" si="14"/>
        <v>5</v>
      </c>
      <c r="D114" s="4">
        <v>242857</v>
      </c>
      <c r="E114" s="9">
        <f t="shared" si="22"/>
        <v>215350.9242427366</v>
      </c>
      <c r="F114" s="15">
        <f>VLOOKUP(C114,R113:$U$168,4,FALSE)</f>
        <v>1.0377767300433449</v>
      </c>
      <c r="G114" s="9">
        <f t="shared" si="15"/>
        <v>223486.17797243927</v>
      </c>
      <c r="H114" s="24">
        <f t="shared" si="16"/>
        <v>19370.822027560731</v>
      </c>
      <c r="I114" s="24">
        <f t="shared" si="17"/>
        <v>19370.822027560731</v>
      </c>
      <c r="J114" s="24">
        <f t="shared" si="18"/>
        <v>375228746.02343202</v>
      </c>
      <c r="K114" s="8">
        <f t="shared" si="23"/>
        <v>7.9762255267753171E-2</v>
      </c>
      <c r="R114">
        <v>5</v>
      </c>
      <c r="S114" s="16">
        <f t="shared" si="19"/>
        <v>204902.6</v>
      </c>
      <c r="T114" s="9">
        <f t="shared" si="20"/>
        <v>197443.81818181818</v>
      </c>
      <c r="U114" s="17">
        <f t="shared" si="21"/>
        <v>1.0377767300433449</v>
      </c>
    </row>
    <row r="115" spans="1:21" ht="15.75" customHeight="1" x14ac:dyDescent="0.25">
      <c r="A115">
        <v>114</v>
      </c>
      <c r="B115" s="1" t="s">
        <v>115</v>
      </c>
      <c r="C115" s="29">
        <f t="shared" si="14"/>
        <v>6</v>
      </c>
      <c r="D115" s="4">
        <v>254283</v>
      </c>
      <c r="E115" s="9">
        <f t="shared" si="22"/>
        <v>214705.68789099946</v>
      </c>
      <c r="F115" s="15">
        <f>VLOOKUP(C115,R114:$U$168,4,FALSE)</f>
        <v>1.0713650278013964</v>
      </c>
      <c r="G115" s="9">
        <f t="shared" si="15"/>
        <v>230028.16527645857</v>
      </c>
      <c r="H115" s="24">
        <f t="shared" si="16"/>
        <v>24254.834723541426</v>
      </c>
      <c r="I115" s="24">
        <f t="shared" si="17"/>
        <v>24254.834723541426</v>
      </c>
      <c r="J115" s="24">
        <f t="shared" si="18"/>
        <v>588297007.46631086</v>
      </c>
      <c r="K115" s="8">
        <f t="shared" si="23"/>
        <v>9.5385199653698544E-2</v>
      </c>
      <c r="R115">
        <v>6</v>
      </c>
      <c r="S115" s="16">
        <f t="shared" si="19"/>
        <v>210633.4</v>
      </c>
      <c r="T115" s="9">
        <f t="shared" si="20"/>
        <v>196602.83333333334</v>
      </c>
      <c r="U115" s="17">
        <f t="shared" si="21"/>
        <v>1.0713650278013964</v>
      </c>
    </row>
    <row r="116" spans="1:21" ht="15.75" customHeight="1" x14ac:dyDescent="0.25">
      <c r="A116">
        <v>115</v>
      </c>
      <c r="B116" s="1" t="s">
        <v>116</v>
      </c>
      <c r="C116" s="29">
        <f t="shared" si="14"/>
        <v>7</v>
      </c>
      <c r="D116" s="4">
        <v>246671</v>
      </c>
      <c r="E116" s="9">
        <f t="shared" si="22"/>
        <v>214060.45153926231</v>
      </c>
      <c r="F116" s="15">
        <f>VLOOKUP(C116,R115:$U$168,4,FALSE)</f>
        <v>1.0719428464998497</v>
      </c>
      <c r="G116" s="9">
        <f t="shared" si="15"/>
        <v>229460.56974603998</v>
      </c>
      <c r="H116" s="24">
        <f t="shared" si="16"/>
        <v>17210.430253960018</v>
      </c>
      <c r="I116" s="24">
        <f t="shared" si="17"/>
        <v>17210.430253960018</v>
      </c>
      <c r="J116" s="24">
        <f t="shared" si="18"/>
        <v>296198909.52642226</v>
      </c>
      <c r="K116" s="8">
        <f t="shared" si="23"/>
        <v>6.9770788840033959E-2</v>
      </c>
      <c r="R116">
        <v>7</v>
      </c>
      <c r="S116" s="16">
        <f t="shared" si="19"/>
        <v>209580.4</v>
      </c>
      <c r="T116" s="9">
        <f t="shared" si="20"/>
        <v>195514.52830188681</v>
      </c>
      <c r="U116" s="17">
        <f t="shared" si="21"/>
        <v>1.0719428464998497</v>
      </c>
    </row>
    <row r="117" spans="1:21" ht="15.75" customHeight="1" x14ac:dyDescent="0.25">
      <c r="A117">
        <v>116</v>
      </c>
      <c r="B117" s="1" t="s">
        <v>117</v>
      </c>
      <c r="C117" s="29">
        <f t="shared" si="14"/>
        <v>8</v>
      </c>
      <c r="D117" s="4">
        <v>247656</v>
      </c>
      <c r="E117" s="9">
        <f t="shared" si="22"/>
        <v>213415.21518752514</v>
      </c>
      <c r="F117" s="15">
        <f>VLOOKUP(C117,R116:$U$168,4,FALSE)</f>
        <v>1.0496006415438177</v>
      </c>
      <c r="G117" s="9">
        <f t="shared" si="15"/>
        <v>224000.74677603832</v>
      </c>
      <c r="H117" s="24">
        <f t="shared" si="16"/>
        <v>23655.253223961685</v>
      </c>
      <c r="I117" s="24">
        <f t="shared" si="17"/>
        <v>23655.253223961685</v>
      </c>
      <c r="J117" s="24">
        <f t="shared" si="18"/>
        <v>559571005.08974969</v>
      </c>
      <c r="K117" s="8">
        <f t="shared" si="23"/>
        <v>9.5516576315379742E-2</v>
      </c>
      <c r="R117">
        <v>8</v>
      </c>
      <c r="S117" s="16">
        <f t="shared" si="19"/>
        <v>204179.6</v>
      </c>
      <c r="T117" s="9">
        <f t="shared" si="20"/>
        <v>194530.75</v>
      </c>
      <c r="U117" s="17">
        <f t="shared" si="21"/>
        <v>1.0496006415438177</v>
      </c>
    </row>
    <row r="118" spans="1:21" ht="15.75" customHeight="1" x14ac:dyDescent="0.25">
      <c r="A118">
        <v>117</v>
      </c>
      <c r="B118" s="1" t="s">
        <v>118</v>
      </c>
      <c r="C118" s="29">
        <f t="shared" si="14"/>
        <v>9</v>
      </c>
      <c r="D118" s="4">
        <v>227795</v>
      </c>
      <c r="E118" s="9">
        <f t="shared" si="22"/>
        <v>212769.97883578803</v>
      </c>
      <c r="F118" s="15">
        <f>VLOOKUP(C118,R117:$U$168,4,FALSE)</f>
        <v>1.0005825732880702</v>
      </c>
      <c r="G118" s="9">
        <f t="shared" si="15"/>
        <v>212893.93294196101</v>
      </c>
      <c r="H118" s="24">
        <f t="shared" si="16"/>
        <v>14901.067058038985</v>
      </c>
      <c r="I118" s="24">
        <f t="shared" si="17"/>
        <v>14901.067058038985</v>
      </c>
      <c r="J118" s="24">
        <f t="shared" si="18"/>
        <v>222041799.46817461</v>
      </c>
      <c r="K118" s="8">
        <f t="shared" si="23"/>
        <v>6.5414372826615969E-2</v>
      </c>
      <c r="R118">
        <v>9</v>
      </c>
      <c r="S118" s="16">
        <f t="shared" si="19"/>
        <v>193601.8</v>
      </c>
      <c r="T118" s="9">
        <f t="shared" si="20"/>
        <v>193489.07843137256</v>
      </c>
      <c r="U118" s="17">
        <f t="shared" si="21"/>
        <v>1.0005825732880702</v>
      </c>
    </row>
    <row r="119" spans="1:21" ht="15.75" customHeight="1" x14ac:dyDescent="0.25">
      <c r="A119">
        <v>118</v>
      </c>
      <c r="B119" s="1" t="s">
        <v>119</v>
      </c>
      <c r="C119" s="29">
        <f t="shared" si="14"/>
        <v>0</v>
      </c>
      <c r="D119" s="4">
        <v>227975</v>
      </c>
      <c r="E119" s="9">
        <f t="shared" si="22"/>
        <v>212124.74248405086</v>
      </c>
      <c r="F119" s="15">
        <f>VLOOKUP(C119,R118:$U$168,4,FALSE)</f>
        <v>1.0130584440543167</v>
      </c>
      <c r="G119" s="9">
        <f t="shared" si="15"/>
        <v>214894.76156631517</v>
      </c>
      <c r="H119" s="24">
        <f t="shared" si="16"/>
        <v>13080.238433684834</v>
      </c>
      <c r="I119" s="24">
        <f t="shared" si="17"/>
        <v>13080.238433684834</v>
      </c>
      <c r="J119" s="24">
        <f t="shared" si="18"/>
        <v>171092637.48204586</v>
      </c>
      <c r="K119" s="8">
        <f t="shared" si="23"/>
        <v>5.7375758015944002E-2</v>
      </c>
      <c r="R119">
        <v>0</v>
      </c>
      <c r="S119" s="16">
        <f t="shared" si="19"/>
        <v>195320.66666666666</v>
      </c>
      <c r="T119" s="9">
        <f t="shared" si="20"/>
        <v>192802.96</v>
      </c>
      <c r="U119" s="17">
        <f t="shared" si="21"/>
        <v>1.0130584440543167</v>
      </c>
    </row>
    <row r="120" spans="1:21" ht="15.75" customHeight="1" x14ac:dyDescent="0.25">
      <c r="A120">
        <v>119</v>
      </c>
      <c r="B120" s="1" t="s">
        <v>120</v>
      </c>
      <c r="C120" s="29">
        <f t="shared" si="14"/>
        <v>1</v>
      </c>
      <c r="D120" s="4">
        <v>226251</v>
      </c>
      <c r="E120" s="9">
        <f t="shared" si="22"/>
        <v>211479.50613231372</v>
      </c>
      <c r="F120" s="15">
        <f>VLOOKUP(C120,R119:$U$168,4,FALSE)</f>
        <v>1.027428947597967</v>
      </c>
      <c r="G120" s="9">
        <f t="shared" si="15"/>
        <v>217280.16642406088</v>
      </c>
      <c r="H120" s="24">
        <f t="shared" si="16"/>
        <v>8970.8335759391193</v>
      </c>
      <c r="I120" s="24">
        <f t="shared" si="17"/>
        <v>8970.8335759391193</v>
      </c>
      <c r="J120" s="24">
        <f t="shared" si="18"/>
        <v>80475855.047196642</v>
      </c>
      <c r="K120" s="8">
        <f t="shared" si="23"/>
        <v>3.964991790506614E-2</v>
      </c>
      <c r="R120">
        <v>1</v>
      </c>
      <c r="S120" s="16">
        <f t="shared" si="19"/>
        <v>197353.85714285713</v>
      </c>
      <c r="T120" s="9">
        <f t="shared" si="20"/>
        <v>192085.16326530612</v>
      </c>
      <c r="U120" s="17">
        <f t="shared" si="21"/>
        <v>1.027428947597967</v>
      </c>
    </row>
    <row r="121" spans="1:21" ht="15.75" customHeight="1" x14ac:dyDescent="0.25">
      <c r="A121">
        <v>120</v>
      </c>
      <c r="B121" s="1" t="s">
        <v>121</v>
      </c>
      <c r="C121" s="29">
        <f t="shared" si="14"/>
        <v>2</v>
      </c>
      <c r="D121" s="4">
        <v>219240</v>
      </c>
      <c r="E121" s="9">
        <f t="shared" si="22"/>
        <v>210834.26978057658</v>
      </c>
      <c r="F121" s="15">
        <f>VLOOKUP(C121,R120:$U$168,4,FALSE)</f>
        <v>0.97477285661378665</v>
      </c>
      <c r="G121" s="9">
        <f t="shared" si="15"/>
        <v>205515.52342609438</v>
      </c>
      <c r="H121" s="24">
        <f t="shared" si="16"/>
        <v>13724.476573905617</v>
      </c>
      <c r="I121" s="24">
        <f t="shared" si="17"/>
        <v>13724.476573905617</v>
      </c>
      <c r="J121" s="24">
        <f t="shared" si="18"/>
        <v>188361257.22768405</v>
      </c>
      <c r="K121" s="8">
        <f t="shared" si="23"/>
        <v>6.2600239800700674E-2</v>
      </c>
      <c r="R121">
        <v>2</v>
      </c>
      <c r="S121" s="16">
        <f t="shared" si="19"/>
        <v>186545.57142857142</v>
      </c>
      <c r="T121" s="9">
        <f t="shared" si="20"/>
        <v>191373.375</v>
      </c>
      <c r="U121" s="17">
        <f t="shared" si="21"/>
        <v>0.97477285661378665</v>
      </c>
    </row>
    <row r="122" spans="1:21" ht="15.75" customHeight="1" x14ac:dyDescent="0.25">
      <c r="A122">
        <v>121</v>
      </c>
      <c r="B122" s="1" t="s">
        <v>122</v>
      </c>
      <c r="C122" s="29">
        <f t="shared" si="14"/>
        <v>1</v>
      </c>
      <c r="D122" s="4">
        <v>234307</v>
      </c>
      <c r="E122" s="9">
        <f t="shared" si="22"/>
        <v>210189.03342883944</v>
      </c>
      <c r="F122" s="15">
        <f>VLOOKUP(C122,R121:$U$168,4,FALSE)</f>
        <v>1.0092105790451065</v>
      </c>
      <c r="G122" s="9">
        <f t="shared" si="15"/>
        <v>212124.99613565029</v>
      </c>
      <c r="H122" s="24">
        <f t="shared" si="16"/>
        <v>22182.00386434971</v>
      </c>
      <c r="I122" s="24">
        <f t="shared" si="17"/>
        <v>22182.00386434971</v>
      </c>
      <c r="J122" s="24">
        <f t="shared" si="18"/>
        <v>492041295.43802547</v>
      </c>
      <c r="K122" s="8">
        <f t="shared" si="23"/>
        <v>9.4670683608896494E-2</v>
      </c>
      <c r="R122">
        <v>1</v>
      </c>
      <c r="S122" s="16">
        <f t="shared" si="19"/>
        <v>192537.66666666666</v>
      </c>
      <c r="T122" s="9">
        <f t="shared" si="20"/>
        <v>190780.46808510637</v>
      </c>
      <c r="U122" s="17">
        <f t="shared" si="21"/>
        <v>1.0092105790451065</v>
      </c>
    </row>
    <row r="123" spans="1:21" ht="15.75" customHeight="1" x14ac:dyDescent="0.25">
      <c r="A123">
        <v>122</v>
      </c>
      <c r="B123" s="1" t="s">
        <v>123</v>
      </c>
      <c r="C123" s="29">
        <f t="shared" si="14"/>
        <v>2</v>
      </c>
      <c r="D123" s="4">
        <v>178257</v>
      </c>
      <c r="E123" s="9">
        <f t="shared" si="22"/>
        <v>209543.7970771023</v>
      </c>
      <c r="F123" s="15">
        <f>VLOOKUP(C123,R122:$U$168,4,FALSE)</f>
        <v>0.95397174308249477</v>
      </c>
      <c r="G123" s="9">
        <f t="shared" si="15"/>
        <v>199898.86134976786</v>
      </c>
      <c r="H123" s="24">
        <f t="shared" si="16"/>
        <v>-21641.86134976786</v>
      </c>
      <c r="I123" s="24">
        <f t="shared" si="17"/>
        <v>21641.86134976786</v>
      </c>
      <c r="J123" s="24">
        <f t="shared" si="18"/>
        <v>468370162.68257594</v>
      </c>
      <c r="K123" s="8">
        <f t="shared" si="23"/>
        <v>0.12140819911570294</v>
      </c>
      <c r="R123">
        <v>2</v>
      </c>
      <c r="S123" s="16">
        <f t="shared" si="19"/>
        <v>181096.5</v>
      </c>
      <c r="T123" s="9">
        <f t="shared" si="20"/>
        <v>189834.23913043478</v>
      </c>
      <c r="U123" s="17">
        <f t="shared" si="21"/>
        <v>0.95397174308249477</v>
      </c>
    </row>
    <row r="124" spans="1:21" ht="15.75" customHeight="1" x14ac:dyDescent="0.25">
      <c r="A124">
        <v>123</v>
      </c>
      <c r="B124" s="1" t="s">
        <v>124</v>
      </c>
      <c r="C124" s="29">
        <f t="shared" si="14"/>
        <v>3</v>
      </c>
      <c r="D124" s="4">
        <v>210276</v>
      </c>
      <c r="E124" s="9">
        <f t="shared" si="22"/>
        <v>208898.56072536513</v>
      </c>
      <c r="F124" s="15">
        <f>VLOOKUP(C124,R123:$U$168,4,FALSE)</f>
        <v>1.0320502943728389</v>
      </c>
      <c r="G124" s="9">
        <f t="shared" si="15"/>
        <v>215593.82109067545</v>
      </c>
      <c r="H124" s="24">
        <f t="shared" si="16"/>
        <v>-5317.8210906754539</v>
      </c>
      <c r="I124" s="24">
        <f t="shared" si="17"/>
        <v>5317.8210906754539</v>
      </c>
      <c r="J124" s="24">
        <f t="shared" si="18"/>
        <v>28279221.152432673</v>
      </c>
      <c r="K124" s="8">
        <f t="shared" si="23"/>
        <v>2.5289719657381034E-2</v>
      </c>
      <c r="R124">
        <v>3</v>
      </c>
      <c r="S124" s="16">
        <f t="shared" si="19"/>
        <v>196184</v>
      </c>
      <c r="T124" s="9">
        <f t="shared" si="20"/>
        <v>190091.51111111112</v>
      </c>
      <c r="U124" s="17">
        <f t="shared" si="21"/>
        <v>1.0320502943728389</v>
      </c>
    </row>
    <row r="125" spans="1:21" ht="15.75" customHeight="1" x14ac:dyDescent="0.25">
      <c r="A125">
        <v>124</v>
      </c>
      <c r="B125" s="1" t="s">
        <v>125</v>
      </c>
      <c r="C125" s="29">
        <f t="shared" si="14"/>
        <v>4</v>
      </c>
      <c r="D125" s="4">
        <v>209958</v>
      </c>
      <c r="E125" s="9">
        <f t="shared" si="22"/>
        <v>208253.32437362801</v>
      </c>
      <c r="F125" s="15">
        <f>VLOOKUP(C125,R124:$U$168,4,FALSE)</f>
        <v>0.96486091179578903</v>
      </c>
      <c r="G125" s="9">
        <f t="shared" si="15"/>
        <v>200935.49243964293</v>
      </c>
      <c r="H125" s="24">
        <f t="shared" si="16"/>
        <v>9022.5075603570731</v>
      </c>
      <c r="I125" s="24">
        <f t="shared" si="17"/>
        <v>9022.5075603570731</v>
      </c>
      <c r="J125" s="24">
        <f t="shared" si="18"/>
        <v>81405642.676700547</v>
      </c>
      <c r="K125" s="8">
        <f t="shared" si="23"/>
        <v>4.2972916299245913E-2</v>
      </c>
      <c r="R125">
        <v>4</v>
      </c>
      <c r="S125" s="16">
        <f t="shared" si="19"/>
        <v>182969.25</v>
      </c>
      <c r="T125" s="9">
        <f t="shared" si="20"/>
        <v>189632.77272727274</v>
      </c>
      <c r="U125" s="17">
        <f t="shared" si="21"/>
        <v>0.96486091179578903</v>
      </c>
    </row>
    <row r="126" spans="1:21" ht="15.75" customHeight="1" x14ac:dyDescent="0.25">
      <c r="A126">
        <v>125</v>
      </c>
      <c r="B126" s="1" t="s">
        <v>126</v>
      </c>
      <c r="C126" s="29">
        <f t="shared" si="14"/>
        <v>5</v>
      </c>
      <c r="D126" s="4">
        <v>221259</v>
      </c>
      <c r="E126" s="9">
        <f t="shared" si="22"/>
        <v>207608.08802189084</v>
      </c>
      <c r="F126" s="15">
        <f>VLOOKUP(C126,R125:$U$168,4,FALSE)</f>
        <v>1.0330614501018209</v>
      </c>
      <c r="G126" s="9">
        <f t="shared" si="15"/>
        <v>214471.91246476103</v>
      </c>
      <c r="H126" s="24">
        <f t="shared" si="16"/>
        <v>6787.0875352389703</v>
      </c>
      <c r="I126" s="24">
        <f t="shared" si="17"/>
        <v>6787.0875352389703</v>
      </c>
      <c r="J126" s="24">
        <f t="shared" si="18"/>
        <v>46064557.210996203</v>
      </c>
      <c r="K126" s="8">
        <f t="shared" si="23"/>
        <v>3.0674854063513668E-2</v>
      </c>
      <c r="R126">
        <v>5</v>
      </c>
      <c r="S126" s="16">
        <f t="shared" si="19"/>
        <v>195414</v>
      </c>
      <c r="T126" s="9">
        <f t="shared" si="20"/>
        <v>189160.09302325582</v>
      </c>
      <c r="U126" s="17">
        <f t="shared" si="21"/>
        <v>1.0330614501018209</v>
      </c>
    </row>
    <row r="127" spans="1:21" ht="15.75" customHeight="1" x14ac:dyDescent="0.25">
      <c r="A127">
        <v>126</v>
      </c>
      <c r="B127" s="1" t="s">
        <v>127</v>
      </c>
      <c r="C127" s="29">
        <f t="shared" si="14"/>
        <v>6</v>
      </c>
      <c r="D127" s="4">
        <v>214563</v>
      </c>
      <c r="E127" s="9">
        <f t="shared" si="22"/>
        <v>206962.85167015373</v>
      </c>
      <c r="F127" s="15">
        <f>VLOOKUP(C127,R126:$U$168,4,FALSE)</f>
        <v>1.0601136790887979</v>
      </c>
      <c r="G127" s="9">
        <f t="shared" si="15"/>
        <v>219404.15011875585</v>
      </c>
      <c r="H127" s="24">
        <f t="shared" si="16"/>
        <v>-4841.1501187558461</v>
      </c>
      <c r="I127" s="24">
        <f t="shared" si="17"/>
        <v>4841.1501187558461</v>
      </c>
      <c r="J127" s="24">
        <f t="shared" si="18"/>
        <v>23436734.472329743</v>
      </c>
      <c r="K127" s="8">
        <f t="shared" si="23"/>
        <v>2.256283757570432E-2</v>
      </c>
      <c r="R127">
        <v>6</v>
      </c>
      <c r="S127" s="16">
        <f t="shared" si="19"/>
        <v>199721</v>
      </c>
      <c r="T127" s="9">
        <f t="shared" si="20"/>
        <v>188395.83333333334</v>
      </c>
      <c r="U127" s="17">
        <f t="shared" si="21"/>
        <v>1.0601136790887979</v>
      </c>
    </row>
    <row r="128" spans="1:21" ht="15.75" customHeight="1" x14ac:dyDescent="0.25">
      <c r="A128">
        <v>127</v>
      </c>
      <c r="B128" s="1" t="s">
        <v>128</v>
      </c>
      <c r="C128" s="29">
        <f t="shared" si="14"/>
        <v>7</v>
      </c>
      <c r="D128" s="4">
        <v>215083</v>
      </c>
      <c r="E128" s="9">
        <f t="shared" si="22"/>
        <v>206317.61531841656</v>
      </c>
      <c r="F128" s="15">
        <f>VLOOKUP(C128,R127:$U$168,4,FALSE)</f>
        <v>1.066842245489839</v>
      </c>
      <c r="G128" s="9">
        <f t="shared" si="15"/>
        <v>220108.34801040831</v>
      </c>
      <c r="H128" s="24">
        <f t="shared" si="16"/>
        <v>-5025.3480104083137</v>
      </c>
      <c r="I128" s="24">
        <f t="shared" si="17"/>
        <v>5025.3480104083137</v>
      </c>
      <c r="J128" s="24">
        <f t="shared" si="18"/>
        <v>25254122.625714798</v>
      </c>
      <c r="K128" s="8">
        <f t="shared" si="23"/>
        <v>2.3364691818545929E-2</v>
      </c>
      <c r="R128">
        <v>7</v>
      </c>
      <c r="S128" s="16">
        <f t="shared" si="19"/>
        <v>200307.75</v>
      </c>
      <c r="T128" s="9">
        <f t="shared" si="20"/>
        <v>187757.60975609755</v>
      </c>
      <c r="U128" s="17">
        <f t="shared" si="21"/>
        <v>1.066842245489839</v>
      </c>
    </row>
    <row r="129" spans="1:21" ht="15.75" customHeight="1" x14ac:dyDescent="0.25">
      <c r="A129">
        <v>128</v>
      </c>
      <c r="B129" s="1" t="s">
        <v>129</v>
      </c>
      <c r="C129" s="29">
        <f t="shared" si="14"/>
        <v>8</v>
      </c>
      <c r="D129" s="4">
        <v>215273</v>
      </c>
      <c r="E129" s="9">
        <f t="shared" si="22"/>
        <v>205672.37896667942</v>
      </c>
      <c r="F129" s="15">
        <f>VLOOKUP(C129,R128:$U$168,4,FALSE)</f>
        <v>1.0333344514263638</v>
      </c>
      <c r="G129" s="9">
        <f t="shared" si="15"/>
        <v>212528.35489308889</v>
      </c>
      <c r="H129" s="24">
        <f t="shared" si="16"/>
        <v>2744.6451069111063</v>
      </c>
      <c r="I129" s="24">
        <f t="shared" si="17"/>
        <v>2744.6451069111063</v>
      </c>
      <c r="J129" s="24">
        <f t="shared" si="18"/>
        <v>7533076.7628910784</v>
      </c>
      <c r="K129" s="8">
        <f t="shared" si="23"/>
        <v>1.2749602165209321E-2</v>
      </c>
      <c r="R129">
        <v>8</v>
      </c>
      <c r="S129" s="16">
        <f t="shared" si="19"/>
        <v>193310.5</v>
      </c>
      <c r="T129" s="9">
        <f t="shared" si="20"/>
        <v>187074.47500000001</v>
      </c>
      <c r="U129" s="17">
        <f t="shared" si="21"/>
        <v>1.0333344514263638</v>
      </c>
    </row>
    <row r="130" spans="1:21" ht="15.75" customHeight="1" x14ac:dyDescent="0.25">
      <c r="A130">
        <v>129</v>
      </c>
      <c r="B130" s="1" t="s">
        <v>130</v>
      </c>
      <c r="C130" s="29">
        <f t="shared" si="14"/>
        <v>9</v>
      </c>
      <c r="D130" s="4">
        <v>194485</v>
      </c>
      <c r="E130" s="9">
        <f t="shared" ref="E130:E161" si="24">$O$2*A130+$N$2</f>
        <v>205027.14261494228</v>
      </c>
      <c r="F130" s="15">
        <f>VLOOKUP(C130,R129:$U$168,4,FALSE)</f>
        <v>0.99303500994674243</v>
      </c>
      <c r="G130" s="9">
        <f t="shared" si="15"/>
        <v>203599.13060598139</v>
      </c>
      <c r="H130" s="24">
        <f t="shared" si="16"/>
        <v>-9114.1306059813942</v>
      </c>
      <c r="I130" s="24">
        <f t="shared" si="17"/>
        <v>9114.1306059813942</v>
      </c>
      <c r="J130" s="24">
        <f t="shared" si="18"/>
        <v>83067376.702886775</v>
      </c>
      <c r="K130" s="8">
        <f t="shared" ref="K130:K161" si="25">I130/D130</f>
        <v>4.6862897426441084E-2</v>
      </c>
      <c r="R130">
        <v>9</v>
      </c>
      <c r="S130" s="16">
        <f t="shared" si="19"/>
        <v>185053.5</v>
      </c>
      <c r="T130" s="9">
        <f t="shared" si="20"/>
        <v>186351.43589743591</v>
      </c>
      <c r="U130" s="17">
        <f t="shared" si="21"/>
        <v>0.99303500994674243</v>
      </c>
    </row>
    <row r="131" spans="1:21" ht="15.75" customHeight="1" x14ac:dyDescent="0.25">
      <c r="A131">
        <v>130</v>
      </c>
      <c r="B131" s="1" t="s">
        <v>131</v>
      </c>
      <c r="C131" s="29">
        <f t="shared" ref="C131:C168" si="26">VALUE(TRIM(RIGHT(B131,2)))</f>
        <v>0</v>
      </c>
      <c r="D131" s="4">
        <v>193493</v>
      </c>
      <c r="E131" s="9">
        <f t="shared" si="24"/>
        <v>204381.90626320511</v>
      </c>
      <c r="F131" s="15">
        <f>VLOOKUP(C131,R130:$U$168,4,FALSE)</f>
        <v>0.96162031413976745</v>
      </c>
      <c r="G131" s="9">
        <f t="shared" ref="G131:G168" si="27">E131*F131</f>
        <v>196537.79290530781</v>
      </c>
      <c r="H131" s="24">
        <f t="shared" ref="H131:H168" si="28">D131-G131</f>
        <v>-3044.7929053078115</v>
      </c>
      <c r="I131" s="24">
        <f t="shared" ref="I131:I168" si="29">ABS(H131)</f>
        <v>3044.7929053078115</v>
      </c>
      <c r="J131" s="24">
        <f t="shared" ref="J131:J168" si="30">I131^2</f>
        <v>9270763.8362127841</v>
      </c>
      <c r="K131" s="8">
        <f t="shared" si="25"/>
        <v>1.5735933110282086E-2</v>
      </c>
      <c r="R131">
        <v>0</v>
      </c>
      <c r="S131" s="16">
        <f t="shared" ref="S131:S168" si="31">AVERAGEIF(C131:C297,R131,D131:D297)</f>
        <v>178993.5</v>
      </c>
      <c r="T131" s="9">
        <f t="shared" ref="T131:T168" si="32">AVERAGE(D131:D297)</f>
        <v>186137.39473684211</v>
      </c>
      <c r="U131" s="17">
        <f t="shared" ref="U131:U168" si="33">S131/T131</f>
        <v>0.96162031413976745</v>
      </c>
    </row>
    <row r="132" spans="1:21" ht="15.75" customHeight="1" x14ac:dyDescent="0.25">
      <c r="A132">
        <v>131</v>
      </c>
      <c r="B132" s="1" t="s">
        <v>132</v>
      </c>
      <c r="C132" s="29">
        <f t="shared" si="26"/>
        <v>1</v>
      </c>
      <c r="D132" s="4">
        <v>174531</v>
      </c>
      <c r="E132" s="9">
        <f t="shared" si="24"/>
        <v>203736.66991146799</v>
      </c>
      <c r="F132" s="15">
        <f>VLOOKUP(C132,R131:$U$168,4,FALSE)</f>
        <v>0.99056250479670127</v>
      </c>
      <c r="G132" s="9">
        <f t="shared" si="27"/>
        <v>201813.90606644246</v>
      </c>
      <c r="H132" s="24">
        <f t="shared" si="28"/>
        <v>-27282.906066442461</v>
      </c>
      <c r="I132" s="24">
        <f t="shared" si="29"/>
        <v>27282.906066442461</v>
      </c>
      <c r="J132" s="24">
        <f t="shared" si="30"/>
        <v>744356963.43032289</v>
      </c>
      <c r="K132" s="8">
        <f t="shared" si="25"/>
        <v>0.15632126136011631</v>
      </c>
      <c r="R132">
        <v>1</v>
      </c>
      <c r="S132" s="16">
        <f t="shared" si="31"/>
        <v>184183.8</v>
      </c>
      <c r="T132" s="9">
        <f t="shared" si="32"/>
        <v>185938.59459459459</v>
      </c>
      <c r="U132" s="17">
        <f t="shared" si="33"/>
        <v>0.99056250479670127</v>
      </c>
    </row>
    <row r="133" spans="1:21" ht="15.75" customHeight="1" x14ac:dyDescent="0.25">
      <c r="A133">
        <v>132</v>
      </c>
      <c r="B133" s="1" t="s">
        <v>133</v>
      </c>
      <c r="C133" s="29">
        <f t="shared" si="26"/>
        <v>2</v>
      </c>
      <c r="D133" s="4">
        <v>211837</v>
      </c>
      <c r="E133" s="9">
        <f t="shared" si="24"/>
        <v>203091.43355973082</v>
      </c>
      <c r="F133" s="15">
        <f>VLOOKUP(C133,R132:$U$168,4,FALSE)</f>
        <v>0.97535067202350656</v>
      </c>
      <c r="G133" s="9">
        <f t="shared" si="27"/>
        <v>198085.36620470078</v>
      </c>
      <c r="H133" s="24">
        <f t="shared" si="28"/>
        <v>13751.633795299218</v>
      </c>
      <c r="I133" s="24">
        <f t="shared" si="29"/>
        <v>13751.633795299218</v>
      </c>
      <c r="J133" s="24">
        <f t="shared" si="30"/>
        <v>189107432.04001558</v>
      </c>
      <c r="K133" s="8">
        <f t="shared" si="25"/>
        <v>6.4916109061680521E-2</v>
      </c>
      <c r="R133">
        <v>2</v>
      </c>
      <c r="S133" s="16">
        <f t="shared" si="31"/>
        <v>181664.4</v>
      </c>
      <c r="T133" s="9">
        <f t="shared" si="32"/>
        <v>186255.47222222222</v>
      </c>
      <c r="U133" s="17">
        <f t="shared" si="33"/>
        <v>0.97535067202350656</v>
      </c>
    </row>
    <row r="134" spans="1:21" ht="15.75" customHeight="1" x14ac:dyDescent="0.25">
      <c r="A134">
        <v>133</v>
      </c>
      <c r="B134" s="1" t="s">
        <v>134</v>
      </c>
      <c r="C134" s="29">
        <f t="shared" si="26"/>
        <v>1</v>
      </c>
      <c r="D134" s="4">
        <v>198663</v>
      </c>
      <c r="E134" s="9">
        <f t="shared" si="24"/>
        <v>202446.19720799371</v>
      </c>
      <c r="F134" s="15">
        <f>VLOOKUP(C134,R133:$U$168,4,FALSE)</f>
        <v>1.0057805204085404</v>
      </c>
      <c r="G134" s="9">
        <f t="shared" si="27"/>
        <v>203616.44158258592</v>
      </c>
      <c r="H134" s="24">
        <f t="shared" si="28"/>
        <v>-4953.4415825859178</v>
      </c>
      <c r="I134" s="24">
        <f t="shared" si="29"/>
        <v>4953.4415825859178</v>
      </c>
      <c r="J134" s="24">
        <f t="shared" si="30"/>
        <v>24536583.512091283</v>
      </c>
      <c r="K134" s="8">
        <f t="shared" si="25"/>
        <v>2.4933890974091391E-2</v>
      </c>
      <c r="R134">
        <v>1</v>
      </c>
      <c r="S134" s="16">
        <f t="shared" si="31"/>
        <v>186597</v>
      </c>
      <c r="T134" s="9">
        <f t="shared" si="32"/>
        <v>185524.57142857142</v>
      </c>
      <c r="U134" s="17">
        <f t="shared" si="33"/>
        <v>1.0057805204085404</v>
      </c>
    </row>
    <row r="135" spans="1:21" ht="15.75" customHeight="1" x14ac:dyDescent="0.25">
      <c r="A135">
        <v>134</v>
      </c>
      <c r="B135" s="1" t="s">
        <v>135</v>
      </c>
      <c r="C135" s="29">
        <f t="shared" si="26"/>
        <v>2</v>
      </c>
      <c r="D135" s="4">
        <v>189060</v>
      </c>
      <c r="E135" s="9">
        <f t="shared" si="24"/>
        <v>201800.96085625654</v>
      </c>
      <c r="F135" s="15">
        <f>VLOOKUP(C135,R134:$U$168,4,FALSE)</f>
        <v>0.94049364091710852</v>
      </c>
      <c r="G135" s="9">
        <f t="shared" si="27"/>
        <v>189792.52041627161</v>
      </c>
      <c r="H135" s="24">
        <f t="shared" si="28"/>
        <v>-732.52041627161088</v>
      </c>
      <c r="I135" s="24">
        <f t="shared" si="29"/>
        <v>732.52041627161088</v>
      </c>
      <c r="J135" s="24">
        <f t="shared" si="30"/>
        <v>536586.1602547341</v>
      </c>
      <c r="K135" s="8">
        <f t="shared" si="25"/>
        <v>3.8745393857590759E-3</v>
      </c>
      <c r="R135">
        <v>2</v>
      </c>
      <c r="S135" s="16">
        <f t="shared" si="31"/>
        <v>174121.25</v>
      </c>
      <c r="T135" s="9">
        <f t="shared" si="32"/>
        <v>185138.14705882352</v>
      </c>
      <c r="U135" s="17">
        <f t="shared" si="33"/>
        <v>0.94049364091710852</v>
      </c>
    </row>
    <row r="136" spans="1:21" ht="15.75" customHeight="1" x14ac:dyDescent="0.25">
      <c r="A136">
        <v>135</v>
      </c>
      <c r="B136" s="1" t="s">
        <v>136</v>
      </c>
      <c r="C136" s="29">
        <f t="shared" si="26"/>
        <v>3</v>
      </c>
      <c r="D136" s="4">
        <v>195181</v>
      </c>
      <c r="E136" s="9">
        <f t="shared" si="24"/>
        <v>201155.7245045194</v>
      </c>
      <c r="F136" s="15">
        <f>VLOOKUP(C136,R135:$U$168,4,FALSE)</f>
        <v>1.0349550751215637</v>
      </c>
      <c r="G136" s="9">
        <f t="shared" si="27"/>
        <v>208187.13796570746</v>
      </c>
      <c r="H136" s="24">
        <f t="shared" si="28"/>
        <v>-13006.137965707458</v>
      </c>
      <c r="I136" s="24">
        <f t="shared" si="29"/>
        <v>13006.137965707458</v>
      </c>
      <c r="J136" s="24">
        <f t="shared" si="30"/>
        <v>169159624.78301692</v>
      </c>
      <c r="K136" s="8">
        <f t="shared" si="25"/>
        <v>6.6636291266606168E-2</v>
      </c>
      <c r="R136">
        <v>3</v>
      </c>
      <c r="S136" s="16">
        <f t="shared" si="31"/>
        <v>191486.66666666666</v>
      </c>
      <c r="T136" s="9">
        <f t="shared" si="32"/>
        <v>185019.30303030304</v>
      </c>
      <c r="U136" s="17">
        <f t="shared" si="33"/>
        <v>1.0349550751215637</v>
      </c>
    </row>
    <row r="137" spans="1:21" ht="15.75" customHeight="1" x14ac:dyDescent="0.25">
      <c r="A137">
        <v>136</v>
      </c>
      <c r="B137" s="1" t="s">
        <v>137</v>
      </c>
      <c r="C137" s="29">
        <f t="shared" si="26"/>
        <v>4</v>
      </c>
      <c r="D137" s="4">
        <v>165586</v>
      </c>
      <c r="E137" s="9">
        <f t="shared" si="24"/>
        <v>200510.48815278226</v>
      </c>
      <c r="F137" s="15">
        <f>VLOOKUP(C137,R136:$U$168,4,FALSE)</f>
        <v>0.94191311127263277</v>
      </c>
      <c r="G137" s="9">
        <f t="shared" si="27"/>
        <v>188863.45773878152</v>
      </c>
      <c r="H137" s="24">
        <f t="shared" si="28"/>
        <v>-23277.457738781522</v>
      </c>
      <c r="I137" s="24">
        <f t="shared" si="29"/>
        <v>23277.457738781522</v>
      </c>
      <c r="J137" s="24">
        <f t="shared" si="30"/>
        <v>541840038.78075981</v>
      </c>
      <c r="K137" s="8">
        <f t="shared" si="25"/>
        <v>0.14057624279094563</v>
      </c>
      <c r="R137">
        <v>4</v>
      </c>
      <c r="S137" s="16">
        <f t="shared" si="31"/>
        <v>173973</v>
      </c>
      <c r="T137" s="9">
        <f t="shared" si="32"/>
        <v>184701.75</v>
      </c>
      <c r="U137" s="17">
        <f t="shared" si="33"/>
        <v>0.94191311127263277</v>
      </c>
    </row>
    <row r="138" spans="1:21" ht="15.75" customHeight="1" x14ac:dyDescent="0.25">
      <c r="A138">
        <v>137</v>
      </c>
      <c r="B138" s="1" t="s">
        <v>138</v>
      </c>
      <c r="C138" s="29">
        <f t="shared" si="26"/>
        <v>5</v>
      </c>
      <c r="D138" s="4">
        <v>188693</v>
      </c>
      <c r="E138" s="9">
        <f t="shared" si="24"/>
        <v>199865.25180104512</v>
      </c>
      <c r="F138" s="15">
        <f>VLOOKUP(C138,R137:$U$168,4,FALSE)</f>
        <v>1.0079895628621709</v>
      </c>
      <c r="G138" s="9">
        <f t="shared" si="27"/>
        <v>201462.08779427319</v>
      </c>
      <c r="H138" s="24">
        <f t="shared" si="28"/>
        <v>-12769.08779427319</v>
      </c>
      <c r="I138" s="24">
        <f t="shared" si="29"/>
        <v>12769.08779427319</v>
      </c>
      <c r="J138" s="24">
        <f t="shared" si="30"/>
        <v>163049603.09785655</v>
      </c>
      <c r="K138" s="8">
        <f t="shared" si="25"/>
        <v>6.7671232076829499E-2</v>
      </c>
      <c r="R138">
        <v>5</v>
      </c>
      <c r="S138" s="16">
        <f t="shared" si="31"/>
        <v>186799</v>
      </c>
      <c r="T138" s="9">
        <f t="shared" si="32"/>
        <v>185318.38709677418</v>
      </c>
      <c r="U138" s="17">
        <f t="shared" si="33"/>
        <v>1.0079895628621709</v>
      </c>
    </row>
    <row r="139" spans="1:21" ht="15.75" customHeight="1" x14ac:dyDescent="0.25">
      <c r="A139">
        <v>138</v>
      </c>
      <c r="B139" s="1" t="s">
        <v>139</v>
      </c>
      <c r="C139" s="29">
        <f t="shared" si="26"/>
        <v>6</v>
      </c>
      <c r="D139" s="4">
        <v>191919</v>
      </c>
      <c r="E139" s="9">
        <f t="shared" si="24"/>
        <v>199220.01544930798</v>
      </c>
      <c r="F139" s="15">
        <f>VLOOKUP(C139,R138:$U$168,4,FALSE)</f>
        <v>1.0516601612943577</v>
      </c>
      <c r="G139" s="9">
        <f t="shared" si="27"/>
        <v>209511.75358048367</v>
      </c>
      <c r="H139" s="24">
        <f t="shared" si="28"/>
        <v>-17592.753580483666</v>
      </c>
      <c r="I139" s="24">
        <f t="shared" si="29"/>
        <v>17592.753580483666</v>
      </c>
      <c r="J139" s="24">
        <f t="shared" si="30"/>
        <v>309504978.54362088</v>
      </c>
      <c r="K139" s="8">
        <f t="shared" si="25"/>
        <v>9.1667597165906792E-2</v>
      </c>
      <c r="R139">
        <v>6</v>
      </c>
      <c r="S139" s="16">
        <f t="shared" si="31"/>
        <v>194773.66666666666</v>
      </c>
      <c r="T139" s="9">
        <f t="shared" si="32"/>
        <v>185205.9</v>
      </c>
      <c r="U139" s="17">
        <f t="shared" si="33"/>
        <v>1.0516601612943577</v>
      </c>
    </row>
    <row r="140" spans="1:21" ht="15.75" customHeight="1" x14ac:dyDescent="0.25">
      <c r="A140">
        <v>139</v>
      </c>
      <c r="B140" s="1" t="s">
        <v>140</v>
      </c>
      <c r="C140" s="29">
        <f t="shared" si="26"/>
        <v>7</v>
      </c>
      <c r="D140" s="4">
        <v>183087</v>
      </c>
      <c r="E140" s="9">
        <f t="shared" si="24"/>
        <v>198574.7790975708</v>
      </c>
      <c r="F140" s="15">
        <f>VLOOKUP(C140,R139:$U$168,4,FALSE)</f>
        <v>1.0562686085071473</v>
      </c>
      <c r="G140" s="9">
        <f t="shared" si="27"/>
        <v>209748.30560200528</v>
      </c>
      <c r="H140" s="24">
        <f t="shared" si="28"/>
        <v>-26661.305602005275</v>
      </c>
      <c r="I140" s="24">
        <f t="shared" si="29"/>
        <v>26661.305602005275</v>
      </c>
      <c r="J140" s="24">
        <f t="shared" si="30"/>
        <v>710825216.40351784</v>
      </c>
      <c r="K140" s="8">
        <f t="shared" si="25"/>
        <v>0.14562096490742257</v>
      </c>
      <c r="R140">
        <v>7</v>
      </c>
      <c r="S140" s="16">
        <f t="shared" si="31"/>
        <v>195382.66666666666</v>
      </c>
      <c r="T140" s="9">
        <f t="shared" si="32"/>
        <v>184974.41379310345</v>
      </c>
      <c r="U140" s="17">
        <f t="shared" si="33"/>
        <v>1.0562686085071473</v>
      </c>
    </row>
    <row r="141" spans="1:21" ht="15.75" customHeight="1" x14ac:dyDescent="0.25">
      <c r="A141">
        <v>140</v>
      </c>
      <c r="B141" s="1" t="s">
        <v>141</v>
      </c>
      <c r="C141" s="29">
        <f t="shared" si="26"/>
        <v>8</v>
      </c>
      <c r="D141" s="4">
        <v>168406</v>
      </c>
      <c r="E141" s="9">
        <f t="shared" si="24"/>
        <v>197929.54274583369</v>
      </c>
      <c r="F141" s="15">
        <f>VLOOKUP(C141,R140:$U$168,4,FALSE)</f>
        <v>1.0051223298105132</v>
      </c>
      <c r="G141" s="9">
        <f t="shared" si="27"/>
        <v>198943.40314302192</v>
      </c>
      <c r="H141" s="24">
        <f t="shared" si="28"/>
        <v>-30537.403143021918</v>
      </c>
      <c r="I141" s="24">
        <f t="shared" si="29"/>
        <v>30537.403143021918</v>
      </c>
      <c r="J141" s="24">
        <f t="shared" si="30"/>
        <v>932532990.71944499</v>
      </c>
      <c r="K141" s="8">
        <f t="shared" si="25"/>
        <v>0.1813320377125632</v>
      </c>
      <c r="R141">
        <v>8</v>
      </c>
      <c r="S141" s="16">
        <f t="shared" si="31"/>
        <v>185989.66666666666</v>
      </c>
      <c r="T141" s="9">
        <f t="shared" si="32"/>
        <v>185041.82142857142</v>
      </c>
      <c r="U141" s="17">
        <f t="shared" si="33"/>
        <v>1.0051223298105132</v>
      </c>
    </row>
    <row r="142" spans="1:21" ht="15.75" customHeight="1" x14ac:dyDescent="0.25">
      <c r="A142">
        <v>141</v>
      </c>
      <c r="B142" s="1" t="s">
        <v>142</v>
      </c>
      <c r="C142" s="29">
        <f t="shared" si="26"/>
        <v>9</v>
      </c>
      <c r="D142" s="4">
        <v>161926</v>
      </c>
      <c r="E142" s="9">
        <f t="shared" si="24"/>
        <v>197284.30639409652</v>
      </c>
      <c r="F142" s="15">
        <f>VLOOKUP(C142,R141:$U$168,4,FALSE)</f>
        <v>0.97981074317268013</v>
      </c>
      <c r="G142" s="9">
        <f t="shared" si="27"/>
        <v>193301.28286430644</v>
      </c>
      <c r="H142" s="24">
        <f t="shared" si="28"/>
        <v>-31375.282864306442</v>
      </c>
      <c r="I142" s="24">
        <f t="shared" si="29"/>
        <v>31375.282864306442</v>
      </c>
      <c r="J142" s="24">
        <f t="shared" si="30"/>
        <v>984408374.81524146</v>
      </c>
      <c r="K142" s="8">
        <f t="shared" si="25"/>
        <v>0.19376309465006511</v>
      </c>
      <c r="R142">
        <v>9</v>
      </c>
      <c r="S142" s="16">
        <f t="shared" si="31"/>
        <v>181909.66666666666</v>
      </c>
      <c r="T142" s="9">
        <f t="shared" si="32"/>
        <v>185657.96296296295</v>
      </c>
      <c r="U142" s="17">
        <f t="shared" si="33"/>
        <v>0.97981074317268013</v>
      </c>
    </row>
    <row r="143" spans="1:21" ht="15.75" customHeight="1" x14ac:dyDescent="0.25">
      <c r="A143">
        <v>142</v>
      </c>
      <c r="B143" s="1" t="s">
        <v>143</v>
      </c>
      <c r="C143" s="29">
        <f t="shared" si="26"/>
        <v>0</v>
      </c>
      <c r="D143" s="4">
        <v>164494</v>
      </c>
      <c r="E143" s="9">
        <f t="shared" si="24"/>
        <v>196639.07004235938</v>
      </c>
      <c r="F143" s="15">
        <f>VLOOKUP(C143,R142:$U$168,4,FALSE)</f>
        <v>0.88167098516359743</v>
      </c>
      <c r="G143" s="9">
        <f t="shared" si="27"/>
        <v>173370.96260590063</v>
      </c>
      <c r="H143" s="24">
        <f t="shared" si="28"/>
        <v>-8876.9626059006259</v>
      </c>
      <c r="I143" s="24">
        <f t="shared" si="29"/>
        <v>8876.9626059006259</v>
      </c>
      <c r="J143" s="24">
        <f t="shared" si="30"/>
        <v>78800465.106558025</v>
      </c>
      <c r="K143" s="8">
        <f t="shared" si="25"/>
        <v>5.3965266854113986E-2</v>
      </c>
      <c r="R143">
        <v>0</v>
      </c>
      <c r="S143" s="16">
        <f t="shared" si="31"/>
        <v>164494</v>
      </c>
      <c r="T143" s="9">
        <f t="shared" si="32"/>
        <v>186570.73076923078</v>
      </c>
      <c r="U143" s="17">
        <f t="shared" si="33"/>
        <v>0.88167098516359743</v>
      </c>
    </row>
    <row r="144" spans="1:21" ht="15.75" customHeight="1" x14ac:dyDescent="0.25">
      <c r="A144">
        <v>143</v>
      </c>
      <c r="B144" s="1" t="s">
        <v>144</v>
      </c>
      <c r="C144" s="29">
        <f t="shared" si="26"/>
        <v>1</v>
      </c>
      <c r="D144" s="4">
        <v>168655</v>
      </c>
      <c r="E144" s="9">
        <f t="shared" si="24"/>
        <v>195993.83369062224</v>
      </c>
      <c r="F144" s="15">
        <f>VLOOKUP(C144,R143:$U$168,4,FALSE)</f>
        <v>0.97397332035946993</v>
      </c>
      <c r="G144" s="9">
        <f t="shared" si="27"/>
        <v>190892.76496963709</v>
      </c>
      <c r="H144" s="24">
        <f t="shared" si="28"/>
        <v>-22237.764969637094</v>
      </c>
      <c r="I144" s="24">
        <f t="shared" si="29"/>
        <v>22237.764969637094</v>
      </c>
      <c r="J144" s="24">
        <f t="shared" si="30"/>
        <v>494518190.84481865</v>
      </c>
      <c r="K144" s="8">
        <f t="shared" si="25"/>
        <v>0.13185357664840708</v>
      </c>
      <c r="R144">
        <v>1</v>
      </c>
      <c r="S144" s="16">
        <f t="shared" si="31"/>
        <v>182575</v>
      </c>
      <c r="T144" s="9">
        <f t="shared" si="32"/>
        <v>187453.8</v>
      </c>
      <c r="U144" s="17">
        <f t="shared" si="33"/>
        <v>0.97397332035946993</v>
      </c>
    </row>
    <row r="145" spans="1:21" ht="15.75" customHeight="1" x14ac:dyDescent="0.25">
      <c r="A145">
        <v>144</v>
      </c>
      <c r="B145" s="1" t="s">
        <v>145</v>
      </c>
      <c r="C145" s="29">
        <f t="shared" si="26"/>
        <v>2</v>
      </c>
      <c r="D145" s="4">
        <v>178597</v>
      </c>
      <c r="E145" s="9">
        <f t="shared" si="24"/>
        <v>195348.5973388851</v>
      </c>
      <c r="F145" s="15">
        <f>VLOOKUP(C145,R144:$U$168,4,FALSE)</f>
        <v>0.89855656319933408</v>
      </c>
      <c r="G145" s="9">
        <f t="shared" si="27"/>
        <v>175531.76425063919</v>
      </c>
      <c r="H145" s="24">
        <f t="shared" si="28"/>
        <v>3065.2357493608142</v>
      </c>
      <c r="I145" s="24">
        <f t="shared" si="29"/>
        <v>3065.2357493608142</v>
      </c>
      <c r="J145" s="24">
        <f t="shared" si="30"/>
        <v>9395670.1991595514</v>
      </c>
      <c r="K145" s="8">
        <f t="shared" si="25"/>
        <v>1.716286247451421E-2</v>
      </c>
      <c r="R145">
        <v>2</v>
      </c>
      <c r="S145" s="16">
        <f t="shared" si="31"/>
        <v>169141.66666666666</v>
      </c>
      <c r="T145" s="9">
        <f t="shared" si="32"/>
        <v>188237.08333333334</v>
      </c>
      <c r="U145" s="17">
        <f t="shared" si="33"/>
        <v>0.89855656319933408</v>
      </c>
    </row>
    <row r="146" spans="1:21" ht="15.75" customHeight="1" x14ac:dyDescent="0.25">
      <c r="A146">
        <v>145</v>
      </c>
      <c r="B146" s="1" t="s">
        <v>146</v>
      </c>
      <c r="C146" s="29">
        <f t="shared" si="26"/>
        <v>1</v>
      </c>
      <c r="D146" s="4">
        <v>181197</v>
      </c>
      <c r="E146" s="9">
        <f t="shared" si="24"/>
        <v>194703.36098714796</v>
      </c>
      <c r="F146" s="15">
        <f>VLOOKUP(C146,R145:$U$168,4,FALSE)</f>
        <v>1.0046581163390598</v>
      </c>
      <c r="G146" s="9">
        <f t="shared" si="27"/>
        <v>195610.31189423203</v>
      </c>
      <c r="H146" s="24">
        <f t="shared" si="28"/>
        <v>-14413.311894232029</v>
      </c>
      <c r="I146" s="24">
        <f t="shared" si="29"/>
        <v>14413.311894232029</v>
      </c>
      <c r="J146" s="24">
        <f t="shared" si="30"/>
        <v>207743559.76041049</v>
      </c>
      <c r="K146" s="8">
        <f t="shared" si="25"/>
        <v>7.9544980845334248E-2</v>
      </c>
      <c r="R146">
        <v>1</v>
      </c>
      <c r="S146" s="16">
        <f t="shared" si="31"/>
        <v>189535</v>
      </c>
      <c r="T146" s="9">
        <f t="shared" si="32"/>
        <v>188656.21739130435</v>
      </c>
      <c r="U146" s="17">
        <f t="shared" si="33"/>
        <v>1.0046581163390598</v>
      </c>
    </row>
    <row r="147" spans="1:21" ht="15.75" customHeight="1" x14ac:dyDescent="0.25">
      <c r="A147">
        <v>146</v>
      </c>
      <c r="B147" s="1" t="s">
        <v>147</v>
      </c>
      <c r="C147" s="29">
        <f t="shared" si="26"/>
        <v>2</v>
      </c>
      <c r="D147" s="4">
        <v>156503</v>
      </c>
      <c r="E147" s="9">
        <f t="shared" si="24"/>
        <v>194058.12463541079</v>
      </c>
      <c r="F147" s="15">
        <f>VLOOKUP(C147,R146:$U$168,4,FALSE)</f>
        <v>0.86993710280391812</v>
      </c>
      <c r="G147" s="9">
        <f t="shared" si="27"/>
        <v>168818.3627208909</v>
      </c>
      <c r="H147" s="24">
        <f t="shared" si="28"/>
        <v>-12315.362720890902</v>
      </c>
      <c r="I147" s="24">
        <f t="shared" si="29"/>
        <v>12315.362720890902</v>
      </c>
      <c r="J147" s="24">
        <f t="shared" si="30"/>
        <v>151668158.94710937</v>
      </c>
      <c r="K147" s="8">
        <f t="shared" si="25"/>
        <v>7.8690905100163591E-2</v>
      </c>
      <c r="R147">
        <v>2</v>
      </c>
      <c r="S147" s="16">
        <f t="shared" si="31"/>
        <v>164414</v>
      </c>
      <c r="T147" s="9">
        <f t="shared" si="32"/>
        <v>188995.27272727274</v>
      </c>
      <c r="U147" s="17">
        <f t="shared" si="33"/>
        <v>0.86993710280391812</v>
      </c>
    </row>
    <row r="148" spans="1:21" ht="15.75" customHeight="1" x14ac:dyDescent="0.25">
      <c r="A148">
        <v>147</v>
      </c>
      <c r="B148" s="1" t="s">
        <v>148</v>
      </c>
      <c r="C148" s="29">
        <f t="shared" si="26"/>
        <v>3</v>
      </c>
      <c r="D148" s="4">
        <v>180396</v>
      </c>
      <c r="E148" s="9">
        <f t="shared" si="24"/>
        <v>193412.88828367367</v>
      </c>
      <c r="F148" s="15">
        <f>VLOOKUP(C148,R147:$U$168,4,FALSE)</f>
        <v>0.99526077543495473</v>
      </c>
      <c r="G148" s="9">
        <f t="shared" si="27"/>
        <v>192496.26117232334</v>
      </c>
      <c r="H148" s="24">
        <f t="shared" si="28"/>
        <v>-12100.261172323342</v>
      </c>
      <c r="I148" s="24">
        <f t="shared" si="29"/>
        <v>12100.261172323342</v>
      </c>
      <c r="J148" s="24">
        <f t="shared" si="30"/>
        <v>146416320.43843585</v>
      </c>
      <c r="K148" s="8">
        <f t="shared" si="25"/>
        <v>6.7076105746930875E-2</v>
      </c>
      <c r="R148">
        <v>3</v>
      </c>
      <c r="S148" s="16">
        <f t="shared" si="31"/>
        <v>189639.5</v>
      </c>
      <c r="T148" s="9">
        <f t="shared" si="32"/>
        <v>190542.52380952382</v>
      </c>
      <c r="U148" s="17">
        <f t="shared" si="33"/>
        <v>0.99526077543495473</v>
      </c>
    </row>
    <row r="149" spans="1:21" ht="15.75" customHeight="1" x14ac:dyDescent="0.25">
      <c r="A149">
        <v>148</v>
      </c>
      <c r="B149" s="1" t="s">
        <v>149</v>
      </c>
      <c r="C149" s="29">
        <f t="shared" si="26"/>
        <v>4</v>
      </c>
      <c r="D149" s="4">
        <v>174563</v>
      </c>
      <c r="E149" s="9">
        <f t="shared" si="24"/>
        <v>192767.6519319365</v>
      </c>
      <c r="F149" s="15">
        <f>VLOOKUP(C149,R148:$U$168,4,FALSE)</f>
        <v>0.93256550580908593</v>
      </c>
      <c r="G149" s="9">
        <f t="shared" si="27"/>
        <v>179768.46282753619</v>
      </c>
      <c r="H149" s="24">
        <f t="shared" si="28"/>
        <v>-5205.4628275361902</v>
      </c>
      <c r="I149" s="24">
        <f t="shared" si="29"/>
        <v>5205.4628275361902</v>
      </c>
      <c r="J149" s="24">
        <f t="shared" si="30"/>
        <v>27096843.248861067</v>
      </c>
      <c r="K149" s="8">
        <f t="shared" si="25"/>
        <v>2.9819966588201338E-2</v>
      </c>
      <c r="R149">
        <v>4</v>
      </c>
      <c r="S149" s="16">
        <f t="shared" si="31"/>
        <v>178166.5</v>
      </c>
      <c r="T149" s="9">
        <f t="shared" si="32"/>
        <v>191049.85</v>
      </c>
      <c r="U149" s="17">
        <f t="shared" si="33"/>
        <v>0.93256550580908593</v>
      </c>
    </row>
    <row r="150" spans="1:21" ht="15.75" customHeight="1" x14ac:dyDescent="0.25">
      <c r="A150">
        <v>149</v>
      </c>
      <c r="B150" s="1" t="s">
        <v>150</v>
      </c>
      <c r="C150" s="29">
        <f t="shared" si="26"/>
        <v>5</v>
      </c>
      <c r="D150" s="4">
        <v>180654</v>
      </c>
      <c r="E150" s="9">
        <f t="shared" si="24"/>
        <v>192122.41558019936</v>
      </c>
      <c r="F150" s="15">
        <f>VLOOKUP(C150,R149:$U$168,4,FALSE)</f>
        <v>0.96839487565111559</v>
      </c>
      <c r="G150" s="9">
        <f t="shared" si="27"/>
        <v>186050.36274557913</v>
      </c>
      <c r="H150" s="24">
        <f t="shared" si="28"/>
        <v>-5396.3627455791284</v>
      </c>
      <c r="I150" s="24">
        <f t="shared" si="29"/>
        <v>5396.3627455791284</v>
      </c>
      <c r="J150" s="24">
        <f t="shared" si="30"/>
        <v>29120730.881874308</v>
      </c>
      <c r="K150" s="8">
        <f t="shared" si="25"/>
        <v>2.9871260783481842E-2</v>
      </c>
      <c r="R150">
        <v>5</v>
      </c>
      <c r="S150" s="16">
        <f t="shared" si="31"/>
        <v>185852</v>
      </c>
      <c r="T150" s="9">
        <f t="shared" si="32"/>
        <v>191917.57894736843</v>
      </c>
      <c r="U150" s="17">
        <f t="shared" si="33"/>
        <v>0.96839487565111559</v>
      </c>
    </row>
    <row r="151" spans="1:21" ht="15.75" customHeight="1" x14ac:dyDescent="0.25">
      <c r="A151">
        <v>150</v>
      </c>
      <c r="B151" s="1" t="s">
        <v>151</v>
      </c>
      <c r="C151" s="29">
        <f t="shared" si="26"/>
        <v>6</v>
      </c>
      <c r="D151" s="4">
        <v>198207</v>
      </c>
      <c r="E151" s="9">
        <f t="shared" si="24"/>
        <v>191477.17922846222</v>
      </c>
      <c r="F151" s="15">
        <f>VLOOKUP(C151,R150:$U$168,4,FALSE)</f>
        <v>1.0189965895123174</v>
      </c>
      <c r="G151" s="9">
        <f t="shared" si="27"/>
        <v>195114.59260324176</v>
      </c>
      <c r="H151" s="24">
        <f t="shared" si="28"/>
        <v>3092.4073967582372</v>
      </c>
      <c r="I151" s="24">
        <f t="shared" si="29"/>
        <v>3092.4073967582372</v>
      </c>
      <c r="J151" s="24">
        <f t="shared" si="30"/>
        <v>9562983.5075250566</v>
      </c>
      <c r="K151" s="8">
        <f t="shared" si="25"/>
        <v>1.560190808981639E-2</v>
      </c>
      <c r="R151">
        <v>6</v>
      </c>
      <c r="S151" s="16">
        <f t="shared" si="31"/>
        <v>196201</v>
      </c>
      <c r="T151" s="9">
        <f t="shared" si="32"/>
        <v>192543.33333333334</v>
      </c>
      <c r="U151" s="17">
        <f t="shared" si="33"/>
        <v>1.0189965895123174</v>
      </c>
    </row>
    <row r="152" spans="1:21" ht="15.75" customHeight="1" x14ac:dyDescent="0.25">
      <c r="A152">
        <v>151</v>
      </c>
      <c r="B152" s="1" t="s">
        <v>152</v>
      </c>
      <c r="C152" s="29">
        <f t="shared" si="26"/>
        <v>7</v>
      </c>
      <c r="D152" s="4">
        <v>198342</v>
      </c>
      <c r="E152" s="9">
        <f t="shared" si="24"/>
        <v>190831.94287672508</v>
      </c>
      <c r="F152" s="15">
        <f>VLOOKUP(C152,R151:$U$168,4,FALSE)</f>
        <v>1.0484902709136108</v>
      </c>
      <c r="G152" s="9">
        <f t="shared" si="27"/>
        <v>200085.43548578818</v>
      </c>
      <c r="H152" s="24">
        <f t="shared" si="28"/>
        <v>-1743.4354857881845</v>
      </c>
      <c r="I152" s="24">
        <f t="shared" si="29"/>
        <v>1743.4354857881845</v>
      </c>
      <c r="J152" s="24">
        <f t="shared" si="30"/>
        <v>3039567.2931054826</v>
      </c>
      <c r="K152" s="8">
        <f t="shared" si="25"/>
        <v>8.7900469178902318E-3</v>
      </c>
      <c r="R152">
        <v>7</v>
      </c>
      <c r="S152" s="16">
        <f t="shared" si="31"/>
        <v>201530.5</v>
      </c>
      <c r="T152" s="9">
        <f t="shared" si="32"/>
        <v>192210.17647058822</v>
      </c>
      <c r="U152" s="17">
        <f t="shared" si="33"/>
        <v>1.0484902709136108</v>
      </c>
    </row>
    <row r="153" spans="1:21" ht="15.75" customHeight="1" x14ac:dyDescent="0.25">
      <c r="A153">
        <v>152</v>
      </c>
      <c r="B153" s="1" t="s">
        <v>153</v>
      </c>
      <c r="C153" s="29">
        <f t="shared" si="26"/>
        <v>8</v>
      </c>
      <c r="D153" s="4">
        <v>193331</v>
      </c>
      <c r="E153" s="9">
        <f t="shared" si="24"/>
        <v>190186.70652498794</v>
      </c>
      <c r="F153" s="15">
        <f>VLOOKUP(C153,R152:$U$168,4,FALSE)</f>
        <v>1.0154022294183787</v>
      </c>
      <c r="G153" s="9">
        <f t="shared" si="27"/>
        <v>193116.00581121165</v>
      </c>
      <c r="H153" s="24">
        <f t="shared" si="28"/>
        <v>214.99418878834695</v>
      </c>
      <c r="I153" s="24">
        <f t="shared" si="29"/>
        <v>214.99418878834695</v>
      </c>
      <c r="J153" s="24">
        <f t="shared" si="30"/>
        <v>46222.501212759365</v>
      </c>
      <c r="K153" s="8">
        <f t="shared" si="25"/>
        <v>1.1120523288471428E-3</v>
      </c>
      <c r="R153">
        <v>8</v>
      </c>
      <c r="S153" s="16">
        <f t="shared" si="31"/>
        <v>194781.5</v>
      </c>
      <c r="T153" s="9">
        <f t="shared" si="32"/>
        <v>191826.9375</v>
      </c>
      <c r="U153" s="17">
        <f t="shared" si="33"/>
        <v>1.0154022294183787</v>
      </c>
    </row>
    <row r="154" spans="1:21" ht="15.75" customHeight="1" x14ac:dyDescent="0.25">
      <c r="A154">
        <v>153</v>
      </c>
      <c r="B154" s="1" t="s">
        <v>154</v>
      </c>
      <c r="C154" s="29">
        <f t="shared" si="26"/>
        <v>9</v>
      </c>
      <c r="D154" s="4">
        <v>195755</v>
      </c>
      <c r="E154" s="9">
        <f t="shared" si="24"/>
        <v>189541.47017325077</v>
      </c>
      <c r="F154" s="15">
        <f>VLOOKUP(C154,R153:$U$168,4,FALSE)</f>
        <v>1.0009118884523107</v>
      </c>
      <c r="G154" s="9">
        <f t="shared" si="27"/>
        <v>189714.31085113576</v>
      </c>
      <c r="H154" s="24">
        <f t="shared" si="28"/>
        <v>6040.6891488642432</v>
      </c>
      <c r="I154" s="24">
        <f t="shared" si="29"/>
        <v>6040.6891488642432</v>
      </c>
      <c r="J154" s="24">
        <f t="shared" si="30"/>
        <v>36489925.393206216</v>
      </c>
      <c r="K154" s="8">
        <f t="shared" si="25"/>
        <v>3.0858415615765845E-2</v>
      </c>
      <c r="R154">
        <v>9</v>
      </c>
      <c r="S154" s="16">
        <f t="shared" si="31"/>
        <v>191901.5</v>
      </c>
      <c r="T154" s="9">
        <f t="shared" si="32"/>
        <v>191726.66666666666</v>
      </c>
      <c r="U154" s="17">
        <f t="shared" si="33"/>
        <v>1.0009118884523107</v>
      </c>
    </row>
    <row r="155" spans="1:21" ht="15.75" customHeight="1" x14ac:dyDescent="0.25">
      <c r="A155">
        <v>154</v>
      </c>
      <c r="B155" s="1" t="s">
        <v>155</v>
      </c>
      <c r="C155" s="29">
        <f t="shared" si="26"/>
        <v>10</v>
      </c>
      <c r="D155" s="4">
        <v>185112</v>
      </c>
      <c r="E155" s="9">
        <f t="shared" si="24"/>
        <v>188896.23382151366</v>
      </c>
      <c r="F155" s="15">
        <f>VLOOKUP(C155,R154:$U$168,4,FALSE)</f>
        <v>0.98845883338401463</v>
      </c>
      <c r="G155" s="9">
        <f t="shared" si="27"/>
        <v>186716.15091384744</v>
      </c>
      <c r="H155" s="24">
        <f t="shared" si="28"/>
        <v>-1604.1509138474357</v>
      </c>
      <c r="I155" s="24">
        <f t="shared" si="29"/>
        <v>1604.1509138474357</v>
      </c>
      <c r="J155" s="24">
        <f t="shared" si="30"/>
        <v>2573300.1543975631</v>
      </c>
      <c r="K155" s="8">
        <f t="shared" si="25"/>
        <v>8.6658396746155612E-3</v>
      </c>
      <c r="R155">
        <v>10</v>
      </c>
      <c r="S155" s="16">
        <f t="shared" si="31"/>
        <v>189229.5</v>
      </c>
      <c r="T155" s="9">
        <f t="shared" si="32"/>
        <v>191438.92857142858</v>
      </c>
      <c r="U155" s="17">
        <f t="shared" si="33"/>
        <v>0.98845883338401463</v>
      </c>
    </row>
    <row r="156" spans="1:21" ht="15.75" customHeight="1" x14ac:dyDescent="0.25">
      <c r="A156">
        <v>155</v>
      </c>
      <c r="B156" s="1" t="s">
        <v>156</v>
      </c>
      <c r="C156" s="29">
        <f t="shared" si="26"/>
        <v>11</v>
      </c>
      <c r="D156" s="4">
        <v>190010</v>
      </c>
      <c r="E156" s="9">
        <f t="shared" si="24"/>
        <v>188250.99746977648</v>
      </c>
      <c r="F156" s="15">
        <f>VLOOKUP(C156,R155:$U$168,4,FALSE)</f>
        <v>0.98293810141990112</v>
      </c>
      <c r="G156" s="9">
        <f t="shared" si="27"/>
        <v>185039.07804334472</v>
      </c>
      <c r="H156" s="24">
        <f t="shared" si="28"/>
        <v>4970.9219566552783</v>
      </c>
      <c r="I156" s="24">
        <f t="shared" si="29"/>
        <v>4970.9219566552783</v>
      </c>
      <c r="J156" s="24">
        <f t="shared" si="30"/>
        <v>24710065.099157542</v>
      </c>
      <c r="K156" s="8">
        <f t="shared" si="25"/>
        <v>2.6161370226068514E-2</v>
      </c>
      <c r="R156">
        <v>11</v>
      </c>
      <c r="S156" s="16">
        <f t="shared" si="31"/>
        <v>188651</v>
      </c>
      <c r="T156" s="9">
        <f t="shared" si="32"/>
        <v>191925.61538461538</v>
      </c>
      <c r="U156" s="17">
        <f t="shared" si="33"/>
        <v>0.98293810141990112</v>
      </c>
    </row>
    <row r="157" spans="1:21" ht="15.75" customHeight="1" x14ac:dyDescent="0.25">
      <c r="A157">
        <v>156</v>
      </c>
      <c r="B157" s="1" t="s">
        <v>157</v>
      </c>
      <c r="C157" s="29">
        <f t="shared" si="26"/>
        <v>12</v>
      </c>
      <c r="D157" s="4">
        <v>199289</v>
      </c>
      <c r="E157" s="9">
        <f t="shared" si="24"/>
        <v>187605.76111803937</v>
      </c>
      <c r="F157" s="15">
        <f>VLOOKUP(C157,R156:$U$168,4,FALSE)</f>
        <v>1.0375028795808112</v>
      </c>
      <c r="G157" s="9">
        <f t="shared" si="27"/>
        <v>194641.51738591565</v>
      </c>
      <c r="H157" s="24">
        <f t="shared" si="28"/>
        <v>4647.4826140843506</v>
      </c>
      <c r="I157" s="24">
        <f t="shared" si="29"/>
        <v>4647.4826140843506</v>
      </c>
      <c r="J157" s="24">
        <f t="shared" si="30"/>
        <v>21599094.648216311</v>
      </c>
      <c r="K157" s="8">
        <f t="shared" si="25"/>
        <v>2.3320316796633787E-2</v>
      </c>
      <c r="R157">
        <v>12</v>
      </c>
      <c r="S157" s="16">
        <f t="shared" si="31"/>
        <v>199289</v>
      </c>
      <c r="T157" s="9">
        <f t="shared" si="32"/>
        <v>192085.25</v>
      </c>
      <c r="U157" s="17">
        <f t="shared" si="33"/>
        <v>1.0375028795808112</v>
      </c>
    </row>
    <row r="158" spans="1:21" ht="15.75" customHeight="1" x14ac:dyDescent="0.25">
      <c r="A158">
        <v>157</v>
      </c>
      <c r="B158" s="1" t="s">
        <v>158</v>
      </c>
      <c r="C158" s="29">
        <f t="shared" si="26"/>
        <v>1</v>
      </c>
      <c r="D158" s="4">
        <v>197873</v>
      </c>
      <c r="E158" s="9">
        <f t="shared" si="24"/>
        <v>186960.5247663022</v>
      </c>
      <c r="F158" s="15">
        <f>VLOOKUP(C158,R157:$U$168,4,FALSE)</f>
        <v>1.0336552480037839</v>
      </c>
      <c r="G158" s="9">
        <f t="shared" si="27"/>
        <v>193252.72759422968</v>
      </c>
      <c r="H158" s="24">
        <f t="shared" si="28"/>
        <v>4620.2724057703163</v>
      </c>
      <c r="I158" s="24">
        <f t="shared" si="29"/>
        <v>4620.2724057703163</v>
      </c>
      <c r="J158" s="24">
        <f t="shared" si="30"/>
        <v>21346917.103522625</v>
      </c>
      <c r="K158" s="8">
        <f t="shared" si="25"/>
        <v>2.3349685938810833E-2</v>
      </c>
      <c r="R158">
        <v>1</v>
      </c>
      <c r="S158" s="16">
        <f t="shared" si="31"/>
        <v>197873</v>
      </c>
      <c r="T158" s="9">
        <f t="shared" si="32"/>
        <v>191430.36363636365</v>
      </c>
      <c r="U158" s="17">
        <f t="shared" si="33"/>
        <v>1.0336552480037839</v>
      </c>
    </row>
    <row r="159" spans="1:21" ht="15.75" customHeight="1" x14ac:dyDescent="0.25">
      <c r="A159">
        <v>158</v>
      </c>
      <c r="B159" s="1" t="s">
        <v>159</v>
      </c>
      <c r="C159" s="29">
        <f t="shared" si="26"/>
        <v>2</v>
      </c>
      <c r="D159" s="4">
        <v>172325</v>
      </c>
      <c r="E159" s="9">
        <f t="shared" si="24"/>
        <v>186315.28841456506</v>
      </c>
      <c r="F159" s="15">
        <f>VLOOKUP(C159,R158:$U$168,4,FALSE)</f>
        <v>0.90323666137103276</v>
      </c>
      <c r="G159" s="9">
        <f t="shared" si="27"/>
        <v>168286.7990699528</v>
      </c>
      <c r="H159" s="24">
        <f t="shared" si="28"/>
        <v>4038.2009300471982</v>
      </c>
      <c r="I159" s="24">
        <f t="shared" si="29"/>
        <v>4038.2009300471982</v>
      </c>
      <c r="J159" s="24">
        <f t="shared" si="30"/>
        <v>16307066.751434056</v>
      </c>
      <c r="K159" s="8">
        <f t="shared" si="25"/>
        <v>2.3433633715637302E-2</v>
      </c>
      <c r="R159">
        <v>2</v>
      </c>
      <c r="S159" s="16">
        <f t="shared" si="31"/>
        <v>172325</v>
      </c>
      <c r="T159" s="9">
        <f t="shared" si="32"/>
        <v>190786.1</v>
      </c>
      <c r="U159" s="17">
        <f t="shared" si="33"/>
        <v>0.90323666137103276</v>
      </c>
    </row>
    <row r="160" spans="1:21" ht="15.75" customHeight="1" x14ac:dyDescent="0.25">
      <c r="A160">
        <v>159</v>
      </c>
      <c r="B160" s="1" t="s">
        <v>160</v>
      </c>
      <c r="C160" s="29">
        <f t="shared" si="26"/>
        <v>3</v>
      </c>
      <c r="D160" s="4">
        <v>198883</v>
      </c>
      <c r="E160" s="9">
        <f t="shared" si="24"/>
        <v>185670.05206282792</v>
      </c>
      <c r="F160" s="15">
        <f>VLOOKUP(C160,R159:$U$168,4,FALSE)</f>
        <v>1.0313511214979119</v>
      </c>
      <c r="G160" s="9">
        <f t="shared" si="27"/>
        <v>191491.01642357325</v>
      </c>
      <c r="H160" s="24">
        <f t="shared" si="28"/>
        <v>7391.9835764267482</v>
      </c>
      <c r="I160" s="24">
        <f t="shared" si="29"/>
        <v>7391.9835764267482</v>
      </c>
      <c r="J160" s="24">
        <f t="shared" si="30"/>
        <v>54641421.194162779</v>
      </c>
      <c r="K160" s="8">
        <f t="shared" si="25"/>
        <v>3.7167498360477003E-2</v>
      </c>
      <c r="R160">
        <v>3</v>
      </c>
      <c r="S160" s="16">
        <f t="shared" si="31"/>
        <v>198883</v>
      </c>
      <c r="T160" s="9">
        <f t="shared" si="32"/>
        <v>192837.33333333334</v>
      </c>
      <c r="U160" s="17">
        <f t="shared" si="33"/>
        <v>1.0313511214979119</v>
      </c>
    </row>
    <row r="161" spans="1:21" ht="15.75" customHeight="1" x14ac:dyDescent="0.25">
      <c r="A161">
        <v>160</v>
      </c>
      <c r="B161" s="1" t="s">
        <v>161</v>
      </c>
      <c r="C161" s="29">
        <f t="shared" si="26"/>
        <v>4</v>
      </c>
      <c r="D161" s="4">
        <v>181770</v>
      </c>
      <c r="E161" s="9">
        <f t="shared" si="24"/>
        <v>185024.81571109078</v>
      </c>
      <c r="F161" s="15">
        <f>VLOOKUP(C161,R160:$U$168,4,FALSE)</f>
        <v>0.94631644229373846</v>
      </c>
      <c r="G161" s="9">
        <f t="shared" si="27"/>
        <v>175092.02533977403</v>
      </c>
      <c r="H161" s="24">
        <f t="shared" si="28"/>
        <v>6677.9746602259693</v>
      </c>
      <c r="I161" s="24">
        <f t="shared" si="29"/>
        <v>6677.9746602259693</v>
      </c>
      <c r="J161" s="24">
        <f t="shared" si="30"/>
        <v>44595345.562620148</v>
      </c>
      <c r="K161" s="8">
        <f t="shared" si="25"/>
        <v>3.6738596359278036E-2</v>
      </c>
      <c r="R161">
        <v>4</v>
      </c>
      <c r="S161" s="16">
        <f t="shared" si="31"/>
        <v>181770</v>
      </c>
      <c r="T161" s="9">
        <f t="shared" si="32"/>
        <v>192081.625</v>
      </c>
      <c r="U161" s="17">
        <f t="shared" si="33"/>
        <v>0.94631644229373846</v>
      </c>
    </row>
    <row r="162" spans="1:21" ht="15.75" customHeight="1" x14ac:dyDescent="0.25">
      <c r="A162">
        <v>161</v>
      </c>
      <c r="B162" s="1" t="s">
        <v>162</v>
      </c>
      <c r="C162" s="29">
        <f t="shared" si="26"/>
        <v>5</v>
      </c>
      <c r="D162" s="4">
        <v>191050</v>
      </c>
      <c r="E162" s="9">
        <f t="shared" ref="E162:E168" si="34">$O$2*A162+$N$2</f>
        <v>184379.57935935364</v>
      </c>
      <c r="F162" s="15">
        <f>VLOOKUP(C162,R161:$U$168,4,FALSE)</f>
        <v>0.98705939922487773</v>
      </c>
      <c r="G162" s="9">
        <f t="shared" si="27"/>
        <v>181993.59683177926</v>
      </c>
      <c r="H162" s="24">
        <f t="shared" si="28"/>
        <v>9056.4031682207424</v>
      </c>
      <c r="I162" s="24">
        <f t="shared" si="29"/>
        <v>9056.4031682207424</v>
      </c>
      <c r="J162" s="24">
        <f t="shared" si="30"/>
        <v>82018438.3453587</v>
      </c>
      <c r="K162" s="8">
        <f t="shared" ref="K162:K168" si="35">I162/D162</f>
        <v>4.7403314149284177E-2</v>
      </c>
      <c r="R162">
        <v>5</v>
      </c>
      <c r="S162" s="16">
        <f t="shared" si="31"/>
        <v>191050</v>
      </c>
      <c r="T162" s="9">
        <f t="shared" si="32"/>
        <v>193554.71428571429</v>
      </c>
      <c r="U162" s="17">
        <f t="shared" si="33"/>
        <v>0.98705939922487773</v>
      </c>
    </row>
    <row r="163" spans="1:21" ht="15.75" customHeight="1" x14ac:dyDescent="0.25">
      <c r="A163">
        <v>162</v>
      </c>
      <c r="B163" s="1" t="s">
        <v>163</v>
      </c>
      <c r="C163" s="29">
        <f t="shared" si="26"/>
        <v>6</v>
      </c>
      <c r="D163" s="4">
        <v>194195</v>
      </c>
      <c r="E163" s="9">
        <f t="shared" si="34"/>
        <v>183734.34300761647</v>
      </c>
      <c r="F163" s="15">
        <f>VLOOKUP(C163,R162:$U$168,4,FALSE)</f>
        <v>1.0011487902473981</v>
      </c>
      <c r="G163" s="9">
        <f t="shared" si="27"/>
        <v>183945.4152289757</v>
      </c>
      <c r="H163" s="24">
        <f t="shared" si="28"/>
        <v>10249.584771024296</v>
      </c>
      <c r="I163" s="24">
        <f t="shared" si="29"/>
        <v>10249.584771024296</v>
      </c>
      <c r="J163" s="24">
        <f t="shared" si="30"/>
        <v>105053987.97841316</v>
      </c>
      <c r="K163" s="8">
        <f t="shared" si="35"/>
        <v>5.2779859270446178E-2</v>
      </c>
      <c r="R163">
        <v>6</v>
      </c>
      <c r="S163" s="16">
        <f t="shared" si="31"/>
        <v>194195</v>
      </c>
      <c r="T163" s="9">
        <f t="shared" si="32"/>
        <v>193972.16666666666</v>
      </c>
      <c r="U163" s="17">
        <f t="shared" si="33"/>
        <v>1.0011487902473981</v>
      </c>
    </row>
    <row r="164" spans="1:21" ht="15.75" customHeight="1" x14ac:dyDescent="0.25">
      <c r="A164">
        <v>163</v>
      </c>
      <c r="B164" s="1" t="s">
        <v>164</v>
      </c>
      <c r="C164" s="29">
        <f t="shared" si="26"/>
        <v>7</v>
      </c>
      <c r="D164" s="4">
        <v>204719</v>
      </c>
      <c r="E164" s="9">
        <f t="shared" si="34"/>
        <v>183089.10665587935</v>
      </c>
      <c r="F164" s="15">
        <f>VLOOKUP(C164,R163:$U$168,4,FALSE)</f>
        <v>1.0556465402552293</v>
      </c>
      <c r="G164" s="9">
        <f t="shared" si="27"/>
        <v>193277.38199969972</v>
      </c>
      <c r="H164" s="24">
        <f t="shared" si="28"/>
        <v>11441.618000300281</v>
      </c>
      <c r="I164" s="24">
        <f t="shared" si="29"/>
        <v>11441.618000300281</v>
      </c>
      <c r="J164" s="24">
        <f t="shared" si="30"/>
        <v>130910622.4647954</v>
      </c>
      <c r="K164" s="8">
        <f t="shared" si="35"/>
        <v>5.5889380078548066E-2</v>
      </c>
      <c r="R164">
        <v>7</v>
      </c>
      <c r="S164" s="16">
        <f t="shared" si="31"/>
        <v>204719</v>
      </c>
      <c r="T164" s="9">
        <f t="shared" si="32"/>
        <v>193927.6</v>
      </c>
      <c r="U164" s="17">
        <f t="shared" si="33"/>
        <v>1.0556465402552293</v>
      </c>
    </row>
    <row r="165" spans="1:21" ht="15.75" customHeight="1" x14ac:dyDescent="0.25">
      <c r="A165">
        <v>164</v>
      </c>
      <c r="B165" s="1" t="s">
        <v>165</v>
      </c>
      <c r="C165" s="29">
        <f t="shared" si="26"/>
        <v>8</v>
      </c>
      <c r="D165" s="4">
        <v>196232</v>
      </c>
      <c r="E165" s="9">
        <f t="shared" si="34"/>
        <v>182443.87030414218</v>
      </c>
      <c r="F165" s="15">
        <f>VLOOKUP(C165,R164:$U$168,4,FALSE)</f>
        <v>1.026158325260583</v>
      </c>
      <c r="G165" s="9">
        <f t="shared" si="27"/>
        <v>187216.29640535757</v>
      </c>
      <c r="H165" s="24">
        <f t="shared" si="28"/>
        <v>9015.7035946424294</v>
      </c>
      <c r="I165" s="24">
        <f t="shared" si="29"/>
        <v>9015.7035946424294</v>
      </c>
      <c r="J165" s="24">
        <f t="shared" si="30"/>
        <v>81282911.30644843</v>
      </c>
      <c r="K165" s="8">
        <f t="shared" si="35"/>
        <v>4.5944104909711105E-2</v>
      </c>
      <c r="R165">
        <v>8</v>
      </c>
      <c r="S165" s="16">
        <f t="shared" si="31"/>
        <v>196232</v>
      </c>
      <c r="T165" s="9">
        <f t="shared" si="32"/>
        <v>191229.75</v>
      </c>
      <c r="U165" s="17">
        <f t="shared" si="33"/>
        <v>1.026158325260583</v>
      </c>
    </row>
    <row r="166" spans="1:21" ht="15.75" customHeight="1" x14ac:dyDescent="0.25">
      <c r="A166">
        <v>165</v>
      </c>
      <c r="B166" s="1" t="s">
        <v>166</v>
      </c>
      <c r="C166" s="29">
        <f t="shared" si="26"/>
        <v>9</v>
      </c>
      <c r="D166" s="4">
        <v>188048</v>
      </c>
      <c r="E166" s="9">
        <f t="shared" si="34"/>
        <v>181798.63395240504</v>
      </c>
      <c r="F166" s="15">
        <f>VLOOKUP(C166,R165:$U$168,4,FALSE)</f>
        <v>0.99201142280375665</v>
      </c>
      <c r="G166" s="9">
        <f t="shared" si="27"/>
        <v>180346.32153090468</v>
      </c>
      <c r="H166" s="24">
        <f t="shared" si="28"/>
        <v>7701.6784690953209</v>
      </c>
      <c r="I166" s="24">
        <f t="shared" si="29"/>
        <v>7701.6784690953209</v>
      </c>
      <c r="J166" s="24">
        <f t="shared" si="30"/>
        <v>59315851.241326444</v>
      </c>
      <c r="K166" s="8">
        <f t="shared" si="35"/>
        <v>4.095591800548435E-2</v>
      </c>
      <c r="R166">
        <v>9</v>
      </c>
      <c r="S166" s="16">
        <f t="shared" si="31"/>
        <v>188048</v>
      </c>
      <c r="T166" s="9">
        <f t="shared" si="32"/>
        <v>189562.33333333334</v>
      </c>
      <c r="U166" s="17">
        <f t="shared" si="33"/>
        <v>0.99201142280375665</v>
      </c>
    </row>
    <row r="167" spans="1:21" ht="15.75" customHeight="1" x14ac:dyDescent="0.25">
      <c r="A167">
        <v>166</v>
      </c>
      <c r="B167" s="1" t="s">
        <v>167</v>
      </c>
      <c r="C167" s="29">
        <f t="shared" si="26"/>
        <v>10</v>
      </c>
      <c r="D167" s="4">
        <v>193347</v>
      </c>
      <c r="E167" s="9">
        <f t="shared" si="34"/>
        <v>181153.3976006679</v>
      </c>
      <c r="F167" s="15">
        <f>VLOOKUP(C167,R166:$U$168,4,FALSE)</f>
        <v>1.0159074608750023</v>
      </c>
      <c r="G167" s="9">
        <f t="shared" si="27"/>
        <v>184035.08818537425</v>
      </c>
      <c r="H167" s="24">
        <f t="shared" si="28"/>
        <v>9311.9118146257533</v>
      </c>
      <c r="I167" s="24">
        <f t="shared" si="29"/>
        <v>9311.9118146257533</v>
      </c>
      <c r="J167" s="24">
        <f t="shared" si="30"/>
        <v>86711701.643366694</v>
      </c>
      <c r="K167" s="8">
        <f t="shared" si="35"/>
        <v>4.8161656579237086E-2</v>
      </c>
      <c r="R167">
        <v>10</v>
      </c>
      <c r="S167" s="16">
        <f t="shared" si="31"/>
        <v>193347</v>
      </c>
      <c r="T167" s="9">
        <f t="shared" si="32"/>
        <v>190319.5</v>
      </c>
      <c r="U167" s="17">
        <f t="shared" si="33"/>
        <v>1.0159074608750023</v>
      </c>
    </row>
    <row r="168" spans="1:21" ht="15.75" customHeight="1" x14ac:dyDescent="0.25">
      <c r="A168">
        <v>167</v>
      </c>
      <c r="B168" s="1" t="s">
        <v>168</v>
      </c>
      <c r="C168" s="29">
        <f t="shared" si="26"/>
        <v>11</v>
      </c>
      <c r="D168" s="4">
        <v>187292</v>
      </c>
      <c r="E168" s="9">
        <f t="shared" si="34"/>
        <v>180508.16124893076</v>
      </c>
      <c r="F168" s="15">
        <f>VLOOKUP(C168,R167:$U$168,4,FALSE)</f>
        <v>1</v>
      </c>
      <c r="G168" s="9">
        <f t="shared" si="27"/>
        <v>180508.16124893076</v>
      </c>
      <c r="H168" s="24">
        <f t="shared" si="28"/>
        <v>6783.838751069241</v>
      </c>
      <c r="I168" s="24">
        <f t="shared" si="29"/>
        <v>6783.838751069241</v>
      </c>
      <c r="J168" s="24">
        <f t="shared" si="30"/>
        <v>46020468.200508676</v>
      </c>
      <c r="K168" s="8">
        <f t="shared" si="35"/>
        <v>3.6220654118004188E-2</v>
      </c>
      <c r="R168">
        <v>11</v>
      </c>
      <c r="S168" s="16">
        <f t="shared" si="31"/>
        <v>187292</v>
      </c>
      <c r="T168" s="9">
        <f t="shared" si="32"/>
        <v>187292</v>
      </c>
      <c r="U168" s="17">
        <f t="shared" si="33"/>
        <v>1</v>
      </c>
    </row>
    <row r="169" spans="1:21" ht="15.75" customHeight="1" x14ac:dyDescent="0.25">
      <c r="B169" s="1"/>
      <c r="C169" s="1"/>
    </row>
    <row r="170" spans="1:21" ht="15.75" customHeight="1" x14ac:dyDescent="0.25">
      <c r="B170" s="1"/>
      <c r="C170" s="1"/>
    </row>
    <row r="171" spans="1:21" ht="15.75" customHeight="1" x14ac:dyDescent="0.25">
      <c r="B171" s="1"/>
      <c r="C171" s="1"/>
    </row>
    <row r="172" spans="1:21" ht="15.75" customHeight="1" x14ac:dyDescent="0.25">
      <c r="B172" s="1"/>
      <c r="C172" s="1"/>
    </row>
    <row r="173" spans="1:21" ht="15.75" customHeight="1" x14ac:dyDescent="0.25">
      <c r="B173" s="1"/>
      <c r="C173" s="1"/>
    </row>
    <row r="174" spans="1:21" ht="15.75" customHeight="1" x14ac:dyDescent="0.25">
      <c r="B174" s="1"/>
      <c r="C174" s="1"/>
    </row>
    <row r="175" spans="1:21" ht="15.75" customHeight="1" x14ac:dyDescent="0.25">
      <c r="B175" s="1"/>
      <c r="C175" s="1"/>
    </row>
    <row r="176" spans="1:21" ht="15.75" customHeight="1" x14ac:dyDescent="0.25">
      <c r="B176" s="1"/>
      <c r="C176" s="1"/>
    </row>
    <row r="177" spans="2:3" ht="15.75" customHeight="1" x14ac:dyDescent="0.25">
      <c r="B177" s="1"/>
      <c r="C177" s="1"/>
    </row>
    <row r="178" spans="2:3" ht="15.75" customHeight="1" x14ac:dyDescent="0.25">
      <c r="B178" s="1"/>
      <c r="C178" s="1"/>
    </row>
    <row r="179" spans="2:3" ht="15.75" customHeight="1" x14ac:dyDescent="0.25">
      <c r="B179" s="1"/>
      <c r="C179" s="1"/>
    </row>
    <row r="180" spans="2:3" ht="15.75" customHeight="1" x14ac:dyDescent="0.25">
      <c r="B180" s="1"/>
      <c r="C180" s="1"/>
    </row>
    <row r="181" spans="2:3" ht="15.75" customHeight="1" x14ac:dyDescent="0.25">
      <c r="B181" s="1"/>
      <c r="C181" s="1"/>
    </row>
    <row r="182" spans="2:3" ht="15.75" customHeight="1" x14ac:dyDescent="0.25">
      <c r="B182" s="1"/>
      <c r="C182" s="1"/>
    </row>
    <row r="183" spans="2:3" ht="15.75" customHeight="1" x14ac:dyDescent="0.25">
      <c r="B183" s="1"/>
      <c r="C183" s="1"/>
    </row>
    <row r="184" spans="2:3" ht="15.75" customHeight="1" x14ac:dyDescent="0.25">
      <c r="B184" s="1"/>
      <c r="C184" s="1"/>
    </row>
    <row r="185" spans="2:3" ht="15.75" customHeight="1" x14ac:dyDescent="0.25">
      <c r="B185" s="1"/>
      <c r="C185" s="1"/>
    </row>
    <row r="186" spans="2:3" ht="15.75" customHeight="1" x14ac:dyDescent="0.25">
      <c r="B186" s="1"/>
      <c r="C186" s="1"/>
    </row>
    <row r="187" spans="2:3" ht="15.75" customHeight="1" x14ac:dyDescent="0.25">
      <c r="B187" s="1"/>
      <c r="C187" s="1"/>
    </row>
    <row r="188" spans="2:3" ht="15.75" customHeight="1" x14ac:dyDescent="0.25">
      <c r="B188" s="1"/>
      <c r="C188" s="1"/>
    </row>
    <row r="189" spans="2:3" ht="15.75" customHeight="1" x14ac:dyDescent="0.25">
      <c r="B189" s="1"/>
      <c r="C189" s="1"/>
    </row>
    <row r="190" spans="2:3" ht="15.75" customHeight="1" x14ac:dyDescent="0.25">
      <c r="B190" s="1"/>
      <c r="C190" s="1"/>
    </row>
    <row r="191" spans="2:3" ht="15.75" customHeight="1" x14ac:dyDescent="0.25">
      <c r="B191" s="1"/>
      <c r="C191" s="1"/>
    </row>
    <row r="192" spans="2:3" ht="15.75" customHeight="1" x14ac:dyDescent="0.25">
      <c r="B192" s="1"/>
      <c r="C192" s="1"/>
    </row>
    <row r="193" spans="2:3" ht="15.75" customHeight="1" x14ac:dyDescent="0.25">
      <c r="B193" s="1"/>
      <c r="C193" s="1"/>
    </row>
    <row r="194" spans="2:3" ht="15.75" customHeight="1" x14ac:dyDescent="0.25">
      <c r="B194" s="1"/>
      <c r="C194" s="1"/>
    </row>
    <row r="195" spans="2:3" ht="15.75" customHeight="1" x14ac:dyDescent="0.25">
      <c r="B195" s="1"/>
      <c r="C195" s="1"/>
    </row>
    <row r="196" spans="2:3" ht="15.75" customHeight="1" x14ac:dyDescent="0.25">
      <c r="B196" s="1"/>
      <c r="C196" s="1"/>
    </row>
    <row r="197" spans="2:3" ht="15.75" customHeight="1" x14ac:dyDescent="0.25">
      <c r="B197" s="1"/>
      <c r="C197" s="1"/>
    </row>
    <row r="198" spans="2:3" ht="15.75" customHeight="1" x14ac:dyDescent="0.25">
      <c r="B198" s="1"/>
      <c r="C198" s="1"/>
    </row>
    <row r="199" spans="2:3" ht="15.75" customHeight="1" x14ac:dyDescent="0.25">
      <c r="B199" s="1"/>
      <c r="C199" s="1"/>
    </row>
    <row r="200" spans="2:3" ht="15.75" customHeight="1" x14ac:dyDescent="0.25">
      <c r="B200" s="1"/>
      <c r="C200" s="1"/>
    </row>
    <row r="201" spans="2:3" ht="15.75" customHeight="1" x14ac:dyDescent="0.25">
      <c r="B201" s="1"/>
      <c r="C201" s="1"/>
    </row>
    <row r="202" spans="2:3" ht="15.75" customHeight="1" x14ac:dyDescent="0.25">
      <c r="B202" s="1"/>
      <c r="C202" s="1"/>
    </row>
    <row r="203" spans="2:3" ht="15.75" customHeight="1" x14ac:dyDescent="0.25">
      <c r="B203" s="1"/>
      <c r="C203" s="1"/>
    </row>
    <row r="204" spans="2:3" ht="15.75" customHeight="1" x14ac:dyDescent="0.25">
      <c r="B204" s="1"/>
      <c r="C204" s="1"/>
    </row>
    <row r="205" spans="2:3" ht="15.75" customHeight="1" x14ac:dyDescent="0.25">
      <c r="B205" s="1"/>
      <c r="C205" s="1"/>
    </row>
    <row r="206" spans="2:3" ht="15.75" customHeight="1" x14ac:dyDescent="0.25">
      <c r="B206" s="1"/>
      <c r="C206" s="1"/>
    </row>
    <row r="207" spans="2:3" ht="15.75" customHeight="1" x14ac:dyDescent="0.25">
      <c r="B207" s="1"/>
      <c r="C207" s="1"/>
    </row>
    <row r="208" spans="2:3" ht="15.75" customHeight="1" x14ac:dyDescent="0.25">
      <c r="B208" s="1"/>
      <c r="C208" s="1"/>
    </row>
    <row r="209" spans="2:3" ht="15.75" customHeight="1" x14ac:dyDescent="0.25">
      <c r="B209" s="1"/>
      <c r="C209" s="1"/>
    </row>
    <row r="210" spans="2:3" ht="15.75" customHeight="1" x14ac:dyDescent="0.25">
      <c r="B210" s="1"/>
      <c r="C210" s="1"/>
    </row>
    <row r="211" spans="2:3" ht="15.75" customHeight="1" x14ac:dyDescent="0.25">
      <c r="B211" s="1"/>
      <c r="C211" s="1"/>
    </row>
    <row r="212" spans="2:3" ht="15.75" customHeight="1" x14ac:dyDescent="0.25">
      <c r="B212" s="1"/>
      <c r="C212" s="1"/>
    </row>
    <row r="213" spans="2:3" ht="15.75" customHeight="1" x14ac:dyDescent="0.25">
      <c r="B213" s="1"/>
      <c r="C213" s="1"/>
    </row>
    <row r="214" spans="2:3" ht="15.75" customHeight="1" x14ac:dyDescent="0.25">
      <c r="B214" s="1"/>
      <c r="C214" s="1"/>
    </row>
    <row r="215" spans="2:3" ht="15.75" customHeight="1" x14ac:dyDescent="0.25">
      <c r="B215" s="1"/>
      <c r="C215" s="1"/>
    </row>
    <row r="216" spans="2:3" ht="15.75" customHeight="1" x14ac:dyDescent="0.25">
      <c r="B216" s="1"/>
      <c r="C216" s="1"/>
    </row>
    <row r="217" spans="2:3" ht="15.75" customHeight="1" x14ac:dyDescent="0.25">
      <c r="B217" s="1"/>
      <c r="C217" s="1"/>
    </row>
    <row r="218" spans="2:3" ht="15.75" customHeight="1" x14ac:dyDescent="0.25">
      <c r="B218" s="1"/>
      <c r="C218" s="1"/>
    </row>
    <row r="219" spans="2:3" ht="15.75" customHeight="1" x14ac:dyDescent="0.25">
      <c r="B219" s="1"/>
      <c r="C219" s="1"/>
    </row>
    <row r="220" spans="2:3" ht="15.75" customHeight="1" x14ac:dyDescent="0.25">
      <c r="B220" s="1"/>
      <c r="C220" s="1"/>
    </row>
    <row r="221" spans="2:3" ht="15.75" customHeight="1" x14ac:dyDescent="0.25">
      <c r="B221" s="1"/>
      <c r="C221" s="1"/>
    </row>
    <row r="222" spans="2:3" ht="15.75" customHeight="1" x14ac:dyDescent="0.25">
      <c r="B222" s="1"/>
      <c r="C222" s="1"/>
    </row>
    <row r="223" spans="2:3" ht="15.75" customHeight="1" x14ac:dyDescent="0.25">
      <c r="B223" s="1"/>
      <c r="C223" s="1"/>
    </row>
    <row r="224" spans="2:3" ht="15.75" customHeight="1" x14ac:dyDescent="0.25">
      <c r="B224" s="1"/>
      <c r="C224" s="1"/>
    </row>
    <row r="225" spans="2:3" ht="15.75" customHeight="1" x14ac:dyDescent="0.25">
      <c r="B225" s="1"/>
      <c r="C225" s="1"/>
    </row>
    <row r="226" spans="2:3" ht="15.75" customHeight="1" x14ac:dyDescent="0.25">
      <c r="B226" s="1"/>
      <c r="C226" s="1"/>
    </row>
    <row r="227" spans="2:3" ht="15.75" customHeight="1" x14ac:dyDescent="0.25">
      <c r="B227" s="1"/>
      <c r="C227" s="1"/>
    </row>
    <row r="228" spans="2:3" ht="15.75" customHeight="1" x14ac:dyDescent="0.25">
      <c r="B228" s="1"/>
      <c r="C228" s="1"/>
    </row>
    <row r="229" spans="2:3" ht="15.75" customHeight="1" x14ac:dyDescent="0.25">
      <c r="B229" s="1"/>
      <c r="C229" s="1"/>
    </row>
    <row r="230" spans="2:3" ht="15.75" customHeight="1" x14ac:dyDescent="0.25">
      <c r="B230" s="1"/>
      <c r="C230" s="1"/>
    </row>
    <row r="231" spans="2:3" ht="15.75" customHeight="1" x14ac:dyDescent="0.25">
      <c r="B231" s="1"/>
      <c r="C231" s="1"/>
    </row>
    <row r="232" spans="2:3" ht="15.75" customHeight="1" x14ac:dyDescent="0.25">
      <c r="B232" s="1"/>
      <c r="C232" s="1"/>
    </row>
    <row r="233" spans="2:3" ht="15.75" customHeight="1" x14ac:dyDescent="0.25">
      <c r="B233" s="1"/>
      <c r="C233" s="1"/>
    </row>
    <row r="234" spans="2:3" ht="15.75" customHeight="1" x14ac:dyDescent="0.25">
      <c r="B234" s="1"/>
      <c r="C234" s="1"/>
    </row>
    <row r="235" spans="2:3" ht="15.75" customHeight="1" x14ac:dyDescent="0.25">
      <c r="B235" s="1"/>
      <c r="C235" s="1"/>
    </row>
    <row r="236" spans="2:3" ht="15.75" customHeight="1" x14ac:dyDescent="0.25">
      <c r="B236" s="1"/>
      <c r="C236" s="1"/>
    </row>
    <row r="237" spans="2:3" ht="15.75" customHeight="1" x14ac:dyDescent="0.25">
      <c r="B237" s="1"/>
      <c r="C237" s="1"/>
    </row>
    <row r="238" spans="2:3" ht="15.75" customHeight="1" x14ac:dyDescent="0.25">
      <c r="B238" s="1"/>
      <c r="C238" s="1"/>
    </row>
    <row r="239" spans="2:3" ht="15.75" customHeight="1" x14ac:dyDescent="0.25">
      <c r="B239" s="1"/>
      <c r="C239" s="1"/>
    </row>
    <row r="240" spans="2:3" ht="15.75" customHeight="1" x14ac:dyDescent="0.25">
      <c r="B240" s="1"/>
      <c r="C240" s="1"/>
    </row>
    <row r="241" spans="2:3" ht="15.75" customHeight="1" x14ac:dyDescent="0.25">
      <c r="B241" s="1"/>
      <c r="C241" s="1"/>
    </row>
    <row r="242" spans="2:3" ht="15.75" customHeight="1" x14ac:dyDescent="0.25">
      <c r="B242" s="1"/>
      <c r="C242" s="1"/>
    </row>
    <row r="243" spans="2:3" ht="15.75" customHeight="1" x14ac:dyDescent="0.25">
      <c r="B243" s="1"/>
      <c r="C243" s="1"/>
    </row>
    <row r="244" spans="2:3" ht="15.75" customHeight="1" x14ac:dyDescent="0.25">
      <c r="B244" s="1"/>
      <c r="C244" s="1"/>
    </row>
    <row r="245" spans="2:3" ht="15.75" customHeight="1" x14ac:dyDescent="0.25">
      <c r="B245" s="1"/>
      <c r="C245" s="1"/>
    </row>
    <row r="246" spans="2:3" ht="15.75" customHeight="1" x14ac:dyDescent="0.25">
      <c r="B246" s="1"/>
      <c r="C246" s="1"/>
    </row>
    <row r="247" spans="2:3" ht="15.75" customHeight="1" x14ac:dyDescent="0.25">
      <c r="B247" s="1"/>
      <c r="C247" s="1"/>
    </row>
    <row r="248" spans="2:3" ht="15.75" customHeight="1" x14ac:dyDescent="0.25">
      <c r="B248" s="1"/>
      <c r="C248" s="1"/>
    </row>
    <row r="249" spans="2:3" ht="15.75" customHeight="1" x14ac:dyDescent="0.25">
      <c r="B249" s="1"/>
      <c r="C249" s="1"/>
    </row>
    <row r="250" spans="2:3" ht="15.75" customHeight="1" x14ac:dyDescent="0.25">
      <c r="B250" s="1"/>
      <c r="C250" s="1"/>
    </row>
    <row r="251" spans="2:3" ht="15.75" customHeight="1" x14ac:dyDescent="0.25">
      <c r="B251" s="1"/>
      <c r="C251" s="1"/>
    </row>
    <row r="252" spans="2:3" ht="15.75" customHeight="1" x14ac:dyDescent="0.25">
      <c r="B252" s="1"/>
      <c r="C252" s="1"/>
    </row>
    <row r="253" spans="2:3" ht="15.75" customHeight="1" x14ac:dyDescent="0.25">
      <c r="B253" s="1"/>
      <c r="C253" s="1"/>
    </row>
    <row r="254" spans="2:3" ht="15.75" customHeight="1" x14ac:dyDescent="0.25">
      <c r="B254" s="1"/>
      <c r="C254" s="1"/>
    </row>
    <row r="255" spans="2:3" ht="15.75" customHeight="1" x14ac:dyDescent="0.25">
      <c r="B255" s="1"/>
      <c r="C255" s="1"/>
    </row>
    <row r="256" spans="2:3" ht="15.75" customHeight="1" x14ac:dyDescent="0.25">
      <c r="B256" s="1"/>
      <c r="C256" s="1"/>
    </row>
    <row r="257" spans="2:3" ht="15.75" customHeight="1" x14ac:dyDescent="0.25">
      <c r="B257" s="1"/>
      <c r="C257" s="1"/>
    </row>
    <row r="258" spans="2:3" ht="15.75" customHeight="1" x14ac:dyDescent="0.25">
      <c r="B258" s="1"/>
      <c r="C258" s="1"/>
    </row>
    <row r="259" spans="2:3" ht="15.75" customHeight="1" x14ac:dyDescent="0.25">
      <c r="B259" s="1"/>
      <c r="C259" s="1"/>
    </row>
    <row r="260" spans="2:3" ht="15.75" customHeight="1" x14ac:dyDescent="0.25">
      <c r="B260" s="1"/>
      <c r="C260" s="1"/>
    </row>
    <row r="261" spans="2:3" ht="15.75" customHeight="1" x14ac:dyDescent="0.25">
      <c r="B261" s="1"/>
      <c r="C261" s="1"/>
    </row>
    <row r="262" spans="2:3" ht="15.75" customHeight="1" x14ac:dyDescent="0.25">
      <c r="B262" s="1"/>
      <c r="C262" s="1"/>
    </row>
    <row r="263" spans="2:3" ht="15.75" customHeight="1" x14ac:dyDescent="0.25">
      <c r="B263" s="1"/>
      <c r="C263" s="1"/>
    </row>
    <row r="264" spans="2:3" ht="15.75" customHeight="1" x14ac:dyDescent="0.25">
      <c r="B264" s="1"/>
      <c r="C264" s="1"/>
    </row>
    <row r="265" spans="2:3" ht="15.75" customHeight="1" x14ac:dyDescent="0.25">
      <c r="B265" s="1"/>
      <c r="C265" s="1"/>
    </row>
    <row r="266" spans="2:3" ht="15.75" customHeight="1" x14ac:dyDescent="0.25">
      <c r="B266" s="1"/>
      <c r="C266" s="1"/>
    </row>
    <row r="267" spans="2:3" ht="15.75" customHeight="1" x14ac:dyDescent="0.25">
      <c r="B267" s="1"/>
      <c r="C267" s="1"/>
    </row>
    <row r="268" spans="2:3" ht="15.75" customHeight="1" x14ac:dyDescent="0.25">
      <c r="B268" s="1"/>
      <c r="C268" s="1"/>
    </row>
    <row r="269" spans="2:3" ht="15.75" customHeight="1" x14ac:dyDescent="0.25">
      <c r="B269" s="1"/>
      <c r="C269" s="1"/>
    </row>
    <row r="270" spans="2:3" ht="15.75" customHeight="1" x14ac:dyDescent="0.25">
      <c r="B270" s="1"/>
      <c r="C270" s="1"/>
    </row>
    <row r="271" spans="2:3" ht="15.75" customHeight="1" x14ac:dyDescent="0.25">
      <c r="B271" s="1"/>
      <c r="C271" s="1"/>
    </row>
    <row r="272" spans="2:3" ht="15.75" customHeight="1" x14ac:dyDescent="0.25">
      <c r="B272" s="1"/>
      <c r="C272" s="1"/>
    </row>
    <row r="273" spans="2:3" ht="15.75" customHeight="1" x14ac:dyDescent="0.25">
      <c r="B273" s="1"/>
      <c r="C273" s="1"/>
    </row>
    <row r="274" spans="2:3" ht="15.75" customHeight="1" x14ac:dyDescent="0.25">
      <c r="B274" s="1"/>
      <c r="C274" s="1"/>
    </row>
    <row r="275" spans="2:3" ht="15.75" customHeight="1" x14ac:dyDescent="0.25">
      <c r="B275" s="1"/>
      <c r="C275" s="1"/>
    </row>
    <row r="276" spans="2:3" ht="15.75" customHeight="1" x14ac:dyDescent="0.25">
      <c r="B276" s="1"/>
      <c r="C276" s="1"/>
    </row>
    <row r="277" spans="2:3" ht="15.75" customHeight="1" x14ac:dyDescent="0.25">
      <c r="B277" s="1"/>
      <c r="C277" s="1"/>
    </row>
    <row r="278" spans="2:3" ht="15.75" customHeight="1" x14ac:dyDescent="0.25">
      <c r="B278" s="1"/>
      <c r="C278" s="1"/>
    </row>
    <row r="279" spans="2:3" ht="15.75" customHeight="1" x14ac:dyDescent="0.25">
      <c r="B279" s="1"/>
      <c r="C279" s="1"/>
    </row>
    <row r="280" spans="2:3" ht="15.75" customHeight="1" x14ac:dyDescent="0.25">
      <c r="B280" s="1"/>
      <c r="C280" s="1"/>
    </row>
    <row r="281" spans="2:3" ht="15.75" customHeight="1" x14ac:dyDescent="0.25">
      <c r="B281" s="1"/>
      <c r="C281" s="1"/>
    </row>
    <row r="282" spans="2:3" ht="15.75" customHeight="1" x14ac:dyDescent="0.25">
      <c r="B282" s="1"/>
      <c r="C282" s="1"/>
    </row>
    <row r="283" spans="2:3" ht="15.75" customHeight="1" x14ac:dyDescent="0.25">
      <c r="B283" s="1"/>
      <c r="C283" s="1"/>
    </row>
    <row r="284" spans="2:3" ht="15.75" customHeight="1" x14ac:dyDescent="0.25">
      <c r="B284" s="1"/>
      <c r="C284" s="1"/>
    </row>
    <row r="285" spans="2:3" ht="15.75" customHeight="1" x14ac:dyDescent="0.25">
      <c r="B285" s="1"/>
      <c r="C285" s="1"/>
    </row>
    <row r="286" spans="2:3" ht="15.75" customHeight="1" x14ac:dyDescent="0.25">
      <c r="B286" s="1"/>
      <c r="C286" s="1"/>
    </row>
    <row r="287" spans="2:3" ht="15.75" customHeight="1" x14ac:dyDescent="0.25">
      <c r="B287" s="1"/>
      <c r="C287" s="1"/>
    </row>
    <row r="288" spans="2:3" ht="15.75" customHeight="1" x14ac:dyDescent="0.25">
      <c r="B288" s="1"/>
      <c r="C288" s="1"/>
    </row>
    <row r="289" spans="2:3" ht="15.75" customHeight="1" x14ac:dyDescent="0.25">
      <c r="B289" s="1"/>
      <c r="C289" s="1"/>
    </row>
    <row r="290" spans="2:3" ht="15.75" customHeight="1" x14ac:dyDescent="0.25">
      <c r="B290" s="1"/>
      <c r="C290" s="1"/>
    </row>
    <row r="291" spans="2:3" ht="15.75" customHeight="1" x14ac:dyDescent="0.25">
      <c r="B291" s="1"/>
      <c r="C291" s="1"/>
    </row>
    <row r="292" spans="2:3" ht="15.75" customHeight="1" x14ac:dyDescent="0.25">
      <c r="B292" s="1"/>
      <c r="C292" s="1"/>
    </row>
    <row r="293" spans="2:3" ht="15.75" customHeight="1" x14ac:dyDescent="0.25">
      <c r="B293" s="1"/>
      <c r="C293" s="1"/>
    </row>
    <row r="294" spans="2:3" ht="15.75" customHeight="1" x14ac:dyDescent="0.25">
      <c r="B294" s="1"/>
      <c r="C294" s="1"/>
    </row>
    <row r="295" spans="2:3" ht="15.75" customHeight="1" x14ac:dyDescent="0.25">
      <c r="B295" s="1"/>
      <c r="C295" s="1"/>
    </row>
    <row r="296" spans="2:3" ht="15.75" customHeight="1" x14ac:dyDescent="0.25">
      <c r="B296" s="1"/>
      <c r="C296" s="1"/>
    </row>
    <row r="297" spans="2:3" ht="15.75" customHeight="1" x14ac:dyDescent="0.25">
      <c r="B297" s="1"/>
      <c r="C297" s="1"/>
    </row>
    <row r="298" spans="2:3" ht="15.75" customHeight="1" x14ac:dyDescent="0.25">
      <c r="B298" s="1"/>
      <c r="C298" s="1"/>
    </row>
    <row r="299" spans="2:3" ht="15.75" customHeight="1" x14ac:dyDescent="0.25">
      <c r="B299" s="1"/>
      <c r="C299" s="1"/>
    </row>
    <row r="300" spans="2:3" ht="15.75" customHeight="1" x14ac:dyDescent="0.25">
      <c r="B300" s="1"/>
      <c r="C300" s="1"/>
    </row>
    <row r="301" spans="2:3" ht="15.75" customHeight="1" x14ac:dyDescent="0.25">
      <c r="B301" s="1"/>
      <c r="C301" s="1"/>
    </row>
    <row r="302" spans="2:3" ht="15.75" customHeight="1" x14ac:dyDescent="0.25">
      <c r="B302" s="1"/>
      <c r="C302" s="1"/>
    </row>
    <row r="303" spans="2:3" ht="15.75" customHeight="1" x14ac:dyDescent="0.25">
      <c r="B303" s="1"/>
      <c r="C303" s="1"/>
    </row>
    <row r="304" spans="2:3" ht="15.75" customHeight="1" x14ac:dyDescent="0.25">
      <c r="B304" s="1"/>
      <c r="C304" s="1"/>
    </row>
    <row r="305" spans="2:3" ht="15.75" customHeight="1" x14ac:dyDescent="0.25">
      <c r="B305" s="1"/>
      <c r="C305" s="1"/>
    </row>
    <row r="306" spans="2:3" ht="15.75" customHeight="1" x14ac:dyDescent="0.25">
      <c r="B306" s="1"/>
      <c r="C306" s="1"/>
    </row>
    <row r="307" spans="2:3" ht="15.75" customHeight="1" x14ac:dyDescent="0.25">
      <c r="B307" s="1"/>
      <c r="C307" s="1"/>
    </row>
    <row r="308" spans="2:3" ht="15.75" customHeight="1" x14ac:dyDescent="0.25">
      <c r="B308" s="1"/>
      <c r="C308" s="1"/>
    </row>
    <row r="309" spans="2:3" ht="15.75" customHeight="1" x14ac:dyDescent="0.25">
      <c r="B309" s="1"/>
      <c r="C309" s="1"/>
    </row>
    <row r="310" spans="2:3" ht="15.75" customHeight="1" x14ac:dyDescent="0.25">
      <c r="B310" s="1"/>
      <c r="C310" s="1"/>
    </row>
    <row r="311" spans="2:3" ht="15.75" customHeight="1" x14ac:dyDescent="0.25">
      <c r="B311" s="1"/>
      <c r="C311" s="1"/>
    </row>
    <row r="312" spans="2:3" ht="15.75" customHeight="1" x14ac:dyDescent="0.25">
      <c r="B312" s="1"/>
      <c r="C312" s="1"/>
    </row>
    <row r="313" spans="2:3" ht="15.75" customHeight="1" x14ac:dyDescent="0.25">
      <c r="B313" s="1"/>
      <c r="C313" s="1"/>
    </row>
    <row r="314" spans="2:3" ht="15.75" customHeight="1" x14ac:dyDescent="0.25">
      <c r="B314" s="1"/>
      <c r="C314" s="1"/>
    </row>
    <row r="315" spans="2:3" ht="15.75" customHeight="1" x14ac:dyDescent="0.25">
      <c r="B315" s="1"/>
      <c r="C315" s="1"/>
    </row>
    <row r="316" spans="2:3" ht="15.75" customHeight="1" x14ac:dyDescent="0.25">
      <c r="B316" s="1"/>
      <c r="C316" s="1"/>
    </row>
    <row r="317" spans="2:3" ht="15.75" customHeight="1" x14ac:dyDescent="0.25">
      <c r="B317" s="1"/>
      <c r="C317" s="1"/>
    </row>
    <row r="318" spans="2:3" ht="15.75" customHeight="1" x14ac:dyDescent="0.25">
      <c r="B318" s="1"/>
      <c r="C318" s="1"/>
    </row>
    <row r="319" spans="2:3" ht="15.75" customHeight="1" x14ac:dyDescent="0.25">
      <c r="B319" s="1"/>
      <c r="C319" s="1"/>
    </row>
    <row r="320" spans="2:3" ht="15.75" customHeight="1" x14ac:dyDescent="0.25">
      <c r="B320" s="1"/>
      <c r="C320" s="1"/>
    </row>
    <row r="321" spans="2:3" ht="15.75" customHeight="1" x14ac:dyDescent="0.25">
      <c r="B321" s="1"/>
      <c r="C321" s="1"/>
    </row>
    <row r="322" spans="2:3" ht="15.75" customHeight="1" x14ac:dyDescent="0.25">
      <c r="B322" s="1"/>
      <c r="C322" s="1"/>
    </row>
    <row r="323" spans="2:3" ht="15.75" customHeight="1" x14ac:dyDescent="0.25">
      <c r="B323" s="1"/>
      <c r="C323" s="1"/>
    </row>
    <row r="324" spans="2:3" ht="15.75" customHeight="1" x14ac:dyDescent="0.25">
      <c r="B324" s="1"/>
      <c r="C324" s="1"/>
    </row>
    <row r="325" spans="2:3" ht="15.75" customHeight="1" x14ac:dyDescent="0.25">
      <c r="B325" s="1"/>
      <c r="C325" s="1"/>
    </row>
    <row r="326" spans="2:3" ht="15.75" customHeight="1" x14ac:dyDescent="0.25">
      <c r="B326" s="1"/>
      <c r="C326" s="1"/>
    </row>
    <row r="327" spans="2:3" ht="15.75" customHeight="1" x14ac:dyDescent="0.25">
      <c r="B327" s="1"/>
      <c r="C327" s="1"/>
    </row>
    <row r="328" spans="2:3" ht="15.75" customHeight="1" x14ac:dyDescent="0.25">
      <c r="B328" s="1"/>
      <c r="C328" s="1"/>
    </row>
    <row r="329" spans="2:3" ht="15.75" customHeight="1" x14ac:dyDescent="0.25">
      <c r="B329" s="1"/>
      <c r="C329" s="1"/>
    </row>
    <row r="330" spans="2:3" ht="15.75" customHeight="1" x14ac:dyDescent="0.25">
      <c r="B330" s="1"/>
      <c r="C330" s="1"/>
    </row>
    <row r="331" spans="2:3" ht="15.75" customHeight="1" x14ac:dyDescent="0.25">
      <c r="B331" s="1"/>
      <c r="C331" s="1"/>
    </row>
    <row r="332" spans="2:3" ht="15.75" customHeight="1" x14ac:dyDescent="0.25">
      <c r="B332" s="1"/>
      <c r="C332" s="1"/>
    </row>
    <row r="333" spans="2:3" ht="15.75" customHeight="1" x14ac:dyDescent="0.25">
      <c r="B333" s="1"/>
      <c r="C333" s="1"/>
    </row>
    <row r="334" spans="2:3" ht="15.75" customHeight="1" x14ac:dyDescent="0.25">
      <c r="B334" s="1"/>
      <c r="C334" s="1"/>
    </row>
    <row r="335" spans="2:3" ht="15.75" customHeight="1" x14ac:dyDescent="0.25">
      <c r="B335" s="1"/>
      <c r="C335" s="1"/>
    </row>
    <row r="336" spans="2:3" ht="15.75" customHeight="1" x14ac:dyDescent="0.25">
      <c r="B336" s="1"/>
      <c r="C336" s="1"/>
    </row>
    <row r="337" spans="2:3" ht="15.75" customHeight="1" x14ac:dyDescent="0.25">
      <c r="B337" s="1"/>
      <c r="C337" s="1"/>
    </row>
    <row r="338" spans="2:3" ht="15.75" customHeight="1" x14ac:dyDescent="0.25">
      <c r="B338" s="1"/>
      <c r="C338" s="1"/>
    </row>
    <row r="339" spans="2:3" ht="15.75" customHeight="1" x14ac:dyDescent="0.25">
      <c r="B339" s="1"/>
      <c r="C339" s="1"/>
    </row>
    <row r="340" spans="2:3" ht="15.75" customHeight="1" x14ac:dyDescent="0.25">
      <c r="B340" s="1"/>
      <c r="C340" s="1"/>
    </row>
    <row r="341" spans="2:3" ht="15.75" customHeight="1" x14ac:dyDescent="0.25">
      <c r="B341" s="1"/>
      <c r="C341" s="1"/>
    </row>
    <row r="342" spans="2:3" ht="15.75" customHeight="1" x14ac:dyDescent="0.25">
      <c r="B342" s="1"/>
      <c r="C342" s="1"/>
    </row>
    <row r="343" spans="2:3" ht="15.75" customHeight="1" x14ac:dyDescent="0.25">
      <c r="B343" s="1"/>
      <c r="C343" s="1"/>
    </row>
    <row r="344" spans="2:3" ht="15.75" customHeight="1" x14ac:dyDescent="0.25">
      <c r="B344" s="1"/>
      <c r="C344" s="1"/>
    </row>
    <row r="345" spans="2:3" ht="15.75" customHeight="1" x14ac:dyDescent="0.25">
      <c r="B345" s="1"/>
      <c r="C345" s="1"/>
    </row>
    <row r="346" spans="2:3" ht="15.75" customHeight="1" x14ac:dyDescent="0.25">
      <c r="B346" s="1"/>
      <c r="C346" s="1"/>
    </row>
    <row r="347" spans="2:3" ht="15.75" customHeight="1" x14ac:dyDescent="0.25">
      <c r="B347" s="1"/>
      <c r="C347" s="1"/>
    </row>
    <row r="348" spans="2:3" ht="15.75" customHeight="1" x14ac:dyDescent="0.25">
      <c r="B348" s="1"/>
      <c r="C348" s="1"/>
    </row>
    <row r="349" spans="2:3" ht="15.75" customHeight="1" x14ac:dyDescent="0.25">
      <c r="B349" s="1"/>
      <c r="C349" s="1"/>
    </row>
    <row r="350" spans="2:3" ht="15.75" customHeight="1" x14ac:dyDescent="0.25">
      <c r="B350" s="1"/>
      <c r="C350" s="1"/>
    </row>
    <row r="351" spans="2:3" ht="15.75" customHeight="1" x14ac:dyDescent="0.25">
      <c r="B351" s="1"/>
      <c r="C351" s="1"/>
    </row>
    <row r="352" spans="2:3" ht="15.75" customHeight="1" x14ac:dyDescent="0.25">
      <c r="B352" s="1"/>
      <c r="C352" s="1"/>
    </row>
    <row r="353" spans="2:3" ht="15.75" customHeight="1" x14ac:dyDescent="0.25">
      <c r="B353" s="1"/>
      <c r="C353" s="1"/>
    </row>
    <row r="354" spans="2:3" ht="15.75" customHeight="1" x14ac:dyDescent="0.25">
      <c r="B354" s="1"/>
      <c r="C354" s="1"/>
    </row>
    <row r="355" spans="2:3" ht="15.75" customHeight="1" x14ac:dyDescent="0.25">
      <c r="B355" s="1"/>
      <c r="C355" s="1"/>
    </row>
    <row r="356" spans="2:3" ht="15.75" customHeight="1" x14ac:dyDescent="0.25">
      <c r="B356" s="1"/>
      <c r="C356" s="1"/>
    </row>
    <row r="357" spans="2:3" ht="15.75" customHeight="1" x14ac:dyDescent="0.25">
      <c r="B357" s="1"/>
      <c r="C357" s="1"/>
    </row>
    <row r="358" spans="2:3" ht="15.75" customHeight="1" x14ac:dyDescent="0.25">
      <c r="B358" s="1"/>
      <c r="C358" s="1"/>
    </row>
    <row r="359" spans="2:3" ht="15.75" customHeight="1" x14ac:dyDescent="0.25">
      <c r="B359" s="1"/>
      <c r="C359" s="1"/>
    </row>
    <row r="360" spans="2:3" ht="15.75" customHeight="1" x14ac:dyDescent="0.25">
      <c r="B360" s="1"/>
      <c r="C360" s="1"/>
    </row>
    <row r="361" spans="2:3" ht="15.75" customHeight="1" x14ac:dyDescent="0.25">
      <c r="B361" s="1"/>
      <c r="C361" s="1"/>
    </row>
    <row r="362" spans="2:3" ht="15.75" customHeight="1" x14ac:dyDescent="0.25">
      <c r="B362" s="1"/>
      <c r="C362" s="1"/>
    </row>
    <row r="363" spans="2:3" ht="15.75" customHeight="1" x14ac:dyDescent="0.25">
      <c r="B363" s="1"/>
      <c r="C363" s="1"/>
    </row>
    <row r="364" spans="2:3" ht="15.75" customHeight="1" x14ac:dyDescent="0.25">
      <c r="B364" s="1"/>
      <c r="C364" s="1"/>
    </row>
    <row r="365" spans="2:3" ht="15.75" customHeight="1" x14ac:dyDescent="0.25">
      <c r="B365" s="1"/>
      <c r="C365" s="1"/>
    </row>
    <row r="366" spans="2:3" ht="15.75" customHeight="1" x14ac:dyDescent="0.25">
      <c r="B366" s="1"/>
      <c r="C366" s="1"/>
    </row>
    <row r="367" spans="2:3" ht="15.75" customHeight="1" x14ac:dyDescent="0.25">
      <c r="B367" s="1"/>
      <c r="C367" s="1"/>
    </row>
    <row r="368" spans="2:3" ht="15.75" customHeight="1" x14ac:dyDescent="0.25">
      <c r="B368" s="1"/>
      <c r="C368" s="1"/>
    </row>
    <row r="369" spans="2:3" ht="15.75" customHeight="1" x14ac:dyDescent="0.25">
      <c r="B369" s="1"/>
      <c r="C369" s="1"/>
    </row>
    <row r="370" spans="2:3" ht="15.75" customHeight="1" x14ac:dyDescent="0.25">
      <c r="B370" s="1"/>
      <c r="C370" s="1"/>
    </row>
    <row r="371" spans="2:3" ht="15.75" customHeight="1" x14ac:dyDescent="0.25">
      <c r="B371" s="1"/>
      <c r="C371" s="1"/>
    </row>
    <row r="372" spans="2:3" ht="15.75" customHeight="1" x14ac:dyDescent="0.25">
      <c r="B372" s="1"/>
      <c r="C372" s="1"/>
    </row>
    <row r="373" spans="2:3" ht="15.75" customHeight="1" x14ac:dyDescent="0.25">
      <c r="B373" s="1"/>
      <c r="C373" s="1"/>
    </row>
    <row r="374" spans="2:3" ht="15.75" customHeight="1" x14ac:dyDescent="0.25">
      <c r="B374" s="1"/>
      <c r="C374" s="1"/>
    </row>
    <row r="375" spans="2:3" ht="15.75" customHeight="1" x14ac:dyDescent="0.25">
      <c r="B375" s="1"/>
      <c r="C375" s="1"/>
    </row>
    <row r="376" spans="2:3" ht="15.75" customHeight="1" x14ac:dyDescent="0.25">
      <c r="B376" s="1"/>
      <c r="C376" s="1"/>
    </row>
    <row r="377" spans="2:3" ht="15.75" customHeight="1" x14ac:dyDescent="0.25">
      <c r="B377" s="1"/>
      <c r="C377" s="1"/>
    </row>
    <row r="378" spans="2:3" ht="15.75" customHeight="1" x14ac:dyDescent="0.25">
      <c r="B378" s="1"/>
      <c r="C378" s="1"/>
    </row>
    <row r="379" spans="2:3" ht="15.75" customHeight="1" x14ac:dyDescent="0.25">
      <c r="B379" s="1"/>
      <c r="C379" s="1"/>
    </row>
    <row r="380" spans="2:3" ht="15.75" customHeight="1" x14ac:dyDescent="0.25">
      <c r="B380" s="1"/>
      <c r="C380" s="1"/>
    </row>
    <row r="381" spans="2:3" ht="15.75" customHeight="1" x14ac:dyDescent="0.25">
      <c r="B381" s="1"/>
      <c r="C381" s="1"/>
    </row>
    <row r="382" spans="2:3" ht="15.75" customHeight="1" x14ac:dyDescent="0.25">
      <c r="B382" s="1"/>
      <c r="C382" s="1"/>
    </row>
    <row r="383" spans="2:3" ht="15.75" customHeight="1" x14ac:dyDescent="0.25">
      <c r="B383" s="1"/>
      <c r="C383" s="1"/>
    </row>
    <row r="384" spans="2:3" ht="15.75" customHeight="1" x14ac:dyDescent="0.25">
      <c r="B384" s="1"/>
      <c r="C384" s="1"/>
    </row>
    <row r="385" spans="2:3" ht="15.75" customHeight="1" x14ac:dyDescent="0.25">
      <c r="B385" s="1"/>
      <c r="C385" s="1"/>
    </row>
    <row r="386" spans="2:3" ht="15.75" customHeight="1" x14ac:dyDescent="0.25">
      <c r="B386" s="1"/>
      <c r="C386" s="1"/>
    </row>
    <row r="387" spans="2:3" ht="15.75" customHeight="1" x14ac:dyDescent="0.25">
      <c r="B387" s="1"/>
      <c r="C387" s="1"/>
    </row>
    <row r="388" spans="2:3" ht="15.75" customHeight="1" x14ac:dyDescent="0.25">
      <c r="B388" s="1"/>
      <c r="C388" s="1"/>
    </row>
    <row r="389" spans="2:3" ht="15.75" customHeight="1" x14ac:dyDescent="0.25">
      <c r="B389" s="1"/>
      <c r="C389" s="1"/>
    </row>
    <row r="390" spans="2:3" ht="15.75" customHeight="1" x14ac:dyDescent="0.25">
      <c r="B390" s="1"/>
      <c r="C390" s="1"/>
    </row>
    <row r="391" spans="2:3" ht="15.75" customHeight="1" x14ac:dyDescent="0.25">
      <c r="B391" s="1"/>
      <c r="C391" s="1"/>
    </row>
    <row r="392" spans="2:3" ht="15.75" customHeight="1" x14ac:dyDescent="0.25">
      <c r="B392" s="1"/>
      <c r="C392" s="1"/>
    </row>
    <row r="393" spans="2:3" ht="15.75" customHeight="1" x14ac:dyDescent="0.25">
      <c r="B393" s="1"/>
      <c r="C393" s="1"/>
    </row>
    <row r="394" spans="2:3" ht="15.75" customHeight="1" x14ac:dyDescent="0.25">
      <c r="B394" s="1"/>
      <c r="C394" s="1"/>
    </row>
    <row r="395" spans="2:3" ht="15.75" customHeight="1" x14ac:dyDescent="0.25">
      <c r="B395" s="1"/>
      <c r="C395" s="1"/>
    </row>
    <row r="396" spans="2:3" ht="15.75" customHeight="1" x14ac:dyDescent="0.25">
      <c r="B396" s="1"/>
      <c r="C396" s="1"/>
    </row>
    <row r="397" spans="2:3" ht="15.75" customHeight="1" x14ac:dyDescent="0.25">
      <c r="B397" s="1"/>
      <c r="C397" s="1"/>
    </row>
    <row r="398" spans="2:3" ht="15.75" customHeight="1" x14ac:dyDescent="0.25">
      <c r="B398" s="1"/>
      <c r="C398" s="1"/>
    </row>
    <row r="399" spans="2:3" ht="15.75" customHeight="1" x14ac:dyDescent="0.25">
      <c r="B399" s="1"/>
      <c r="C399" s="1"/>
    </row>
    <row r="400" spans="2:3" ht="15.75" customHeight="1" x14ac:dyDescent="0.25">
      <c r="B400" s="1"/>
      <c r="C400" s="1"/>
    </row>
    <row r="401" spans="2:3" ht="15.75" customHeight="1" x14ac:dyDescent="0.25">
      <c r="B401" s="1"/>
      <c r="C401" s="1"/>
    </row>
    <row r="402" spans="2:3" ht="15.75" customHeight="1" x14ac:dyDescent="0.25">
      <c r="B402" s="1"/>
      <c r="C402" s="1"/>
    </row>
    <row r="403" spans="2:3" ht="15.75" customHeight="1" x14ac:dyDescent="0.25">
      <c r="B403" s="1"/>
      <c r="C403" s="1"/>
    </row>
    <row r="404" spans="2:3" ht="15.75" customHeight="1" x14ac:dyDescent="0.25">
      <c r="B404" s="1"/>
      <c r="C404" s="1"/>
    </row>
    <row r="405" spans="2:3" ht="15.75" customHeight="1" x14ac:dyDescent="0.25">
      <c r="B405" s="1"/>
      <c r="C405" s="1"/>
    </row>
    <row r="406" spans="2:3" ht="15.75" customHeight="1" x14ac:dyDescent="0.25">
      <c r="B406" s="1"/>
      <c r="C406" s="1"/>
    </row>
    <row r="407" spans="2:3" ht="15.75" customHeight="1" x14ac:dyDescent="0.25">
      <c r="B407" s="1"/>
      <c r="C407" s="1"/>
    </row>
    <row r="408" spans="2:3" ht="15.75" customHeight="1" x14ac:dyDescent="0.25">
      <c r="B408" s="1"/>
      <c r="C408" s="1"/>
    </row>
    <row r="409" spans="2:3" ht="15.75" customHeight="1" x14ac:dyDescent="0.25">
      <c r="B409" s="1"/>
      <c r="C409" s="1"/>
    </row>
    <row r="410" spans="2:3" ht="15.75" customHeight="1" x14ac:dyDescent="0.25">
      <c r="B410" s="1"/>
      <c r="C410" s="1"/>
    </row>
    <row r="411" spans="2:3" ht="15.75" customHeight="1" x14ac:dyDescent="0.25">
      <c r="B411" s="1"/>
      <c r="C411" s="1"/>
    </row>
    <row r="412" spans="2:3" ht="15.75" customHeight="1" x14ac:dyDescent="0.25">
      <c r="B412" s="1"/>
      <c r="C412" s="1"/>
    </row>
    <row r="413" spans="2:3" ht="15.75" customHeight="1" x14ac:dyDescent="0.25">
      <c r="B413" s="1"/>
      <c r="C413" s="1"/>
    </row>
    <row r="414" spans="2:3" ht="15.75" customHeight="1" x14ac:dyDescent="0.25">
      <c r="B414" s="1"/>
      <c r="C414" s="1"/>
    </row>
    <row r="415" spans="2:3" ht="15.75" customHeight="1" x14ac:dyDescent="0.25">
      <c r="B415" s="1"/>
      <c r="C415" s="1"/>
    </row>
    <row r="416" spans="2:3" ht="15.75" customHeight="1" x14ac:dyDescent="0.25">
      <c r="B416" s="1"/>
      <c r="C416" s="1"/>
    </row>
    <row r="417" spans="2:3" ht="15.75" customHeight="1" x14ac:dyDescent="0.25">
      <c r="B417" s="1"/>
      <c r="C417" s="1"/>
    </row>
    <row r="418" spans="2:3" ht="15.75" customHeight="1" x14ac:dyDescent="0.25">
      <c r="B418" s="1"/>
      <c r="C418" s="1"/>
    </row>
    <row r="419" spans="2:3" ht="15.75" customHeight="1" x14ac:dyDescent="0.25">
      <c r="B419" s="1"/>
      <c r="C419" s="1"/>
    </row>
    <row r="420" spans="2:3" ht="15.75" customHeight="1" x14ac:dyDescent="0.25">
      <c r="B420" s="1"/>
      <c r="C420" s="1"/>
    </row>
    <row r="421" spans="2:3" ht="15.75" customHeight="1" x14ac:dyDescent="0.25">
      <c r="B421" s="1"/>
      <c r="C421" s="1"/>
    </row>
    <row r="422" spans="2:3" ht="15.75" customHeight="1" x14ac:dyDescent="0.25">
      <c r="B422" s="1"/>
      <c r="C422" s="1"/>
    </row>
    <row r="423" spans="2:3" ht="15.75" customHeight="1" x14ac:dyDescent="0.25">
      <c r="B423" s="1"/>
      <c r="C423" s="1"/>
    </row>
    <row r="424" spans="2:3" ht="15.75" customHeight="1" x14ac:dyDescent="0.25">
      <c r="B424" s="1"/>
      <c r="C424" s="1"/>
    </row>
    <row r="425" spans="2:3" ht="15.75" customHeight="1" x14ac:dyDescent="0.25">
      <c r="B425" s="1"/>
      <c r="C425" s="1"/>
    </row>
    <row r="426" spans="2:3" ht="15.75" customHeight="1" x14ac:dyDescent="0.25">
      <c r="B426" s="1"/>
      <c r="C426" s="1"/>
    </row>
    <row r="427" spans="2:3" ht="15.75" customHeight="1" x14ac:dyDescent="0.25">
      <c r="B427" s="1"/>
      <c r="C427" s="1"/>
    </row>
    <row r="428" spans="2:3" ht="15.75" customHeight="1" x14ac:dyDescent="0.25">
      <c r="B428" s="1"/>
      <c r="C428" s="1"/>
    </row>
    <row r="429" spans="2:3" ht="15.75" customHeight="1" x14ac:dyDescent="0.25">
      <c r="B429" s="1"/>
      <c r="C429" s="1"/>
    </row>
    <row r="430" spans="2:3" ht="15.75" customHeight="1" x14ac:dyDescent="0.25">
      <c r="B430" s="1"/>
      <c r="C430" s="1"/>
    </row>
    <row r="431" spans="2:3" ht="15.75" customHeight="1" x14ac:dyDescent="0.25">
      <c r="B431" s="1"/>
      <c r="C431" s="1"/>
    </row>
    <row r="432" spans="2:3" ht="15.75" customHeight="1" x14ac:dyDescent="0.25">
      <c r="B432" s="1"/>
      <c r="C432" s="1"/>
    </row>
    <row r="433" spans="2:3" ht="15.75" customHeight="1" x14ac:dyDescent="0.25">
      <c r="B433" s="1"/>
      <c r="C433" s="1"/>
    </row>
    <row r="434" spans="2:3" ht="15.75" customHeight="1" x14ac:dyDescent="0.25">
      <c r="B434" s="1"/>
      <c r="C434" s="1"/>
    </row>
    <row r="435" spans="2:3" ht="15.75" customHeight="1" x14ac:dyDescent="0.25">
      <c r="B435" s="1"/>
      <c r="C435" s="1"/>
    </row>
    <row r="436" spans="2:3" ht="15.75" customHeight="1" x14ac:dyDescent="0.25">
      <c r="B436" s="1"/>
      <c r="C436" s="1"/>
    </row>
    <row r="437" spans="2:3" ht="15.75" customHeight="1" x14ac:dyDescent="0.25">
      <c r="B437" s="1"/>
      <c r="C437" s="1"/>
    </row>
    <row r="438" spans="2:3" ht="15.75" customHeight="1" x14ac:dyDescent="0.25">
      <c r="B438" s="1"/>
      <c r="C438" s="1"/>
    </row>
    <row r="439" spans="2:3" ht="15.75" customHeight="1" x14ac:dyDescent="0.25">
      <c r="B439" s="1"/>
      <c r="C439" s="1"/>
    </row>
    <row r="440" spans="2:3" ht="15.75" customHeight="1" x14ac:dyDescent="0.25">
      <c r="B440" s="1"/>
      <c r="C440" s="1"/>
    </row>
    <row r="441" spans="2:3" ht="15.75" customHeight="1" x14ac:dyDescent="0.25">
      <c r="B441" s="1"/>
      <c r="C441" s="1"/>
    </row>
    <row r="442" spans="2:3" ht="15.75" customHeight="1" x14ac:dyDescent="0.25">
      <c r="B442" s="1"/>
      <c r="C442" s="1"/>
    </row>
    <row r="443" spans="2:3" ht="15.75" customHeight="1" x14ac:dyDescent="0.25">
      <c r="B443" s="1"/>
      <c r="C443" s="1"/>
    </row>
    <row r="444" spans="2:3" ht="15.75" customHeight="1" x14ac:dyDescent="0.25">
      <c r="B444" s="1"/>
      <c r="C444" s="1"/>
    </row>
    <row r="445" spans="2:3" ht="15.75" customHeight="1" x14ac:dyDescent="0.25">
      <c r="B445" s="1"/>
      <c r="C445" s="1"/>
    </row>
    <row r="446" spans="2:3" ht="15.75" customHeight="1" x14ac:dyDescent="0.25">
      <c r="B446" s="1"/>
      <c r="C446" s="1"/>
    </row>
    <row r="447" spans="2:3" ht="15.75" customHeight="1" x14ac:dyDescent="0.25">
      <c r="B447" s="1"/>
      <c r="C447" s="1"/>
    </row>
    <row r="448" spans="2:3" ht="15.75" customHeight="1" x14ac:dyDescent="0.25">
      <c r="B448" s="1"/>
      <c r="C448" s="1"/>
    </row>
    <row r="449" spans="2:3" ht="15.75" customHeight="1" x14ac:dyDescent="0.25">
      <c r="B449" s="1"/>
      <c r="C449" s="1"/>
    </row>
    <row r="450" spans="2:3" ht="15.75" customHeight="1" x14ac:dyDescent="0.25">
      <c r="B450" s="1"/>
      <c r="C450" s="1"/>
    </row>
    <row r="451" spans="2:3" ht="15.75" customHeight="1" x14ac:dyDescent="0.25">
      <c r="B451" s="1"/>
      <c r="C451" s="1"/>
    </row>
    <row r="452" spans="2:3" ht="15.75" customHeight="1" x14ac:dyDescent="0.25">
      <c r="B452" s="1"/>
      <c r="C452" s="1"/>
    </row>
    <row r="453" spans="2:3" ht="15.75" customHeight="1" x14ac:dyDescent="0.25">
      <c r="B453" s="1"/>
      <c r="C453" s="1"/>
    </row>
    <row r="454" spans="2:3" ht="15.75" customHeight="1" x14ac:dyDescent="0.25">
      <c r="B454" s="1"/>
      <c r="C454" s="1"/>
    </row>
    <row r="455" spans="2:3" ht="15.75" customHeight="1" x14ac:dyDescent="0.25">
      <c r="B455" s="1"/>
      <c r="C455" s="1"/>
    </row>
    <row r="456" spans="2:3" ht="15.75" customHeight="1" x14ac:dyDescent="0.25">
      <c r="B456" s="1"/>
      <c r="C456" s="1"/>
    </row>
    <row r="457" spans="2:3" ht="15.75" customHeight="1" x14ac:dyDescent="0.25">
      <c r="B457" s="1"/>
      <c r="C457" s="1"/>
    </row>
    <row r="458" spans="2:3" ht="15.75" customHeight="1" x14ac:dyDescent="0.25">
      <c r="B458" s="1"/>
      <c r="C458" s="1"/>
    </row>
    <row r="459" spans="2:3" ht="15.75" customHeight="1" x14ac:dyDescent="0.25">
      <c r="B459" s="1"/>
      <c r="C459" s="1"/>
    </row>
    <row r="460" spans="2:3" ht="15.75" customHeight="1" x14ac:dyDescent="0.25">
      <c r="B460" s="1"/>
      <c r="C460" s="1"/>
    </row>
    <row r="461" spans="2:3" ht="15.75" customHeight="1" x14ac:dyDescent="0.25">
      <c r="B461" s="1"/>
      <c r="C461" s="1"/>
    </row>
    <row r="462" spans="2:3" ht="15.75" customHeight="1" x14ac:dyDescent="0.25">
      <c r="B462" s="1"/>
      <c r="C462" s="1"/>
    </row>
    <row r="463" spans="2:3" ht="15.75" customHeight="1" x14ac:dyDescent="0.25">
      <c r="B463" s="1"/>
      <c r="C463" s="1"/>
    </row>
    <row r="464" spans="2:3" ht="15.75" customHeight="1" x14ac:dyDescent="0.25">
      <c r="B464" s="1"/>
      <c r="C464" s="1"/>
    </row>
    <row r="465" spans="2:3" ht="15.75" customHeight="1" x14ac:dyDescent="0.25">
      <c r="B465" s="1"/>
      <c r="C465" s="1"/>
    </row>
    <row r="466" spans="2:3" ht="15.75" customHeight="1" x14ac:dyDescent="0.25">
      <c r="B466" s="1"/>
      <c r="C466" s="1"/>
    </row>
    <row r="467" spans="2:3" ht="15.75" customHeight="1" x14ac:dyDescent="0.25">
      <c r="B467" s="1"/>
      <c r="C467" s="1"/>
    </row>
    <row r="468" spans="2:3" ht="15.75" customHeight="1" x14ac:dyDescent="0.25">
      <c r="B468" s="1"/>
      <c r="C468" s="1"/>
    </row>
    <row r="469" spans="2:3" ht="15.75" customHeight="1" x14ac:dyDescent="0.25">
      <c r="B469" s="1"/>
      <c r="C469" s="1"/>
    </row>
    <row r="470" spans="2:3" ht="15.75" customHeight="1" x14ac:dyDescent="0.25">
      <c r="B470" s="1"/>
      <c r="C470" s="1"/>
    </row>
    <row r="471" spans="2:3" ht="15.75" customHeight="1" x14ac:dyDescent="0.25">
      <c r="B471" s="1"/>
      <c r="C471" s="1"/>
    </row>
    <row r="472" spans="2:3" ht="15.75" customHeight="1" x14ac:dyDescent="0.25">
      <c r="B472" s="1"/>
      <c r="C472" s="1"/>
    </row>
    <row r="473" spans="2:3" ht="15.75" customHeight="1" x14ac:dyDescent="0.25">
      <c r="B473" s="1"/>
      <c r="C473" s="1"/>
    </row>
    <row r="474" spans="2:3" ht="15.75" customHeight="1" x14ac:dyDescent="0.25">
      <c r="B474" s="1"/>
      <c r="C474" s="1"/>
    </row>
    <row r="475" spans="2:3" ht="15.75" customHeight="1" x14ac:dyDescent="0.25">
      <c r="B475" s="1"/>
      <c r="C475" s="1"/>
    </row>
    <row r="476" spans="2:3" ht="15.75" customHeight="1" x14ac:dyDescent="0.25">
      <c r="B476" s="1"/>
      <c r="C476" s="1"/>
    </row>
    <row r="477" spans="2:3" ht="15.75" customHeight="1" x14ac:dyDescent="0.25">
      <c r="B477" s="1"/>
      <c r="C477" s="1"/>
    </row>
    <row r="478" spans="2:3" ht="15.75" customHeight="1" x14ac:dyDescent="0.25">
      <c r="B478" s="1"/>
      <c r="C478" s="1"/>
    </row>
    <row r="479" spans="2:3" ht="15.75" customHeight="1" x14ac:dyDescent="0.25">
      <c r="B479" s="1"/>
      <c r="C479" s="1"/>
    </row>
    <row r="480" spans="2:3" ht="15.75" customHeight="1" x14ac:dyDescent="0.25">
      <c r="B480" s="1"/>
      <c r="C480" s="1"/>
    </row>
    <row r="481" spans="2:3" ht="15.75" customHeight="1" x14ac:dyDescent="0.25">
      <c r="B481" s="1"/>
      <c r="C481" s="1"/>
    </row>
    <row r="482" spans="2:3" ht="15.75" customHeight="1" x14ac:dyDescent="0.25">
      <c r="B482" s="1"/>
      <c r="C482" s="1"/>
    </row>
    <row r="483" spans="2:3" ht="15.75" customHeight="1" x14ac:dyDescent="0.25">
      <c r="B483" s="1"/>
      <c r="C483" s="1"/>
    </row>
    <row r="484" spans="2:3" ht="15.75" customHeight="1" x14ac:dyDescent="0.25">
      <c r="B484" s="1"/>
      <c r="C484" s="1"/>
    </row>
    <row r="485" spans="2:3" ht="15.75" customHeight="1" x14ac:dyDescent="0.25">
      <c r="B485" s="1"/>
      <c r="C485" s="1"/>
    </row>
    <row r="486" spans="2:3" ht="15.75" customHeight="1" x14ac:dyDescent="0.25">
      <c r="B486" s="1"/>
      <c r="C486" s="1"/>
    </row>
    <row r="487" spans="2:3" ht="15.75" customHeight="1" x14ac:dyDescent="0.25">
      <c r="B487" s="1"/>
      <c r="C487" s="1"/>
    </row>
    <row r="488" spans="2:3" ht="15.75" customHeight="1" x14ac:dyDescent="0.25">
      <c r="B488" s="1"/>
      <c r="C488" s="1"/>
    </row>
    <row r="489" spans="2:3" ht="15.75" customHeight="1" x14ac:dyDescent="0.25">
      <c r="B489" s="1"/>
      <c r="C489" s="1"/>
    </row>
    <row r="490" spans="2:3" ht="15.75" customHeight="1" x14ac:dyDescent="0.25">
      <c r="B490" s="1"/>
      <c r="C490" s="1"/>
    </row>
    <row r="491" spans="2:3" ht="15.75" customHeight="1" x14ac:dyDescent="0.25">
      <c r="B491" s="1"/>
      <c r="C491" s="1"/>
    </row>
    <row r="492" spans="2:3" ht="15.75" customHeight="1" x14ac:dyDescent="0.25">
      <c r="B492" s="1"/>
      <c r="C492" s="1"/>
    </row>
    <row r="493" spans="2:3" ht="15.75" customHeight="1" x14ac:dyDescent="0.25">
      <c r="B493" s="1"/>
      <c r="C493" s="1"/>
    </row>
    <row r="494" spans="2:3" ht="15.75" customHeight="1" x14ac:dyDescent="0.25">
      <c r="B494" s="1"/>
      <c r="C494" s="1"/>
    </row>
    <row r="495" spans="2:3" ht="15.75" customHeight="1" x14ac:dyDescent="0.25">
      <c r="B495" s="1"/>
      <c r="C495" s="1"/>
    </row>
    <row r="496" spans="2:3" ht="15.75" customHeight="1" x14ac:dyDescent="0.25">
      <c r="B496" s="1"/>
      <c r="C496" s="1"/>
    </row>
    <row r="497" spans="2:3" ht="15.75" customHeight="1" x14ac:dyDescent="0.25">
      <c r="B497" s="1"/>
      <c r="C497" s="1"/>
    </row>
    <row r="498" spans="2:3" ht="15.75" customHeight="1" x14ac:dyDescent="0.25">
      <c r="B498" s="1"/>
      <c r="C498" s="1"/>
    </row>
    <row r="499" spans="2:3" ht="15.75" customHeight="1" x14ac:dyDescent="0.25">
      <c r="B499" s="1"/>
      <c r="C499" s="1"/>
    </row>
    <row r="500" spans="2:3" ht="15.75" customHeight="1" x14ac:dyDescent="0.25">
      <c r="B500" s="1"/>
      <c r="C500" s="1"/>
    </row>
    <row r="501" spans="2:3" ht="15.75" customHeight="1" x14ac:dyDescent="0.25">
      <c r="B501" s="1"/>
      <c r="C501" s="1"/>
    </row>
    <row r="502" spans="2:3" ht="15.75" customHeight="1" x14ac:dyDescent="0.25">
      <c r="B502" s="1"/>
      <c r="C502" s="1"/>
    </row>
    <row r="503" spans="2:3" ht="15.75" customHeight="1" x14ac:dyDescent="0.25">
      <c r="B503" s="1"/>
      <c r="C503" s="1"/>
    </row>
    <row r="504" spans="2:3" ht="15.75" customHeight="1" x14ac:dyDescent="0.25">
      <c r="B504" s="1"/>
      <c r="C504" s="1"/>
    </row>
    <row r="505" spans="2:3" ht="15.75" customHeight="1" x14ac:dyDescent="0.25">
      <c r="B505" s="1"/>
      <c r="C505" s="1"/>
    </row>
    <row r="506" spans="2:3" ht="15.75" customHeight="1" x14ac:dyDescent="0.25">
      <c r="B506" s="1"/>
      <c r="C506" s="1"/>
    </row>
    <row r="507" spans="2:3" ht="15.75" customHeight="1" x14ac:dyDescent="0.25">
      <c r="B507" s="1"/>
      <c r="C507" s="1"/>
    </row>
    <row r="508" spans="2:3" ht="15.75" customHeight="1" x14ac:dyDescent="0.25">
      <c r="B508" s="1"/>
      <c r="C508" s="1"/>
    </row>
    <row r="509" spans="2:3" ht="15.75" customHeight="1" x14ac:dyDescent="0.25">
      <c r="B509" s="1"/>
      <c r="C509" s="1"/>
    </row>
    <row r="510" spans="2:3" ht="15.75" customHeight="1" x14ac:dyDescent="0.25">
      <c r="B510" s="1"/>
      <c r="C510" s="1"/>
    </row>
    <row r="511" spans="2:3" ht="15.75" customHeight="1" x14ac:dyDescent="0.25">
      <c r="B511" s="1"/>
      <c r="C511" s="1"/>
    </row>
    <row r="512" spans="2:3" ht="15.75" customHeight="1" x14ac:dyDescent="0.25">
      <c r="B512" s="1"/>
      <c r="C512" s="1"/>
    </row>
    <row r="513" spans="2:3" ht="15.75" customHeight="1" x14ac:dyDescent="0.25">
      <c r="B513" s="1"/>
      <c r="C513" s="1"/>
    </row>
    <row r="514" spans="2:3" ht="15.75" customHeight="1" x14ac:dyDescent="0.25">
      <c r="B514" s="1"/>
      <c r="C514" s="1"/>
    </row>
    <row r="515" spans="2:3" ht="15.75" customHeight="1" x14ac:dyDescent="0.25">
      <c r="B515" s="1"/>
      <c r="C515" s="1"/>
    </row>
    <row r="516" spans="2:3" ht="15.75" customHeight="1" x14ac:dyDescent="0.25">
      <c r="B516" s="1"/>
      <c r="C516" s="1"/>
    </row>
    <row r="517" spans="2:3" ht="15.75" customHeight="1" x14ac:dyDescent="0.25">
      <c r="B517" s="1"/>
      <c r="C517" s="1"/>
    </row>
    <row r="518" spans="2:3" ht="15.75" customHeight="1" x14ac:dyDescent="0.25">
      <c r="B518" s="1"/>
      <c r="C518" s="1"/>
    </row>
    <row r="519" spans="2:3" ht="15.75" customHeight="1" x14ac:dyDescent="0.25">
      <c r="B519" s="1"/>
      <c r="C519" s="1"/>
    </row>
    <row r="520" spans="2:3" ht="15.75" customHeight="1" x14ac:dyDescent="0.25">
      <c r="B520" s="1"/>
      <c r="C520" s="1"/>
    </row>
    <row r="521" spans="2:3" ht="15.75" customHeight="1" x14ac:dyDescent="0.25">
      <c r="B521" s="1"/>
      <c r="C521" s="1"/>
    </row>
    <row r="522" spans="2:3" ht="15.75" customHeight="1" x14ac:dyDescent="0.25">
      <c r="B522" s="1"/>
      <c r="C522" s="1"/>
    </row>
    <row r="523" spans="2:3" ht="15.75" customHeight="1" x14ac:dyDescent="0.25">
      <c r="B523" s="1"/>
      <c r="C523" s="1"/>
    </row>
    <row r="524" spans="2:3" ht="15.75" customHeight="1" x14ac:dyDescent="0.25">
      <c r="B524" s="1"/>
      <c r="C524" s="1"/>
    </row>
    <row r="525" spans="2:3" ht="15.75" customHeight="1" x14ac:dyDescent="0.25">
      <c r="B525" s="1"/>
      <c r="C525" s="1"/>
    </row>
    <row r="526" spans="2:3" ht="15.75" customHeight="1" x14ac:dyDescent="0.25">
      <c r="B526" s="1"/>
      <c r="C526" s="1"/>
    </row>
    <row r="527" spans="2:3" ht="15.75" customHeight="1" x14ac:dyDescent="0.25">
      <c r="B527" s="1"/>
      <c r="C527" s="1"/>
    </row>
    <row r="528" spans="2:3" ht="15.75" customHeight="1" x14ac:dyDescent="0.25">
      <c r="B528" s="1"/>
      <c r="C528" s="1"/>
    </row>
    <row r="529" spans="2:3" ht="15.75" customHeight="1" x14ac:dyDescent="0.25">
      <c r="B529" s="1"/>
      <c r="C529" s="1"/>
    </row>
    <row r="530" spans="2:3" ht="15.75" customHeight="1" x14ac:dyDescent="0.25">
      <c r="B530" s="1"/>
      <c r="C530" s="1"/>
    </row>
    <row r="531" spans="2:3" ht="15.75" customHeight="1" x14ac:dyDescent="0.25">
      <c r="B531" s="1"/>
      <c r="C531" s="1"/>
    </row>
    <row r="532" spans="2:3" ht="15.75" customHeight="1" x14ac:dyDescent="0.25">
      <c r="B532" s="1"/>
      <c r="C532" s="1"/>
    </row>
    <row r="533" spans="2:3" ht="15.75" customHeight="1" x14ac:dyDescent="0.25">
      <c r="B533" s="1"/>
      <c r="C533" s="1"/>
    </row>
    <row r="534" spans="2:3" ht="15.75" customHeight="1" x14ac:dyDescent="0.25">
      <c r="B534" s="1"/>
      <c r="C534" s="1"/>
    </row>
    <row r="535" spans="2:3" ht="15.75" customHeight="1" x14ac:dyDescent="0.25">
      <c r="B535" s="1"/>
      <c r="C535" s="1"/>
    </row>
    <row r="536" spans="2:3" ht="15.75" customHeight="1" x14ac:dyDescent="0.25">
      <c r="B536" s="1"/>
      <c r="C536" s="1"/>
    </row>
    <row r="537" spans="2:3" ht="15.75" customHeight="1" x14ac:dyDescent="0.25">
      <c r="B537" s="1"/>
      <c r="C537" s="1"/>
    </row>
    <row r="538" spans="2:3" ht="15.75" customHeight="1" x14ac:dyDescent="0.25">
      <c r="B538" s="1"/>
      <c r="C538" s="1"/>
    </row>
    <row r="539" spans="2:3" ht="15.75" customHeight="1" x14ac:dyDescent="0.25">
      <c r="B539" s="1"/>
      <c r="C539" s="1"/>
    </row>
    <row r="540" spans="2:3" ht="15.75" customHeight="1" x14ac:dyDescent="0.25">
      <c r="B540" s="1"/>
      <c r="C540" s="1"/>
    </row>
    <row r="541" spans="2:3" ht="15.75" customHeight="1" x14ac:dyDescent="0.25">
      <c r="B541" s="1"/>
      <c r="C541" s="1"/>
    </row>
    <row r="542" spans="2:3" ht="15.75" customHeight="1" x14ac:dyDescent="0.25">
      <c r="B542" s="1"/>
      <c r="C542" s="1"/>
    </row>
    <row r="543" spans="2:3" ht="15.75" customHeight="1" x14ac:dyDescent="0.25">
      <c r="B543" s="1"/>
      <c r="C543" s="1"/>
    </row>
    <row r="544" spans="2:3" ht="15.75" customHeight="1" x14ac:dyDescent="0.25">
      <c r="B544" s="1"/>
      <c r="C544" s="1"/>
    </row>
    <row r="545" spans="2:3" ht="15.75" customHeight="1" x14ac:dyDescent="0.25">
      <c r="B545" s="1"/>
      <c r="C545" s="1"/>
    </row>
    <row r="546" spans="2:3" ht="15.75" customHeight="1" x14ac:dyDescent="0.25">
      <c r="B546" s="1"/>
      <c r="C546" s="1"/>
    </row>
    <row r="547" spans="2:3" ht="15.75" customHeight="1" x14ac:dyDescent="0.25">
      <c r="B547" s="1"/>
      <c r="C547" s="1"/>
    </row>
    <row r="548" spans="2:3" ht="15.75" customHeight="1" x14ac:dyDescent="0.25">
      <c r="B548" s="1"/>
      <c r="C548" s="1"/>
    </row>
    <row r="549" spans="2:3" ht="15.75" customHeight="1" x14ac:dyDescent="0.25">
      <c r="B549" s="1"/>
      <c r="C549" s="1"/>
    </row>
    <row r="550" spans="2:3" ht="15.75" customHeight="1" x14ac:dyDescent="0.25">
      <c r="B550" s="1"/>
      <c r="C550" s="1"/>
    </row>
    <row r="551" spans="2:3" ht="15.75" customHeight="1" x14ac:dyDescent="0.25">
      <c r="B551" s="1"/>
      <c r="C551" s="1"/>
    </row>
    <row r="552" spans="2:3" ht="15.75" customHeight="1" x14ac:dyDescent="0.25">
      <c r="B552" s="1"/>
      <c r="C552" s="1"/>
    </row>
    <row r="553" spans="2:3" ht="15.75" customHeight="1" x14ac:dyDescent="0.25">
      <c r="B553" s="1"/>
      <c r="C553" s="1"/>
    </row>
    <row r="554" spans="2:3" ht="15.75" customHeight="1" x14ac:dyDescent="0.25">
      <c r="B554" s="1"/>
      <c r="C554" s="1"/>
    </row>
    <row r="555" spans="2:3" ht="15.75" customHeight="1" x14ac:dyDescent="0.25">
      <c r="B555" s="1"/>
      <c r="C555" s="1"/>
    </row>
    <row r="556" spans="2:3" ht="15.75" customHeight="1" x14ac:dyDescent="0.25">
      <c r="B556" s="1"/>
      <c r="C556" s="1"/>
    </row>
    <row r="557" spans="2:3" ht="15.75" customHeight="1" x14ac:dyDescent="0.25">
      <c r="B557" s="1"/>
      <c r="C557" s="1"/>
    </row>
    <row r="558" spans="2:3" ht="15.75" customHeight="1" x14ac:dyDescent="0.25">
      <c r="B558" s="1"/>
      <c r="C558" s="1"/>
    </row>
    <row r="559" spans="2:3" ht="15.75" customHeight="1" x14ac:dyDescent="0.25">
      <c r="B559" s="1"/>
      <c r="C559" s="1"/>
    </row>
    <row r="560" spans="2:3" ht="15.75" customHeight="1" x14ac:dyDescent="0.25">
      <c r="B560" s="1"/>
      <c r="C560" s="1"/>
    </row>
    <row r="561" spans="2:3" ht="15.75" customHeight="1" x14ac:dyDescent="0.25">
      <c r="B561" s="1"/>
      <c r="C561" s="1"/>
    </row>
    <row r="562" spans="2:3" ht="15.75" customHeight="1" x14ac:dyDescent="0.25">
      <c r="B562" s="1"/>
      <c r="C562" s="1"/>
    </row>
    <row r="563" spans="2:3" ht="15.75" customHeight="1" x14ac:dyDescent="0.25">
      <c r="B563" s="1"/>
      <c r="C563" s="1"/>
    </row>
    <row r="564" spans="2:3" ht="15.75" customHeight="1" x14ac:dyDescent="0.25">
      <c r="B564" s="1"/>
      <c r="C564" s="1"/>
    </row>
    <row r="565" spans="2:3" ht="15.75" customHeight="1" x14ac:dyDescent="0.25">
      <c r="B565" s="1"/>
      <c r="C565" s="1"/>
    </row>
    <row r="566" spans="2:3" ht="15.75" customHeight="1" x14ac:dyDescent="0.25">
      <c r="B566" s="1"/>
      <c r="C566" s="1"/>
    </row>
    <row r="567" spans="2:3" ht="15.75" customHeight="1" x14ac:dyDescent="0.25">
      <c r="B567" s="1"/>
      <c r="C567" s="1"/>
    </row>
    <row r="568" spans="2:3" ht="15.75" customHeight="1" x14ac:dyDescent="0.25">
      <c r="B568" s="1"/>
      <c r="C568" s="1"/>
    </row>
    <row r="569" spans="2:3" ht="15.75" customHeight="1" x14ac:dyDescent="0.25">
      <c r="B569" s="1"/>
      <c r="C569" s="1"/>
    </row>
    <row r="570" spans="2:3" ht="15.75" customHeight="1" x14ac:dyDescent="0.25">
      <c r="B570" s="1"/>
      <c r="C570" s="1"/>
    </row>
    <row r="571" spans="2:3" ht="15.75" customHeight="1" x14ac:dyDescent="0.25">
      <c r="B571" s="1"/>
      <c r="C571" s="1"/>
    </row>
    <row r="572" spans="2:3" ht="15.75" customHeight="1" x14ac:dyDescent="0.25">
      <c r="B572" s="1"/>
      <c r="C572" s="1"/>
    </row>
    <row r="573" spans="2:3" ht="15.75" customHeight="1" x14ac:dyDescent="0.25">
      <c r="B573" s="1"/>
      <c r="C573" s="1"/>
    </row>
    <row r="574" spans="2:3" ht="15.75" customHeight="1" x14ac:dyDescent="0.25">
      <c r="B574" s="1"/>
      <c r="C574" s="1"/>
    </row>
    <row r="575" spans="2:3" ht="15.75" customHeight="1" x14ac:dyDescent="0.25">
      <c r="B575" s="1"/>
      <c r="C575" s="1"/>
    </row>
    <row r="576" spans="2:3" ht="15.75" customHeight="1" x14ac:dyDescent="0.25">
      <c r="B576" s="1"/>
      <c r="C576" s="1"/>
    </row>
    <row r="577" spans="2:3" ht="15.75" customHeight="1" x14ac:dyDescent="0.25">
      <c r="B577" s="1"/>
      <c r="C577" s="1"/>
    </row>
    <row r="578" spans="2:3" ht="15.75" customHeight="1" x14ac:dyDescent="0.25">
      <c r="B578" s="1"/>
      <c r="C578" s="1"/>
    </row>
    <row r="579" spans="2:3" ht="15.75" customHeight="1" x14ac:dyDescent="0.25">
      <c r="B579" s="1"/>
      <c r="C579" s="1"/>
    </row>
    <row r="580" spans="2:3" ht="15.75" customHeight="1" x14ac:dyDescent="0.25">
      <c r="B580" s="1"/>
      <c r="C580" s="1"/>
    </row>
    <row r="581" spans="2:3" ht="15.75" customHeight="1" x14ac:dyDescent="0.25">
      <c r="B581" s="1"/>
      <c r="C581" s="1"/>
    </row>
    <row r="582" spans="2:3" ht="15.75" customHeight="1" x14ac:dyDescent="0.25">
      <c r="B582" s="1"/>
      <c r="C582" s="1"/>
    </row>
    <row r="583" spans="2:3" ht="15.75" customHeight="1" x14ac:dyDescent="0.25">
      <c r="B583" s="1"/>
      <c r="C583" s="1"/>
    </row>
    <row r="584" spans="2:3" ht="15.75" customHeight="1" x14ac:dyDescent="0.25">
      <c r="B584" s="1"/>
      <c r="C584" s="1"/>
    </row>
    <row r="585" spans="2:3" ht="15.75" customHeight="1" x14ac:dyDescent="0.25">
      <c r="B585" s="1"/>
      <c r="C585" s="1"/>
    </row>
    <row r="586" spans="2:3" ht="15.75" customHeight="1" x14ac:dyDescent="0.25">
      <c r="B586" s="1"/>
      <c r="C586" s="1"/>
    </row>
    <row r="587" spans="2:3" ht="15.75" customHeight="1" x14ac:dyDescent="0.25">
      <c r="B587" s="1"/>
      <c r="C587" s="1"/>
    </row>
    <row r="588" spans="2:3" ht="15.75" customHeight="1" x14ac:dyDescent="0.25">
      <c r="B588" s="1"/>
      <c r="C588" s="1"/>
    </row>
    <row r="589" spans="2:3" ht="15.75" customHeight="1" x14ac:dyDescent="0.25">
      <c r="B589" s="1"/>
      <c r="C589" s="1"/>
    </row>
    <row r="590" spans="2:3" ht="15.75" customHeight="1" x14ac:dyDescent="0.25">
      <c r="B590" s="1"/>
      <c r="C590" s="1"/>
    </row>
    <row r="591" spans="2:3" ht="15.75" customHeight="1" x14ac:dyDescent="0.25">
      <c r="B591" s="1"/>
      <c r="C591" s="1"/>
    </row>
    <row r="592" spans="2:3" ht="15.75" customHeight="1" x14ac:dyDescent="0.25">
      <c r="B592" s="1"/>
      <c r="C592" s="1"/>
    </row>
    <row r="593" spans="2:3" ht="15.75" customHeight="1" x14ac:dyDescent="0.25">
      <c r="B593" s="1"/>
      <c r="C593" s="1"/>
    </row>
    <row r="594" spans="2:3" ht="15.75" customHeight="1" x14ac:dyDescent="0.25">
      <c r="B594" s="1"/>
      <c r="C594" s="1"/>
    </row>
    <row r="595" spans="2:3" ht="15.75" customHeight="1" x14ac:dyDescent="0.25">
      <c r="B595" s="1"/>
      <c r="C595" s="1"/>
    </row>
    <row r="596" spans="2:3" ht="15.75" customHeight="1" x14ac:dyDescent="0.25">
      <c r="B596" s="1"/>
      <c r="C596" s="1"/>
    </row>
    <row r="597" spans="2:3" ht="15.75" customHeight="1" x14ac:dyDescent="0.25">
      <c r="B597" s="1"/>
      <c r="C597" s="1"/>
    </row>
    <row r="598" spans="2:3" ht="15.75" customHeight="1" x14ac:dyDescent="0.25">
      <c r="B598" s="1"/>
      <c r="C598" s="1"/>
    </row>
    <row r="599" spans="2:3" ht="15.75" customHeight="1" x14ac:dyDescent="0.25">
      <c r="B599" s="1"/>
      <c r="C599" s="1"/>
    </row>
    <row r="600" spans="2:3" ht="15.75" customHeight="1" x14ac:dyDescent="0.25">
      <c r="B600" s="1"/>
      <c r="C600" s="1"/>
    </row>
    <row r="601" spans="2:3" ht="15.75" customHeight="1" x14ac:dyDescent="0.25">
      <c r="B601" s="1"/>
      <c r="C601" s="1"/>
    </row>
    <row r="602" spans="2:3" ht="15.75" customHeight="1" x14ac:dyDescent="0.25">
      <c r="B602" s="1"/>
      <c r="C602" s="1"/>
    </row>
    <row r="603" spans="2:3" ht="15.75" customHeight="1" x14ac:dyDescent="0.25">
      <c r="B603" s="1"/>
      <c r="C603" s="1"/>
    </row>
    <row r="604" spans="2:3" ht="15.75" customHeight="1" x14ac:dyDescent="0.25">
      <c r="B604" s="1"/>
      <c r="C604" s="1"/>
    </row>
    <row r="605" spans="2:3" ht="15.75" customHeight="1" x14ac:dyDescent="0.25">
      <c r="B605" s="1"/>
      <c r="C605" s="1"/>
    </row>
    <row r="606" spans="2:3" ht="15.75" customHeight="1" x14ac:dyDescent="0.25">
      <c r="B606" s="1"/>
      <c r="C606" s="1"/>
    </row>
    <row r="607" spans="2:3" ht="15.75" customHeight="1" x14ac:dyDescent="0.25">
      <c r="B607" s="1"/>
      <c r="C607" s="1"/>
    </row>
    <row r="608" spans="2:3" ht="15.75" customHeight="1" x14ac:dyDescent="0.25">
      <c r="B608" s="1"/>
      <c r="C608" s="1"/>
    </row>
    <row r="609" spans="2:3" ht="15.75" customHeight="1" x14ac:dyDescent="0.25">
      <c r="B609" s="1"/>
      <c r="C609" s="1"/>
    </row>
    <row r="610" spans="2:3" ht="15.75" customHeight="1" x14ac:dyDescent="0.25">
      <c r="B610" s="1"/>
      <c r="C610" s="1"/>
    </row>
    <row r="611" spans="2:3" ht="15.75" customHeight="1" x14ac:dyDescent="0.25">
      <c r="B611" s="1"/>
      <c r="C611" s="1"/>
    </row>
    <row r="612" spans="2:3" ht="15.75" customHeight="1" x14ac:dyDescent="0.25">
      <c r="B612" s="1"/>
      <c r="C612" s="1"/>
    </row>
    <row r="613" spans="2:3" ht="15.75" customHeight="1" x14ac:dyDescent="0.25">
      <c r="B613" s="1"/>
      <c r="C613" s="1"/>
    </row>
    <row r="614" spans="2:3" ht="15.75" customHeight="1" x14ac:dyDescent="0.25">
      <c r="B614" s="1"/>
      <c r="C614" s="1"/>
    </row>
    <row r="615" spans="2:3" ht="15.75" customHeight="1" x14ac:dyDescent="0.25">
      <c r="B615" s="1"/>
      <c r="C615" s="1"/>
    </row>
    <row r="616" spans="2:3" ht="15.75" customHeight="1" x14ac:dyDescent="0.25">
      <c r="B616" s="1"/>
      <c r="C616" s="1"/>
    </row>
    <row r="617" spans="2:3" ht="15.75" customHeight="1" x14ac:dyDescent="0.25">
      <c r="B617" s="1"/>
      <c r="C617" s="1"/>
    </row>
    <row r="618" spans="2:3" ht="15.75" customHeight="1" x14ac:dyDescent="0.25">
      <c r="B618" s="1"/>
      <c r="C618" s="1"/>
    </row>
    <row r="619" spans="2:3" ht="15.75" customHeight="1" x14ac:dyDescent="0.25">
      <c r="B619" s="1"/>
      <c r="C619" s="1"/>
    </row>
    <row r="620" spans="2:3" ht="15.75" customHeight="1" x14ac:dyDescent="0.25">
      <c r="B620" s="1"/>
      <c r="C620" s="1"/>
    </row>
    <row r="621" spans="2:3" ht="15.75" customHeight="1" x14ac:dyDescent="0.25">
      <c r="B621" s="1"/>
      <c r="C621" s="1"/>
    </row>
    <row r="622" spans="2:3" ht="15.75" customHeight="1" x14ac:dyDescent="0.25">
      <c r="B622" s="1"/>
      <c r="C622" s="1"/>
    </row>
    <row r="623" spans="2:3" ht="15.75" customHeight="1" x14ac:dyDescent="0.25">
      <c r="B623" s="1"/>
      <c r="C623" s="1"/>
    </row>
    <row r="624" spans="2:3" ht="15.75" customHeight="1" x14ac:dyDescent="0.25">
      <c r="B624" s="1"/>
      <c r="C624" s="1"/>
    </row>
    <row r="625" spans="2:3" ht="15.75" customHeight="1" x14ac:dyDescent="0.25">
      <c r="B625" s="1"/>
      <c r="C625" s="1"/>
    </row>
    <row r="626" spans="2:3" ht="15.75" customHeight="1" x14ac:dyDescent="0.25">
      <c r="B626" s="1"/>
      <c r="C626" s="1"/>
    </row>
    <row r="627" spans="2:3" ht="15.75" customHeight="1" x14ac:dyDescent="0.25">
      <c r="B627" s="1"/>
      <c r="C627" s="1"/>
    </row>
    <row r="628" spans="2:3" ht="15.75" customHeight="1" x14ac:dyDescent="0.25">
      <c r="B628" s="1"/>
      <c r="C628" s="1"/>
    </row>
    <row r="629" spans="2:3" ht="15.75" customHeight="1" x14ac:dyDescent="0.25">
      <c r="B629" s="1"/>
      <c r="C629" s="1"/>
    </row>
    <row r="630" spans="2:3" ht="15.75" customHeight="1" x14ac:dyDescent="0.25">
      <c r="B630" s="1"/>
      <c r="C630" s="1"/>
    </row>
    <row r="631" spans="2:3" ht="15.75" customHeight="1" x14ac:dyDescent="0.25">
      <c r="B631" s="1"/>
      <c r="C631" s="1"/>
    </row>
    <row r="632" spans="2:3" ht="15.75" customHeight="1" x14ac:dyDescent="0.25">
      <c r="B632" s="1"/>
      <c r="C632" s="1"/>
    </row>
    <row r="633" spans="2:3" ht="15.75" customHeight="1" x14ac:dyDescent="0.25">
      <c r="B633" s="1"/>
      <c r="C633" s="1"/>
    </row>
    <row r="634" spans="2:3" ht="15.75" customHeight="1" x14ac:dyDescent="0.25">
      <c r="B634" s="1"/>
      <c r="C634" s="1"/>
    </row>
    <row r="635" spans="2:3" ht="15.75" customHeight="1" x14ac:dyDescent="0.25">
      <c r="B635" s="1"/>
      <c r="C635" s="1"/>
    </row>
    <row r="636" spans="2:3" ht="15.75" customHeight="1" x14ac:dyDescent="0.25">
      <c r="B636" s="1"/>
      <c r="C636" s="1"/>
    </row>
    <row r="637" spans="2:3" ht="15.75" customHeight="1" x14ac:dyDescent="0.25">
      <c r="B637" s="1"/>
      <c r="C637" s="1"/>
    </row>
    <row r="638" spans="2:3" ht="15.75" customHeight="1" x14ac:dyDescent="0.25">
      <c r="B638" s="1"/>
      <c r="C638" s="1"/>
    </row>
    <row r="639" spans="2:3" ht="15.75" customHeight="1" x14ac:dyDescent="0.25">
      <c r="B639" s="1"/>
      <c r="C639" s="1"/>
    </row>
    <row r="640" spans="2:3" ht="15.75" customHeight="1" x14ac:dyDescent="0.25">
      <c r="B640" s="1"/>
      <c r="C640" s="1"/>
    </row>
    <row r="641" spans="2:3" ht="15.75" customHeight="1" x14ac:dyDescent="0.25">
      <c r="B641" s="1"/>
      <c r="C641" s="1"/>
    </row>
    <row r="642" spans="2:3" ht="15.75" customHeight="1" x14ac:dyDescent="0.25">
      <c r="B642" s="1"/>
      <c r="C642" s="1"/>
    </row>
    <row r="643" spans="2:3" ht="15.75" customHeight="1" x14ac:dyDescent="0.25">
      <c r="B643" s="1"/>
      <c r="C643" s="1"/>
    </row>
    <row r="644" spans="2:3" ht="15.75" customHeight="1" x14ac:dyDescent="0.25">
      <c r="B644" s="1"/>
      <c r="C644" s="1"/>
    </row>
    <row r="645" spans="2:3" ht="15.75" customHeight="1" x14ac:dyDescent="0.25">
      <c r="B645" s="1"/>
      <c r="C645" s="1"/>
    </row>
    <row r="646" spans="2:3" ht="15.75" customHeight="1" x14ac:dyDescent="0.25">
      <c r="B646" s="1"/>
      <c r="C646" s="1"/>
    </row>
    <row r="647" spans="2:3" ht="15.75" customHeight="1" x14ac:dyDescent="0.25">
      <c r="B647" s="1"/>
      <c r="C647" s="1"/>
    </row>
    <row r="648" spans="2:3" ht="15.75" customHeight="1" x14ac:dyDescent="0.25">
      <c r="B648" s="1"/>
      <c r="C648" s="1"/>
    </row>
    <row r="649" spans="2:3" ht="15.75" customHeight="1" x14ac:dyDescent="0.25">
      <c r="B649" s="1"/>
      <c r="C649" s="1"/>
    </row>
    <row r="650" spans="2:3" ht="15.75" customHeight="1" x14ac:dyDescent="0.25">
      <c r="B650" s="1"/>
      <c r="C650" s="1"/>
    </row>
    <row r="651" spans="2:3" ht="15.75" customHeight="1" x14ac:dyDescent="0.25">
      <c r="B651" s="1"/>
      <c r="C651" s="1"/>
    </row>
    <row r="652" spans="2:3" ht="15.75" customHeight="1" x14ac:dyDescent="0.25">
      <c r="B652" s="1"/>
      <c r="C652" s="1"/>
    </row>
    <row r="653" spans="2:3" ht="15.75" customHeight="1" x14ac:dyDescent="0.25">
      <c r="B653" s="1"/>
      <c r="C653" s="1"/>
    </row>
    <row r="654" spans="2:3" ht="15.75" customHeight="1" x14ac:dyDescent="0.25">
      <c r="B654" s="1"/>
      <c r="C654" s="1"/>
    </row>
    <row r="655" spans="2:3" ht="15.75" customHeight="1" x14ac:dyDescent="0.25">
      <c r="B655" s="1"/>
      <c r="C655" s="1"/>
    </row>
    <row r="656" spans="2:3" ht="15.75" customHeight="1" x14ac:dyDescent="0.25">
      <c r="B656" s="1"/>
      <c r="C656" s="1"/>
    </row>
    <row r="657" spans="2:3" ht="15.75" customHeight="1" x14ac:dyDescent="0.25">
      <c r="B657" s="1"/>
      <c r="C657" s="1"/>
    </row>
    <row r="658" spans="2:3" ht="15.75" customHeight="1" x14ac:dyDescent="0.25">
      <c r="B658" s="1"/>
      <c r="C658" s="1"/>
    </row>
    <row r="659" spans="2:3" ht="15.75" customHeight="1" x14ac:dyDescent="0.25">
      <c r="B659" s="1"/>
      <c r="C659" s="1"/>
    </row>
    <row r="660" spans="2:3" ht="15.75" customHeight="1" x14ac:dyDescent="0.25">
      <c r="B660" s="1"/>
      <c r="C660" s="1"/>
    </row>
    <row r="661" spans="2:3" ht="15.75" customHeight="1" x14ac:dyDescent="0.25">
      <c r="B661" s="1"/>
      <c r="C661" s="1"/>
    </row>
    <row r="662" spans="2:3" ht="15.75" customHeight="1" x14ac:dyDescent="0.25">
      <c r="B662" s="1"/>
      <c r="C662" s="1"/>
    </row>
    <row r="663" spans="2:3" ht="15.75" customHeight="1" x14ac:dyDescent="0.25">
      <c r="B663" s="1"/>
      <c r="C663" s="1"/>
    </row>
    <row r="664" spans="2:3" ht="15.75" customHeight="1" x14ac:dyDescent="0.25">
      <c r="B664" s="1"/>
      <c r="C664" s="1"/>
    </row>
    <row r="665" spans="2:3" ht="15.75" customHeight="1" x14ac:dyDescent="0.25">
      <c r="B665" s="1"/>
      <c r="C665" s="1"/>
    </row>
    <row r="666" spans="2:3" ht="15.75" customHeight="1" x14ac:dyDescent="0.25">
      <c r="B666" s="1"/>
      <c r="C666" s="1"/>
    </row>
    <row r="667" spans="2:3" ht="15.75" customHeight="1" x14ac:dyDescent="0.25">
      <c r="B667" s="1"/>
      <c r="C667" s="1"/>
    </row>
    <row r="668" spans="2:3" ht="15.75" customHeight="1" x14ac:dyDescent="0.25">
      <c r="B668" s="1"/>
      <c r="C668" s="1"/>
    </row>
    <row r="669" spans="2:3" ht="15.75" customHeight="1" x14ac:dyDescent="0.25">
      <c r="B669" s="1"/>
      <c r="C669" s="1"/>
    </row>
    <row r="670" spans="2:3" ht="15.75" customHeight="1" x14ac:dyDescent="0.25">
      <c r="B670" s="1"/>
      <c r="C670" s="1"/>
    </row>
    <row r="671" spans="2:3" ht="15.75" customHeight="1" x14ac:dyDescent="0.25">
      <c r="B671" s="1"/>
      <c r="C671" s="1"/>
    </row>
    <row r="672" spans="2:3" ht="15.75" customHeight="1" x14ac:dyDescent="0.25">
      <c r="B672" s="1"/>
      <c r="C672" s="1"/>
    </row>
    <row r="673" spans="2:3" ht="15.75" customHeight="1" x14ac:dyDescent="0.25">
      <c r="B673" s="1"/>
      <c r="C673" s="1"/>
    </row>
    <row r="674" spans="2:3" ht="15.75" customHeight="1" x14ac:dyDescent="0.25">
      <c r="B674" s="1"/>
      <c r="C674" s="1"/>
    </row>
    <row r="675" spans="2:3" ht="15.75" customHeight="1" x14ac:dyDescent="0.25">
      <c r="B675" s="1"/>
      <c r="C675" s="1"/>
    </row>
    <row r="676" spans="2:3" ht="15.75" customHeight="1" x14ac:dyDescent="0.25">
      <c r="B676" s="1"/>
      <c r="C676" s="1"/>
    </row>
    <row r="677" spans="2:3" ht="15.75" customHeight="1" x14ac:dyDescent="0.25">
      <c r="B677" s="1"/>
      <c r="C677" s="1"/>
    </row>
    <row r="678" spans="2:3" ht="15.75" customHeight="1" x14ac:dyDescent="0.25">
      <c r="B678" s="1"/>
      <c r="C678" s="1"/>
    </row>
    <row r="679" spans="2:3" ht="15.75" customHeight="1" x14ac:dyDescent="0.25">
      <c r="B679" s="1"/>
      <c r="C679" s="1"/>
    </row>
    <row r="680" spans="2:3" ht="15.75" customHeight="1" x14ac:dyDescent="0.25">
      <c r="B680" s="1"/>
      <c r="C680" s="1"/>
    </row>
    <row r="681" spans="2:3" ht="15.75" customHeight="1" x14ac:dyDescent="0.25">
      <c r="B681" s="1"/>
      <c r="C681" s="1"/>
    </row>
    <row r="682" spans="2:3" ht="15.75" customHeight="1" x14ac:dyDescent="0.25">
      <c r="B682" s="1"/>
      <c r="C682" s="1"/>
    </row>
    <row r="683" spans="2:3" ht="15.75" customHeight="1" x14ac:dyDescent="0.25">
      <c r="B683" s="1"/>
      <c r="C683" s="1"/>
    </row>
    <row r="684" spans="2:3" ht="15.75" customHeight="1" x14ac:dyDescent="0.25">
      <c r="B684" s="1"/>
      <c r="C684" s="1"/>
    </row>
    <row r="685" spans="2:3" ht="15.75" customHeight="1" x14ac:dyDescent="0.25">
      <c r="B685" s="1"/>
      <c r="C685" s="1"/>
    </row>
    <row r="686" spans="2:3" ht="15.75" customHeight="1" x14ac:dyDescent="0.25">
      <c r="B686" s="1"/>
      <c r="C686" s="1"/>
    </row>
    <row r="687" spans="2:3" ht="15.75" customHeight="1" x14ac:dyDescent="0.25">
      <c r="B687" s="1"/>
      <c r="C687" s="1"/>
    </row>
    <row r="688" spans="2:3" ht="15.75" customHeight="1" x14ac:dyDescent="0.25">
      <c r="B688" s="1"/>
      <c r="C688" s="1"/>
    </row>
    <row r="689" spans="2:3" ht="15.75" customHeight="1" x14ac:dyDescent="0.25">
      <c r="B689" s="1"/>
      <c r="C689" s="1"/>
    </row>
    <row r="690" spans="2:3" ht="15.75" customHeight="1" x14ac:dyDescent="0.25">
      <c r="B690" s="1"/>
      <c r="C690" s="1"/>
    </row>
    <row r="691" spans="2:3" ht="15.75" customHeight="1" x14ac:dyDescent="0.25">
      <c r="B691" s="1"/>
      <c r="C691" s="1"/>
    </row>
    <row r="692" spans="2:3" ht="15.75" customHeight="1" x14ac:dyDescent="0.25">
      <c r="B692" s="1"/>
      <c r="C692" s="1"/>
    </row>
    <row r="693" spans="2:3" ht="15.75" customHeight="1" x14ac:dyDescent="0.25">
      <c r="B693" s="1"/>
      <c r="C693" s="1"/>
    </row>
    <row r="694" spans="2:3" ht="15.75" customHeight="1" x14ac:dyDescent="0.25">
      <c r="B694" s="1"/>
      <c r="C694" s="1"/>
    </row>
    <row r="695" spans="2:3" ht="15.75" customHeight="1" x14ac:dyDescent="0.25">
      <c r="B695" s="1"/>
      <c r="C695" s="1"/>
    </row>
    <row r="696" spans="2:3" ht="15.75" customHeight="1" x14ac:dyDescent="0.25">
      <c r="B696" s="1"/>
      <c r="C696" s="1"/>
    </row>
    <row r="697" spans="2:3" ht="15.75" customHeight="1" x14ac:dyDescent="0.25">
      <c r="B697" s="1"/>
      <c r="C697" s="1"/>
    </row>
    <row r="698" spans="2:3" ht="15.75" customHeight="1" x14ac:dyDescent="0.25">
      <c r="B698" s="1"/>
      <c r="C698" s="1"/>
    </row>
    <row r="699" spans="2:3" ht="15.75" customHeight="1" x14ac:dyDescent="0.25">
      <c r="B699" s="1"/>
      <c r="C699" s="1"/>
    </row>
    <row r="700" spans="2:3" ht="15.75" customHeight="1" x14ac:dyDescent="0.25">
      <c r="B700" s="1"/>
      <c r="C700" s="1"/>
    </row>
    <row r="701" spans="2:3" ht="15.75" customHeight="1" x14ac:dyDescent="0.25">
      <c r="B701" s="1"/>
      <c r="C701" s="1"/>
    </row>
    <row r="702" spans="2:3" ht="15.75" customHeight="1" x14ac:dyDescent="0.25">
      <c r="B702" s="1"/>
      <c r="C702" s="1"/>
    </row>
    <row r="703" spans="2:3" ht="15.75" customHeight="1" x14ac:dyDescent="0.25">
      <c r="B703" s="1"/>
      <c r="C703" s="1"/>
    </row>
    <row r="704" spans="2:3" ht="15.75" customHeight="1" x14ac:dyDescent="0.25">
      <c r="B704" s="1"/>
      <c r="C704" s="1"/>
    </row>
    <row r="705" spans="2:3" ht="15.75" customHeight="1" x14ac:dyDescent="0.25">
      <c r="B705" s="1"/>
      <c r="C705" s="1"/>
    </row>
    <row r="706" spans="2:3" ht="15.75" customHeight="1" x14ac:dyDescent="0.25">
      <c r="B706" s="1"/>
      <c r="C706" s="1"/>
    </row>
    <row r="707" spans="2:3" ht="15.75" customHeight="1" x14ac:dyDescent="0.25">
      <c r="B707" s="1"/>
      <c r="C707" s="1"/>
    </row>
    <row r="708" spans="2:3" ht="15.75" customHeight="1" x14ac:dyDescent="0.25">
      <c r="B708" s="1"/>
      <c r="C708" s="1"/>
    </row>
    <row r="709" spans="2:3" ht="15.75" customHeight="1" x14ac:dyDescent="0.25">
      <c r="B709" s="1"/>
      <c r="C709" s="1"/>
    </row>
    <row r="710" spans="2:3" ht="15.75" customHeight="1" x14ac:dyDescent="0.25">
      <c r="B710" s="1"/>
      <c r="C710" s="1"/>
    </row>
    <row r="711" spans="2:3" ht="15.75" customHeight="1" x14ac:dyDescent="0.25">
      <c r="B711" s="1"/>
      <c r="C711" s="1"/>
    </row>
    <row r="712" spans="2:3" ht="15.75" customHeight="1" x14ac:dyDescent="0.25">
      <c r="B712" s="1"/>
      <c r="C712" s="1"/>
    </row>
    <row r="713" spans="2:3" ht="15.75" customHeight="1" x14ac:dyDescent="0.25">
      <c r="B713" s="1"/>
      <c r="C713" s="1"/>
    </row>
    <row r="714" spans="2:3" ht="15.75" customHeight="1" x14ac:dyDescent="0.25">
      <c r="B714" s="1"/>
      <c r="C714" s="1"/>
    </row>
    <row r="715" spans="2:3" ht="15.75" customHeight="1" x14ac:dyDescent="0.25">
      <c r="B715" s="1"/>
      <c r="C715" s="1"/>
    </row>
    <row r="716" spans="2:3" ht="15.75" customHeight="1" x14ac:dyDescent="0.25">
      <c r="B716" s="1"/>
      <c r="C716" s="1"/>
    </row>
    <row r="717" spans="2:3" ht="15.75" customHeight="1" x14ac:dyDescent="0.25">
      <c r="B717" s="1"/>
      <c r="C717" s="1"/>
    </row>
    <row r="718" spans="2:3" ht="15.75" customHeight="1" x14ac:dyDescent="0.25">
      <c r="B718" s="1"/>
      <c r="C718" s="1"/>
    </row>
    <row r="719" spans="2:3" ht="15.75" customHeight="1" x14ac:dyDescent="0.25">
      <c r="B719" s="1"/>
      <c r="C719" s="1"/>
    </row>
    <row r="720" spans="2:3" ht="15.75" customHeight="1" x14ac:dyDescent="0.25">
      <c r="B720" s="1"/>
      <c r="C720" s="1"/>
    </row>
    <row r="721" spans="2:3" ht="15.75" customHeight="1" x14ac:dyDescent="0.25">
      <c r="B721" s="1"/>
      <c r="C721" s="1"/>
    </row>
    <row r="722" spans="2:3" ht="15.75" customHeight="1" x14ac:dyDescent="0.25">
      <c r="B722" s="1"/>
      <c r="C722" s="1"/>
    </row>
    <row r="723" spans="2:3" ht="15.75" customHeight="1" x14ac:dyDescent="0.25">
      <c r="B723" s="1"/>
      <c r="C723" s="1"/>
    </row>
    <row r="724" spans="2:3" ht="15.75" customHeight="1" x14ac:dyDescent="0.25">
      <c r="B724" s="1"/>
      <c r="C724" s="1"/>
    </row>
    <row r="725" spans="2:3" ht="15.75" customHeight="1" x14ac:dyDescent="0.25">
      <c r="B725" s="1"/>
      <c r="C725" s="1"/>
    </row>
    <row r="726" spans="2:3" ht="15.75" customHeight="1" x14ac:dyDescent="0.25">
      <c r="B726" s="1"/>
      <c r="C726" s="1"/>
    </row>
    <row r="727" spans="2:3" ht="15.75" customHeight="1" x14ac:dyDescent="0.25">
      <c r="B727" s="1"/>
      <c r="C727" s="1"/>
    </row>
    <row r="728" spans="2:3" ht="15.75" customHeight="1" x14ac:dyDescent="0.25">
      <c r="B728" s="1"/>
      <c r="C728" s="1"/>
    </row>
    <row r="729" spans="2:3" ht="15.75" customHeight="1" x14ac:dyDescent="0.25">
      <c r="B729" s="1"/>
      <c r="C729" s="1"/>
    </row>
    <row r="730" spans="2:3" ht="15.75" customHeight="1" x14ac:dyDescent="0.25">
      <c r="B730" s="1"/>
      <c r="C730" s="1"/>
    </row>
    <row r="731" spans="2:3" ht="15.75" customHeight="1" x14ac:dyDescent="0.25">
      <c r="B731" s="1"/>
      <c r="C731" s="1"/>
    </row>
    <row r="732" spans="2:3" ht="15.75" customHeight="1" x14ac:dyDescent="0.25">
      <c r="B732" s="1"/>
      <c r="C732" s="1"/>
    </row>
    <row r="733" spans="2:3" ht="15.75" customHeight="1" x14ac:dyDescent="0.25">
      <c r="B733" s="1"/>
      <c r="C733" s="1"/>
    </row>
    <row r="734" spans="2:3" ht="15.75" customHeight="1" x14ac:dyDescent="0.25">
      <c r="B734" s="1"/>
      <c r="C734" s="1"/>
    </row>
    <row r="735" spans="2:3" ht="15.75" customHeight="1" x14ac:dyDescent="0.25">
      <c r="B735" s="1"/>
      <c r="C735" s="1"/>
    </row>
    <row r="736" spans="2:3" ht="15.75" customHeight="1" x14ac:dyDescent="0.25">
      <c r="B736" s="1"/>
      <c r="C736" s="1"/>
    </row>
    <row r="737" spans="2:3" ht="15.75" customHeight="1" x14ac:dyDescent="0.25">
      <c r="B737" s="1"/>
      <c r="C737" s="1"/>
    </row>
    <row r="738" spans="2:3" ht="15.75" customHeight="1" x14ac:dyDescent="0.25">
      <c r="B738" s="1"/>
      <c r="C738" s="1"/>
    </row>
    <row r="739" spans="2:3" ht="15.75" customHeight="1" x14ac:dyDescent="0.25">
      <c r="B739" s="1"/>
      <c r="C739" s="1"/>
    </row>
    <row r="740" spans="2:3" ht="15.75" customHeight="1" x14ac:dyDescent="0.25">
      <c r="B740" s="1"/>
      <c r="C740" s="1"/>
    </row>
    <row r="741" spans="2:3" ht="15.75" customHeight="1" x14ac:dyDescent="0.25">
      <c r="B741" s="1"/>
      <c r="C741" s="1"/>
    </row>
    <row r="742" spans="2:3" ht="15.75" customHeight="1" x14ac:dyDescent="0.25">
      <c r="B742" s="1"/>
      <c r="C742" s="1"/>
    </row>
    <row r="743" spans="2:3" ht="15.75" customHeight="1" x14ac:dyDescent="0.25">
      <c r="B743" s="1"/>
      <c r="C743" s="1"/>
    </row>
    <row r="744" spans="2:3" ht="15.75" customHeight="1" x14ac:dyDescent="0.25">
      <c r="B744" s="1"/>
      <c r="C744" s="1"/>
    </row>
    <row r="745" spans="2:3" ht="15.75" customHeight="1" x14ac:dyDescent="0.25">
      <c r="B745" s="1"/>
      <c r="C745" s="1"/>
    </row>
    <row r="746" spans="2:3" ht="15.75" customHeight="1" x14ac:dyDescent="0.25">
      <c r="B746" s="1"/>
      <c r="C746" s="1"/>
    </row>
    <row r="747" spans="2:3" ht="15.75" customHeight="1" x14ac:dyDescent="0.25">
      <c r="B747" s="1"/>
      <c r="C747" s="1"/>
    </row>
    <row r="748" spans="2:3" ht="15.75" customHeight="1" x14ac:dyDescent="0.25">
      <c r="B748" s="1"/>
      <c r="C748" s="1"/>
    </row>
    <row r="749" spans="2:3" ht="15.75" customHeight="1" x14ac:dyDescent="0.25">
      <c r="B749" s="1"/>
      <c r="C749" s="1"/>
    </row>
    <row r="750" spans="2:3" ht="15.75" customHeight="1" x14ac:dyDescent="0.25">
      <c r="B750" s="1"/>
      <c r="C750" s="1"/>
    </row>
    <row r="751" spans="2:3" ht="15.75" customHeight="1" x14ac:dyDescent="0.25">
      <c r="B751" s="1"/>
      <c r="C751" s="1"/>
    </row>
    <row r="752" spans="2:3" ht="15.75" customHeight="1" x14ac:dyDescent="0.25">
      <c r="B752" s="1"/>
      <c r="C752" s="1"/>
    </row>
    <row r="753" spans="2:3" ht="15.75" customHeight="1" x14ac:dyDescent="0.25">
      <c r="B753" s="1"/>
      <c r="C753" s="1"/>
    </row>
    <row r="754" spans="2:3" ht="15.75" customHeight="1" x14ac:dyDescent="0.25">
      <c r="B754" s="1"/>
      <c r="C754" s="1"/>
    </row>
    <row r="755" spans="2:3" ht="15.75" customHeight="1" x14ac:dyDescent="0.25">
      <c r="B755" s="1"/>
      <c r="C755" s="1"/>
    </row>
    <row r="756" spans="2:3" ht="15.75" customHeight="1" x14ac:dyDescent="0.25">
      <c r="B756" s="1"/>
      <c r="C756" s="1"/>
    </row>
    <row r="757" spans="2:3" ht="15.75" customHeight="1" x14ac:dyDescent="0.25">
      <c r="B757" s="1"/>
      <c r="C757" s="1"/>
    </row>
    <row r="758" spans="2:3" ht="15.75" customHeight="1" x14ac:dyDescent="0.25">
      <c r="B758" s="1"/>
      <c r="C758" s="1"/>
    </row>
    <row r="759" spans="2:3" ht="15.75" customHeight="1" x14ac:dyDescent="0.25">
      <c r="B759" s="1"/>
      <c r="C759" s="1"/>
    </row>
    <row r="760" spans="2:3" ht="15.75" customHeight="1" x14ac:dyDescent="0.25">
      <c r="B760" s="1"/>
      <c r="C760" s="1"/>
    </row>
    <row r="761" spans="2:3" ht="15.75" customHeight="1" x14ac:dyDescent="0.25">
      <c r="B761" s="1"/>
      <c r="C761" s="1"/>
    </row>
    <row r="762" spans="2:3" ht="15.75" customHeight="1" x14ac:dyDescent="0.25">
      <c r="B762" s="1"/>
      <c r="C762" s="1"/>
    </row>
    <row r="763" spans="2:3" ht="15.75" customHeight="1" x14ac:dyDescent="0.25">
      <c r="B763" s="1"/>
      <c r="C763" s="1"/>
    </row>
    <row r="764" spans="2:3" ht="15.75" customHeight="1" x14ac:dyDescent="0.25">
      <c r="B764" s="1"/>
      <c r="C764" s="1"/>
    </row>
    <row r="765" spans="2:3" ht="15.75" customHeight="1" x14ac:dyDescent="0.25">
      <c r="B765" s="1"/>
      <c r="C765" s="1"/>
    </row>
    <row r="766" spans="2:3" ht="15.75" customHeight="1" x14ac:dyDescent="0.25">
      <c r="B766" s="1"/>
      <c r="C766" s="1"/>
    </row>
    <row r="767" spans="2:3" ht="15.75" customHeight="1" x14ac:dyDescent="0.25">
      <c r="B767" s="1"/>
      <c r="C767" s="1"/>
    </row>
    <row r="768" spans="2:3" ht="15.75" customHeight="1" x14ac:dyDescent="0.25">
      <c r="B768" s="1"/>
      <c r="C768" s="1"/>
    </row>
    <row r="769" spans="2:3" ht="15.75" customHeight="1" x14ac:dyDescent="0.25">
      <c r="B769" s="1"/>
      <c r="C769" s="1"/>
    </row>
    <row r="770" spans="2:3" ht="15.75" customHeight="1" x14ac:dyDescent="0.25">
      <c r="B770" s="1"/>
      <c r="C770" s="1"/>
    </row>
    <row r="771" spans="2:3" ht="15.75" customHeight="1" x14ac:dyDescent="0.25">
      <c r="B771" s="1"/>
      <c r="C771" s="1"/>
    </row>
    <row r="772" spans="2:3" ht="15.75" customHeight="1" x14ac:dyDescent="0.25">
      <c r="B772" s="1"/>
      <c r="C772" s="1"/>
    </row>
    <row r="773" spans="2:3" ht="15.75" customHeight="1" x14ac:dyDescent="0.25">
      <c r="B773" s="1"/>
      <c r="C773" s="1"/>
    </row>
    <row r="774" spans="2:3" ht="15.75" customHeight="1" x14ac:dyDescent="0.25">
      <c r="B774" s="1"/>
      <c r="C774" s="1"/>
    </row>
    <row r="775" spans="2:3" ht="15.75" customHeight="1" x14ac:dyDescent="0.25">
      <c r="B775" s="1"/>
      <c r="C775" s="1"/>
    </row>
    <row r="776" spans="2:3" ht="15.75" customHeight="1" x14ac:dyDescent="0.25">
      <c r="B776" s="1"/>
      <c r="C776" s="1"/>
    </row>
    <row r="777" spans="2:3" ht="15.75" customHeight="1" x14ac:dyDescent="0.25">
      <c r="B777" s="1"/>
      <c r="C777" s="1"/>
    </row>
    <row r="778" spans="2:3" ht="15.75" customHeight="1" x14ac:dyDescent="0.25">
      <c r="B778" s="1"/>
      <c r="C778" s="1"/>
    </row>
    <row r="779" spans="2:3" ht="15.75" customHeight="1" x14ac:dyDescent="0.25">
      <c r="B779" s="1"/>
      <c r="C779" s="1"/>
    </row>
    <row r="780" spans="2:3" ht="15.75" customHeight="1" x14ac:dyDescent="0.25">
      <c r="B780" s="1"/>
      <c r="C780" s="1"/>
    </row>
    <row r="781" spans="2:3" ht="15.75" customHeight="1" x14ac:dyDescent="0.25">
      <c r="B781" s="1"/>
      <c r="C781" s="1"/>
    </row>
    <row r="782" spans="2:3" ht="15.75" customHeight="1" x14ac:dyDescent="0.25">
      <c r="B782" s="1"/>
      <c r="C782" s="1"/>
    </row>
    <row r="783" spans="2:3" ht="15.75" customHeight="1" x14ac:dyDescent="0.25">
      <c r="B783" s="1"/>
      <c r="C783" s="1"/>
    </row>
    <row r="784" spans="2:3" ht="15.75" customHeight="1" x14ac:dyDescent="0.25">
      <c r="B784" s="1"/>
      <c r="C784" s="1"/>
    </row>
    <row r="785" spans="2:3" ht="15.75" customHeight="1" x14ac:dyDescent="0.25">
      <c r="B785" s="1"/>
      <c r="C785" s="1"/>
    </row>
    <row r="786" spans="2:3" ht="15.75" customHeight="1" x14ac:dyDescent="0.25">
      <c r="B786" s="1"/>
      <c r="C786" s="1"/>
    </row>
    <row r="787" spans="2:3" ht="15.75" customHeight="1" x14ac:dyDescent="0.25">
      <c r="B787" s="1"/>
      <c r="C787" s="1"/>
    </row>
    <row r="788" spans="2:3" ht="15.75" customHeight="1" x14ac:dyDescent="0.25">
      <c r="B788" s="1"/>
      <c r="C788" s="1"/>
    </row>
    <row r="789" spans="2:3" ht="15.75" customHeight="1" x14ac:dyDescent="0.25">
      <c r="B789" s="1"/>
      <c r="C789" s="1"/>
    </row>
    <row r="790" spans="2:3" ht="15.75" customHeight="1" x14ac:dyDescent="0.25">
      <c r="B790" s="1"/>
      <c r="C790" s="1"/>
    </row>
    <row r="791" spans="2:3" ht="15.75" customHeight="1" x14ac:dyDescent="0.25">
      <c r="B791" s="1"/>
      <c r="C791" s="1"/>
    </row>
    <row r="792" spans="2:3" ht="15.75" customHeight="1" x14ac:dyDescent="0.25">
      <c r="B792" s="1"/>
      <c r="C792" s="1"/>
    </row>
    <row r="793" spans="2:3" ht="15.75" customHeight="1" x14ac:dyDescent="0.25">
      <c r="B793" s="1"/>
      <c r="C793" s="1"/>
    </row>
    <row r="794" spans="2:3" ht="15.75" customHeight="1" x14ac:dyDescent="0.25">
      <c r="B794" s="1"/>
      <c r="C794" s="1"/>
    </row>
    <row r="795" spans="2:3" ht="15.75" customHeight="1" x14ac:dyDescent="0.25">
      <c r="B795" s="1"/>
      <c r="C795" s="1"/>
    </row>
    <row r="796" spans="2:3" ht="15.75" customHeight="1" x14ac:dyDescent="0.25">
      <c r="B796" s="1"/>
      <c r="C796" s="1"/>
    </row>
    <row r="797" spans="2:3" ht="15.75" customHeight="1" x14ac:dyDescent="0.25">
      <c r="B797" s="1"/>
      <c r="C797" s="1"/>
    </row>
    <row r="798" spans="2:3" ht="15.75" customHeight="1" x14ac:dyDescent="0.25">
      <c r="B798" s="1"/>
      <c r="C798" s="1"/>
    </row>
    <row r="799" spans="2:3" ht="15.75" customHeight="1" x14ac:dyDescent="0.25">
      <c r="B799" s="1"/>
      <c r="C799" s="1"/>
    </row>
    <row r="800" spans="2:3" ht="15.75" customHeight="1" x14ac:dyDescent="0.25">
      <c r="B800" s="1"/>
      <c r="C800" s="1"/>
    </row>
    <row r="801" spans="2:3" ht="15.75" customHeight="1" x14ac:dyDescent="0.25">
      <c r="B801" s="1"/>
      <c r="C801" s="1"/>
    </row>
    <row r="802" spans="2:3" ht="15.75" customHeight="1" x14ac:dyDescent="0.25">
      <c r="B802" s="1"/>
      <c r="C802" s="1"/>
    </row>
    <row r="803" spans="2:3" ht="15.75" customHeight="1" x14ac:dyDescent="0.25">
      <c r="B803" s="1"/>
      <c r="C803" s="1"/>
    </row>
    <row r="804" spans="2:3" ht="15.75" customHeight="1" x14ac:dyDescent="0.25">
      <c r="B804" s="1"/>
      <c r="C804" s="1"/>
    </row>
    <row r="805" spans="2:3" ht="15.75" customHeight="1" x14ac:dyDescent="0.25">
      <c r="B805" s="1"/>
      <c r="C805" s="1"/>
    </row>
    <row r="806" spans="2:3" ht="15.75" customHeight="1" x14ac:dyDescent="0.25">
      <c r="B806" s="1"/>
      <c r="C806" s="1"/>
    </row>
    <row r="807" spans="2:3" ht="15.75" customHeight="1" x14ac:dyDescent="0.25">
      <c r="B807" s="1"/>
      <c r="C807" s="1"/>
    </row>
    <row r="808" spans="2:3" ht="15.75" customHeight="1" x14ac:dyDescent="0.25">
      <c r="B808" s="1"/>
      <c r="C808" s="1"/>
    </row>
    <row r="809" spans="2:3" ht="15.75" customHeight="1" x14ac:dyDescent="0.25">
      <c r="B809" s="1"/>
      <c r="C809" s="1"/>
    </row>
    <row r="810" spans="2:3" ht="15.75" customHeight="1" x14ac:dyDescent="0.25">
      <c r="B810" s="1"/>
      <c r="C810" s="1"/>
    </row>
    <row r="811" spans="2:3" ht="15.75" customHeight="1" x14ac:dyDescent="0.25">
      <c r="B811" s="1"/>
      <c r="C811" s="1"/>
    </row>
    <row r="812" spans="2:3" ht="15.75" customHeight="1" x14ac:dyDescent="0.25">
      <c r="B812" s="1"/>
      <c r="C812" s="1"/>
    </row>
    <row r="813" spans="2:3" ht="15.75" customHeight="1" x14ac:dyDescent="0.25">
      <c r="B813" s="1"/>
      <c r="C813" s="1"/>
    </row>
    <row r="814" spans="2:3" ht="15.75" customHeight="1" x14ac:dyDescent="0.25">
      <c r="B814" s="1"/>
      <c r="C814" s="1"/>
    </row>
    <row r="815" spans="2:3" ht="15.75" customHeight="1" x14ac:dyDescent="0.25">
      <c r="B815" s="1"/>
      <c r="C815" s="1"/>
    </row>
    <row r="816" spans="2:3" ht="15.75" customHeight="1" x14ac:dyDescent="0.25">
      <c r="B816" s="1"/>
      <c r="C816" s="1"/>
    </row>
    <row r="817" spans="2:3" ht="15.75" customHeight="1" x14ac:dyDescent="0.25">
      <c r="B817" s="1"/>
      <c r="C817" s="1"/>
    </row>
    <row r="818" spans="2:3" ht="15.75" customHeight="1" x14ac:dyDescent="0.25">
      <c r="B818" s="1"/>
      <c r="C818" s="1"/>
    </row>
    <row r="819" spans="2:3" ht="15.75" customHeight="1" x14ac:dyDescent="0.25">
      <c r="B819" s="1"/>
      <c r="C819" s="1"/>
    </row>
    <row r="820" spans="2:3" ht="15.75" customHeight="1" x14ac:dyDescent="0.25">
      <c r="B820" s="1"/>
      <c r="C820" s="1"/>
    </row>
    <row r="821" spans="2:3" ht="15.75" customHeight="1" x14ac:dyDescent="0.25">
      <c r="B821" s="1"/>
      <c r="C821" s="1"/>
    </row>
    <row r="822" spans="2:3" ht="15.75" customHeight="1" x14ac:dyDescent="0.25">
      <c r="B822" s="1"/>
      <c r="C822" s="1"/>
    </row>
    <row r="823" spans="2:3" ht="15.75" customHeight="1" x14ac:dyDescent="0.25">
      <c r="B823" s="1"/>
      <c r="C823" s="1"/>
    </row>
    <row r="824" spans="2:3" ht="15.75" customHeight="1" x14ac:dyDescent="0.25">
      <c r="B824" s="1"/>
      <c r="C824" s="1"/>
    </row>
    <row r="825" spans="2:3" ht="15.75" customHeight="1" x14ac:dyDescent="0.25">
      <c r="B825" s="1"/>
      <c r="C825" s="1"/>
    </row>
    <row r="826" spans="2:3" ht="15.75" customHeight="1" x14ac:dyDescent="0.25">
      <c r="B826" s="1"/>
      <c r="C826" s="1"/>
    </row>
    <row r="827" spans="2:3" ht="15.75" customHeight="1" x14ac:dyDescent="0.25">
      <c r="B827" s="1"/>
      <c r="C827" s="1"/>
    </row>
    <row r="828" spans="2:3" ht="15.75" customHeight="1" x14ac:dyDescent="0.25">
      <c r="B828" s="1"/>
      <c r="C828" s="1"/>
    </row>
    <row r="829" spans="2:3" ht="15.75" customHeight="1" x14ac:dyDescent="0.25">
      <c r="B829" s="1"/>
      <c r="C829" s="1"/>
    </row>
    <row r="830" spans="2:3" ht="15.75" customHeight="1" x14ac:dyDescent="0.25">
      <c r="B830" s="1"/>
      <c r="C830" s="1"/>
    </row>
    <row r="831" spans="2:3" ht="15.75" customHeight="1" x14ac:dyDescent="0.25">
      <c r="B831" s="1"/>
      <c r="C831" s="1"/>
    </row>
    <row r="832" spans="2:3" ht="15.75" customHeight="1" x14ac:dyDescent="0.25">
      <c r="B832" s="1"/>
      <c r="C832" s="1"/>
    </row>
    <row r="833" spans="2:3" ht="15.75" customHeight="1" x14ac:dyDescent="0.25">
      <c r="B833" s="1"/>
      <c r="C833" s="1"/>
    </row>
    <row r="834" spans="2:3" ht="15.75" customHeight="1" x14ac:dyDescent="0.25">
      <c r="B834" s="1"/>
      <c r="C834" s="1"/>
    </row>
    <row r="835" spans="2:3" ht="15.75" customHeight="1" x14ac:dyDescent="0.25">
      <c r="B835" s="1"/>
      <c r="C835" s="1"/>
    </row>
    <row r="836" spans="2:3" ht="15.75" customHeight="1" x14ac:dyDescent="0.25">
      <c r="B836" s="1"/>
      <c r="C836" s="1"/>
    </row>
    <row r="837" spans="2:3" ht="15.75" customHeight="1" x14ac:dyDescent="0.25">
      <c r="B837" s="1"/>
      <c r="C837" s="1"/>
    </row>
    <row r="838" spans="2:3" ht="15.75" customHeight="1" x14ac:dyDescent="0.25">
      <c r="B838" s="1"/>
      <c r="C838" s="1"/>
    </row>
    <row r="839" spans="2:3" ht="15.75" customHeight="1" x14ac:dyDescent="0.25">
      <c r="B839" s="1"/>
      <c r="C839" s="1"/>
    </row>
    <row r="840" spans="2:3" ht="15.75" customHeight="1" x14ac:dyDescent="0.25">
      <c r="B840" s="1"/>
      <c r="C840" s="1"/>
    </row>
    <row r="841" spans="2:3" ht="15.75" customHeight="1" x14ac:dyDescent="0.25">
      <c r="B841" s="1"/>
      <c r="C841" s="1"/>
    </row>
    <row r="842" spans="2:3" ht="15.75" customHeight="1" x14ac:dyDescent="0.25">
      <c r="B842" s="1"/>
      <c r="C842" s="1"/>
    </row>
    <row r="843" spans="2:3" ht="15.75" customHeight="1" x14ac:dyDescent="0.25">
      <c r="B843" s="1"/>
      <c r="C843" s="1"/>
    </row>
    <row r="844" spans="2:3" ht="15.75" customHeight="1" x14ac:dyDescent="0.25">
      <c r="B844" s="1"/>
      <c r="C844" s="1"/>
    </row>
    <row r="845" spans="2:3" ht="15.75" customHeight="1" x14ac:dyDescent="0.25">
      <c r="B845" s="1"/>
      <c r="C845" s="1"/>
    </row>
    <row r="846" spans="2:3" ht="15.75" customHeight="1" x14ac:dyDescent="0.25">
      <c r="B846" s="1"/>
      <c r="C846" s="1"/>
    </row>
    <row r="847" spans="2:3" ht="15.75" customHeight="1" x14ac:dyDescent="0.25">
      <c r="B847" s="1"/>
      <c r="C847" s="1"/>
    </row>
    <row r="848" spans="2:3" ht="15.75" customHeight="1" x14ac:dyDescent="0.25">
      <c r="B848" s="1"/>
      <c r="C848" s="1"/>
    </row>
    <row r="849" spans="2:3" ht="15.75" customHeight="1" x14ac:dyDescent="0.25">
      <c r="B849" s="1"/>
      <c r="C849" s="1"/>
    </row>
    <row r="850" spans="2:3" ht="15.75" customHeight="1" x14ac:dyDescent="0.25">
      <c r="B850" s="1"/>
      <c r="C850" s="1"/>
    </row>
    <row r="851" spans="2:3" ht="15.75" customHeight="1" x14ac:dyDescent="0.25">
      <c r="B851" s="1"/>
      <c r="C851" s="1"/>
    </row>
    <row r="852" spans="2:3" ht="15.75" customHeight="1" x14ac:dyDescent="0.25">
      <c r="B852" s="1"/>
      <c r="C852" s="1"/>
    </row>
    <row r="853" spans="2:3" ht="15.75" customHeight="1" x14ac:dyDescent="0.25">
      <c r="B853" s="1"/>
      <c r="C853" s="1"/>
    </row>
    <row r="854" spans="2:3" ht="15.75" customHeight="1" x14ac:dyDescent="0.25">
      <c r="B854" s="1"/>
      <c r="C854" s="1"/>
    </row>
    <row r="855" spans="2:3" ht="15.75" customHeight="1" x14ac:dyDescent="0.25">
      <c r="B855" s="1"/>
      <c r="C855" s="1"/>
    </row>
    <row r="856" spans="2:3" ht="15.75" customHeight="1" x14ac:dyDescent="0.25">
      <c r="B856" s="1"/>
      <c r="C856" s="1"/>
    </row>
    <row r="857" spans="2:3" ht="15.75" customHeight="1" x14ac:dyDescent="0.25">
      <c r="B857" s="1"/>
      <c r="C857" s="1"/>
    </row>
    <row r="858" spans="2:3" ht="15.75" customHeight="1" x14ac:dyDescent="0.25">
      <c r="B858" s="1"/>
      <c r="C858" s="1"/>
    </row>
    <row r="859" spans="2:3" ht="15.75" customHeight="1" x14ac:dyDescent="0.25">
      <c r="B859" s="1"/>
      <c r="C859" s="1"/>
    </row>
    <row r="860" spans="2:3" ht="15.75" customHeight="1" x14ac:dyDescent="0.25">
      <c r="B860" s="1"/>
      <c r="C860" s="1"/>
    </row>
    <row r="861" spans="2:3" ht="15.75" customHeight="1" x14ac:dyDescent="0.25">
      <c r="B861" s="1"/>
      <c r="C861" s="1"/>
    </row>
    <row r="862" spans="2:3" ht="15.75" customHeight="1" x14ac:dyDescent="0.25">
      <c r="B862" s="1"/>
      <c r="C862" s="1"/>
    </row>
    <row r="863" spans="2:3" ht="15.75" customHeight="1" x14ac:dyDescent="0.25">
      <c r="B863" s="1"/>
      <c r="C863" s="1"/>
    </row>
    <row r="864" spans="2:3" ht="15.75" customHeight="1" x14ac:dyDescent="0.25">
      <c r="B864" s="1"/>
      <c r="C864" s="1"/>
    </row>
    <row r="865" spans="2:3" ht="15.75" customHeight="1" x14ac:dyDescent="0.25">
      <c r="B865" s="1"/>
      <c r="C865" s="1"/>
    </row>
    <row r="866" spans="2:3" ht="15.75" customHeight="1" x14ac:dyDescent="0.25">
      <c r="B866" s="1"/>
      <c r="C866" s="1"/>
    </row>
    <row r="867" spans="2:3" ht="15.75" customHeight="1" x14ac:dyDescent="0.25">
      <c r="B867" s="1"/>
      <c r="C867" s="1"/>
    </row>
    <row r="868" spans="2:3" ht="15.75" customHeight="1" x14ac:dyDescent="0.25">
      <c r="B868" s="1"/>
      <c r="C868" s="1"/>
    </row>
    <row r="869" spans="2:3" ht="15.75" customHeight="1" x14ac:dyDescent="0.25">
      <c r="B869" s="1"/>
      <c r="C869" s="1"/>
    </row>
    <row r="870" spans="2:3" ht="15.75" customHeight="1" x14ac:dyDescent="0.25">
      <c r="B870" s="1"/>
      <c r="C870" s="1"/>
    </row>
    <row r="871" spans="2:3" ht="15.75" customHeight="1" x14ac:dyDescent="0.25">
      <c r="B871" s="1"/>
      <c r="C871" s="1"/>
    </row>
    <row r="872" spans="2:3" ht="15.75" customHeight="1" x14ac:dyDescent="0.25">
      <c r="B872" s="1"/>
      <c r="C872" s="1"/>
    </row>
    <row r="873" spans="2:3" ht="15.75" customHeight="1" x14ac:dyDescent="0.25">
      <c r="B873" s="1"/>
      <c r="C873" s="1"/>
    </row>
    <row r="874" spans="2:3" ht="15.75" customHeight="1" x14ac:dyDescent="0.25">
      <c r="B874" s="1"/>
      <c r="C874" s="1"/>
    </row>
    <row r="875" spans="2:3" ht="15.75" customHeight="1" x14ac:dyDescent="0.25">
      <c r="B875" s="1"/>
      <c r="C875" s="1"/>
    </row>
    <row r="876" spans="2:3" ht="15.75" customHeight="1" x14ac:dyDescent="0.25">
      <c r="B876" s="1"/>
      <c r="C876" s="1"/>
    </row>
    <row r="877" spans="2:3" ht="15.75" customHeight="1" x14ac:dyDescent="0.25">
      <c r="B877" s="1"/>
      <c r="C877" s="1"/>
    </row>
    <row r="878" spans="2:3" ht="15.75" customHeight="1" x14ac:dyDescent="0.25">
      <c r="B878" s="1"/>
      <c r="C878" s="1"/>
    </row>
    <row r="879" spans="2:3" ht="15.75" customHeight="1" x14ac:dyDescent="0.25">
      <c r="B879" s="1"/>
      <c r="C879" s="1"/>
    </row>
    <row r="880" spans="2:3" ht="15.75" customHeight="1" x14ac:dyDescent="0.25">
      <c r="B880" s="1"/>
      <c r="C880" s="1"/>
    </row>
    <row r="881" spans="2:3" ht="15.75" customHeight="1" x14ac:dyDescent="0.25">
      <c r="B881" s="1"/>
      <c r="C881" s="1"/>
    </row>
    <row r="882" spans="2:3" ht="15.75" customHeight="1" x14ac:dyDescent="0.25">
      <c r="B882" s="1"/>
      <c r="C882" s="1"/>
    </row>
    <row r="883" spans="2:3" ht="15.75" customHeight="1" x14ac:dyDescent="0.25">
      <c r="B883" s="1"/>
      <c r="C883" s="1"/>
    </row>
    <row r="884" spans="2:3" ht="15.75" customHeight="1" x14ac:dyDescent="0.25">
      <c r="B884" s="1"/>
      <c r="C884" s="1"/>
    </row>
    <row r="885" spans="2:3" ht="15.75" customHeight="1" x14ac:dyDescent="0.25">
      <c r="B885" s="1"/>
      <c r="C885" s="1"/>
    </row>
    <row r="886" spans="2:3" ht="15.75" customHeight="1" x14ac:dyDescent="0.25">
      <c r="B886" s="1"/>
      <c r="C886" s="1"/>
    </row>
    <row r="887" spans="2:3" ht="15.75" customHeight="1" x14ac:dyDescent="0.25">
      <c r="B887" s="1"/>
      <c r="C887" s="1"/>
    </row>
    <row r="888" spans="2:3" ht="15.75" customHeight="1" x14ac:dyDescent="0.25">
      <c r="B888" s="1"/>
      <c r="C888" s="1"/>
    </row>
    <row r="889" spans="2:3" ht="15.75" customHeight="1" x14ac:dyDescent="0.25">
      <c r="B889" s="1"/>
      <c r="C889" s="1"/>
    </row>
    <row r="890" spans="2:3" ht="15.75" customHeight="1" x14ac:dyDescent="0.25">
      <c r="B890" s="1"/>
      <c r="C890" s="1"/>
    </row>
    <row r="891" spans="2:3" ht="15.75" customHeight="1" x14ac:dyDescent="0.25">
      <c r="B891" s="1"/>
      <c r="C891" s="1"/>
    </row>
    <row r="892" spans="2:3" ht="15.75" customHeight="1" x14ac:dyDescent="0.25">
      <c r="B892" s="1"/>
      <c r="C892" s="1"/>
    </row>
    <row r="893" spans="2:3" ht="15.75" customHeight="1" x14ac:dyDescent="0.25">
      <c r="B893" s="1"/>
      <c r="C893" s="1"/>
    </row>
    <row r="894" spans="2:3" ht="15.75" customHeight="1" x14ac:dyDescent="0.25">
      <c r="B894" s="1"/>
      <c r="C894" s="1"/>
    </row>
    <row r="895" spans="2:3" ht="15.75" customHeight="1" x14ac:dyDescent="0.25">
      <c r="B895" s="1"/>
      <c r="C895" s="1"/>
    </row>
    <row r="896" spans="2:3" ht="15.75" customHeight="1" x14ac:dyDescent="0.25">
      <c r="B896" s="1"/>
      <c r="C896" s="1"/>
    </row>
    <row r="897" spans="2:3" ht="15.75" customHeight="1" x14ac:dyDescent="0.25">
      <c r="B897" s="1"/>
      <c r="C897" s="1"/>
    </row>
    <row r="898" spans="2:3" ht="15.75" customHeight="1" x14ac:dyDescent="0.25">
      <c r="B898" s="1"/>
      <c r="C898" s="1"/>
    </row>
    <row r="899" spans="2:3" ht="15.75" customHeight="1" x14ac:dyDescent="0.25">
      <c r="B899" s="1"/>
      <c r="C899" s="1"/>
    </row>
    <row r="900" spans="2:3" ht="15.75" customHeight="1" x14ac:dyDescent="0.25">
      <c r="B900" s="1"/>
      <c r="C900" s="1"/>
    </row>
    <row r="901" spans="2:3" ht="15.75" customHeight="1" x14ac:dyDescent="0.25">
      <c r="B901" s="1"/>
      <c r="C901" s="1"/>
    </row>
    <row r="902" spans="2:3" ht="15.75" customHeight="1" x14ac:dyDescent="0.25">
      <c r="B902" s="1"/>
      <c r="C902" s="1"/>
    </row>
    <row r="903" spans="2:3" ht="15.75" customHeight="1" x14ac:dyDescent="0.25">
      <c r="B903" s="1"/>
      <c r="C903" s="1"/>
    </row>
    <row r="904" spans="2:3" ht="15.75" customHeight="1" x14ac:dyDescent="0.25">
      <c r="B904" s="1"/>
      <c r="C904" s="1"/>
    </row>
    <row r="905" spans="2:3" ht="15.75" customHeight="1" x14ac:dyDescent="0.25">
      <c r="B905" s="1"/>
      <c r="C905" s="1"/>
    </row>
    <row r="906" spans="2:3" ht="15.75" customHeight="1" x14ac:dyDescent="0.25">
      <c r="B906" s="1"/>
      <c r="C906" s="1"/>
    </row>
    <row r="907" spans="2:3" ht="15.75" customHeight="1" x14ac:dyDescent="0.25">
      <c r="B907" s="1"/>
      <c r="C907" s="1"/>
    </row>
    <row r="908" spans="2:3" ht="15.75" customHeight="1" x14ac:dyDescent="0.25">
      <c r="B908" s="1"/>
      <c r="C908" s="1"/>
    </row>
    <row r="909" spans="2:3" ht="15.75" customHeight="1" x14ac:dyDescent="0.25">
      <c r="B909" s="1"/>
      <c r="C909" s="1"/>
    </row>
    <row r="910" spans="2:3" ht="15.75" customHeight="1" x14ac:dyDescent="0.25">
      <c r="B910" s="1"/>
      <c r="C910" s="1"/>
    </row>
    <row r="911" spans="2:3" ht="15.75" customHeight="1" x14ac:dyDescent="0.25">
      <c r="B911" s="1"/>
      <c r="C911" s="1"/>
    </row>
    <row r="912" spans="2:3" ht="15.75" customHeight="1" x14ac:dyDescent="0.25">
      <c r="B912" s="1"/>
      <c r="C912" s="1"/>
    </row>
    <row r="913" spans="2:3" ht="15.75" customHeight="1" x14ac:dyDescent="0.25">
      <c r="B913" s="1"/>
      <c r="C913" s="1"/>
    </row>
    <row r="914" spans="2:3" ht="15.75" customHeight="1" x14ac:dyDescent="0.25">
      <c r="B914" s="1"/>
      <c r="C914" s="1"/>
    </row>
    <row r="915" spans="2:3" ht="15.75" customHeight="1" x14ac:dyDescent="0.25">
      <c r="B915" s="1"/>
      <c r="C915" s="1"/>
    </row>
    <row r="916" spans="2:3" ht="15.75" customHeight="1" x14ac:dyDescent="0.25">
      <c r="B916" s="1"/>
      <c r="C916" s="1"/>
    </row>
    <row r="917" spans="2:3" ht="15.75" customHeight="1" x14ac:dyDescent="0.25">
      <c r="B917" s="1"/>
      <c r="C917" s="1"/>
    </row>
    <row r="918" spans="2:3" ht="15.75" customHeight="1" x14ac:dyDescent="0.25">
      <c r="B918" s="1"/>
      <c r="C918" s="1"/>
    </row>
    <row r="919" spans="2:3" ht="15.75" customHeight="1" x14ac:dyDescent="0.25">
      <c r="B919" s="1"/>
      <c r="C919" s="1"/>
    </row>
    <row r="920" spans="2:3" ht="15.75" customHeight="1" x14ac:dyDescent="0.25">
      <c r="B920" s="1"/>
      <c r="C920" s="1"/>
    </row>
    <row r="921" spans="2:3" ht="15.75" customHeight="1" x14ac:dyDescent="0.25">
      <c r="B921" s="1"/>
      <c r="C921" s="1"/>
    </row>
    <row r="922" spans="2:3" ht="15.75" customHeight="1" x14ac:dyDescent="0.25">
      <c r="B922" s="1"/>
      <c r="C922" s="1"/>
    </row>
    <row r="923" spans="2:3" ht="15.75" customHeight="1" x14ac:dyDescent="0.25">
      <c r="B923" s="1"/>
      <c r="C923" s="1"/>
    </row>
    <row r="924" spans="2:3" ht="15.75" customHeight="1" x14ac:dyDescent="0.25">
      <c r="B924" s="1"/>
      <c r="C924" s="1"/>
    </row>
    <row r="925" spans="2:3" ht="15.75" customHeight="1" x14ac:dyDescent="0.25">
      <c r="B925" s="1"/>
      <c r="C925" s="1"/>
    </row>
    <row r="926" spans="2:3" ht="15.75" customHeight="1" x14ac:dyDescent="0.25">
      <c r="B926" s="1"/>
      <c r="C926" s="1"/>
    </row>
    <row r="927" spans="2:3" ht="15.75" customHeight="1" x14ac:dyDescent="0.25">
      <c r="B927" s="1"/>
      <c r="C927" s="1"/>
    </row>
    <row r="928" spans="2:3" ht="15.75" customHeight="1" x14ac:dyDescent="0.25">
      <c r="B928" s="1"/>
      <c r="C928" s="1"/>
    </row>
    <row r="929" spans="2:3" ht="15.75" customHeight="1" x14ac:dyDescent="0.25">
      <c r="B929" s="1"/>
      <c r="C929" s="1"/>
    </row>
    <row r="930" spans="2:3" ht="15.75" customHeight="1" x14ac:dyDescent="0.25">
      <c r="B930" s="1"/>
      <c r="C930" s="1"/>
    </row>
    <row r="931" spans="2:3" ht="15.75" customHeight="1" x14ac:dyDescent="0.25">
      <c r="B931" s="1"/>
      <c r="C931" s="1"/>
    </row>
    <row r="932" spans="2:3" ht="15.75" customHeight="1" x14ac:dyDescent="0.25">
      <c r="B932" s="1"/>
      <c r="C932" s="1"/>
    </row>
    <row r="933" spans="2:3" ht="15.75" customHeight="1" x14ac:dyDescent="0.25">
      <c r="B933" s="1"/>
      <c r="C933" s="1"/>
    </row>
    <row r="934" spans="2:3" ht="15.75" customHeight="1" x14ac:dyDescent="0.25">
      <c r="B934" s="1"/>
      <c r="C934" s="1"/>
    </row>
    <row r="935" spans="2:3" ht="15.75" customHeight="1" x14ac:dyDescent="0.25">
      <c r="B935" s="1"/>
      <c r="C935" s="1"/>
    </row>
    <row r="936" spans="2:3" ht="15.75" customHeight="1" x14ac:dyDescent="0.25">
      <c r="B936" s="1"/>
      <c r="C936" s="1"/>
    </row>
    <row r="937" spans="2:3" ht="15.75" customHeight="1" x14ac:dyDescent="0.25">
      <c r="B937" s="1"/>
      <c r="C937" s="1"/>
    </row>
    <row r="938" spans="2:3" ht="15.75" customHeight="1" x14ac:dyDescent="0.25">
      <c r="B938" s="1"/>
      <c r="C938" s="1"/>
    </row>
    <row r="939" spans="2:3" ht="15.75" customHeight="1" x14ac:dyDescent="0.25">
      <c r="B939" s="1"/>
      <c r="C939" s="1"/>
    </row>
    <row r="940" spans="2:3" ht="15.75" customHeight="1" x14ac:dyDescent="0.25">
      <c r="B940" s="1"/>
      <c r="C940" s="1"/>
    </row>
    <row r="941" spans="2:3" ht="15.75" customHeight="1" x14ac:dyDescent="0.25">
      <c r="B941" s="1"/>
      <c r="C941" s="1"/>
    </row>
    <row r="942" spans="2:3" ht="15.75" customHeight="1" x14ac:dyDescent="0.25">
      <c r="B942" s="1"/>
      <c r="C942" s="1"/>
    </row>
    <row r="943" spans="2:3" ht="15.75" customHeight="1" x14ac:dyDescent="0.25">
      <c r="B943" s="1"/>
      <c r="C943" s="1"/>
    </row>
    <row r="944" spans="2:3" ht="15.75" customHeight="1" x14ac:dyDescent="0.25">
      <c r="B944" s="1"/>
      <c r="C944" s="1"/>
    </row>
    <row r="945" spans="2:3" ht="15.75" customHeight="1" x14ac:dyDescent="0.25">
      <c r="B945" s="1"/>
      <c r="C945" s="1"/>
    </row>
    <row r="946" spans="2:3" ht="15.75" customHeight="1" x14ac:dyDescent="0.25">
      <c r="B946" s="1"/>
      <c r="C946" s="1"/>
    </row>
    <row r="947" spans="2:3" ht="15.75" customHeight="1" x14ac:dyDescent="0.25">
      <c r="B947" s="1"/>
      <c r="C947" s="1"/>
    </row>
    <row r="948" spans="2:3" ht="15.75" customHeight="1" x14ac:dyDescent="0.25">
      <c r="B948" s="1"/>
      <c r="C948" s="1"/>
    </row>
    <row r="949" spans="2:3" ht="15.75" customHeight="1" x14ac:dyDescent="0.25">
      <c r="B949" s="1"/>
      <c r="C949" s="1"/>
    </row>
    <row r="950" spans="2:3" ht="15.75" customHeight="1" x14ac:dyDescent="0.25">
      <c r="B950" s="1"/>
      <c r="C950" s="1"/>
    </row>
    <row r="951" spans="2:3" ht="15.75" customHeight="1" x14ac:dyDescent="0.25">
      <c r="B951" s="1"/>
      <c r="C951" s="1"/>
    </row>
    <row r="952" spans="2:3" ht="15.75" customHeight="1" x14ac:dyDescent="0.25">
      <c r="B952" s="1"/>
      <c r="C952" s="1"/>
    </row>
    <row r="953" spans="2:3" ht="15.75" customHeight="1" x14ac:dyDescent="0.25">
      <c r="B953" s="1"/>
      <c r="C953" s="1"/>
    </row>
    <row r="954" spans="2:3" ht="15.75" customHeight="1" x14ac:dyDescent="0.25">
      <c r="B954" s="1"/>
      <c r="C954" s="1"/>
    </row>
    <row r="955" spans="2:3" ht="15.75" customHeight="1" x14ac:dyDescent="0.25">
      <c r="B955" s="1"/>
      <c r="C955" s="1"/>
    </row>
    <row r="956" spans="2:3" ht="15.75" customHeight="1" x14ac:dyDescent="0.25">
      <c r="B956" s="1"/>
      <c r="C956" s="1"/>
    </row>
    <row r="957" spans="2:3" ht="15.75" customHeight="1" x14ac:dyDescent="0.25">
      <c r="B957" s="1"/>
      <c r="C957" s="1"/>
    </row>
    <row r="958" spans="2:3" ht="15.75" customHeight="1" x14ac:dyDescent="0.25">
      <c r="B958" s="1"/>
      <c r="C958" s="1"/>
    </row>
    <row r="959" spans="2:3" ht="15.75" customHeight="1" x14ac:dyDescent="0.25">
      <c r="B959" s="1"/>
      <c r="C959" s="1"/>
    </row>
    <row r="960" spans="2:3" ht="15.75" customHeight="1" x14ac:dyDescent="0.25">
      <c r="B960" s="1"/>
      <c r="C960" s="1"/>
    </row>
    <row r="961" spans="2:3" ht="15.75" customHeight="1" x14ac:dyDescent="0.25">
      <c r="B961" s="1"/>
      <c r="C961" s="1"/>
    </row>
    <row r="962" spans="2:3" ht="15.75" customHeight="1" x14ac:dyDescent="0.25">
      <c r="B962" s="1"/>
      <c r="C962" s="1"/>
    </row>
    <row r="963" spans="2:3" ht="15.75" customHeight="1" x14ac:dyDescent="0.25">
      <c r="B963" s="1"/>
      <c r="C963" s="1"/>
    </row>
    <row r="964" spans="2:3" ht="15.75" customHeight="1" x14ac:dyDescent="0.25">
      <c r="B964" s="1"/>
      <c r="C964" s="1"/>
    </row>
    <row r="965" spans="2:3" ht="15.75" customHeight="1" x14ac:dyDescent="0.25">
      <c r="B965" s="1"/>
      <c r="C965" s="1"/>
    </row>
    <row r="966" spans="2:3" ht="15.75" customHeight="1" x14ac:dyDescent="0.25">
      <c r="B966" s="1"/>
      <c r="C966" s="1"/>
    </row>
    <row r="967" spans="2:3" ht="15.75" customHeight="1" x14ac:dyDescent="0.25">
      <c r="B967" s="1"/>
      <c r="C967" s="1"/>
    </row>
    <row r="968" spans="2:3" ht="15.75" customHeight="1" x14ac:dyDescent="0.25">
      <c r="B968" s="1"/>
      <c r="C968" s="1"/>
    </row>
    <row r="969" spans="2:3" ht="15.75" customHeight="1" x14ac:dyDescent="0.25">
      <c r="B969" s="1"/>
      <c r="C969" s="1"/>
    </row>
    <row r="970" spans="2:3" ht="15.75" customHeight="1" x14ac:dyDescent="0.25">
      <c r="B970" s="1"/>
      <c r="C970" s="1"/>
    </row>
    <row r="971" spans="2:3" ht="15.75" customHeight="1" x14ac:dyDescent="0.25">
      <c r="B971" s="1"/>
      <c r="C971" s="1"/>
    </row>
    <row r="972" spans="2:3" ht="15.75" customHeight="1" x14ac:dyDescent="0.25">
      <c r="B972" s="1"/>
      <c r="C972" s="1"/>
    </row>
    <row r="973" spans="2:3" ht="15.75" customHeight="1" x14ac:dyDescent="0.25">
      <c r="B973" s="1"/>
      <c r="C973" s="1"/>
    </row>
    <row r="974" spans="2:3" ht="15.75" customHeight="1" x14ac:dyDescent="0.25">
      <c r="B974" s="1"/>
      <c r="C974" s="1"/>
    </row>
    <row r="975" spans="2:3" ht="15.75" customHeight="1" x14ac:dyDescent="0.25">
      <c r="B975" s="1"/>
      <c r="C975" s="1"/>
    </row>
    <row r="976" spans="2:3" ht="15.75" customHeight="1" x14ac:dyDescent="0.25">
      <c r="B976" s="1"/>
      <c r="C976" s="1"/>
    </row>
    <row r="977" spans="2:3" ht="15.75" customHeight="1" x14ac:dyDescent="0.25">
      <c r="B977" s="1"/>
      <c r="C977" s="1"/>
    </row>
    <row r="978" spans="2:3" ht="15.75" customHeight="1" x14ac:dyDescent="0.25">
      <c r="B978" s="1"/>
      <c r="C978" s="1"/>
    </row>
    <row r="979" spans="2:3" ht="15.75" customHeight="1" x14ac:dyDescent="0.25">
      <c r="B979" s="1"/>
      <c r="C979" s="1"/>
    </row>
    <row r="980" spans="2:3" ht="15.75" customHeight="1" x14ac:dyDescent="0.25">
      <c r="B980" s="1"/>
      <c r="C980" s="1"/>
    </row>
    <row r="981" spans="2:3" ht="15.75" customHeight="1" x14ac:dyDescent="0.25">
      <c r="B981" s="1"/>
      <c r="C981" s="1"/>
    </row>
    <row r="982" spans="2:3" ht="15.75" customHeight="1" x14ac:dyDescent="0.25">
      <c r="B982" s="1"/>
      <c r="C982" s="1"/>
    </row>
    <row r="983" spans="2:3" ht="15.75" customHeight="1" x14ac:dyDescent="0.25">
      <c r="B983" s="1"/>
      <c r="C983" s="1"/>
    </row>
    <row r="984" spans="2:3" ht="15.75" customHeight="1" x14ac:dyDescent="0.25">
      <c r="B984" s="1"/>
      <c r="C984" s="1"/>
    </row>
    <row r="985" spans="2:3" ht="15.75" customHeight="1" x14ac:dyDescent="0.25">
      <c r="B985" s="1"/>
      <c r="C985" s="1"/>
    </row>
    <row r="986" spans="2:3" ht="15.75" customHeight="1" x14ac:dyDescent="0.25">
      <c r="B986" s="1"/>
      <c r="C986" s="1"/>
    </row>
    <row r="987" spans="2:3" ht="15.75" customHeight="1" x14ac:dyDescent="0.25">
      <c r="B987" s="1"/>
      <c r="C987" s="1"/>
    </row>
    <row r="988" spans="2:3" ht="15.75" customHeight="1" x14ac:dyDescent="0.25">
      <c r="B988" s="1"/>
      <c r="C988" s="1"/>
    </row>
    <row r="989" spans="2:3" ht="15.75" customHeight="1" x14ac:dyDescent="0.25">
      <c r="B989" s="1"/>
      <c r="C989" s="1"/>
    </row>
    <row r="990" spans="2:3" ht="15.75" customHeight="1" x14ac:dyDescent="0.25">
      <c r="B990" s="1"/>
      <c r="C990" s="1"/>
    </row>
    <row r="991" spans="2:3" ht="15.75" customHeight="1" x14ac:dyDescent="0.25">
      <c r="B991" s="1"/>
      <c r="C991" s="1"/>
    </row>
    <row r="992" spans="2:3" ht="15.75" customHeight="1" x14ac:dyDescent="0.25">
      <c r="B992" s="1"/>
      <c r="C992" s="1"/>
    </row>
    <row r="993" spans="2:3" ht="15.75" customHeight="1" x14ac:dyDescent="0.25">
      <c r="B993" s="1"/>
      <c r="C993" s="1"/>
    </row>
    <row r="994" spans="2:3" ht="15.75" customHeight="1" x14ac:dyDescent="0.25">
      <c r="B994" s="1"/>
      <c r="C994" s="1"/>
    </row>
    <row r="995" spans="2:3" ht="15.75" customHeight="1" x14ac:dyDescent="0.25">
      <c r="B995" s="1"/>
      <c r="C995" s="1"/>
    </row>
    <row r="996" spans="2:3" ht="15.75" customHeight="1" x14ac:dyDescent="0.25">
      <c r="B996" s="1"/>
      <c r="C996" s="1"/>
    </row>
    <row r="997" spans="2:3" ht="15.75" customHeight="1" x14ac:dyDescent="0.25">
      <c r="B997" s="1"/>
      <c r="C997" s="1"/>
    </row>
    <row r="998" spans="2:3" ht="15.75" customHeight="1" x14ac:dyDescent="0.25">
      <c r="B998" s="1"/>
      <c r="C998" s="1"/>
    </row>
    <row r="999" spans="2:3" ht="15.75" customHeight="1" x14ac:dyDescent="0.25">
      <c r="B999" s="1"/>
      <c r="C999" s="1"/>
    </row>
    <row r="1000" spans="2:3" ht="15.75" customHeight="1" x14ac:dyDescent="0.25">
      <c r="B1000" s="1"/>
      <c r="C1000" s="1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0AD2-5788-4A12-80B4-5D8DC1814DF2}">
  <dimension ref="A3:J36"/>
  <sheetViews>
    <sheetView workbookViewId="0">
      <selection activeCell="F4" sqref="F4:J8"/>
    </sheetView>
  </sheetViews>
  <sheetFormatPr defaultRowHeight="15" x14ac:dyDescent="0.25"/>
  <cols>
    <col min="2" max="2" width="32.85546875" customWidth="1"/>
    <col min="3" max="3" width="33.85546875" customWidth="1"/>
    <col min="4" max="4" width="20" customWidth="1"/>
    <col min="5" max="5" width="18.85546875" customWidth="1"/>
    <col min="6" max="6" width="24.5703125" customWidth="1"/>
    <col min="7" max="7" width="12.5703125" customWidth="1"/>
    <col min="8" max="8" width="23.5703125" bestFit="1" customWidth="1"/>
    <col min="9" max="10" width="12" bestFit="1" customWidth="1"/>
    <col min="11" max="12" width="15.42578125" bestFit="1" customWidth="1"/>
    <col min="13" max="19" width="23.5703125" bestFit="1" customWidth="1"/>
    <col min="20" max="20" width="17" bestFit="1" customWidth="1"/>
    <col min="21" max="21" width="16.42578125" bestFit="1" customWidth="1"/>
    <col min="22" max="22" width="20.42578125" bestFit="1" customWidth="1"/>
    <col min="23" max="23" width="23.5703125" bestFit="1" customWidth="1"/>
    <col min="24" max="24" width="17" bestFit="1" customWidth="1"/>
    <col min="25" max="25" width="16.42578125" bestFit="1" customWidth="1"/>
    <col min="26" max="26" width="18" bestFit="1" customWidth="1"/>
    <col min="27" max="27" width="20.42578125" bestFit="1" customWidth="1"/>
  </cols>
  <sheetData>
    <row r="3" spans="1:10" x14ac:dyDescent="0.25">
      <c r="B3" t="s">
        <v>179</v>
      </c>
    </row>
    <row r="4" spans="1:10" x14ac:dyDescent="0.25">
      <c r="A4" t="s">
        <v>180</v>
      </c>
      <c r="B4" t="s">
        <v>183</v>
      </c>
      <c r="C4" s="5">
        <v>13342.126506024097</v>
      </c>
      <c r="D4" t="s">
        <v>184</v>
      </c>
      <c r="F4" s="34" t="s">
        <v>225</v>
      </c>
      <c r="G4" s="35" t="s">
        <v>180</v>
      </c>
      <c r="H4" s="35" t="s">
        <v>181</v>
      </c>
      <c r="I4" s="35" t="s">
        <v>182</v>
      </c>
      <c r="J4" s="34" t="s">
        <v>219</v>
      </c>
    </row>
    <row r="5" spans="1:10" x14ac:dyDescent="0.25">
      <c r="A5" t="s">
        <v>181</v>
      </c>
      <c r="B5" t="s">
        <v>185</v>
      </c>
      <c r="C5" s="5">
        <v>327009534.40361446</v>
      </c>
      <c r="D5" t="s">
        <v>187</v>
      </c>
      <c r="F5" s="27" t="s">
        <v>191</v>
      </c>
      <c r="G5" s="9">
        <f>C4</f>
        <v>13342.126506024097</v>
      </c>
      <c r="H5" s="9">
        <f>C4</f>
        <v>13342.126506024097</v>
      </c>
      <c r="I5" s="14">
        <f>C6</f>
        <v>5.8448399359778393E-2</v>
      </c>
      <c r="J5" s="11">
        <f>C9</f>
        <v>0.94155160064022159</v>
      </c>
    </row>
    <row r="6" spans="1:10" ht="18.75" x14ac:dyDescent="0.3">
      <c r="A6" t="s">
        <v>182</v>
      </c>
      <c r="B6" t="s">
        <v>186</v>
      </c>
      <c r="C6" s="31">
        <f>'Naive Approach '!K9</f>
        <v>5.8448399359778393E-2</v>
      </c>
      <c r="D6" t="s">
        <v>188</v>
      </c>
      <c r="F6" s="27" t="s">
        <v>199</v>
      </c>
      <c r="G6" s="9">
        <f>C13</f>
        <v>11269.223577235767</v>
      </c>
      <c r="H6" s="9">
        <f>C14</f>
        <v>214576194.57181573</v>
      </c>
      <c r="I6" s="14">
        <f>C15</f>
        <v>4.9753848200920388E-2</v>
      </c>
      <c r="J6" s="11">
        <f>C18</f>
        <v>0.95024615179907956</v>
      </c>
    </row>
    <row r="7" spans="1:10" ht="18.75" x14ac:dyDescent="0.3">
      <c r="C7" s="26"/>
      <c r="F7" s="27" t="s">
        <v>198</v>
      </c>
      <c r="G7" s="9">
        <f>C22</f>
        <v>11883.2715810389</v>
      </c>
      <c r="H7" s="9">
        <f>C23</f>
        <v>251393653.89078945</v>
      </c>
      <c r="I7" s="14">
        <f>C24</f>
        <v>5.2176869848871946E-2</v>
      </c>
      <c r="J7" s="11">
        <f>C27</f>
        <v>0.94782313015112807</v>
      </c>
    </row>
    <row r="8" spans="1:10" ht="18.75" x14ac:dyDescent="0.3">
      <c r="B8" t="s">
        <v>190</v>
      </c>
      <c r="C8" s="26"/>
      <c r="F8" s="27" t="s">
        <v>197</v>
      </c>
      <c r="G8" s="9">
        <f>C31</f>
        <v>16104.46535741116</v>
      </c>
      <c r="H8" s="9">
        <f>C32</f>
        <v>377304129.29495525</v>
      </c>
      <c r="I8" s="14">
        <f>C33</f>
        <v>6.093619285494218E-2</v>
      </c>
      <c r="J8" s="11">
        <f>C36</f>
        <v>0.9291673107643712</v>
      </c>
    </row>
    <row r="9" spans="1:10" ht="18.75" x14ac:dyDescent="0.3">
      <c r="B9" s="27" t="s">
        <v>191</v>
      </c>
      <c r="C9" s="25">
        <v>0.94155160064022159</v>
      </c>
    </row>
    <row r="12" spans="1:10" x14ac:dyDescent="0.25">
      <c r="B12" t="s">
        <v>179</v>
      </c>
    </row>
    <row r="13" spans="1:10" x14ac:dyDescent="0.25">
      <c r="B13" t="s">
        <v>183</v>
      </c>
      <c r="C13" s="5">
        <v>11269.223577235767</v>
      </c>
      <c r="D13" t="s">
        <v>184</v>
      </c>
    </row>
    <row r="14" spans="1:10" x14ac:dyDescent="0.25">
      <c r="B14" t="s">
        <v>185</v>
      </c>
      <c r="C14" s="5">
        <v>214576194.57181573</v>
      </c>
      <c r="D14" t="s">
        <v>187</v>
      </c>
      <c r="H14" s="32" t="s">
        <v>222</v>
      </c>
      <c r="I14" t="s">
        <v>221</v>
      </c>
    </row>
    <row r="15" spans="1:10" ht="18.75" x14ac:dyDescent="0.3">
      <c r="B15" t="s">
        <v>186</v>
      </c>
      <c r="C15" s="31">
        <f>'Moving Average'!L11</f>
        <v>4.9753848200920388E-2</v>
      </c>
      <c r="D15" t="s">
        <v>188</v>
      </c>
      <c r="H15" s="33" t="s">
        <v>198</v>
      </c>
      <c r="I15">
        <v>11883.2715810389</v>
      </c>
    </row>
    <row r="16" spans="1:10" ht="18.75" x14ac:dyDescent="0.3">
      <c r="C16" s="25"/>
      <c r="H16" s="33" t="s">
        <v>199</v>
      </c>
      <c r="I16">
        <v>11269.223577235767</v>
      </c>
    </row>
    <row r="17" spans="2:9" ht="18.75" x14ac:dyDescent="0.3">
      <c r="B17" t="s">
        <v>190</v>
      </c>
      <c r="C17" s="25"/>
      <c r="H17" s="33" t="s">
        <v>191</v>
      </c>
      <c r="I17">
        <v>13342.126506024097</v>
      </c>
    </row>
    <row r="18" spans="2:9" ht="18.75" x14ac:dyDescent="0.3">
      <c r="B18" s="27" t="s">
        <v>199</v>
      </c>
      <c r="C18" s="25">
        <v>0.95024615179907956</v>
      </c>
      <c r="H18" s="33" t="s">
        <v>197</v>
      </c>
      <c r="I18">
        <v>16104.46535741116</v>
      </c>
    </row>
    <row r="19" spans="2:9" x14ac:dyDescent="0.25">
      <c r="H19" s="33" t="s">
        <v>220</v>
      </c>
      <c r="I19">
        <v>52599.087021709922</v>
      </c>
    </row>
    <row r="21" spans="2:9" x14ac:dyDescent="0.25">
      <c r="B21" t="s">
        <v>179</v>
      </c>
    </row>
    <row r="22" spans="2:9" x14ac:dyDescent="0.25">
      <c r="B22" t="s">
        <v>183</v>
      </c>
      <c r="C22" s="5">
        <v>11883.2715810389</v>
      </c>
      <c r="D22" t="s">
        <v>184</v>
      </c>
    </row>
    <row r="23" spans="2:9" x14ac:dyDescent="0.25">
      <c r="B23" t="s">
        <v>185</v>
      </c>
      <c r="C23" s="5">
        <v>251393653.89078945</v>
      </c>
      <c r="D23" t="s">
        <v>187</v>
      </c>
    </row>
    <row r="24" spans="2:9" ht="18.75" x14ac:dyDescent="0.3">
      <c r="B24" t="s">
        <v>186</v>
      </c>
      <c r="C24" s="31">
        <f>'Exponential Smoothing Approach'!L9</f>
        <v>5.2176869848871946E-2</v>
      </c>
      <c r="D24" t="s">
        <v>188</v>
      </c>
    </row>
    <row r="25" spans="2:9" ht="18.75" x14ac:dyDescent="0.3">
      <c r="C25" s="26"/>
    </row>
    <row r="26" spans="2:9" ht="18.75" x14ac:dyDescent="0.3">
      <c r="B26" t="s">
        <v>190</v>
      </c>
      <c r="C26" s="26"/>
    </row>
    <row r="27" spans="2:9" ht="18.75" x14ac:dyDescent="0.3">
      <c r="B27" s="27" t="s">
        <v>198</v>
      </c>
      <c r="C27" s="25">
        <v>0.94782313015112807</v>
      </c>
    </row>
    <row r="30" spans="2:9" x14ac:dyDescent="0.25">
      <c r="B30" t="s">
        <v>179</v>
      </c>
    </row>
    <row r="31" spans="2:9" x14ac:dyDescent="0.25">
      <c r="B31" t="s">
        <v>183</v>
      </c>
      <c r="C31" s="5">
        <v>16104.46535741116</v>
      </c>
      <c r="D31" t="s">
        <v>184</v>
      </c>
    </row>
    <row r="32" spans="2:9" x14ac:dyDescent="0.25">
      <c r="B32" t="s">
        <v>185</v>
      </c>
      <c r="C32" s="5">
        <v>377304129.29495525</v>
      </c>
      <c r="D32" t="s">
        <v>187</v>
      </c>
    </row>
    <row r="33" spans="2:4" ht="18.75" x14ac:dyDescent="0.3">
      <c r="B33" t="s">
        <v>186</v>
      </c>
      <c r="C33" s="31">
        <f>'Simple Linear Regression'!O8</f>
        <v>6.093619285494218E-2</v>
      </c>
      <c r="D33" t="s">
        <v>188</v>
      </c>
    </row>
    <row r="34" spans="2:4" ht="18.75" x14ac:dyDescent="0.3">
      <c r="C34" s="26"/>
    </row>
    <row r="35" spans="2:4" ht="18.75" x14ac:dyDescent="0.3">
      <c r="B35" t="s">
        <v>190</v>
      </c>
      <c r="C35" s="26"/>
    </row>
    <row r="36" spans="2:4" ht="18.75" x14ac:dyDescent="0.3">
      <c r="B36" s="27" t="s">
        <v>197</v>
      </c>
      <c r="C36" s="25">
        <v>0.9291673107643712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CFB6-0526-4D5D-A02B-01C618A0964A}">
  <dimension ref="A1:H209"/>
  <sheetViews>
    <sheetView workbookViewId="0"/>
  </sheetViews>
  <sheetFormatPr defaultRowHeight="15" x14ac:dyDescent="0.25"/>
  <cols>
    <col min="1" max="1" width="9.7109375" customWidth="1"/>
    <col min="2" max="2" width="43.42578125" customWidth="1"/>
    <col min="3" max="3" width="52.28515625" customWidth="1"/>
    <col min="4" max="4" width="67" customWidth="1"/>
    <col min="5" max="5" width="67.140625" customWidth="1"/>
    <col min="7" max="7" width="10.140625" customWidth="1"/>
    <col min="8" max="8" width="8.28515625" customWidth="1"/>
  </cols>
  <sheetData>
    <row r="1" spans="1:8" x14ac:dyDescent="0.25">
      <c r="A1" t="s">
        <v>194</v>
      </c>
      <c r="B1" t="s">
        <v>1</v>
      </c>
      <c r="C1" t="s">
        <v>201</v>
      </c>
      <c r="D1" t="s">
        <v>202</v>
      </c>
      <c r="E1" t="s">
        <v>203</v>
      </c>
      <c r="G1" t="s">
        <v>204</v>
      </c>
      <c r="H1" t="s">
        <v>205</v>
      </c>
    </row>
    <row r="2" spans="1:8" x14ac:dyDescent="0.25">
      <c r="A2">
        <v>1</v>
      </c>
      <c r="B2" s="9">
        <v>317275</v>
      </c>
      <c r="G2" t="s">
        <v>206</v>
      </c>
      <c r="H2" s="28">
        <f>_xlfn.FORECAST.ETS.STAT($B$2:$B$168,$A$2:$A$168,1,1,1)</f>
        <v>0.501</v>
      </c>
    </row>
    <row r="3" spans="1:8" x14ac:dyDescent="0.25">
      <c r="A3">
        <v>2</v>
      </c>
      <c r="B3" s="9">
        <v>262339</v>
      </c>
      <c r="G3" t="s">
        <v>207</v>
      </c>
      <c r="H3" s="28">
        <f>_xlfn.FORECAST.ETS.STAT($B$2:$B$168,$A$2:$A$168,2,1,1)</f>
        <v>1E-3</v>
      </c>
    </row>
    <row r="4" spans="1:8" x14ac:dyDescent="0.25">
      <c r="A4">
        <v>3</v>
      </c>
      <c r="B4" s="9">
        <v>303897</v>
      </c>
      <c r="G4" t="s">
        <v>208</v>
      </c>
      <c r="H4" s="28">
        <f>_xlfn.FORECAST.ETS.STAT($B$2:$B$168,$A$2:$A$168,3,1,1)</f>
        <v>1E-3</v>
      </c>
    </row>
    <row r="5" spans="1:8" x14ac:dyDescent="0.25">
      <c r="A5">
        <v>4</v>
      </c>
      <c r="B5" s="9">
        <v>285934</v>
      </c>
      <c r="G5" t="s">
        <v>209</v>
      </c>
      <c r="H5" s="28">
        <f>_xlfn.FORECAST.ETS.STAT($B$2:$B$168,$A$2:$A$168,4,1,1)</f>
        <v>0.73947187933321301</v>
      </c>
    </row>
    <row r="6" spans="1:8" x14ac:dyDescent="0.25">
      <c r="A6">
        <v>5</v>
      </c>
      <c r="B6" s="9">
        <v>281147</v>
      </c>
      <c r="G6" t="s">
        <v>210</v>
      </c>
      <c r="H6" s="28">
        <f>_xlfn.FORECAST.ETS.STAT($B$2:$B$168,$A$2:$A$168,5,1,1)</f>
        <v>5.6474112622354099E-2</v>
      </c>
    </row>
    <row r="7" spans="1:8" x14ac:dyDescent="0.25">
      <c r="A7">
        <v>6</v>
      </c>
      <c r="B7" s="9">
        <v>284093</v>
      </c>
      <c r="G7" t="s">
        <v>211</v>
      </c>
      <c r="H7" s="28">
        <f>_xlfn.FORECAST.ETS.STAT($B$2:$B$168,$A$2:$A$168,6,1,1)</f>
        <v>10429.993163249143</v>
      </c>
    </row>
    <row r="8" spans="1:8" x14ac:dyDescent="0.25">
      <c r="A8">
        <v>7</v>
      </c>
      <c r="B8" s="9">
        <v>287569</v>
      </c>
      <c r="G8" t="s">
        <v>212</v>
      </c>
      <c r="H8" s="28">
        <f>_xlfn.FORECAST.ETS.STAT($B$2:$B$168,$A$2:$A$168,7,1,1)</f>
        <v>12568.561375627705</v>
      </c>
    </row>
    <row r="9" spans="1:8" x14ac:dyDescent="0.25">
      <c r="A9">
        <v>8</v>
      </c>
      <c r="B9" s="9">
        <v>279111</v>
      </c>
    </row>
    <row r="10" spans="1:8" x14ac:dyDescent="0.25">
      <c r="A10">
        <v>9</v>
      </c>
      <c r="B10" s="9">
        <v>289561</v>
      </c>
    </row>
    <row r="11" spans="1:8" x14ac:dyDescent="0.25">
      <c r="A11">
        <v>10</v>
      </c>
      <c r="B11" s="9">
        <v>272678</v>
      </c>
    </row>
    <row r="12" spans="1:8" x14ac:dyDescent="0.25">
      <c r="A12">
        <v>11</v>
      </c>
      <c r="B12" s="9">
        <v>273248</v>
      </c>
    </row>
    <row r="13" spans="1:8" x14ac:dyDescent="0.25">
      <c r="A13">
        <v>12</v>
      </c>
      <c r="B13" s="9">
        <v>265615</v>
      </c>
    </row>
    <row r="14" spans="1:8" x14ac:dyDescent="0.25">
      <c r="A14">
        <v>13</v>
      </c>
      <c r="B14" s="9">
        <v>274568</v>
      </c>
    </row>
    <row r="15" spans="1:8" x14ac:dyDescent="0.25">
      <c r="A15">
        <v>14</v>
      </c>
      <c r="B15" s="9">
        <v>253150</v>
      </c>
    </row>
    <row r="16" spans="1:8" x14ac:dyDescent="0.25">
      <c r="A16">
        <v>15</v>
      </c>
      <c r="B16" s="9">
        <v>299033</v>
      </c>
    </row>
    <row r="17" spans="1:2" x14ac:dyDescent="0.25">
      <c r="A17">
        <v>16</v>
      </c>
      <c r="B17" s="9">
        <v>302836</v>
      </c>
    </row>
    <row r="18" spans="1:2" x14ac:dyDescent="0.25">
      <c r="A18">
        <v>17</v>
      </c>
      <c r="B18" s="9">
        <v>310396</v>
      </c>
    </row>
    <row r="19" spans="1:2" x14ac:dyDescent="0.25">
      <c r="A19">
        <v>18</v>
      </c>
      <c r="B19" s="9">
        <v>310153</v>
      </c>
    </row>
    <row r="20" spans="1:2" x14ac:dyDescent="0.25">
      <c r="A20">
        <v>19</v>
      </c>
      <c r="B20" s="9">
        <v>318991</v>
      </c>
    </row>
    <row r="21" spans="1:2" x14ac:dyDescent="0.25">
      <c r="A21">
        <v>20</v>
      </c>
      <c r="B21" s="9">
        <v>309053</v>
      </c>
    </row>
    <row r="22" spans="1:2" x14ac:dyDescent="0.25">
      <c r="A22">
        <v>21</v>
      </c>
      <c r="B22" s="9">
        <v>284192</v>
      </c>
    </row>
    <row r="23" spans="1:2" x14ac:dyDescent="0.25">
      <c r="A23">
        <v>22</v>
      </c>
      <c r="B23" s="9">
        <v>272415</v>
      </c>
    </row>
    <row r="24" spans="1:2" x14ac:dyDescent="0.25">
      <c r="A24">
        <v>23</v>
      </c>
      <c r="B24" s="9">
        <v>271185</v>
      </c>
    </row>
    <row r="25" spans="1:2" x14ac:dyDescent="0.25">
      <c r="A25">
        <v>24</v>
      </c>
      <c r="B25" s="9">
        <v>279096</v>
      </c>
    </row>
    <row r="26" spans="1:2" x14ac:dyDescent="0.25">
      <c r="A26">
        <v>25</v>
      </c>
      <c r="B26" s="9">
        <v>296158</v>
      </c>
    </row>
    <row r="27" spans="1:2" x14ac:dyDescent="0.25">
      <c r="A27">
        <v>26</v>
      </c>
      <c r="B27" s="9">
        <v>235122</v>
      </c>
    </row>
    <row r="28" spans="1:2" x14ac:dyDescent="0.25">
      <c r="A28">
        <v>27</v>
      </c>
      <c r="B28" s="9">
        <v>292010</v>
      </c>
    </row>
    <row r="29" spans="1:2" x14ac:dyDescent="0.25">
      <c r="A29">
        <v>28</v>
      </c>
      <c r="B29" s="9">
        <v>265822</v>
      </c>
    </row>
    <row r="30" spans="1:2" x14ac:dyDescent="0.25">
      <c r="A30">
        <v>29</v>
      </c>
      <c r="B30" s="9">
        <v>289106</v>
      </c>
    </row>
    <row r="31" spans="1:2" x14ac:dyDescent="0.25">
      <c r="A31">
        <v>30</v>
      </c>
      <c r="B31" s="9">
        <v>285572</v>
      </c>
    </row>
    <row r="32" spans="1:2" x14ac:dyDescent="0.25">
      <c r="A32">
        <v>31</v>
      </c>
      <c r="B32" s="9">
        <v>295338</v>
      </c>
    </row>
    <row r="33" spans="1:2" x14ac:dyDescent="0.25">
      <c r="A33">
        <v>32</v>
      </c>
      <c r="B33" s="9">
        <v>287633</v>
      </c>
    </row>
    <row r="34" spans="1:2" x14ac:dyDescent="0.25">
      <c r="A34">
        <v>33</v>
      </c>
      <c r="B34" s="9">
        <v>273698</v>
      </c>
    </row>
    <row r="35" spans="1:2" x14ac:dyDescent="0.25">
      <c r="A35">
        <v>34</v>
      </c>
      <c r="B35" s="9">
        <v>284594</v>
      </c>
    </row>
    <row r="36" spans="1:2" x14ac:dyDescent="0.25">
      <c r="A36">
        <v>35</v>
      </c>
      <c r="B36" s="9">
        <v>268189</v>
      </c>
    </row>
    <row r="37" spans="1:2" x14ac:dyDescent="0.25">
      <c r="A37">
        <v>36</v>
      </c>
      <c r="B37" s="9">
        <v>279359</v>
      </c>
    </row>
    <row r="38" spans="1:2" x14ac:dyDescent="0.25">
      <c r="A38">
        <v>37</v>
      </c>
      <c r="B38" s="9">
        <v>257536</v>
      </c>
    </row>
    <row r="39" spans="1:2" x14ac:dyDescent="0.25">
      <c r="A39">
        <v>38</v>
      </c>
      <c r="B39" s="9">
        <v>242560</v>
      </c>
    </row>
    <row r="40" spans="1:2" x14ac:dyDescent="0.25">
      <c r="A40">
        <v>39</v>
      </c>
      <c r="B40" s="9">
        <v>271697</v>
      </c>
    </row>
    <row r="41" spans="1:2" x14ac:dyDescent="0.25">
      <c r="A41">
        <v>40</v>
      </c>
      <c r="B41" s="9">
        <v>258417</v>
      </c>
    </row>
    <row r="42" spans="1:2" x14ac:dyDescent="0.25">
      <c r="A42">
        <v>41</v>
      </c>
      <c r="B42" s="9">
        <v>272766</v>
      </c>
    </row>
    <row r="43" spans="1:2" x14ac:dyDescent="0.25">
      <c r="A43">
        <v>42</v>
      </c>
      <c r="B43" s="9">
        <v>270684</v>
      </c>
    </row>
    <row r="44" spans="1:2" x14ac:dyDescent="0.25">
      <c r="A44">
        <v>43</v>
      </c>
      <c r="B44" s="9">
        <v>266782</v>
      </c>
    </row>
    <row r="45" spans="1:2" x14ac:dyDescent="0.25">
      <c r="A45">
        <v>44</v>
      </c>
      <c r="B45" s="9">
        <v>263945</v>
      </c>
    </row>
    <row r="46" spans="1:2" x14ac:dyDescent="0.25">
      <c r="A46">
        <v>45</v>
      </c>
      <c r="B46" s="9">
        <v>250160</v>
      </c>
    </row>
    <row r="47" spans="1:2" x14ac:dyDescent="0.25">
      <c r="A47">
        <v>46</v>
      </c>
      <c r="B47" s="9">
        <v>250303</v>
      </c>
    </row>
    <row r="48" spans="1:2" x14ac:dyDescent="0.25">
      <c r="A48">
        <v>47</v>
      </c>
      <c r="B48" s="9">
        <v>244987</v>
      </c>
    </row>
    <row r="49" spans="1:2" x14ac:dyDescent="0.25">
      <c r="A49">
        <v>48</v>
      </c>
      <c r="B49" s="9">
        <v>235120</v>
      </c>
    </row>
    <row r="50" spans="1:2" x14ac:dyDescent="0.25">
      <c r="A50">
        <v>49</v>
      </c>
      <c r="B50" s="9">
        <v>245715</v>
      </c>
    </row>
    <row r="51" spans="1:2" x14ac:dyDescent="0.25">
      <c r="A51">
        <v>50</v>
      </c>
      <c r="B51" s="9">
        <v>203162</v>
      </c>
    </row>
    <row r="52" spans="1:2" x14ac:dyDescent="0.25">
      <c r="A52">
        <v>51</v>
      </c>
      <c r="B52" s="9">
        <v>231414</v>
      </c>
    </row>
    <row r="53" spans="1:2" x14ac:dyDescent="0.25">
      <c r="A53">
        <v>52</v>
      </c>
      <c r="B53" s="9">
        <v>231621</v>
      </c>
    </row>
    <row r="54" spans="1:2" x14ac:dyDescent="0.25">
      <c r="A54">
        <v>53</v>
      </c>
      <c r="B54" s="9">
        <v>238809</v>
      </c>
    </row>
    <row r="55" spans="1:2" x14ac:dyDescent="0.25">
      <c r="A55">
        <v>54</v>
      </c>
      <c r="B55" s="9">
        <v>231912</v>
      </c>
    </row>
    <row r="56" spans="1:2" x14ac:dyDescent="0.25">
      <c r="A56">
        <v>55</v>
      </c>
      <c r="B56" s="9">
        <v>245724</v>
      </c>
    </row>
    <row r="57" spans="1:2" x14ac:dyDescent="0.25">
      <c r="A57">
        <v>56</v>
      </c>
      <c r="B57" s="9">
        <v>251079</v>
      </c>
    </row>
    <row r="58" spans="1:2" x14ac:dyDescent="0.25">
      <c r="A58">
        <v>57</v>
      </c>
      <c r="B58" s="9">
        <v>237699</v>
      </c>
    </row>
    <row r="59" spans="1:2" x14ac:dyDescent="0.25">
      <c r="A59">
        <v>58</v>
      </c>
      <c r="B59" s="9">
        <v>230822</v>
      </c>
    </row>
    <row r="60" spans="1:2" x14ac:dyDescent="0.25">
      <c r="A60">
        <v>59</v>
      </c>
      <c r="B60" s="9">
        <v>222248</v>
      </c>
    </row>
    <row r="61" spans="1:2" x14ac:dyDescent="0.25">
      <c r="A61">
        <v>60</v>
      </c>
      <c r="B61" s="9">
        <v>240519</v>
      </c>
    </row>
    <row r="62" spans="1:2" x14ac:dyDescent="0.25">
      <c r="A62">
        <v>61</v>
      </c>
      <c r="B62" s="9">
        <v>234969</v>
      </c>
    </row>
    <row r="63" spans="1:2" x14ac:dyDescent="0.25">
      <c r="A63">
        <v>62</v>
      </c>
      <c r="B63" s="9">
        <v>201572</v>
      </c>
    </row>
    <row r="64" spans="1:2" x14ac:dyDescent="0.25">
      <c r="A64">
        <v>63</v>
      </c>
      <c r="B64" s="9">
        <v>225487</v>
      </c>
    </row>
    <row r="65" spans="1:2" x14ac:dyDescent="0.25">
      <c r="A65">
        <v>64</v>
      </c>
      <c r="B65" s="9">
        <v>226639</v>
      </c>
    </row>
    <row r="66" spans="1:2" x14ac:dyDescent="0.25">
      <c r="A66">
        <v>65</v>
      </c>
      <c r="B66" s="9">
        <v>222177</v>
      </c>
    </row>
    <row r="67" spans="1:2" x14ac:dyDescent="0.25">
      <c r="A67">
        <v>66</v>
      </c>
      <c r="B67" s="9">
        <v>212025</v>
      </c>
    </row>
    <row r="68" spans="1:2" x14ac:dyDescent="0.25">
      <c r="A68">
        <v>67</v>
      </c>
      <c r="B68" s="9">
        <v>236534</v>
      </c>
    </row>
    <row r="69" spans="1:2" x14ac:dyDescent="0.25">
      <c r="A69">
        <v>68</v>
      </c>
      <c r="B69" s="9">
        <v>231649</v>
      </c>
    </row>
    <row r="70" spans="1:2" x14ac:dyDescent="0.25">
      <c r="A70">
        <v>69</v>
      </c>
      <c r="B70" s="9">
        <v>224851</v>
      </c>
    </row>
    <row r="71" spans="1:2" x14ac:dyDescent="0.25">
      <c r="A71">
        <v>70</v>
      </c>
      <c r="B71" s="9">
        <v>221600</v>
      </c>
    </row>
    <row r="72" spans="1:2" x14ac:dyDescent="0.25">
      <c r="A72">
        <v>71</v>
      </c>
      <c r="B72" s="9">
        <v>218845</v>
      </c>
    </row>
    <row r="73" spans="1:2" x14ac:dyDescent="0.25">
      <c r="A73">
        <v>72</v>
      </c>
      <c r="B73" s="9">
        <v>223978</v>
      </c>
    </row>
    <row r="74" spans="1:2" x14ac:dyDescent="0.25">
      <c r="A74">
        <v>73</v>
      </c>
      <c r="B74" s="9">
        <v>222315</v>
      </c>
    </row>
    <row r="75" spans="1:2" x14ac:dyDescent="0.25">
      <c r="A75">
        <v>74</v>
      </c>
      <c r="B75" s="9">
        <v>198807</v>
      </c>
    </row>
    <row r="76" spans="1:2" x14ac:dyDescent="0.25">
      <c r="A76">
        <v>75</v>
      </c>
      <c r="B76" s="9">
        <v>235360</v>
      </c>
    </row>
    <row r="77" spans="1:2" x14ac:dyDescent="0.25">
      <c r="A77">
        <v>76</v>
      </c>
      <c r="B77" s="9">
        <v>216229</v>
      </c>
    </row>
    <row r="78" spans="1:2" x14ac:dyDescent="0.25">
      <c r="A78">
        <v>77</v>
      </c>
      <c r="B78" s="9">
        <v>224604</v>
      </c>
    </row>
    <row r="79" spans="1:2" x14ac:dyDescent="0.25">
      <c r="A79">
        <v>78</v>
      </c>
      <c r="B79" s="9">
        <v>219618</v>
      </c>
    </row>
    <row r="80" spans="1:2" x14ac:dyDescent="0.25">
      <c r="A80">
        <v>79</v>
      </c>
      <c r="B80" s="9">
        <v>228160</v>
      </c>
    </row>
    <row r="81" spans="1:2" x14ac:dyDescent="0.25">
      <c r="A81">
        <v>80</v>
      </c>
      <c r="B81" s="9">
        <v>239212</v>
      </c>
    </row>
    <row r="82" spans="1:2" x14ac:dyDescent="0.25">
      <c r="A82">
        <v>81</v>
      </c>
      <c r="B82" s="9">
        <v>216838</v>
      </c>
    </row>
    <row r="83" spans="1:2" x14ac:dyDescent="0.25">
      <c r="A83">
        <v>82</v>
      </c>
      <c r="B83" s="9">
        <v>220171</v>
      </c>
    </row>
    <row r="84" spans="1:2" x14ac:dyDescent="0.25">
      <c r="A84">
        <v>83</v>
      </c>
      <c r="B84" s="9">
        <v>221130</v>
      </c>
    </row>
    <row r="85" spans="1:2" x14ac:dyDescent="0.25">
      <c r="A85">
        <v>84</v>
      </c>
      <c r="B85" s="9">
        <v>244965</v>
      </c>
    </row>
    <row r="86" spans="1:2" x14ac:dyDescent="0.25">
      <c r="A86">
        <v>85</v>
      </c>
      <c r="B86" s="9">
        <v>236065</v>
      </c>
    </row>
    <row r="87" spans="1:2" x14ac:dyDescent="0.25">
      <c r="A87">
        <v>86</v>
      </c>
      <c r="B87" s="9">
        <v>229492</v>
      </c>
    </row>
    <row r="88" spans="1:2" x14ac:dyDescent="0.25">
      <c r="A88">
        <v>87</v>
      </c>
      <c r="B88" s="9">
        <v>248383</v>
      </c>
    </row>
    <row r="89" spans="1:2" x14ac:dyDescent="0.25">
      <c r="A89">
        <v>88</v>
      </c>
      <c r="B89" s="9">
        <v>228344</v>
      </c>
    </row>
    <row r="90" spans="1:2" x14ac:dyDescent="0.25">
      <c r="A90">
        <v>89</v>
      </c>
      <c r="B90" s="9">
        <v>245749</v>
      </c>
    </row>
    <row r="91" spans="1:2" x14ac:dyDescent="0.25">
      <c r="A91">
        <v>90</v>
      </c>
      <c r="B91" s="9">
        <v>226802</v>
      </c>
    </row>
    <row r="92" spans="1:2" x14ac:dyDescent="0.25">
      <c r="A92">
        <v>91</v>
      </c>
      <c r="B92" s="9">
        <v>250986</v>
      </c>
    </row>
    <row r="93" spans="1:2" x14ac:dyDescent="0.25">
      <c r="A93">
        <v>92</v>
      </c>
      <c r="B93" s="9">
        <v>248482</v>
      </c>
    </row>
    <row r="94" spans="1:2" x14ac:dyDescent="0.25">
      <c r="A94">
        <v>93</v>
      </c>
      <c r="B94" s="9">
        <v>241213</v>
      </c>
    </row>
    <row r="95" spans="1:2" x14ac:dyDescent="0.25">
      <c r="A95">
        <v>94</v>
      </c>
      <c r="B95" s="9">
        <v>234666</v>
      </c>
    </row>
    <row r="96" spans="1:2" x14ac:dyDescent="0.25">
      <c r="A96">
        <v>95</v>
      </c>
      <c r="B96" s="9">
        <v>240691</v>
      </c>
    </row>
    <row r="97" spans="1:2" x14ac:dyDescent="0.25">
      <c r="A97">
        <v>96</v>
      </c>
      <c r="B97" s="9">
        <v>242213</v>
      </c>
    </row>
    <row r="98" spans="1:2" x14ac:dyDescent="0.25">
      <c r="A98">
        <v>97</v>
      </c>
      <c r="B98" s="9">
        <v>262811</v>
      </c>
    </row>
    <row r="99" spans="1:2" x14ac:dyDescent="0.25">
      <c r="A99">
        <v>98</v>
      </c>
      <c r="B99" s="9">
        <v>220558</v>
      </c>
    </row>
    <row r="100" spans="1:2" x14ac:dyDescent="0.25">
      <c r="A100">
        <v>99</v>
      </c>
      <c r="B100" s="9">
        <v>253114</v>
      </c>
    </row>
    <row r="101" spans="1:2" x14ac:dyDescent="0.25">
      <c r="A101">
        <v>100</v>
      </c>
      <c r="B101" s="9">
        <v>246132</v>
      </c>
    </row>
    <row r="102" spans="1:2" x14ac:dyDescent="0.25">
      <c r="A102">
        <v>101</v>
      </c>
      <c r="B102" s="9">
        <v>264554</v>
      </c>
    </row>
    <row r="103" spans="1:2" x14ac:dyDescent="0.25">
      <c r="A103">
        <v>102</v>
      </c>
      <c r="B103" s="9">
        <v>242677</v>
      </c>
    </row>
    <row r="104" spans="1:2" x14ac:dyDescent="0.25">
      <c r="A104">
        <v>103</v>
      </c>
      <c r="B104" s="9">
        <v>245369</v>
      </c>
    </row>
    <row r="105" spans="1:2" x14ac:dyDescent="0.25">
      <c r="A105">
        <v>104</v>
      </c>
      <c r="B105" s="9">
        <v>245611</v>
      </c>
    </row>
    <row r="106" spans="1:2" x14ac:dyDescent="0.25">
      <c r="A106">
        <v>105</v>
      </c>
      <c r="B106" s="9">
        <v>219708</v>
      </c>
    </row>
    <row r="107" spans="1:2" x14ac:dyDescent="0.25">
      <c r="A107">
        <v>106</v>
      </c>
      <c r="B107" s="9">
        <v>238109</v>
      </c>
    </row>
    <row r="108" spans="1:2" x14ac:dyDescent="0.25">
      <c r="A108">
        <v>107</v>
      </c>
      <c r="B108" s="9">
        <v>230230</v>
      </c>
    </row>
    <row r="109" spans="1:2" x14ac:dyDescent="0.25">
      <c r="A109">
        <v>108</v>
      </c>
      <c r="B109" s="9">
        <v>241245</v>
      </c>
    </row>
    <row r="110" spans="1:2" x14ac:dyDescent="0.25">
      <c r="A110">
        <v>109</v>
      </c>
      <c r="B110" s="9">
        <v>248552</v>
      </c>
    </row>
    <row r="111" spans="1:2" x14ac:dyDescent="0.25">
      <c r="A111">
        <v>110</v>
      </c>
      <c r="B111" s="9">
        <v>209942</v>
      </c>
    </row>
    <row r="112" spans="1:2" x14ac:dyDescent="0.25">
      <c r="A112">
        <v>111</v>
      </c>
      <c r="B112" s="9">
        <v>236216</v>
      </c>
    </row>
    <row r="113" spans="1:2" x14ac:dyDescent="0.25">
      <c r="A113">
        <v>112</v>
      </c>
      <c r="B113" s="9">
        <v>247608</v>
      </c>
    </row>
    <row r="114" spans="1:2" x14ac:dyDescent="0.25">
      <c r="A114">
        <v>113</v>
      </c>
      <c r="B114" s="9">
        <v>242857</v>
      </c>
    </row>
    <row r="115" spans="1:2" x14ac:dyDescent="0.25">
      <c r="A115">
        <v>114</v>
      </c>
      <c r="B115" s="9">
        <v>254283</v>
      </c>
    </row>
    <row r="116" spans="1:2" x14ac:dyDescent="0.25">
      <c r="A116">
        <v>115</v>
      </c>
      <c r="B116" s="9">
        <v>246671</v>
      </c>
    </row>
    <row r="117" spans="1:2" x14ac:dyDescent="0.25">
      <c r="A117">
        <v>116</v>
      </c>
      <c r="B117" s="9">
        <v>247656</v>
      </c>
    </row>
    <row r="118" spans="1:2" x14ac:dyDescent="0.25">
      <c r="A118">
        <v>117</v>
      </c>
      <c r="B118" s="9">
        <v>227795</v>
      </c>
    </row>
    <row r="119" spans="1:2" x14ac:dyDescent="0.25">
      <c r="A119">
        <v>118</v>
      </c>
      <c r="B119" s="9">
        <v>227975</v>
      </c>
    </row>
    <row r="120" spans="1:2" x14ac:dyDescent="0.25">
      <c r="A120">
        <v>119</v>
      </c>
      <c r="B120" s="9">
        <v>226251</v>
      </c>
    </row>
    <row r="121" spans="1:2" x14ac:dyDescent="0.25">
      <c r="A121">
        <v>120</v>
      </c>
      <c r="B121" s="9">
        <v>219240</v>
      </c>
    </row>
    <row r="122" spans="1:2" x14ac:dyDescent="0.25">
      <c r="A122">
        <v>121</v>
      </c>
      <c r="B122" s="9">
        <v>234307</v>
      </c>
    </row>
    <row r="123" spans="1:2" x14ac:dyDescent="0.25">
      <c r="A123">
        <v>122</v>
      </c>
      <c r="B123" s="9">
        <v>178257</v>
      </c>
    </row>
    <row r="124" spans="1:2" x14ac:dyDescent="0.25">
      <c r="A124">
        <v>123</v>
      </c>
      <c r="B124" s="9">
        <v>210276</v>
      </c>
    </row>
    <row r="125" spans="1:2" x14ac:dyDescent="0.25">
      <c r="A125">
        <v>124</v>
      </c>
      <c r="B125" s="9">
        <v>209958</v>
      </c>
    </row>
    <row r="126" spans="1:2" x14ac:dyDescent="0.25">
      <c r="A126">
        <v>125</v>
      </c>
      <c r="B126" s="9">
        <v>221259</v>
      </c>
    </row>
    <row r="127" spans="1:2" x14ac:dyDescent="0.25">
      <c r="A127">
        <v>126</v>
      </c>
      <c r="B127" s="9">
        <v>214563</v>
      </c>
    </row>
    <row r="128" spans="1:2" x14ac:dyDescent="0.25">
      <c r="A128">
        <v>127</v>
      </c>
      <c r="B128" s="9">
        <v>215083</v>
      </c>
    </row>
    <row r="129" spans="1:2" x14ac:dyDescent="0.25">
      <c r="A129">
        <v>128</v>
      </c>
      <c r="B129" s="9">
        <v>215273</v>
      </c>
    </row>
    <row r="130" spans="1:2" x14ac:dyDescent="0.25">
      <c r="A130">
        <v>129</v>
      </c>
      <c r="B130" s="9">
        <v>194485</v>
      </c>
    </row>
    <row r="131" spans="1:2" x14ac:dyDescent="0.25">
      <c r="A131">
        <v>130</v>
      </c>
      <c r="B131" s="9">
        <v>193493</v>
      </c>
    </row>
    <row r="132" spans="1:2" x14ac:dyDescent="0.25">
      <c r="A132">
        <v>131</v>
      </c>
      <c r="B132" s="9">
        <v>174531</v>
      </c>
    </row>
    <row r="133" spans="1:2" x14ac:dyDescent="0.25">
      <c r="A133">
        <v>132</v>
      </c>
      <c r="B133" s="9">
        <v>211837</v>
      </c>
    </row>
    <row r="134" spans="1:2" x14ac:dyDescent="0.25">
      <c r="A134">
        <v>133</v>
      </c>
      <c r="B134" s="9">
        <v>198663</v>
      </c>
    </row>
    <row r="135" spans="1:2" x14ac:dyDescent="0.25">
      <c r="A135">
        <v>134</v>
      </c>
      <c r="B135" s="9">
        <v>189060</v>
      </c>
    </row>
    <row r="136" spans="1:2" x14ac:dyDescent="0.25">
      <c r="A136">
        <v>135</v>
      </c>
      <c r="B136" s="9">
        <v>195181</v>
      </c>
    </row>
    <row r="137" spans="1:2" x14ac:dyDescent="0.25">
      <c r="A137">
        <v>136</v>
      </c>
      <c r="B137" s="9">
        <v>165586</v>
      </c>
    </row>
    <row r="138" spans="1:2" x14ac:dyDescent="0.25">
      <c r="A138">
        <v>137</v>
      </c>
      <c r="B138" s="9">
        <v>188693</v>
      </c>
    </row>
    <row r="139" spans="1:2" x14ac:dyDescent="0.25">
      <c r="A139">
        <v>138</v>
      </c>
      <c r="B139" s="9">
        <v>191919</v>
      </c>
    </row>
    <row r="140" spans="1:2" x14ac:dyDescent="0.25">
      <c r="A140">
        <v>139</v>
      </c>
      <c r="B140" s="9">
        <v>183087</v>
      </c>
    </row>
    <row r="141" spans="1:2" x14ac:dyDescent="0.25">
      <c r="A141">
        <v>140</v>
      </c>
      <c r="B141" s="9">
        <v>168406</v>
      </c>
    </row>
    <row r="142" spans="1:2" x14ac:dyDescent="0.25">
      <c r="A142">
        <v>141</v>
      </c>
      <c r="B142" s="9">
        <v>161926</v>
      </c>
    </row>
    <row r="143" spans="1:2" x14ac:dyDescent="0.25">
      <c r="A143">
        <v>142</v>
      </c>
      <c r="B143" s="9">
        <v>164494</v>
      </c>
    </row>
    <row r="144" spans="1:2" x14ac:dyDescent="0.25">
      <c r="A144">
        <v>143</v>
      </c>
      <c r="B144" s="9">
        <v>168655</v>
      </c>
    </row>
    <row r="145" spans="1:2" x14ac:dyDescent="0.25">
      <c r="A145">
        <v>144</v>
      </c>
      <c r="B145" s="9">
        <v>178597</v>
      </c>
    </row>
    <row r="146" spans="1:2" x14ac:dyDescent="0.25">
      <c r="A146">
        <v>145</v>
      </c>
      <c r="B146" s="9">
        <v>181197</v>
      </c>
    </row>
    <row r="147" spans="1:2" x14ac:dyDescent="0.25">
      <c r="A147">
        <v>146</v>
      </c>
      <c r="B147" s="9">
        <v>156503</v>
      </c>
    </row>
    <row r="148" spans="1:2" x14ac:dyDescent="0.25">
      <c r="A148">
        <v>147</v>
      </c>
      <c r="B148" s="9">
        <v>180396</v>
      </c>
    </row>
    <row r="149" spans="1:2" x14ac:dyDescent="0.25">
      <c r="A149">
        <v>148</v>
      </c>
      <c r="B149" s="9">
        <v>174563</v>
      </c>
    </row>
    <row r="150" spans="1:2" x14ac:dyDescent="0.25">
      <c r="A150">
        <v>149</v>
      </c>
      <c r="B150" s="9">
        <v>180654</v>
      </c>
    </row>
    <row r="151" spans="1:2" x14ac:dyDescent="0.25">
      <c r="A151">
        <v>150</v>
      </c>
      <c r="B151" s="9">
        <v>198207</v>
      </c>
    </row>
    <row r="152" spans="1:2" x14ac:dyDescent="0.25">
      <c r="A152">
        <v>151</v>
      </c>
      <c r="B152" s="9">
        <v>198342</v>
      </c>
    </row>
    <row r="153" spans="1:2" x14ac:dyDescent="0.25">
      <c r="A153">
        <v>152</v>
      </c>
      <c r="B153" s="9">
        <v>193331</v>
      </c>
    </row>
    <row r="154" spans="1:2" x14ac:dyDescent="0.25">
      <c r="A154">
        <v>153</v>
      </c>
      <c r="B154" s="9">
        <v>195755</v>
      </c>
    </row>
    <row r="155" spans="1:2" x14ac:dyDescent="0.25">
      <c r="A155">
        <v>154</v>
      </c>
      <c r="B155" s="9">
        <v>185112</v>
      </c>
    </row>
    <row r="156" spans="1:2" x14ac:dyDescent="0.25">
      <c r="A156">
        <v>155</v>
      </c>
      <c r="B156" s="9">
        <v>190010</v>
      </c>
    </row>
    <row r="157" spans="1:2" x14ac:dyDescent="0.25">
      <c r="A157">
        <v>156</v>
      </c>
      <c r="B157" s="9">
        <v>199289</v>
      </c>
    </row>
    <row r="158" spans="1:2" x14ac:dyDescent="0.25">
      <c r="A158">
        <v>157</v>
      </c>
      <c r="B158" s="9">
        <v>197873</v>
      </c>
    </row>
    <row r="159" spans="1:2" x14ac:dyDescent="0.25">
      <c r="A159">
        <v>158</v>
      </c>
      <c r="B159" s="9">
        <v>172325</v>
      </c>
    </row>
    <row r="160" spans="1:2" x14ac:dyDescent="0.25">
      <c r="A160">
        <v>159</v>
      </c>
      <c r="B160" s="9">
        <v>198883</v>
      </c>
    </row>
    <row r="161" spans="1:5" x14ac:dyDescent="0.25">
      <c r="A161">
        <v>160</v>
      </c>
      <c r="B161" s="9">
        <v>181770</v>
      </c>
    </row>
    <row r="162" spans="1:5" x14ac:dyDescent="0.25">
      <c r="A162">
        <v>161</v>
      </c>
      <c r="B162" s="9">
        <v>191050</v>
      </c>
    </row>
    <row r="163" spans="1:5" x14ac:dyDescent="0.25">
      <c r="A163">
        <v>162</v>
      </c>
      <c r="B163" s="9">
        <v>194195</v>
      </c>
    </row>
    <row r="164" spans="1:5" x14ac:dyDescent="0.25">
      <c r="A164">
        <v>163</v>
      </c>
      <c r="B164" s="9">
        <v>204719</v>
      </c>
    </row>
    <row r="165" spans="1:5" x14ac:dyDescent="0.25">
      <c r="A165">
        <v>164</v>
      </c>
      <c r="B165" s="9">
        <v>196232</v>
      </c>
    </row>
    <row r="166" spans="1:5" x14ac:dyDescent="0.25">
      <c r="A166">
        <v>165</v>
      </c>
      <c r="B166" s="9">
        <v>188048</v>
      </c>
    </row>
    <row r="167" spans="1:5" x14ac:dyDescent="0.25">
      <c r="A167">
        <v>166</v>
      </c>
      <c r="B167" s="9">
        <v>193347</v>
      </c>
    </row>
    <row r="168" spans="1:5" x14ac:dyDescent="0.25">
      <c r="A168">
        <v>167</v>
      </c>
      <c r="B168" s="9">
        <v>187292</v>
      </c>
      <c r="C168" s="9">
        <v>187292</v>
      </c>
      <c r="D168" s="9">
        <v>187292</v>
      </c>
      <c r="E168" s="9">
        <v>187292</v>
      </c>
    </row>
    <row r="169" spans="1:5" x14ac:dyDescent="0.25">
      <c r="A169">
        <v>168</v>
      </c>
      <c r="C169" s="9">
        <f t="shared" ref="C169:C209" si="0">_xlfn.FORECAST.ETS(A169,$B$2:$B$168,$A$2:$A$168,1,1)</f>
        <v>189271.37581443356</v>
      </c>
      <c r="D169" s="9">
        <f t="shared" ref="D169:D209" si="1">C169-_xlfn.FORECAST.ETS.CONFINT(A169,$B$2:$B$168,$A$2:$A$168,0.95,1,1)</f>
        <v>167204.1530012376</v>
      </c>
      <c r="E169" s="9">
        <f t="shared" ref="E169:E209" si="2">C169+_xlfn.FORECAST.ETS.CONFINT(A169,$B$2:$B$168,$A$2:$A$168,0.95,1,1)</f>
        <v>211338.59862762952</v>
      </c>
    </row>
    <row r="170" spans="1:5" x14ac:dyDescent="0.25">
      <c r="A170">
        <v>169</v>
      </c>
      <c r="C170" s="9">
        <f t="shared" si="0"/>
        <v>191277.41011417468</v>
      </c>
      <c r="D170" s="9">
        <f t="shared" si="1"/>
        <v>166585.73589281598</v>
      </c>
      <c r="E170" s="9">
        <f t="shared" si="2"/>
        <v>215969.08433553338</v>
      </c>
    </row>
    <row r="171" spans="1:5" x14ac:dyDescent="0.25">
      <c r="A171">
        <v>170</v>
      </c>
      <c r="C171" s="9">
        <f t="shared" si="0"/>
        <v>159127.73751567016</v>
      </c>
      <c r="D171" s="9">
        <f t="shared" si="1"/>
        <v>132055.89557326652</v>
      </c>
      <c r="E171" s="9">
        <f t="shared" si="2"/>
        <v>186199.5794580738</v>
      </c>
    </row>
    <row r="172" spans="1:5" x14ac:dyDescent="0.25">
      <c r="A172">
        <v>171</v>
      </c>
      <c r="C172" s="9">
        <f t="shared" si="0"/>
        <v>203425.0973505062</v>
      </c>
      <c r="D172" s="9">
        <f t="shared" si="1"/>
        <v>174157.69487754651</v>
      </c>
      <c r="E172" s="9">
        <f t="shared" si="2"/>
        <v>232692.49982346589</v>
      </c>
    </row>
    <row r="173" spans="1:5" x14ac:dyDescent="0.25">
      <c r="A173">
        <v>172</v>
      </c>
      <c r="C173" s="9">
        <f t="shared" si="0"/>
        <v>191877.86817241987</v>
      </c>
      <c r="D173" s="9">
        <f t="shared" si="1"/>
        <v>160560.64585214507</v>
      </c>
      <c r="E173" s="9">
        <f t="shared" si="2"/>
        <v>223195.09049269467</v>
      </c>
    </row>
    <row r="174" spans="1:5" x14ac:dyDescent="0.25">
      <c r="A174">
        <v>173</v>
      </c>
      <c r="C174" s="9">
        <f t="shared" si="0"/>
        <v>207302.30602507124</v>
      </c>
      <c r="D174" s="9">
        <f t="shared" si="1"/>
        <v>174054.02337605209</v>
      </c>
      <c r="E174" s="9">
        <f t="shared" si="2"/>
        <v>240550.5886740904</v>
      </c>
    </row>
    <row r="175" spans="1:5" x14ac:dyDescent="0.25">
      <c r="A175">
        <v>174</v>
      </c>
      <c r="C175" s="9">
        <f t="shared" si="0"/>
        <v>196514.02317519728</v>
      </c>
      <c r="D175" s="9">
        <f t="shared" si="1"/>
        <v>161433.80827857074</v>
      </c>
      <c r="E175" s="9">
        <f t="shared" si="2"/>
        <v>231594.23807182381</v>
      </c>
    </row>
    <row r="176" spans="1:5" x14ac:dyDescent="0.25">
      <c r="A176">
        <v>175</v>
      </c>
      <c r="C176" s="9">
        <f t="shared" si="0"/>
        <v>204388.60548535024</v>
      </c>
      <c r="D176" s="9">
        <f t="shared" si="1"/>
        <v>167560.77739251457</v>
      </c>
      <c r="E176" s="9">
        <f t="shared" si="2"/>
        <v>241216.43357818591</v>
      </c>
    </row>
    <row r="177" spans="1:5" x14ac:dyDescent="0.25">
      <c r="A177">
        <v>176</v>
      </c>
      <c r="C177" s="9">
        <f t="shared" si="0"/>
        <v>196062.20906111319</v>
      </c>
      <c r="D177" s="9">
        <f t="shared" si="1"/>
        <v>157559.5908701435</v>
      </c>
      <c r="E177" s="9">
        <f t="shared" si="2"/>
        <v>234564.82725208288</v>
      </c>
    </row>
    <row r="178" spans="1:5" x14ac:dyDescent="0.25">
      <c r="A178">
        <v>177</v>
      </c>
      <c r="C178" s="9">
        <f t="shared" si="0"/>
        <v>187252.00312384643</v>
      </c>
      <c r="D178" s="9">
        <f t="shared" si="1"/>
        <v>147138.28342982481</v>
      </c>
      <c r="E178" s="9">
        <f t="shared" si="2"/>
        <v>227365.72281786805</v>
      </c>
    </row>
    <row r="179" spans="1:5" x14ac:dyDescent="0.25">
      <c r="A179">
        <v>178</v>
      </c>
      <c r="C179" s="9">
        <f t="shared" si="0"/>
        <v>182100.8873699356</v>
      </c>
      <c r="D179" s="9">
        <f t="shared" si="1"/>
        <v>140432.35492214051</v>
      </c>
      <c r="E179" s="9">
        <f t="shared" si="2"/>
        <v>223769.4198177307</v>
      </c>
    </row>
    <row r="180" spans="1:5" x14ac:dyDescent="0.25">
      <c r="A180">
        <v>179</v>
      </c>
      <c r="C180" s="9">
        <f t="shared" si="0"/>
        <v>176855.27037710985</v>
      </c>
      <c r="D180" s="9">
        <f t="shared" si="1"/>
        <v>133682.12076451525</v>
      </c>
      <c r="E180" s="9">
        <f t="shared" si="2"/>
        <v>220028.41998970445</v>
      </c>
    </row>
    <row r="181" spans="1:5" x14ac:dyDescent="0.25">
      <c r="A181">
        <v>180</v>
      </c>
      <c r="C181" s="9">
        <f t="shared" si="0"/>
        <v>181308.09316184686</v>
      </c>
      <c r="D181" s="9">
        <f t="shared" si="1"/>
        <v>136669.8321599199</v>
      </c>
      <c r="E181" s="9">
        <f t="shared" si="2"/>
        <v>225946.35416377382</v>
      </c>
    </row>
    <row r="182" spans="1:5" x14ac:dyDescent="0.25">
      <c r="A182">
        <v>181</v>
      </c>
      <c r="C182" s="9">
        <f t="shared" si="0"/>
        <v>183314.12746158798</v>
      </c>
      <c r="D182" s="9">
        <f t="shared" si="1"/>
        <v>137257.3381349227</v>
      </c>
      <c r="E182" s="9">
        <f t="shared" si="2"/>
        <v>229370.91678825326</v>
      </c>
    </row>
    <row r="183" spans="1:5" x14ac:dyDescent="0.25">
      <c r="A183">
        <v>182</v>
      </c>
      <c r="C183" s="9">
        <f t="shared" si="0"/>
        <v>151164.45486308346</v>
      </c>
      <c r="D183" s="9">
        <f t="shared" si="1"/>
        <v>103726.25901716673</v>
      </c>
      <c r="E183" s="9">
        <f t="shared" si="2"/>
        <v>198602.65070900018</v>
      </c>
    </row>
    <row r="184" spans="1:5" x14ac:dyDescent="0.25">
      <c r="A184">
        <v>183</v>
      </c>
      <c r="C184" s="9">
        <f t="shared" si="0"/>
        <v>195461.8146979195</v>
      </c>
      <c r="D184" s="9">
        <f t="shared" si="1"/>
        <v>146676.17064861988</v>
      </c>
      <c r="E184" s="9">
        <f t="shared" si="2"/>
        <v>244247.45874721912</v>
      </c>
    </row>
    <row r="185" spans="1:5" x14ac:dyDescent="0.25">
      <c r="A185">
        <v>184</v>
      </c>
      <c r="C185" s="9">
        <f t="shared" si="0"/>
        <v>183914.58551983317</v>
      </c>
      <c r="D185" s="9">
        <f t="shared" si="1"/>
        <v>133812.70194672074</v>
      </c>
      <c r="E185" s="9">
        <f t="shared" si="2"/>
        <v>234016.4690929456</v>
      </c>
    </row>
    <row r="186" spans="1:5" x14ac:dyDescent="0.25">
      <c r="A186">
        <v>185</v>
      </c>
      <c r="C186" s="9">
        <f t="shared" si="0"/>
        <v>199339.02337248455</v>
      </c>
      <c r="D186" s="9">
        <f t="shared" si="1"/>
        <v>147949.70137027826</v>
      </c>
      <c r="E186" s="9">
        <f t="shared" si="2"/>
        <v>250728.34537469083</v>
      </c>
    </row>
    <row r="187" spans="1:5" x14ac:dyDescent="0.25">
      <c r="A187">
        <v>186</v>
      </c>
      <c r="C187" s="9">
        <f t="shared" si="0"/>
        <v>188550.74052261058</v>
      </c>
      <c r="D187" s="9">
        <f t="shared" si="1"/>
        <v>135900.65909771819</v>
      </c>
      <c r="E187" s="9">
        <f t="shared" si="2"/>
        <v>241200.82194750296</v>
      </c>
    </row>
    <row r="188" spans="1:5" x14ac:dyDescent="0.25">
      <c r="A188">
        <v>187</v>
      </c>
      <c r="C188" s="9">
        <f t="shared" si="0"/>
        <v>196425.32283276354</v>
      </c>
      <c r="D188" s="9">
        <f t="shared" si="1"/>
        <v>142539.27931403386</v>
      </c>
      <c r="E188" s="9">
        <f t="shared" si="2"/>
        <v>250311.36635149323</v>
      </c>
    </row>
    <row r="189" spans="1:5" x14ac:dyDescent="0.25">
      <c r="A189">
        <v>188</v>
      </c>
      <c r="C189" s="9">
        <f t="shared" si="0"/>
        <v>188098.92640852649</v>
      </c>
      <c r="D189" s="9">
        <f t="shared" si="1"/>
        <v>133000.04052201356</v>
      </c>
      <c r="E189" s="9">
        <f t="shared" si="2"/>
        <v>243197.81229503942</v>
      </c>
    </row>
    <row r="190" spans="1:5" x14ac:dyDescent="0.25">
      <c r="A190">
        <v>189</v>
      </c>
      <c r="C190" s="9">
        <f t="shared" si="0"/>
        <v>179288.72047125973</v>
      </c>
      <c r="D190" s="9">
        <f t="shared" si="1"/>
        <v>122998.60883990763</v>
      </c>
      <c r="E190" s="9">
        <f t="shared" si="2"/>
        <v>235578.83210261184</v>
      </c>
    </row>
    <row r="191" spans="1:5" x14ac:dyDescent="0.25">
      <c r="A191">
        <v>190</v>
      </c>
      <c r="C191" s="9">
        <f t="shared" si="0"/>
        <v>174137.60471734891</v>
      </c>
      <c r="D191" s="9">
        <f t="shared" si="1"/>
        <v>116676.53107064092</v>
      </c>
      <c r="E191" s="9">
        <f t="shared" si="2"/>
        <v>231598.67836405689</v>
      </c>
    </row>
    <row r="192" spans="1:5" x14ac:dyDescent="0.25">
      <c r="A192">
        <v>191</v>
      </c>
      <c r="C192" s="9">
        <f t="shared" si="0"/>
        <v>168891.98772452315</v>
      </c>
      <c r="D192" s="9">
        <f t="shared" si="1"/>
        <v>110278.99299343498</v>
      </c>
      <c r="E192" s="9">
        <f t="shared" si="2"/>
        <v>227504.98245561132</v>
      </c>
    </row>
    <row r="193" spans="1:5" x14ac:dyDescent="0.25">
      <c r="A193">
        <v>192</v>
      </c>
      <c r="C193" s="9">
        <f t="shared" si="0"/>
        <v>173344.81050926016</v>
      </c>
      <c r="D193" s="9">
        <f t="shared" si="1"/>
        <v>113593.54325124811</v>
      </c>
      <c r="E193" s="9">
        <f t="shared" si="2"/>
        <v>233096.07776727222</v>
      </c>
    </row>
    <row r="194" spans="1:5" x14ac:dyDescent="0.25">
      <c r="A194">
        <v>193</v>
      </c>
      <c r="C194" s="9">
        <f t="shared" si="0"/>
        <v>175350.84480900128</v>
      </c>
      <c r="D194" s="9">
        <f t="shared" si="1"/>
        <v>114482.58767500575</v>
      </c>
      <c r="E194" s="9">
        <f t="shared" si="2"/>
        <v>236219.10194299681</v>
      </c>
    </row>
    <row r="195" spans="1:5" x14ac:dyDescent="0.25">
      <c r="A195">
        <v>194</v>
      </c>
      <c r="C195" s="9">
        <f t="shared" si="0"/>
        <v>143201.17221049676</v>
      </c>
      <c r="D195" s="9">
        <f t="shared" si="1"/>
        <v>81231.919468126202</v>
      </c>
      <c r="E195" s="9">
        <f t="shared" si="2"/>
        <v>205170.42495286732</v>
      </c>
    </row>
    <row r="196" spans="1:5" x14ac:dyDescent="0.25">
      <c r="A196">
        <v>195</v>
      </c>
      <c r="C196" s="9">
        <f t="shared" si="0"/>
        <v>187498.5320453328</v>
      </c>
      <c r="D196" s="9">
        <f t="shared" si="1"/>
        <v>124443.43241321867</v>
      </c>
      <c r="E196" s="9">
        <f t="shared" si="2"/>
        <v>250553.63167744695</v>
      </c>
    </row>
    <row r="197" spans="1:5" x14ac:dyDescent="0.25">
      <c r="A197">
        <v>196</v>
      </c>
      <c r="C197" s="9">
        <f t="shared" si="0"/>
        <v>175951.30286724647</v>
      </c>
      <c r="D197" s="9">
        <f t="shared" si="1"/>
        <v>111824.72793174132</v>
      </c>
      <c r="E197" s="9">
        <f t="shared" si="2"/>
        <v>240077.87780275161</v>
      </c>
    </row>
    <row r="198" spans="1:5" x14ac:dyDescent="0.25">
      <c r="A198">
        <v>197</v>
      </c>
      <c r="C198" s="9">
        <f t="shared" si="0"/>
        <v>191375.74071989785</v>
      </c>
      <c r="D198" s="9">
        <f t="shared" si="1"/>
        <v>126191.34588952604</v>
      </c>
      <c r="E198" s="9">
        <f t="shared" si="2"/>
        <v>256560.13555026965</v>
      </c>
    </row>
    <row r="199" spans="1:5" x14ac:dyDescent="0.25">
      <c r="A199">
        <v>198</v>
      </c>
      <c r="C199" s="9">
        <f t="shared" si="0"/>
        <v>180587.45787002388</v>
      </c>
      <c r="D199" s="9">
        <f t="shared" si="1"/>
        <v>114358.23688057679</v>
      </c>
      <c r="E199" s="9">
        <f t="shared" si="2"/>
        <v>246816.67885947097</v>
      </c>
    </row>
    <row r="200" spans="1:5" x14ac:dyDescent="0.25">
      <c r="A200">
        <v>199</v>
      </c>
      <c r="C200" s="9">
        <f t="shared" si="0"/>
        <v>188462.04018017685</v>
      </c>
      <c r="D200" s="9">
        <f t="shared" si="1"/>
        <v>121200.37400035901</v>
      </c>
      <c r="E200" s="9">
        <f t="shared" si="2"/>
        <v>255723.70635999469</v>
      </c>
    </row>
    <row r="201" spans="1:5" x14ac:dyDescent="0.25">
      <c r="A201">
        <v>200</v>
      </c>
      <c r="C201" s="9">
        <f t="shared" si="0"/>
        <v>180135.64375593979</v>
      </c>
      <c r="D201" s="9">
        <f t="shared" si="1"/>
        <v>111853.34461058922</v>
      </c>
      <c r="E201" s="9">
        <f t="shared" si="2"/>
        <v>248417.94290129037</v>
      </c>
    </row>
    <row r="202" spans="1:5" x14ac:dyDescent="0.25">
      <c r="A202">
        <v>201</v>
      </c>
      <c r="C202" s="9">
        <f t="shared" si="0"/>
        <v>171325.43781867303</v>
      </c>
      <c r="D202" s="9">
        <f t="shared" si="1"/>
        <v>102033.78893756076</v>
      </c>
      <c r="E202" s="9">
        <f t="shared" si="2"/>
        <v>240617.08669978532</v>
      </c>
    </row>
    <row r="203" spans="1:5" x14ac:dyDescent="0.25">
      <c r="A203">
        <v>202</v>
      </c>
      <c r="C203" s="9">
        <f t="shared" si="0"/>
        <v>166174.32206476221</v>
      </c>
      <c r="D203" s="9">
        <f t="shared" si="1"/>
        <v>95884.113675012064</v>
      </c>
      <c r="E203" s="9">
        <f t="shared" si="2"/>
        <v>236464.53045451234</v>
      </c>
    </row>
    <row r="204" spans="1:5" x14ac:dyDescent="0.25">
      <c r="A204">
        <v>203</v>
      </c>
      <c r="C204" s="9">
        <f t="shared" si="0"/>
        <v>160928.70507193645</v>
      </c>
      <c r="D204" s="9">
        <f t="shared" si="1"/>
        <v>89650.267077454177</v>
      </c>
      <c r="E204" s="9">
        <f t="shared" si="2"/>
        <v>232207.14306641871</v>
      </c>
    </row>
    <row r="205" spans="1:5" x14ac:dyDescent="0.25">
      <c r="A205">
        <v>204</v>
      </c>
      <c r="C205" s="9">
        <f t="shared" si="0"/>
        <v>165381.52785667346</v>
      </c>
      <c r="D205" s="9">
        <f t="shared" si="1"/>
        <v>93121.13728575877</v>
      </c>
      <c r="E205" s="9">
        <f t="shared" si="2"/>
        <v>237641.91842758816</v>
      </c>
    </row>
    <row r="206" spans="1:5" x14ac:dyDescent="0.25">
      <c r="A206">
        <v>205</v>
      </c>
      <c r="C206" s="9">
        <f t="shared" si="0"/>
        <v>167387.56215641458</v>
      </c>
      <c r="D206" s="9">
        <f t="shared" si="1"/>
        <v>94158.385129842587</v>
      </c>
      <c r="E206" s="9">
        <f t="shared" si="2"/>
        <v>240616.73918298658</v>
      </c>
    </row>
    <row r="207" spans="1:5" x14ac:dyDescent="0.25">
      <c r="A207">
        <v>206</v>
      </c>
      <c r="C207" s="9">
        <f t="shared" si="0"/>
        <v>135237.88955791006</v>
      </c>
      <c r="D207" s="9">
        <f t="shared" si="1"/>
        <v>61049.041683459029</v>
      </c>
      <c r="E207" s="9">
        <f t="shared" si="2"/>
        <v>209426.73743236111</v>
      </c>
    </row>
    <row r="208" spans="1:5" x14ac:dyDescent="0.25">
      <c r="A208">
        <v>207</v>
      </c>
      <c r="C208" s="9">
        <f t="shared" si="0"/>
        <v>179535.24939274607</v>
      </c>
      <c r="D208" s="9">
        <f t="shared" si="1"/>
        <v>104395.49052812076</v>
      </c>
      <c r="E208" s="9">
        <f t="shared" si="2"/>
        <v>254675.00825737137</v>
      </c>
    </row>
    <row r="209" spans="1:5" x14ac:dyDescent="0.25">
      <c r="A209">
        <v>208</v>
      </c>
      <c r="C209" s="9">
        <f t="shared" si="0"/>
        <v>167988.02021465977</v>
      </c>
      <c r="D209" s="9">
        <f t="shared" si="1"/>
        <v>91905.775362128901</v>
      </c>
      <c r="E209" s="9">
        <f t="shared" si="2"/>
        <v>244070.26506719063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Naive Approach </vt:lpstr>
      <vt:lpstr>Moving Average</vt:lpstr>
      <vt:lpstr>Exponential Smoothing Approach</vt:lpstr>
      <vt:lpstr>Simple Linear Regression</vt:lpstr>
      <vt:lpstr>Result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Ibor Aboghene stella</cp:lastModifiedBy>
  <dcterms:modified xsi:type="dcterms:W3CDTF">2025-01-19T16:37:44Z</dcterms:modified>
</cp:coreProperties>
</file>