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<sst xmlns="http://schemas.openxmlformats.org/spreadsheetml/2006/main" count="89" uniqueCount="53">
  <si>
    <t xml:space="preserve">Tabla 2. Valor de las resistencias</t>
  </si>
  <si>
    <t xml:space="preserve">Resistencia</t>
  </si>
  <si>
    <t xml:space="preserve">Codigo de colores </t>
  </si>
  <si>
    <t xml:space="preserve">Cantidad de Ohms (Ω)</t>
  </si>
  <si>
    <t xml:space="preserve">R (Ω)</t>
  </si>
  <si>
    <r>
      <rPr>
        <b val="true"/>
        <sz val="11"/>
        <color rgb="FF000000"/>
        <rFont val="Calibri"/>
        <family val="2"/>
        <charset val="1"/>
      </rPr>
      <t xml:space="preserve">S</t>
    </r>
    <r>
      <rPr>
        <b val="true"/>
        <sz val="8"/>
        <color rgb="FF000000"/>
        <rFont val="Calibri"/>
        <family val="2"/>
        <charset val="1"/>
      </rPr>
      <t xml:space="preserve">R</t>
    </r>
    <r>
      <rPr>
        <b val="true"/>
        <sz val="11"/>
        <color rgb="FF000000"/>
        <rFont val="Calibri"/>
        <family val="2"/>
        <charset val="1"/>
      </rPr>
      <t xml:space="preserve"> (Ω)</t>
    </r>
  </si>
  <si>
    <t xml:space="preserve">Tabla 7:</t>
  </si>
  <si>
    <t xml:space="preserve">R1</t>
  </si>
  <si>
    <t xml:space="preserve">10000(1±0,05) Ω</t>
  </si>
  <si>
    <t xml:space="preserve">Resistencias</t>
  </si>
  <si>
    <r>
      <rPr>
        <sz val="11"/>
        <color rgb="FF000000"/>
        <rFont val="Calibri"/>
        <family val="2"/>
        <charset val="1"/>
      </rPr>
      <t xml:space="preserve">Cantidad en ohmios               (</t>
    </r>
    <r>
      <rPr>
        <sz val="11"/>
        <color rgb="FF000000"/>
        <rFont val="Ubuntu"/>
        <family val="0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)</t>
    </r>
  </si>
  <si>
    <t xml:space="preserve">R2</t>
  </si>
  <si>
    <t xml:space="preserve">1000(1±0,05) Ω</t>
  </si>
  <si>
    <r>
      <rPr>
        <sz val="11"/>
        <color rgb="FF000000"/>
        <rFont val="Calibri"/>
        <family val="2"/>
        <charset val="1"/>
      </rPr>
      <t xml:space="preserve">(9823</t>
    </r>
    <r>
      <rPr>
        <sz val="11"/>
        <color rgb="FF000000"/>
        <rFont val="Ubuntu"/>
        <family val="0"/>
        <charset val="1"/>
      </rPr>
      <t xml:space="preserve">±3</t>
    </r>
    <r>
      <rPr>
        <sz val="11"/>
        <color rgb="FF000000"/>
        <rFont val="Calibri"/>
        <family val="2"/>
        <charset val="1"/>
      </rPr>
      <t xml:space="preserve">)</t>
    </r>
  </si>
  <si>
    <t xml:space="preserve">R3</t>
  </si>
  <si>
    <t xml:space="preserve">4700(1±0,05) Ω</t>
  </si>
  <si>
    <r>
      <rPr>
        <sz val="11"/>
        <color rgb="FF000000"/>
        <rFont val="Calibri"/>
        <family val="2"/>
        <charset val="1"/>
      </rPr>
      <t xml:space="preserve">(975</t>
    </r>
    <r>
      <rPr>
        <sz val="11"/>
        <color rgb="FF000000"/>
        <rFont val="Ubuntu"/>
        <family val="0"/>
      </rPr>
      <t xml:space="preserve">±0,4</t>
    </r>
    <r>
      <rPr>
        <sz val="11"/>
        <color rgb="FF000000"/>
        <rFont val="Calibri"/>
        <family val="2"/>
        <charset val="1"/>
      </rPr>
      <t xml:space="preserve">)</t>
    </r>
  </si>
  <si>
    <t xml:space="preserve">R4</t>
  </si>
  <si>
    <t xml:space="preserve">3300(1±0,05) Ω</t>
  </si>
  <si>
    <r>
      <rPr>
        <sz val="11"/>
        <color rgb="FF000000"/>
        <rFont val="Calibri"/>
        <family val="2"/>
        <charset val="1"/>
      </rPr>
      <t xml:space="preserve">(4643</t>
    </r>
    <r>
      <rPr>
        <sz val="11"/>
        <color rgb="FF000000"/>
        <rFont val="Ubuntu"/>
        <family val="0"/>
      </rPr>
      <t xml:space="preserve">±3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</si>
  <si>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(2158</t>
    </r>
    <r>
      <rPr>
        <sz val="11"/>
        <color rgb="FF000000"/>
        <rFont val="Ubuntu"/>
        <family val="0"/>
      </rPr>
      <t xml:space="preserve">±1</t>
    </r>
    <r>
      <rPr>
        <sz val="11"/>
        <color rgb="FF000000"/>
        <rFont val="Calibri"/>
        <family val="2"/>
        <charset val="1"/>
      </rPr>
      <t xml:space="preserve">)</t>
    </r>
  </si>
  <si>
    <t xml:space="preserve">Tabla 3. Medida de la corriente I y del voltaje V en cada resistencia</t>
  </si>
  <si>
    <t xml:space="preserve">Resistencia 1</t>
  </si>
  <si>
    <t xml:space="preserve">Resistencia 2</t>
  </si>
  <si>
    <t xml:space="preserve">Resistencia 3</t>
  </si>
  <si>
    <t xml:space="preserve">Resistencia 4</t>
  </si>
  <si>
    <t xml:space="preserve">I (mA)</t>
  </si>
  <si>
    <t xml:space="preserve">V (V)</t>
  </si>
  <si>
    <t xml:space="preserve">Tabla 4. Voltaje y Corriente del elemento no lineal</t>
  </si>
  <si>
    <t xml:space="preserve">Elemento no lineal</t>
  </si>
  <si>
    <t xml:space="preserve">Tabla 5: Porcentaje de error de las resistencias, del Ohmímetro y el valor teorico</t>
  </si>
  <si>
    <t xml:space="preserve">Tabla 7: Porcentaje de error de las resistencias, del Ohmímetro y la ecuación empírica </t>
  </si>
  <si>
    <t xml:space="preserve">Tabla 6: Valor teórico de las resistencias según la ecuación empírica</t>
  </si>
  <si>
    <t xml:space="preserve">Resistencias </t>
  </si>
  <si>
    <t xml:space="preserve">Porcentaje de error</t>
  </si>
  <si>
    <r>
      <rPr>
        <sz val="11"/>
        <color rgb="FF000000"/>
        <rFont val="Calibri"/>
        <family val="2"/>
        <charset val="1"/>
      </rPr>
      <t xml:space="preserve">Valor teórico (</t>
    </r>
    <r>
      <rPr>
        <sz val="11"/>
        <color rgb="FF000000"/>
        <rFont val="Ubuntu"/>
        <family val="0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)</t>
    </r>
  </si>
  <si>
    <t xml:space="preserve">Tabla 1. Equipo</t>
  </si>
  <si>
    <t xml:space="preserve">Cantidad</t>
  </si>
  <si>
    <t xml:space="preserve">Descripción</t>
  </si>
  <si>
    <t xml:space="preserve">Marca</t>
  </si>
  <si>
    <t xml:space="preserve">Modelo</t>
  </si>
  <si>
    <t xml:space="preserve">Resolución</t>
  </si>
  <si>
    <t xml:space="preserve">Fuente de potencia</t>
  </si>
  <si>
    <t xml:space="preserve">PASCO scientific</t>
  </si>
  <si>
    <t xml:space="preserve">SF-9584A</t>
  </si>
  <si>
    <t xml:space="preserve">/</t>
  </si>
  <si>
    <t xml:space="preserve">Multímetros</t>
  </si>
  <si>
    <t xml:space="preserve">EXTECH</t>
  </si>
  <si>
    <t xml:space="preserve">MULTIMETER 410</t>
  </si>
  <si>
    <r>
      <rPr>
        <sz val="11"/>
        <color rgb="FF000000"/>
        <rFont val="Calibri"/>
        <family val="2"/>
        <charset val="1"/>
      </rPr>
      <t xml:space="preserve">0,8 (</t>
    </r>
    <r>
      <rPr>
        <sz val="11"/>
        <color rgb="FF000000"/>
        <rFont val="Ubuntu"/>
        <family val="0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) 0,5(V) 1,2(A)</t>
    </r>
  </si>
  <si>
    <t xml:space="preserve">Resistencias eléctricas</t>
  </si>
  <si>
    <t xml:space="preserve">Cables de Conexión</t>
  </si>
  <si>
    <t xml:space="preserve">Bases para conexiones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</si>
</sst>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1"/>
      <color rgb="FF000000"/>
      <name val="Ubuntu"/>
      <family val="0"/>
      <charset val="1"/>
    </font>
    <font>
      <sz val="11"/>
      <color rgb="FF000000"/>
      <name val="Ubuntu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BE5D6"/>
      </patternFill>
    </fill>
    <fill>
      <patternFill patternType="solid">
        <fgColor rgb="FFFFF2CC"/>
        <bgColor rgb="FFFBE5D6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Gráfica 1. V vs I Resistencia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Hoja1!$D$13:$D$17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xVal>
          <c:yVal>
            <c:numRef>
              <c:f>Hoja1!$E$13:$E$17</c:f>
              <c:numCache>
                <c:formatCode>General</c:formatCode>
                <c:ptCount val="5"/>
                <c:pt idx="0">
                  <c:v>3.1</c:v>
                </c:pt>
                <c:pt idx="1">
                  <c:v>4.1</c:v>
                </c:pt>
                <c:pt idx="2">
                  <c:v>5.2</c:v>
                </c:pt>
                <c:pt idx="3">
                  <c:v>6.2</c:v>
                </c:pt>
                <c:pt idx="4">
                  <c:v>7.3</c:v>
                </c:pt>
              </c:numCache>
            </c:numRef>
          </c:yVal>
          <c:smooth val="0"/>
        </c:ser>
        <c:axId val="14472416"/>
        <c:axId val="3331257"/>
      </c:scatterChart>
      <c:valAx>
        <c:axId val="14472416"/>
        <c:scaling>
          <c:orientation val="minMax"/>
          <c:min val="0.2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31257"/>
        <c:crosses val="autoZero"/>
        <c:crossBetween val="midCat"/>
      </c:valAx>
      <c:valAx>
        <c:axId val="3331257"/>
        <c:scaling>
          <c:orientation val="minMax"/>
          <c:min val="2.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4724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Gráfica 2. V vs I Resistencia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Hoja1!$F$13:$F$17</c:f>
              <c:numCache>
                <c:formatCode>General</c:formatCode>
                <c:ptCount val="5"/>
                <c:pt idx="0">
                  <c:v>3.1</c:v>
                </c:pt>
                <c:pt idx="1">
                  <c:v>4.2</c:v>
                </c:pt>
                <c:pt idx="2">
                  <c:v>5.2</c:v>
                </c:pt>
                <c:pt idx="3">
                  <c:v>6.4</c:v>
                </c:pt>
                <c:pt idx="4">
                  <c:v>7.4</c:v>
                </c:pt>
              </c:numCache>
            </c:numRef>
          </c:xVal>
          <c:yVal>
            <c:numRef>
              <c:f>Hoja1!$G$13:$G$17</c:f>
              <c:numCache>
                <c:formatCode>General</c:formatCode>
                <c:ptCount val="5"/>
                <c:pt idx="0">
                  <c:v>2.9</c:v>
                </c:pt>
                <c:pt idx="1">
                  <c:v>4</c:v>
                </c:pt>
                <c:pt idx="2">
                  <c:v>4.9</c:v>
                </c:pt>
                <c:pt idx="3">
                  <c:v>6.2</c:v>
                </c:pt>
                <c:pt idx="4">
                  <c:v>7.1</c:v>
                </c:pt>
              </c:numCache>
            </c:numRef>
          </c:yVal>
          <c:smooth val="0"/>
        </c:ser>
        <c:axId val="3209371"/>
        <c:axId val="28896141"/>
      </c:scatterChart>
      <c:valAx>
        <c:axId val="3209371"/>
        <c:scaling>
          <c:orientation val="minMax"/>
          <c:max val="8"/>
          <c:min val="2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896141"/>
        <c:crosses val="autoZero"/>
        <c:crossBetween val="midCat"/>
      </c:valAx>
      <c:valAx>
        <c:axId val="28896141"/>
        <c:scaling>
          <c:orientation val="minMax"/>
          <c:min val="2.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093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Gráfica 3. V vs I Resistencia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Hoja1!$H$13:$H$17</c:f>
              <c:numCache>
                <c:formatCode>General</c:formatCode>
                <c:ptCount val="5"/>
                <c:pt idx="0">
                  <c:v>0.6</c:v>
                </c:pt>
                <c:pt idx="1">
                  <c:v>0.8</c:v>
                </c:pt>
                <c:pt idx="2">
                  <c:v>1.1</c:v>
                </c:pt>
                <c:pt idx="3">
                  <c:v>1.3</c:v>
                </c:pt>
                <c:pt idx="4">
                  <c:v>1.5</c:v>
                </c:pt>
              </c:numCache>
            </c:numRef>
          </c:xVal>
          <c:yVal>
            <c:numRef>
              <c:f>Hoja1!$I$13:$I$17</c:f>
              <c:numCache>
                <c:formatCode>General</c:formatCode>
                <c:ptCount val="5"/>
                <c:pt idx="0">
                  <c:v>3.2</c:v>
                </c:pt>
                <c:pt idx="1">
                  <c:v>4.2</c:v>
                </c:pt>
                <c:pt idx="2">
                  <c:v>5.3</c:v>
                </c:pt>
                <c:pt idx="3">
                  <c:v>6.2</c:v>
                </c:pt>
                <c:pt idx="4">
                  <c:v>7.2</c:v>
                </c:pt>
              </c:numCache>
            </c:numRef>
          </c:yVal>
          <c:smooth val="0"/>
        </c:ser>
        <c:axId val="50675363"/>
        <c:axId val="84044533"/>
      </c:scatterChart>
      <c:valAx>
        <c:axId val="50675363"/>
        <c:scaling>
          <c:orientation val="minMax"/>
          <c:min val="0.5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44533"/>
        <c:crosses val="autoZero"/>
        <c:crossBetween val="midCat"/>
      </c:valAx>
      <c:valAx>
        <c:axId val="84044533"/>
        <c:scaling>
          <c:orientation val="minMax"/>
          <c:min val="3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6753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Gráfica 4. V vs I Resistencia 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Hoja1!$J$13:$J$17</c:f>
              <c:numCache>
                <c:formatCode>General</c:formatCode>
                <c:ptCount val="5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2.8</c:v>
                </c:pt>
                <c:pt idx="4">
                  <c:v>3.3</c:v>
                </c:pt>
              </c:numCache>
            </c:numRef>
          </c:xVal>
          <c:yVal>
            <c:numRef>
              <c:f>Hoja1!$K$13:$K$17</c:f>
              <c:numCache>
                <c:formatCode>General</c:formatCode>
                <c:ptCount val="5"/>
                <c:pt idx="0">
                  <c:v>3.2</c:v>
                </c:pt>
                <c:pt idx="1">
                  <c:v>4.2</c:v>
                </c:pt>
                <c:pt idx="2">
                  <c:v>5.2</c:v>
                </c:pt>
                <c:pt idx="3">
                  <c:v>6.1</c:v>
                </c:pt>
                <c:pt idx="4">
                  <c:v>7.2</c:v>
                </c:pt>
              </c:numCache>
            </c:numRef>
          </c:yVal>
          <c:smooth val="0"/>
        </c:ser>
        <c:axId val="93823418"/>
        <c:axId val="26572664"/>
      </c:scatterChart>
      <c:valAx>
        <c:axId val="93823418"/>
        <c:scaling>
          <c:orientation val="minMax"/>
          <c:max val="3.5"/>
          <c:min val="1.2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572664"/>
        <c:crosses val="autoZero"/>
        <c:crossBetween val="midCat"/>
      </c:valAx>
      <c:valAx>
        <c:axId val="26572664"/>
        <c:scaling>
          <c:orientation val="minMax"/>
          <c:min val="3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V(V)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82341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Gráfica 5. V vs I Elemento no lineal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Hoja1!$F$23:$F$39</c:f>
              <c:numCache>
                <c:formatCode>General</c:formatCode>
                <c:ptCount val="16"/>
                <c:pt idx="0">
                  <c:v>125.9</c:v>
                </c:pt>
                <c:pt idx="1">
                  <c:v>120.3</c:v>
                </c:pt>
                <c:pt idx="2">
                  <c:v>116.8</c:v>
                </c:pt>
                <c:pt idx="3">
                  <c:v>112.5</c:v>
                </c:pt>
                <c:pt idx="4">
                  <c:v>101.1</c:v>
                </c:pt>
                <c:pt idx="5">
                  <c:v>97.2</c:v>
                </c:pt>
                <c:pt idx="6">
                  <c:v>90.3</c:v>
                </c:pt>
                <c:pt idx="7">
                  <c:v>83</c:v>
                </c:pt>
                <c:pt idx="8">
                  <c:v>77.2</c:v>
                </c:pt>
                <c:pt idx="9">
                  <c:v>70.8</c:v>
                </c:pt>
                <c:pt idx="10">
                  <c:v>64.3</c:v>
                </c:pt>
                <c:pt idx="11">
                  <c:v>54.3</c:v>
                </c:pt>
                <c:pt idx="12">
                  <c:v>47.2</c:v>
                </c:pt>
                <c:pt idx="13">
                  <c:v>42</c:v>
                </c:pt>
                <c:pt idx="14">
                  <c:v>26.8</c:v>
                </c:pt>
                <c:pt idx="15">
                  <c:v>0</c:v>
                </c:pt>
              </c:numCache>
            </c:numRef>
          </c:xVal>
          <c:yVal>
            <c:numRef>
              <c:f>Hoja1!$G$23:$G$39</c:f>
              <c:numCache>
                <c:formatCode>General</c:formatCode>
                <c:ptCount val="16"/>
                <c:pt idx="0">
                  <c:v>3.1</c:v>
                </c:pt>
                <c:pt idx="1">
                  <c:v>2.9</c:v>
                </c:pt>
                <c:pt idx="2">
                  <c:v>2.7</c:v>
                </c:pt>
                <c:pt idx="3">
                  <c:v>2.5</c:v>
                </c:pt>
                <c:pt idx="4">
                  <c:v>2.1</c:v>
                </c:pt>
                <c:pt idx="5">
                  <c:v>1.9</c:v>
                </c:pt>
                <c:pt idx="6">
                  <c:v>1.7</c:v>
                </c:pt>
                <c:pt idx="7">
                  <c:v>1.5</c:v>
                </c:pt>
                <c:pt idx="8">
                  <c:v>1.3</c:v>
                </c:pt>
                <c:pt idx="9">
                  <c:v>1.1</c:v>
                </c:pt>
                <c:pt idx="10">
                  <c:v>0.9</c:v>
                </c:pt>
                <c:pt idx="11">
                  <c:v>0.7</c:v>
                </c:pt>
                <c:pt idx="12">
                  <c:v>0.5</c:v>
                </c:pt>
                <c:pt idx="13">
                  <c:v>0.4</c:v>
                </c:pt>
                <c:pt idx="14">
                  <c:v>0.2</c:v>
                </c:pt>
                <c:pt idx="15">
                  <c:v>0</c:v>
                </c:pt>
              </c:numCache>
            </c:numRef>
          </c:yVal>
          <c:smooth val="0"/>
        </c:ser>
        <c:axId val="21121649"/>
        <c:axId val="10894071"/>
      </c:scatterChart>
      <c:valAx>
        <c:axId val="21121649"/>
        <c:scaling>
          <c:orientation val="minMax"/>
          <c:max val="13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I (mA)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894071"/>
        <c:crosses val="autoZero"/>
        <c:crossBetween val="midCat"/>
      </c:valAx>
      <c:valAx>
        <c:axId val="1089407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V (V)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12164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784800</xdr:colOff>
      <xdr:row>2</xdr:row>
      <xdr:rowOff>107280</xdr:rowOff>
    </xdr:from>
    <xdr:to>
      <xdr:col>24</xdr:col>
      <xdr:colOff>781920</xdr:colOff>
      <xdr:row>12</xdr:row>
      <xdr:rowOff>72000</xdr:rowOff>
    </xdr:to>
    <xdr:graphicFrame>
      <xdr:nvGraphicFramePr>
        <xdr:cNvPr id="0" name="Gráfico 2"/>
        <xdr:cNvGraphicFramePr/>
      </xdr:nvGraphicFramePr>
      <xdr:xfrm>
        <a:off x="20862000" y="488160"/>
        <a:ext cx="4680360" cy="201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9360</xdr:colOff>
      <xdr:row>1</xdr:row>
      <xdr:rowOff>8640</xdr:rowOff>
    </xdr:from>
    <xdr:to>
      <xdr:col>22</xdr:col>
      <xdr:colOff>779040</xdr:colOff>
      <xdr:row>11</xdr:row>
      <xdr:rowOff>11160</xdr:rowOff>
    </xdr:to>
    <xdr:graphicFrame>
      <xdr:nvGraphicFramePr>
        <xdr:cNvPr id="1" name="Gráfico 4"/>
        <xdr:cNvGraphicFramePr/>
      </xdr:nvGraphicFramePr>
      <xdr:xfrm>
        <a:off x="19149840" y="199080"/>
        <a:ext cx="4516200" cy="20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731880</xdr:colOff>
      <xdr:row>15</xdr:row>
      <xdr:rowOff>23760</xdr:rowOff>
    </xdr:from>
    <xdr:to>
      <xdr:col>18</xdr:col>
      <xdr:colOff>439560</xdr:colOff>
      <xdr:row>25</xdr:row>
      <xdr:rowOff>39960</xdr:rowOff>
    </xdr:to>
    <xdr:graphicFrame>
      <xdr:nvGraphicFramePr>
        <xdr:cNvPr id="2" name="Gráfico 5"/>
        <xdr:cNvGraphicFramePr/>
      </xdr:nvGraphicFramePr>
      <xdr:xfrm>
        <a:off x="14643360" y="3006000"/>
        <a:ext cx="4936680" cy="202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7920</xdr:colOff>
      <xdr:row>13</xdr:row>
      <xdr:rowOff>182160</xdr:rowOff>
    </xdr:from>
    <xdr:to>
      <xdr:col>22</xdr:col>
      <xdr:colOff>779400</xdr:colOff>
      <xdr:row>24</xdr:row>
      <xdr:rowOff>55080</xdr:rowOff>
    </xdr:to>
    <xdr:graphicFrame>
      <xdr:nvGraphicFramePr>
        <xdr:cNvPr id="3" name="Gráfico 6"/>
        <xdr:cNvGraphicFramePr/>
      </xdr:nvGraphicFramePr>
      <xdr:xfrm>
        <a:off x="19148400" y="2798640"/>
        <a:ext cx="4518000" cy="206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449640</xdr:colOff>
      <xdr:row>27</xdr:row>
      <xdr:rowOff>360</xdr:rowOff>
    </xdr:from>
    <xdr:to>
      <xdr:col>20</xdr:col>
      <xdr:colOff>436680</xdr:colOff>
      <xdr:row>42</xdr:row>
      <xdr:rowOff>121680</xdr:rowOff>
    </xdr:to>
    <xdr:graphicFrame>
      <xdr:nvGraphicFramePr>
        <xdr:cNvPr id="4" name="Gráfico 7"/>
        <xdr:cNvGraphicFramePr/>
      </xdr:nvGraphicFramePr>
      <xdr:xfrm>
        <a:off x="15843600" y="5105520"/>
        <a:ext cx="5607000" cy="303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N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4" min="1" style="0" width="10.53"/>
    <col collapsed="false" customWidth="true" hidden="false" outlineLevel="0" max="5" min="5" style="0" width="16.44"/>
    <col collapsed="false" customWidth="true" hidden="false" outlineLevel="0" max="8" min="6" style="0" width="10.53"/>
    <col collapsed="false" customWidth="true" hidden="false" outlineLevel="0" max="9" min="9" style="0" width="14.66"/>
    <col collapsed="false" customWidth="true" hidden="false" outlineLevel="0" max="10" min="10" style="0" width="15.34"/>
    <col collapsed="false" customWidth="true" hidden="false" outlineLevel="0" max="12" min="11" style="0" width="10.53"/>
    <col collapsed="false" customWidth="true" hidden="false" outlineLevel="0" max="13" min="13" style="0" width="15.21"/>
    <col collapsed="false" customWidth="true" hidden="false" outlineLevel="0" max="14" min="14" style="0" width="16.68"/>
    <col collapsed="false" customWidth="true" hidden="false" outlineLevel="0" max="1025" min="15" style="0" width="10.53"/>
  </cols>
  <sheetData>
    <row r="1" customFormat="false" ht="15" hidden="false" customHeight="false" outlineLevel="0" collapsed="false"/>
    <row r="2" customFormat="false" ht="15" hidden="false" customHeight="false" outlineLevel="0" collapsed="false">
      <c r="D2" s="1" t="s">
        <v>0</v>
      </c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D3" s="2" t="s">
        <v>1</v>
      </c>
      <c r="E3" s="3" t="s">
        <v>2</v>
      </c>
      <c r="F3" s="4" t="s">
        <v>3</v>
      </c>
      <c r="G3" s="4"/>
      <c r="H3" s="4"/>
      <c r="I3" s="3" t="s">
        <v>4</v>
      </c>
      <c r="J3" s="5" t="s">
        <v>5</v>
      </c>
      <c r="M3" s="6" t="s">
        <v>6</v>
      </c>
      <c r="N3" s="6"/>
    </row>
    <row r="4" customFormat="false" ht="13.8" hidden="false" customHeight="false" outlineLevel="0" collapsed="false">
      <c r="D4" s="2"/>
      <c r="E4" s="3"/>
      <c r="F4" s="7" t="n">
        <v>1</v>
      </c>
      <c r="G4" s="8" t="n">
        <v>2</v>
      </c>
      <c r="H4" s="9" t="n">
        <v>3</v>
      </c>
      <c r="I4" s="3"/>
      <c r="J4" s="5"/>
      <c r="M4" s="6"/>
      <c r="N4" s="6"/>
    </row>
    <row r="5" customFormat="false" ht="29.05" hidden="false" customHeight="false" outlineLevel="0" collapsed="false">
      <c r="D5" s="10" t="s">
        <v>7</v>
      </c>
      <c r="E5" s="11" t="s">
        <v>8</v>
      </c>
      <c r="F5" s="12" t="n">
        <f aca="false">9.83*1000</f>
        <v>9830</v>
      </c>
      <c r="G5" s="13" t="n">
        <f aca="false">9.82*1000</f>
        <v>9820</v>
      </c>
      <c r="H5" s="13" t="n">
        <f aca="false">9.82*1000</f>
        <v>9820</v>
      </c>
      <c r="I5" s="13" t="n">
        <f aca="false">AVERAGE(F5:H5)</f>
        <v>9823.33333333333</v>
      </c>
      <c r="J5" s="14" t="n">
        <f aca="false">_xlfn.STDEV.S(F5:H5)</f>
        <v>5.77350269189626</v>
      </c>
      <c r="K5" s="0" t="n">
        <f aca="false">SQRT(  ( (J5/SQRT(3))* (J5/SQRT(3)))+    ( ( 0.8/ (2*SQRT(3)))  * ( 0.8/ (2*SQRT(3))) ))</f>
        <v>3.34132375630445</v>
      </c>
      <c r="M5" s="15" t="s">
        <v>9</v>
      </c>
      <c r="N5" s="16" t="s">
        <v>10</v>
      </c>
    </row>
    <row r="6" customFormat="false" ht="15" hidden="false" customHeight="false" outlineLevel="0" collapsed="false">
      <c r="D6" s="17" t="s">
        <v>11</v>
      </c>
      <c r="E6" s="18" t="s">
        <v>12</v>
      </c>
      <c r="F6" s="19" t="n">
        <v>975</v>
      </c>
      <c r="G6" s="20" t="n">
        <v>974</v>
      </c>
      <c r="H6" s="20" t="n">
        <v>975</v>
      </c>
      <c r="I6" s="20" t="n">
        <f aca="false">AVERAGE(F6:H6)</f>
        <v>974.666666666667</v>
      </c>
      <c r="J6" s="21" t="n">
        <f aca="false">_xlfn.STDEV.S(F6:H6)</f>
        <v>0.577350269189626</v>
      </c>
      <c r="K6" s="0" t="n">
        <f aca="false">SQRT(  ( (J6/SQRT(3))* (J6/SQRT(3)))+    ( ( 0.8/ (2*SQRT(3)))  * (0.8/ (2*SQRT(3))) ))</f>
        <v>0.405517502019882</v>
      </c>
      <c r="M6" s="15" t="s">
        <v>7</v>
      </c>
      <c r="N6" s="15" t="s">
        <v>13</v>
      </c>
    </row>
    <row r="7" customFormat="false" ht="15" hidden="false" customHeight="false" outlineLevel="0" collapsed="false">
      <c r="D7" s="17" t="s">
        <v>14</v>
      </c>
      <c r="E7" s="18" t="s">
        <v>15</v>
      </c>
      <c r="F7" s="19" t="n">
        <f aca="false">465*10</f>
        <v>4650</v>
      </c>
      <c r="G7" s="20" t="n">
        <f aca="false">464*10</f>
        <v>4640</v>
      </c>
      <c r="H7" s="20" t="n">
        <f aca="false">464*10</f>
        <v>4640</v>
      </c>
      <c r="I7" s="20" t="n">
        <f aca="false">AVERAGE(F7:H7)</f>
        <v>4643.33333333333</v>
      </c>
      <c r="J7" s="21" t="n">
        <f aca="false">_xlfn.STDEV.S(F7:H7)</f>
        <v>5.77350269189626</v>
      </c>
      <c r="K7" s="0" t="n">
        <f aca="false">SQRT(  ( (J7/SQRT(3))* (J7/SQRT(3)))+    ( ( 0.8/ (2*SQRT(3)))  * ( 0.8/ (2*SQRT(3))) ))</f>
        <v>3.34132375630445</v>
      </c>
      <c r="M7" s="15" t="s">
        <v>11</v>
      </c>
      <c r="N7" s="15" t="s">
        <v>16</v>
      </c>
    </row>
    <row r="8" customFormat="false" ht="15" hidden="false" customHeight="false" outlineLevel="0" collapsed="false">
      <c r="D8" s="22" t="s">
        <v>17</v>
      </c>
      <c r="E8" s="23" t="s">
        <v>18</v>
      </c>
      <c r="F8" s="24" t="n">
        <f aca="false">2.16*1000</f>
        <v>2160</v>
      </c>
      <c r="G8" s="25" t="n">
        <f aca="false">2.16*1000</f>
        <v>2160</v>
      </c>
      <c r="H8" s="25" t="n">
        <v>2155</v>
      </c>
      <c r="I8" s="25" t="n">
        <f aca="false">AVERAGE(F8:H8)</f>
        <v>2158.33333333333</v>
      </c>
      <c r="J8" s="26" t="n">
        <f aca="false">_xlfn.STDEV.S(F8:H8)</f>
        <v>2.88675134594813</v>
      </c>
      <c r="K8" s="0" t="n">
        <f aca="false">SQRT(  ( (J8/SQRT(3))* (J8/SQRT(3)))+    ( ( 0.8/ (2*SQRT(3)))  * ( 0.8/ (2*SQRT(3))) ))</f>
        <v>1.68259059521653</v>
      </c>
      <c r="M8" s="15" t="s">
        <v>14</v>
      </c>
      <c r="N8" s="15" t="s">
        <v>19</v>
      </c>
    </row>
    <row r="9" customFormat="false" ht="15" hidden="false" customHeight="false" outlineLevel="0" collapsed="false">
      <c r="M9" s="15" t="s">
        <v>17</v>
      </c>
      <c r="N9" s="15" t="s">
        <v>20</v>
      </c>
    </row>
    <row r="10" customFormat="false" ht="15" hidden="false" customHeight="false" outlineLevel="0" collapsed="false">
      <c r="D10" s="27" t="s">
        <v>21</v>
      </c>
      <c r="E10" s="27"/>
      <c r="F10" s="27"/>
      <c r="G10" s="27"/>
      <c r="H10" s="27"/>
      <c r="I10" s="27"/>
      <c r="J10" s="27"/>
      <c r="K10" s="27"/>
    </row>
    <row r="11" customFormat="false" ht="15" hidden="false" customHeight="false" outlineLevel="0" collapsed="false">
      <c r="D11" s="2" t="s">
        <v>22</v>
      </c>
      <c r="E11" s="2"/>
      <c r="F11" s="3" t="s">
        <v>23</v>
      </c>
      <c r="G11" s="3"/>
      <c r="H11" s="28" t="s">
        <v>24</v>
      </c>
      <c r="I11" s="28"/>
      <c r="J11" s="3" t="s">
        <v>25</v>
      </c>
      <c r="K11" s="3"/>
    </row>
    <row r="12" customFormat="false" ht="15" hidden="false" customHeight="false" outlineLevel="0" collapsed="false">
      <c r="D12" s="29" t="s">
        <v>26</v>
      </c>
      <c r="E12" s="30" t="s">
        <v>27</v>
      </c>
      <c r="F12" s="31" t="s">
        <v>26</v>
      </c>
      <c r="G12" s="30" t="s">
        <v>27</v>
      </c>
      <c r="H12" s="31" t="s">
        <v>26</v>
      </c>
      <c r="I12" s="30" t="s">
        <v>27</v>
      </c>
      <c r="J12" s="31" t="s">
        <v>26</v>
      </c>
      <c r="K12" s="30" t="s">
        <v>27</v>
      </c>
    </row>
    <row r="13" customFormat="false" ht="14.4" hidden="false" customHeight="false" outlineLevel="0" collapsed="false">
      <c r="D13" s="32" t="n">
        <v>0.3</v>
      </c>
      <c r="E13" s="33" t="n">
        <v>3.1</v>
      </c>
      <c r="F13" s="33" t="n">
        <v>3.1</v>
      </c>
      <c r="G13" s="33" t="n">
        <v>2.9</v>
      </c>
      <c r="H13" s="33" t="n">
        <v>0.6</v>
      </c>
      <c r="I13" s="33" t="n">
        <v>3.2</v>
      </c>
      <c r="J13" s="33" t="n">
        <v>1.4</v>
      </c>
      <c r="K13" s="34" t="n">
        <v>3.2</v>
      </c>
    </row>
    <row r="14" customFormat="false" ht="14.4" hidden="false" customHeight="false" outlineLevel="0" collapsed="false">
      <c r="D14" s="35" t="n">
        <v>0.4</v>
      </c>
      <c r="E14" s="36" t="n">
        <v>4.1</v>
      </c>
      <c r="F14" s="36" t="n">
        <v>4.2</v>
      </c>
      <c r="G14" s="36" t="n">
        <v>4</v>
      </c>
      <c r="H14" s="36" t="n">
        <v>0.8</v>
      </c>
      <c r="I14" s="36" t="n">
        <v>4.2</v>
      </c>
      <c r="J14" s="36" t="n">
        <v>1.9</v>
      </c>
      <c r="K14" s="37" t="n">
        <v>4.2</v>
      </c>
    </row>
    <row r="15" customFormat="false" ht="14.4" hidden="false" customHeight="false" outlineLevel="0" collapsed="false">
      <c r="D15" s="35" t="n">
        <v>0.5</v>
      </c>
      <c r="E15" s="36" t="n">
        <v>5.2</v>
      </c>
      <c r="F15" s="36" t="n">
        <v>5.2</v>
      </c>
      <c r="G15" s="36" t="n">
        <v>4.9</v>
      </c>
      <c r="H15" s="36" t="n">
        <v>1.1</v>
      </c>
      <c r="I15" s="36" t="n">
        <v>5.3</v>
      </c>
      <c r="J15" s="36" t="n">
        <v>2.4</v>
      </c>
      <c r="K15" s="37" t="n">
        <v>5.2</v>
      </c>
    </row>
    <row r="16" customFormat="false" ht="14.4" hidden="false" customHeight="false" outlineLevel="0" collapsed="false">
      <c r="D16" s="35" t="n">
        <v>0.6</v>
      </c>
      <c r="E16" s="36" t="n">
        <v>6.2</v>
      </c>
      <c r="F16" s="36" t="n">
        <v>6.4</v>
      </c>
      <c r="G16" s="36" t="n">
        <v>6.2</v>
      </c>
      <c r="H16" s="36" t="n">
        <v>1.3</v>
      </c>
      <c r="I16" s="36" t="n">
        <v>6.2</v>
      </c>
      <c r="J16" s="36" t="n">
        <v>2.8</v>
      </c>
      <c r="K16" s="37" t="n">
        <v>6.1</v>
      </c>
    </row>
    <row r="17" customFormat="false" ht="15" hidden="false" customHeight="false" outlineLevel="0" collapsed="false">
      <c r="D17" s="38" t="n">
        <v>0.7</v>
      </c>
      <c r="E17" s="39" t="n">
        <v>7.3</v>
      </c>
      <c r="F17" s="39" t="n">
        <v>7.4</v>
      </c>
      <c r="G17" s="39" t="n">
        <v>7.1</v>
      </c>
      <c r="H17" s="39" t="n">
        <v>1.5</v>
      </c>
      <c r="I17" s="39" t="n">
        <v>7.2</v>
      </c>
      <c r="J17" s="39" t="n">
        <v>3.3</v>
      </c>
      <c r="K17" s="40" t="n">
        <v>7.2</v>
      </c>
    </row>
    <row r="18" customFormat="false" ht="13.8" hidden="false" customHeight="false" outlineLevel="0" collapsed="false">
      <c r="D18" s="0" t="n">
        <f aca="false">AVERAGE(D13:D17)</f>
        <v>0.5</v>
      </c>
      <c r="E18" s="0" t="n">
        <f aca="false">AVERAGE(E13:E17)</f>
        <v>5.18</v>
      </c>
      <c r="F18" s="0" t="n">
        <f aca="false">AVERAGE(F13:F17)</f>
        <v>5.26</v>
      </c>
      <c r="G18" s="0" t="n">
        <f aca="false">AVERAGE(G13:G17)</f>
        <v>5.02</v>
      </c>
      <c r="H18" s="0" t="n">
        <f aca="false">AVERAGE(H13:H17)</f>
        <v>1.06</v>
      </c>
      <c r="I18" s="0" t="n">
        <f aca="false">AVERAGE(I13:I17)</f>
        <v>5.22</v>
      </c>
      <c r="J18" s="0" t="n">
        <f aca="false">AVERAGE(J13:J17)</f>
        <v>2.36</v>
      </c>
      <c r="K18" s="0" t="n">
        <f aca="false">AVERAGE(K13:K17)</f>
        <v>5.18</v>
      </c>
    </row>
    <row r="19" customFormat="false" ht="15" hidden="false" customHeight="false" outlineLevel="0" collapsed="false"/>
    <row r="20" customFormat="false" ht="29.4" hidden="false" customHeight="true" outlineLevel="0" collapsed="false">
      <c r="F20" s="41" t="s">
        <v>28</v>
      </c>
      <c r="G20" s="41"/>
      <c r="J20" s="0" t="n">
        <f aca="false">1/(2*SQRT(3))</f>
        <v>0.288675134594813</v>
      </c>
    </row>
    <row r="21" customFormat="false" ht="15" hidden="false" customHeight="true" outlineLevel="0" collapsed="false">
      <c r="F21" s="3" t="s">
        <v>29</v>
      </c>
      <c r="G21" s="3"/>
      <c r="J21" s="0" t="n">
        <f aca="false">J5/SQRT(3)</f>
        <v>3.33333333333333</v>
      </c>
    </row>
    <row r="22" customFormat="false" ht="13.8" hidden="false" customHeight="false" outlineLevel="0" collapsed="false">
      <c r="F22" s="29" t="s">
        <v>26</v>
      </c>
      <c r="G22" s="30" t="s">
        <v>27</v>
      </c>
    </row>
    <row r="23" customFormat="false" ht="13.8" hidden="false" customHeight="false" outlineLevel="0" collapsed="false">
      <c r="F23" s="32" t="n">
        <v>125.9</v>
      </c>
      <c r="G23" s="34" t="n">
        <v>3.1</v>
      </c>
    </row>
    <row r="24" customFormat="false" ht="13.8" hidden="false" customHeight="false" outlineLevel="0" collapsed="false">
      <c r="F24" s="35" t="n">
        <v>120.3</v>
      </c>
      <c r="G24" s="37" t="n">
        <v>2.9</v>
      </c>
    </row>
    <row r="25" customFormat="false" ht="13.8" hidden="false" customHeight="false" outlineLevel="0" collapsed="false">
      <c r="F25" s="35" t="n">
        <v>116.8</v>
      </c>
      <c r="G25" s="37" t="n">
        <v>2.7</v>
      </c>
    </row>
    <row r="26" customFormat="false" ht="9.35" hidden="false" customHeight="true" outlineLevel="0" collapsed="false">
      <c r="F26" s="35" t="n">
        <v>112.5</v>
      </c>
      <c r="G26" s="37" t="n">
        <v>2.5</v>
      </c>
      <c r="I26" s="42" t="s">
        <v>30</v>
      </c>
      <c r="J26" s="42"/>
      <c r="L26" s="42" t="s">
        <v>31</v>
      </c>
      <c r="M26" s="42"/>
    </row>
    <row r="27" customFormat="false" ht="9.35" hidden="true" customHeight="true" outlineLevel="0" collapsed="false">
      <c r="F27" s="35" t="n">
        <v>107.7</v>
      </c>
      <c r="G27" s="37" t="n">
        <v>2.3</v>
      </c>
      <c r="I27" s="42"/>
      <c r="J27" s="42"/>
      <c r="L27" s="42"/>
      <c r="M27" s="42"/>
    </row>
    <row r="28" customFormat="false" ht="30" hidden="false" customHeight="true" outlineLevel="0" collapsed="false">
      <c r="C28" s="42" t="s">
        <v>32</v>
      </c>
      <c r="D28" s="42"/>
      <c r="F28" s="35" t="n">
        <v>101.1</v>
      </c>
      <c r="G28" s="37" t="n">
        <v>2.1</v>
      </c>
      <c r="I28" s="42"/>
      <c r="J28" s="42"/>
      <c r="L28" s="42"/>
      <c r="M28" s="42"/>
    </row>
    <row r="29" customFormat="false" ht="13.8" hidden="false" customHeight="false" outlineLevel="0" collapsed="false">
      <c r="C29" s="42"/>
      <c r="D29" s="42"/>
      <c r="F29" s="35" t="n">
        <v>97.2</v>
      </c>
      <c r="G29" s="37" t="n">
        <v>1.9</v>
      </c>
      <c r="I29" s="15" t="s">
        <v>33</v>
      </c>
      <c r="J29" s="15" t="s">
        <v>34</v>
      </c>
      <c r="L29" s="15" t="s">
        <v>33</v>
      </c>
      <c r="M29" s="15" t="s">
        <v>34</v>
      </c>
    </row>
    <row r="30" customFormat="false" ht="14.9" hidden="false" customHeight="false" outlineLevel="0" collapsed="false">
      <c r="C30" s="15" t="s">
        <v>33</v>
      </c>
      <c r="D30" s="15" t="s">
        <v>35</v>
      </c>
      <c r="F30" s="35" t="n">
        <v>90.3</v>
      </c>
      <c r="G30" s="37" t="n">
        <v>1.7</v>
      </c>
      <c r="I30" s="15" t="s">
        <v>7</v>
      </c>
      <c r="J30" s="43" t="n">
        <f aca="false">(ABS(I5-10000)/10000)*100</f>
        <v>1.7666666666667</v>
      </c>
      <c r="L30" s="15" t="s">
        <v>7</v>
      </c>
      <c r="M30" s="43" t="n">
        <f aca="false">(ABS(D31-I5)/I5)*100</f>
        <v>5.46318289786227</v>
      </c>
    </row>
    <row r="31" customFormat="false" ht="13.8" hidden="false" customHeight="false" outlineLevel="0" collapsed="false">
      <c r="C31" s="15" t="s">
        <v>7</v>
      </c>
      <c r="D31" s="43" t="n">
        <f aca="false">(E18/(D18/1000))</f>
        <v>10360</v>
      </c>
      <c r="F31" s="35" t="n">
        <v>83</v>
      </c>
      <c r="G31" s="37" t="n">
        <v>1.5</v>
      </c>
      <c r="I31" s="15" t="s">
        <v>11</v>
      </c>
      <c r="J31" s="43" t="n">
        <f aca="false">( ABS(I6-1000) /1000  )*100</f>
        <v>2.5333333333333</v>
      </c>
      <c r="L31" s="15" t="s">
        <v>11</v>
      </c>
      <c r="M31" s="43" t="n">
        <f aca="false">( ABS(D32-I6)/I6)*100</f>
        <v>2.0821521640755</v>
      </c>
    </row>
    <row r="32" customFormat="false" ht="13.8" hidden="false" customHeight="false" outlineLevel="0" collapsed="false">
      <c r="C32" s="15" t="s">
        <v>11</v>
      </c>
      <c r="D32" s="43" t="n">
        <f aca="false">(G18/(F18/1000))</f>
        <v>954.372623574144</v>
      </c>
      <c r="F32" s="35" t="n">
        <v>77.2</v>
      </c>
      <c r="G32" s="37" t="n">
        <v>1.3</v>
      </c>
      <c r="I32" s="15" t="s">
        <v>14</v>
      </c>
      <c r="J32" s="43" t="n">
        <f aca="false">( ABS(I7-4700)/4700 )*100</f>
        <v>1.20567375886531</v>
      </c>
      <c r="L32" s="15" t="s">
        <v>14</v>
      </c>
      <c r="M32" s="43" t="n">
        <f aca="false">( ABS(D33-I7)/I7)*100</f>
        <v>6.05588589849523</v>
      </c>
    </row>
    <row r="33" customFormat="false" ht="13.8" hidden="false" customHeight="false" outlineLevel="0" collapsed="false">
      <c r="C33" s="15" t="s">
        <v>14</v>
      </c>
      <c r="D33" s="43" t="n">
        <f aca="false">(I18/(H18/1000))</f>
        <v>4924.52830188679</v>
      </c>
      <c r="F33" s="35" t="n">
        <v>70.8</v>
      </c>
      <c r="G33" s="37" t="n">
        <v>1.1</v>
      </c>
      <c r="I33" s="15" t="s">
        <v>17</v>
      </c>
      <c r="J33" s="43" t="n">
        <f aca="false">(ABS(I8-3300)/3300)*100</f>
        <v>34.5959595959597</v>
      </c>
      <c r="L33" s="15" t="s">
        <v>17</v>
      </c>
      <c r="M33" s="43" t="n">
        <f aca="false">(ABS(D34-I8)/I8)*100</f>
        <v>1.69491525423745</v>
      </c>
    </row>
    <row r="34" customFormat="false" ht="13.8" hidden="false" customHeight="false" outlineLevel="0" collapsed="false">
      <c r="C34" s="15" t="s">
        <v>17</v>
      </c>
      <c r="D34" s="43" t="n">
        <f aca="false">(K18/(J18/1000))</f>
        <v>2194.91525423729</v>
      </c>
      <c r="F34" s="35" t="n">
        <v>64.3</v>
      </c>
      <c r="G34" s="37" t="n">
        <v>0.9</v>
      </c>
    </row>
    <row r="35" customFormat="false" ht="13.8" hidden="false" customHeight="false" outlineLevel="0" collapsed="false">
      <c r="F35" s="35" t="n">
        <v>54.3</v>
      </c>
      <c r="G35" s="37" t="n">
        <v>0.7</v>
      </c>
    </row>
    <row r="36" customFormat="false" ht="13.8" hidden="false" customHeight="false" outlineLevel="0" collapsed="false">
      <c r="F36" s="35" t="n">
        <v>47.2</v>
      </c>
      <c r="G36" s="37" t="n">
        <v>0.5</v>
      </c>
    </row>
    <row r="37" customFormat="false" ht="13.8" hidden="false" customHeight="false" outlineLevel="0" collapsed="false">
      <c r="F37" s="35" t="n">
        <v>42</v>
      </c>
      <c r="G37" s="37" t="n">
        <v>0.4</v>
      </c>
    </row>
    <row r="38" customFormat="false" ht="14.4" hidden="false" customHeight="false" outlineLevel="0" collapsed="false">
      <c r="F38" s="35" t="n">
        <v>26.8</v>
      </c>
      <c r="G38" s="37" t="n">
        <v>0.2</v>
      </c>
    </row>
    <row r="39" customFormat="false" ht="15" hidden="false" customHeight="false" outlineLevel="0" collapsed="false">
      <c r="F39" s="38" t="n">
        <v>0</v>
      </c>
      <c r="G39" s="40" t="n">
        <v>0</v>
      </c>
    </row>
    <row r="41" customFormat="false" ht="15" hidden="false" customHeight="false" outlineLevel="0" collapsed="false"/>
    <row r="42" customFormat="false" ht="15" hidden="false" customHeight="false" outlineLevel="0" collapsed="false">
      <c r="F42" s="44" t="s">
        <v>36</v>
      </c>
      <c r="G42" s="44"/>
      <c r="H42" s="44"/>
      <c r="I42" s="44"/>
      <c r="J42" s="44"/>
      <c r="K42" s="44"/>
    </row>
    <row r="43" customFormat="false" ht="15" hidden="false" customHeight="false" outlineLevel="0" collapsed="false">
      <c r="F43" s="45" t="s">
        <v>37</v>
      </c>
      <c r="G43" s="46" t="s">
        <v>38</v>
      </c>
      <c r="H43" s="46"/>
      <c r="I43" s="46" t="s">
        <v>39</v>
      </c>
      <c r="J43" s="46" t="s">
        <v>40</v>
      </c>
      <c r="K43" s="47" t="s">
        <v>41</v>
      </c>
    </row>
    <row r="44" customFormat="false" ht="14.4" hidden="false" customHeight="false" outlineLevel="0" collapsed="false">
      <c r="F44" s="48" t="n">
        <v>1</v>
      </c>
      <c r="G44" s="49" t="s">
        <v>42</v>
      </c>
      <c r="H44" s="49"/>
      <c r="I44" s="49" t="s">
        <v>43</v>
      </c>
      <c r="J44" s="49" t="s">
        <v>44</v>
      </c>
      <c r="K44" s="50" t="s">
        <v>45</v>
      </c>
    </row>
    <row r="45" customFormat="false" ht="42.15" hidden="false" customHeight="false" outlineLevel="0" collapsed="false">
      <c r="F45" s="51" t="n">
        <v>2</v>
      </c>
      <c r="G45" s="52" t="s">
        <v>46</v>
      </c>
      <c r="H45" s="52"/>
      <c r="I45" s="52" t="s">
        <v>47</v>
      </c>
      <c r="J45" s="53" t="s">
        <v>48</v>
      </c>
      <c r="K45" s="54" t="s">
        <v>49</v>
      </c>
    </row>
    <row r="46" customFormat="false" ht="14.4" hidden="false" customHeight="false" outlineLevel="0" collapsed="false">
      <c r="F46" s="51" t="n">
        <v>4</v>
      </c>
      <c r="G46" s="52" t="s">
        <v>50</v>
      </c>
      <c r="H46" s="52"/>
      <c r="I46" s="52" t="s">
        <v>45</v>
      </c>
      <c r="J46" s="52" t="s">
        <v>45</v>
      </c>
      <c r="K46" s="55" t="s">
        <v>45</v>
      </c>
    </row>
    <row r="47" customFormat="false" ht="14.4" hidden="false" customHeight="false" outlineLevel="0" collapsed="false">
      <c r="F47" s="51" t="n">
        <v>8</v>
      </c>
      <c r="G47" s="52" t="s">
        <v>51</v>
      </c>
      <c r="H47" s="52"/>
      <c r="I47" s="52" t="s">
        <v>45</v>
      </c>
      <c r="J47" s="52" t="s">
        <v>45</v>
      </c>
      <c r="K47" s="55" t="s">
        <v>45</v>
      </c>
    </row>
    <row r="48" customFormat="false" ht="15" hidden="false" customHeight="false" outlineLevel="0" collapsed="false">
      <c r="F48" s="56" t="n">
        <v>4</v>
      </c>
      <c r="G48" s="57" t="s">
        <v>52</v>
      </c>
      <c r="H48" s="57"/>
      <c r="I48" s="57" t="s">
        <v>45</v>
      </c>
      <c r="J48" s="57" t="s">
        <v>45</v>
      </c>
      <c r="K48" s="58" t="s">
        <v>45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28.35" hidden="false" customHeight="false" outlineLevel="0" collapsed="false"/>
    <row r="58" customFormat="false" ht="14.9" hidden="false" customHeight="false" outlineLevel="0" collapsed="false"/>
    <row r="59" customFormat="false" ht="14.9" hidden="false" customHeight="false" outlineLevel="0" collapsed="false"/>
    <row r="60" customFormat="false" ht="14.9" hidden="false" customHeight="false" outlineLevel="0" collapsed="false"/>
    <row r="61" customFormat="false" ht="14.9" hidden="false" customHeight="false" outlineLevel="0" collapsed="false"/>
  </sheetData>
  <mergeCells count="24">
    <mergeCell ref="D2:J2"/>
    <mergeCell ref="D3:D4"/>
    <mergeCell ref="E3:E4"/>
    <mergeCell ref="F3:H3"/>
    <mergeCell ref="I3:I4"/>
    <mergeCell ref="J3:J4"/>
    <mergeCell ref="M3:N4"/>
    <mergeCell ref="D10:K10"/>
    <mergeCell ref="D11:E11"/>
    <mergeCell ref="F11:G11"/>
    <mergeCell ref="H11:I11"/>
    <mergeCell ref="J11:K11"/>
    <mergeCell ref="F20:G20"/>
    <mergeCell ref="F21:G21"/>
    <mergeCell ref="I26:J28"/>
    <mergeCell ref="L26:M28"/>
    <mergeCell ref="C28:D29"/>
    <mergeCell ref="F42:K42"/>
    <mergeCell ref="G43:H43"/>
    <mergeCell ref="G44:H44"/>
    <mergeCell ref="G45:H45"/>
    <mergeCell ref="G46:H46"/>
    <mergeCell ref="G47:H47"/>
    <mergeCell ref="G48:H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2019-09-11T16:00:51Z</dcterms:created>
  <dc:creator>Usuario</dc:creator>
  <dc:description/>
  <dc:language>es-CR</dc:language>
  <cp:lastModifiedBy/>
  <dcterms:modified xsi:type="dcterms:W3CDTF">2019-09-24T22:20:37Z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