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2" yWindow="144" windowWidth="16584" windowHeight="5568" activeTab="1"/>
  </bookViews>
  <sheets>
    <sheet name="Greece" sheetId="2" r:id="rId1"/>
    <sheet name="US" sheetId="1" r:id="rId2"/>
  </sheets>
  <calcPr calcId="125725"/>
</workbook>
</file>

<file path=xl/calcChain.xml><?xml version="1.0" encoding="utf-8"?>
<calcChain xmlns="http://schemas.openxmlformats.org/spreadsheetml/2006/main">
  <c r="R42" i="1"/>
  <c r="R43"/>
  <c r="R44"/>
  <c r="R41"/>
  <c r="R38"/>
  <c r="R39"/>
  <c r="R40"/>
  <c r="R37"/>
  <c r="R45"/>
  <c r="R36"/>
  <c r="R35"/>
  <c r="R34"/>
  <c r="R30"/>
  <c r="R29"/>
  <c r="R28"/>
  <c r="R27"/>
  <c r="R31"/>
  <c r="R26"/>
  <c r="S24"/>
  <c r="R24"/>
  <c r="O24"/>
  <c r="K24"/>
  <c r="U23"/>
  <c r="U24" s="1"/>
  <c r="T23"/>
  <c r="T24" s="1"/>
  <c r="S23"/>
  <c r="R23"/>
  <c r="Q23"/>
  <c r="Q24" s="1"/>
  <c r="P23"/>
  <c r="P24" s="1"/>
  <c r="O23"/>
  <c r="N23"/>
  <c r="N24" s="1"/>
  <c r="M23"/>
  <c r="M24" s="1"/>
  <c r="L23"/>
  <c r="L24" s="1"/>
  <c r="K23"/>
  <c r="J23"/>
  <c r="J24" s="1"/>
  <c r="I23"/>
  <c r="I24" s="1"/>
  <c r="H23"/>
  <c r="H24" s="1"/>
  <c r="T21"/>
  <c r="S21"/>
  <c r="P21"/>
  <c r="O21"/>
  <c r="L21"/>
  <c r="K21"/>
  <c r="H21"/>
  <c r="U20"/>
  <c r="U21" s="1"/>
  <c r="T20"/>
  <c r="S20"/>
  <c r="R20"/>
  <c r="R21" s="1"/>
  <c r="Q20"/>
  <c r="Q21" s="1"/>
  <c r="P20"/>
  <c r="O20"/>
  <c r="N20"/>
  <c r="N21" s="1"/>
  <c r="M20"/>
  <c r="M21" s="1"/>
  <c r="L20"/>
  <c r="K20"/>
  <c r="J20"/>
  <c r="J21" s="1"/>
  <c r="I20"/>
  <c r="I21" s="1"/>
  <c r="H20"/>
  <c r="G24"/>
  <c r="G23"/>
  <c r="G21"/>
  <c r="G20"/>
  <c r="I26" i="2"/>
  <c r="I25"/>
  <c r="I27" s="1"/>
  <c r="I22"/>
  <c r="I21"/>
  <c r="I23" s="1"/>
  <c r="P21"/>
  <c r="Q26"/>
  <c r="Q25"/>
  <c r="Q29" s="1"/>
  <c r="Q22"/>
  <c r="Q21"/>
  <c r="Q23" s="1"/>
  <c r="P27"/>
  <c r="P26"/>
  <c r="P25"/>
  <c r="P22"/>
  <c r="I29" l="1"/>
  <c r="P29"/>
  <c r="P23"/>
</calcChain>
</file>

<file path=xl/sharedStrings.xml><?xml version="1.0" encoding="utf-8"?>
<sst xmlns="http://schemas.openxmlformats.org/spreadsheetml/2006/main" count="213" uniqueCount="71">
  <si>
    <t>Country</t>
  </si>
  <si>
    <t>Subject Descriptor</t>
  </si>
  <si>
    <t>Units</t>
  </si>
  <si>
    <t>Scale</t>
  </si>
  <si>
    <t>Country/Series-specific Notes</t>
  </si>
  <si>
    <t>Estimates Start After</t>
  </si>
  <si>
    <t>Greece</t>
  </si>
  <si>
    <t>Gross domestic product, constant prices</t>
  </si>
  <si>
    <t>National currency</t>
  </si>
  <si>
    <t>Billions</t>
  </si>
  <si>
    <t>Source: Haver Analytics. Formally, the National Statistical Office (ELSTAT) Latest actual data: 2011. For quarterly data, latest actual is 2012Q2. Notes: The National Statistical Office has significantly and repeatedly revised national accounts data over the course of the past five years. Official data are only available from 2005. Staff has estimated data prior to 2005 using growth rates from previous releases of the World Economic Outlook. Therefore, these estimates should be treated as provisional. National accounts manual used: ESA 1995 GDP valuation: Market prices Start/end months of reporting year: January/December Base year: 2005 Chain-weighted: Yes, from 2000 Primary domestic currency: Euros Data last updated: 09/2012</t>
  </si>
  <si>
    <t>Percent change</t>
  </si>
  <si>
    <t>See notes for:  Gross domestic product, constant prices (National currency).</t>
  </si>
  <si>
    <t>Gross domestic product, current prices</t>
  </si>
  <si>
    <t>Gross domestic product, deflator</t>
  </si>
  <si>
    <t>Index</t>
  </si>
  <si>
    <t>See notes for:  Gross domestic product, constant prices (National currency) Gross domestic product, current prices (National currency).</t>
  </si>
  <si>
    <t>General government revenue</t>
  </si>
  <si>
    <t>Source: Ministry of Finance Latest actual data: 2011 Fiscal assumptions: Macroeconomic, monetary, and fiscal projections for 2012 and the medium term are consistent with the policies discussed between the IMF staff and the authorities in the context of the Extended Fund Facility. Start/end months of reporting year: January/December GFS Manual used: 1986 Basis of recording: Noncash (accrual) General government includes: Central Government;Local Government;Social Security Funds; Valuation of public debt: Nominal value. Net debt data, including historical data, are provisional. Gross debt decreases due to privatization receipts greater than the fiscal deficit. Primary domestic currency: Euros Data last updated: 09/2012</t>
  </si>
  <si>
    <t>Percent of GDP</t>
  </si>
  <si>
    <t>See notes for:  General government revenue (National currency).</t>
  </si>
  <si>
    <t>General government total expenditure</t>
  </si>
  <si>
    <t>See notes for:  General government total expenditure (National currency).</t>
  </si>
  <si>
    <t>General government net lending/borrowing</t>
  </si>
  <si>
    <t>See notes for:  General government net lending/borrowing (National currency).</t>
  </si>
  <si>
    <t>General government primary net lending/borrowing</t>
  </si>
  <si>
    <t>See notes for:  General government primary net lending/borrowing (National currency).</t>
  </si>
  <si>
    <t>General government net debt</t>
  </si>
  <si>
    <t>See notes for:  General government net debt (National currency).</t>
  </si>
  <si>
    <t>General government gross debt</t>
  </si>
  <si>
    <t>See notes for:  General government gross debt (National currency).</t>
  </si>
  <si>
    <t>Gross domestic product corresponding to fiscal year, current prices</t>
  </si>
  <si>
    <t>United States</t>
  </si>
  <si>
    <t>Source: Haver Analytics Latest actual data: 2011 GDP valuation: Real Gross Domestic Product determined by chained Fisher quantity growth rates. Start/end months of reporting year: January/December Base year: 2005 Chain-weighted: Yes, from 1980 Primary domestic currency: U.S. dollars Data last updated: 09/2012</t>
  </si>
  <si>
    <t>Source: BEA and IMF's Government Finance Statistics Yearbook (revenue, expenditure, and net lending); Flow of Funds (debt) Latest actual data: 2010 Notes: Revenue, expenditure, and net lending data are compiled according to the GFSM2001 methodology. Due to data limitations, most series begin 2001. Fiscal assumptions: Fiscal projections are based on the March 2012 Congressional Budget Office baseline, adjusted for the IMF staff?s policy and macroeconomic assumptions. The key near-term policy assumptions include an extension of all the Bush tax cuts and emergency unemployment benefits into 2013 and replacement of automatic spending cuts (?sequestration?) with back-loaded consolidation measures. Over the medium term, the IMF staff assumes that Congress will continue to make regular adjustments to the Alternative Minimum Tax parameters and Medicare payments (?Doc Fix?) and will extend certain traditional programs (such as the research and development tax credit). It is assumed that the Bush tax cuts for the middle class will be extended permanently, but those for high-income taxpayers will be allowed to expire in 2014 (one year later than planned by the administration). The fiscal projections are adjusted to reflect the IMF staff?s forecasts of key macroeconomic and financial variables and different accounting treatment of the financial sector support and are converted to the general government basis. Start/end months of reporting year: January/December GFS Manual used: 2001 Basis of recording: Noncash (accrual) General government includes: Central Government;Local Government;State Government; Valuation of public debt: Nominal value Primary domestic currency: U.S. dollars Data last updated: 09/2012</t>
  </si>
  <si>
    <t>n/a</t>
  </si>
  <si>
    <t>Calculations for 2010</t>
  </si>
  <si>
    <t xml:space="preserve">Deficit = </t>
  </si>
  <si>
    <t xml:space="preserve">Primary = </t>
  </si>
  <si>
    <t xml:space="preserve">Interest = </t>
  </si>
  <si>
    <t xml:space="preserve">B(-1)/Y(-1) = </t>
  </si>
  <si>
    <t xml:space="preserve">B/Y = </t>
  </si>
  <si>
    <t xml:space="preserve">B(-1)/Y = </t>
  </si>
  <si>
    <t xml:space="preserve">Check </t>
  </si>
  <si>
    <t>% of GDP</t>
  </si>
  <si>
    <t xml:space="preserve">LCUs </t>
  </si>
  <si>
    <t>delta net debt</t>
  </si>
  <si>
    <t>delta gross debt</t>
  </si>
  <si>
    <t>for 2003</t>
  </si>
  <si>
    <t>error</t>
  </si>
  <si>
    <t xml:space="preserve">Deficit as change in net debt </t>
  </si>
  <si>
    <t>Discrepancy from minus line 10</t>
  </si>
  <si>
    <t>Deficit as change in gross debt</t>
  </si>
  <si>
    <t>Notes</t>
  </si>
  <si>
    <t>B(t-1)</t>
  </si>
  <si>
    <t>B(t)</t>
  </si>
  <si>
    <t>Deficit</t>
  </si>
  <si>
    <t>Primary</t>
  </si>
  <si>
    <t xml:space="preserve">Interest </t>
  </si>
  <si>
    <t xml:space="preserve">Rate </t>
  </si>
  <si>
    <t>Ratios to GDP</t>
  </si>
  <si>
    <t>B(t-1)/Y(t-1)</t>
  </si>
  <si>
    <t>B(t)/Y(t)</t>
  </si>
  <si>
    <t>(approx)</t>
  </si>
  <si>
    <t>(exact)</t>
  </si>
  <si>
    <t>i</t>
  </si>
  <si>
    <t>g</t>
  </si>
  <si>
    <t>pi</t>
  </si>
  <si>
    <t>real rate</t>
  </si>
  <si>
    <t>primary</t>
  </si>
  <si>
    <t>growth</t>
  </si>
</sst>
</file>

<file path=xl/styles.xml><?xml version="1.0" encoding="utf-8"?>
<styleSheet xmlns="http://schemas.openxmlformats.org/spreadsheetml/2006/main">
  <numFmts count="1">
    <numFmt numFmtId="164" formatCode="0.00000"/>
  </numFmts>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applyNumberFormat="1"/>
    <xf numFmtId="4" fontId="0" fillId="0" borderId="0" xfId="0" applyNumberFormat="1"/>
    <xf numFmtId="0" fontId="16" fillId="0" borderId="0" xfId="0" applyFont="1"/>
    <xf numFmtId="0" fontId="0" fillId="0" borderId="0" xfId="0" applyAlignment="1">
      <alignment horizontal="right"/>
    </xf>
    <xf numFmtId="0" fontId="16" fillId="0" borderId="0" xfId="0" applyNumberFormat="1" applyFont="1"/>
    <xf numFmtId="4" fontId="16" fillId="0" borderId="0" xfId="0" applyNumberFormat="1" applyFon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40"/>
  <sheetViews>
    <sheetView workbookViewId="0">
      <pane xSplit="4" ySplit="1" topLeftCell="H6" activePane="bottomRight" state="frozen"/>
      <selection pane="topRight" activeCell="E1" sqref="E1"/>
      <selection pane="bottomLeft" activeCell="A2" sqref="A2"/>
      <selection pane="bottomRight" activeCell="L20" sqref="L20:R29"/>
    </sheetView>
  </sheetViews>
  <sheetFormatPr defaultRowHeight="14.4"/>
  <cols>
    <col min="1" max="1" width="13.5546875" customWidth="1"/>
    <col min="2" max="2" width="46.44140625" customWidth="1"/>
    <col min="3" max="3" width="17.6640625" customWidth="1"/>
  </cols>
  <sheetData>
    <row r="1" spans="1:22">
      <c r="A1" t="s">
        <v>0</v>
      </c>
      <c r="B1" t="s">
        <v>1</v>
      </c>
      <c r="C1" t="s">
        <v>2</v>
      </c>
      <c r="D1" t="s">
        <v>3</v>
      </c>
      <c r="E1" t="s">
        <v>4</v>
      </c>
      <c r="F1">
        <v>2000</v>
      </c>
      <c r="G1">
        <v>2001</v>
      </c>
      <c r="H1">
        <v>2002</v>
      </c>
      <c r="I1">
        <v>2003</v>
      </c>
      <c r="J1">
        <v>2004</v>
      </c>
      <c r="K1">
        <v>2005</v>
      </c>
      <c r="L1">
        <v>2006</v>
      </c>
      <c r="M1">
        <v>2007</v>
      </c>
      <c r="N1">
        <v>2008</v>
      </c>
      <c r="O1">
        <v>2009</v>
      </c>
      <c r="P1">
        <v>2010</v>
      </c>
      <c r="Q1">
        <v>2011</v>
      </c>
      <c r="R1">
        <v>2012</v>
      </c>
      <c r="S1">
        <v>2013</v>
      </c>
      <c r="T1">
        <v>2014</v>
      </c>
      <c r="U1">
        <v>2015</v>
      </c>
      <c r="V1" t="s">
        <v>5</v>
      </c>
    </row>
    <row r="2" spans="1:22">
      <c r="A2" t="s">
        <v>6</v>
      </c>
      <c r="B2" t="s">
        <v>7</v>
      </c>
      <c r="C2" t="s">
        <v>8</v>
      </c>
      <c r="D2" t="s">
        <v>9</v>
      </c>
      <c r="E2" s="1" t="s">
        <v>10</v>
      </c>
      <c r="F2">
        <v>158.37799999999999</v>
      </c>
      <c r="G2">
        <v>165.024</v>
      </c>
      <c r="H2">
        <v>170.70099999999999</v>
      </c>
      <c r="I2">
        <v>180.84800000000001</v>
      </c>
      <c r="J2">
        <v>188.74700000000001</v>
      </c>
      <c r="K2">
        <v>193.05</v>
      </c>
      <c r="L2">
        <v>203.75</v>
      </c>
      <c r="M2">
        <v>209.85499999999999</v>
      </c>
      <c r="N2">
        <v>209.52500000000001</v>
      </c>
      <c r="O2">
        <v>202.715</v>
      </c>
      <c r="P2">
        <v>195.58600000000001</v>
      </c>
      <c r="Q2">
        <v>182.078</v>
      </c>
      <c r="R2">
        <v>171.154</v>
      </c>
      <c r="S2">
        <v>164.30799999999999</v>
      </c>
      <c r="T2">
        <v>164.30799999999999</v>
      </c>
      <c r="U2">
        <v>168.82599999999999</v>
      </c>
      <c r="V2">
        <v>2011</v>
      </c>
    </row>
    <row r="3" spans="1:22">
      <c r="A3" t="s">
        <v>6</v>
      </c>
      <c r="B3" t="s">
        <v>7</v>
      </c>
      <c r="C3" t="s">
        <v>11</v>
      </c>
      <c r="E3" t="s">
        <v>12</v>
      </c>
      <c r="F3">
        <v>4.4770000000000003</v>
      </c>
      <c r="G3">
        <v>4.1959999999999997</v>
      </c>
      <c r="H3">
        <v>3.44</v>
      </c>
      <c r="I3">
        <v>5.9450000000000003</v>
      </c>
      <c r="J3">
        <v>4.3680000000000003</v>
      </c>
      <c r="K3">
        <v>2.2799999999999998</v>
      </c>
      <c r="L3">
        <v>5.5430000000000001</v>
      </c>
      <c r="M3">
        <v>2.996</v>
      </c>
      <c r="N3">
        <v>-0.157</v>
      </c>
      <c r="O3">
        <v>-3.25</v>
      </c>
      <c r="P3">
        <v>-3.5169999999999999</v>
      </c>
      <c r="Q3">
        <v>-6.9059999999999997</v>
      </c>
      <c r="R3">
        <v>-6</v>
      </c>
      <c r="S3">
        <v>-4</v>
      </c>
      <c r="T3">
        <v>0</v>
      </c>
      <c r="U3">
        <v>2.75</v>
      </c>
      <c r="V3">
        <v>2011</v>
      </c>
    </row>
    <row r="4" spans="1:22">
      <c r="A4" t="s">
        <v>6</v>
      </c>
      <c r="B4" t="s">
        <v>13</v>
      </c>
      <c r="C4" t="s">
        <v>8</v>
      </c>
      <c r="D4" t="s">
        <v>9</v>
      </c>
      <c r="E4" s="1" t="s">
        <v>10</v>
      </c>
      <c r="F4">
        <v>136.28200000000001</v>
      </c>
      <c r="G4">
        <v>146.428</v>
      </c>
      <c r="H4">
        <v>156.614</v>
      </c>
      <c r="I4">
        <v>172.43199999999999</v>
      </c>
      <c r="J4">
        <v>185.26599999999999</v>
      </c>
      <c r="K4">
        <v>193.05</v>
      </c>
      <c r="L4">
        <v>208.893</v>
      </c>
      <c r="M4">
        <v>222.77099999999999</v>
      </c>
      <c r="N4">
        <v>232.92</v>
      </c>
      <c r="O4">
        <v>231.64099999999999</v>
      </c>
      <c r="P4">
        <v>227.31800000000001</v>
      </c>
      <c r="Q4">
        <v>215.08799999999999</v>
      </c>
      <c r="R4">
        <v>201.37299999999999</v>
      </c>
      <c r="S4">
        <v>190.41800000000001</v>
      </c>
      <c r="T4">
        <v>189.94300000000001</v>
      </c>
      <c r="U4">
        <v>195.167</v>
      </c>
      <c r="V4">
        <v>2011</v>
      </c>
    </row>
    <row r="5" spans="1:22">
      <c r="A5" t="s">
        <v>6</v>
      </c>
      <c r="B5" t="s">
        <v>14</v>
      </c>
      <c r="C5" t="s">
        <v>15</v>
      </c>
      <c r="E5" t="s">
        <v>16</v>
      </c>
      <c r="F5">
        <v>86.049000000000007</v>
      </c>
      <c r="G5">
        <v>88.730999999999995</v>
      </c>
      <c r="H5">
        <v>91.748000000000005</v>
      </c>
      <c r="I5">
        <v>95.346000000000004</v>
      </c>
      <c r="J5">
        <v>98.156000000000006</v>
      </c>
      <c r="K5">
        <v>100</v>
      </c>
      <c r="L5">
        <v>102.524</v>
      </c>
      <c r="M5">
        <v>106.155</v>
      </c>
      <c r="N5">
        <v>111.166</v>
      </c>
      <c r="O5">
        <v>114.26900000000001</v>
      </c>
      <c r="P5">
        <v>116.224</v>
      </c>
      <c r="Q5">
        <v>118.129</v>
      </c>
      <c r="R5">
        <v>117.65600000000001</v>
      </c>
      <c r="S5">
        <v>115.892</v>
      </c>
      <c r="T5">
        <v>115.602</v>
      </c>
      <c r="U5">
        <v>115.60299999999999</v>
      </c>
      <c r="V5">
        <v>2011</v>
      </c>
    </row>
    <row r="6" spans="1:22" s="3" customFormat="1">
      <c r="A6" s="3" t="s">
        <v>6</v>
      </c>
      <c r="B6" s="3" t="s">
        <v>17</v>
      </c>
      <c r="C6" s="3" t="s">
        <v>8</v>
      </c>
      <c r="D6" s="3" t="s">
        <v>9</v>
      </c>
      <c r="E6" s="5" t="s">
        <v>18</v>
      </c>
      <c r="F6" s="3">
        <v>58.537999999999997</v>
      </c>
      <c r="G6" s="3">
        <v>59.817</v>
      </c>
      <c r="H6" s="3">
        <v>63.040999999999997</v>
      </c>
      <c r="I6" s="3">
        <v>67.290000000000006</v>
      </c>
      <c r="J6" s="3">
        <v>70.582999999999998</v>
      </c>
      <c r="K6" s="3">
        <v>75.218999999999994</v>
      </c>
      <c r="L6" s="3">
        <v>81.843999999999994</v>
      </c>
      <c r="M6" s="3">
        <v>90.915000000000006</v>
      </c>
      <c r="N6" s="3">
        <v>94.763999999999996</v>
      </c>
      <c r="O6" s="3">
        <v>88.600999999999999</v>
      </c>
      <c r="P6" s="3">
        <v>90.247</v>
      </c>
      <c r="Q6" s="3">
        <v>87.9</v>
      </c>
      <c r="R6" s="3">
        <v>87.555999999999997</v>
      </c>
      <c r="S6" s="3">
        <v>85.480999999999995</v>
      </c>
      <c r="T6" s="3">
        <v>84.326999999999998</v>
      </c>
      <c r="U6" s="3">
        <v>84.384</v>
      </c>
      <c r="V6" s="3">
        <v>2011</v>
      </c>
    </row>
    <row r="7" spans="1:22">
      <c r="A7" t="s">
        <v>6</v>
      </c>
      <c r="B7" t="s">
        <v>17</v>
      </c>
      <c r="C7" t="s">
        <v>19</v>
      </c>
      <c r="E7" t="s">
        <v>20</v>
      </c>
      <c r="F7">
        <v>42.954000000000001</v>
      </c>
      <c r="G7">
        <v>40.850999999999999</v>
      </c>
      <c r="H7">
        <v>40.252000000000002</v>
      </c>
      <c r="I7">
        <v>39.024000000000001</v>
      </c>
      <c r="J7">
        <v>38.097999999999999</v>
      </c>
      <c r="K7">
        <v>38.963000000000001</v>
      </c>
      <c r="L7">
        <v>39.18</v>
      </c>
      <c r="M7">
        <v>40.811</v>
      </c>
      <c r="N7">
        <v>40.685000000000002</v>
      </c>
      <c r="O7">
        <v>38.249000000000002</v>
      </c>
      <c r="P7">
        <v>39.701000000000001</v>
      </c>
      <c r="Q7">
        <v>40.866999999999997</v>
      </c>
      <c r="R7">
        <v>43.478999999999999</v>
      </c>
      <c r="S7">
        <v>44.890999999999998</v>
      </c>
      <c r="T7">
        <v>44.396000000000001</v>
      </c>
      <c r="U7">
        <v>43.237000000000002</v>
      </c>
      <c r="V7">
        <v>2011</v>
      </c>
    </row>
    <row r="8" spans="1:22" s="3" customFormat="1">
      <c r="A8" s="3" t="s">
        <v>6</v>
      </c>
      <c r="B8" s="3" t="s">
        <v>21</v>
      </c>
      <c r="C8" s="3" t="s">
        <v>8</v>
      </c>
      <c r="D8" s="3" t="s">
        <v>9</v>
      </c>
      <c r="E8" s="5" t="s">
        <v>18</v>
      </c>
      <c r="F8" s="3">
        <v>63.627000000000002</v>
      </c>
      <c r="G8" s="3">
        <v>66.319000000000003</v>
      </c>
      <c r="H8" s="3">
        <v>70.614000000000004</v>
      </c>
      <c r="I8" s="3">
        <v>77.143000000000001</v>
      </c>
      <c r="J8" s="3">
        <v>84.332999999999998</v>
      </c>
      <c r="K8" s="3">
        <v>86.096999999999994</v>
      </c>
      <c r="L8" s="3">
        <v>94.436000000000007</v>
      </c>
      <c r="M8" s="3">
        <v>106.066</v>
      </c>
      <c r="N8" s="3">
        <v>117.85</v>
      </c>
      <c r="O8" s="3">
        <v>124.646</v>
      </c>
      <c r="P8" s="3">
        <v>114.10599999999999</v>
      </c>
      <c r="Q8" s="3">
        <v>107.5</v>
      </c>
      <c r="R8" s="3">
        <v>102.697</v>
      </c>
      <c r="S8" s="3">
        <v>94.381</v>
      </c>
      <c r="T8" s="3">
        <v>90.878</v>
      </c>
      <c r="U8" s="3">
        <v>89.228999999999999</v>
      </c>
      <c r="V8" s="3">
        <v>2011</v>
      </c>
    </row>
    <row r="9" spans="1:22">
      <c r="A9" t="s">
        <v>6</v>
      </c>
      <c r="B9" t="s">
        <v>21</v>
      </c>
      <c r="C9" t="s">
        <v>19</v>
      </c>
      <c r="E9" t="s">
        <v>22</v>
      </c>
      <c r="F9">
        <v>46.688000000000002</v>
      </c>
      <c r="G9">
        <v>45.290999999999997</v>
      </c>
      <c r="H9">
        <v>45.088000000000001</v>
      </c>
      <c r="I9">
        <v>44.738</v>
      </c>
      <c r="J9">
        <v>45.52</v>
      </c>
      <c r="K9">
        <v>44.597999999999999</v>
      </c>
      <c r="L9">
        <v>45.207999999999998</v>
      </c>
      <c r="M9">
        <v>47.612000000000002</v>
      </c>
      <c r="N9">
        <v>50.597000000000001</v>
      </c>
      <c r="O9">
        <v>53.81</v>
      </c>
      <c r="P9">
        <v>50.197000000000003</v>
      </c>
      <c r="Q9">
        <v>49.98</v>
      </c>
      <c r="R9">
        <v>50.997999999999998</v>
      </c>
      <c r="S9">
        <v>49.564999999999998</v>
      </c>
      <c r="T9">
        <v>47.844999999999999</v>
      </c>
      <c r="U9">
        <v>45.719000000000001</v>
      </c>
      <c r="V9">
        <v>2011</v>
      </c>
    </row>
    <row r="10" spans="1:22">
      <c r="A10" t="s">
        <v>6</v>
      </c>
      <c r="B10" t="s">
        <v>23</v>
      </c>
      <c r="C10" t="s">
        <v>8</v>
      </c>
      <c r="D10" t="s">
        <v>9</v>
      </c>
      <c r="E10" s="1" t="s">
        <v>18</v>
      </c>
      <c r="F10">
        <v>-5.0890000000000004</v>
      </c>
      <c r="G10">
        <v>-6.5019999999999998</v>
      </c>
      <c r="H10">
        <v>-7.5730000000000004</v>
      </c>
      <c r="I10">
        <v>-9.8529999999999998</v>
      </c>
      <c r="J10">
        <v>-13.75</v>
      </c>
      <c r="K10">
        <v>-10.878</v>
      </c>
      <c r="L10">
        <v>-12.592000000000001</v>
      </c>
      <c r="M10">
        <v>-15.151</v>
      </c>
      <c r="N10">
        <v>-23.085999999999999</v>
      </c>
      <c r="O10">
        <v>-36.045000000000002</v>
      </c>
      <c r="P10">
        <v>-23.859000000000002</v>
      </c>
      <c r="Q10">
        <v>-19.600000000000001</v>
      </c>
      <c r="R10">
        <v>-15.141</v>
      </c>
      <c r="S10">
        <v>-8.9</v>
      </c>
      <c r="T10">
        <v>-6.5510000000000002</v>
      </c>
      <c r="U10">
        <v>-4.8449999999999998</v>
      </c>
      <c r="V10">
        <v>2011</v>
      </c>
    </row>
    <row r="11" spans="1:22" s="3" customFormat="1">
      <c r="A11" s="3" t="s">
        <v>6</v>
      </c>
      <c r="B11" s="3" t="s">
        <v>23</v>
      </c>
      <c r="C11" s="3" t="s">
        <v>19</v>
      </c>
      <c r="E11" s="3" t="s">
        <v>24</v>
      </c>
      <c r="F11" s="3">
        <v>-3.734</v>
      </c>
      <c r="G11" s="3">
        <v>-4.4400000000000004</v>
      </c>
      <c r="H11" s="3">
        <v>-4.835</v>
      </c>
      <c r="I11" s="3">
        <v>-5.7140000000000004</v>
      </c>
      <c r="J11" s="3">
        <v>-7.4219999999999997</v>
      </c>
      <c r="K11" s="3">
        <v>-5.6349999999999998</v>
      </c>
      <c r="L11" s="3">
        <v>-6.0279999999999996</v>
      </c>
      <c r="M11" s="3">
        <v>-6.8010000000000002</v>
      </c>
      <c r="N11" s="3">
        <v>-9.9120000000000008</v>
      </c>
      <c r="O11" s="3">
        <v>-15.561</v>
      </c>
      <c r="P11" s="3">
        <v>-10.496</v>
      </c>
      <c r="Q11" s="3">
        <v>-9.1129999999999995</v>
      </c>
      <c r="R11" s="3">
        <v>-7.5190000000000001</v>
      </c>
      <c r="S11" s="3">
        <v>-4.6740000000000004</v>
      </c>
      <c r="T11" s="3">
        <v>-3.4489999999999998</v>
      </c>
      <c r="U11" s="3">
        <v>-2.4820000000000002</v>
      </c>
      <c r="V11" s="3">
        <v>2011</v>
      </c>
    </row>
    <row r="12" spans="1:22">
      <c r="A12" t="s">
        <v>6</v>
      </c>
      <c r="B12" t="s">
        <v>25</v>
      </c>
      <c r="C12" t="s">
        <v>8</v>
      </c>
      <c r="D12" t="s">
        <v>9</v>
      </c>
      <c r="E12" s="1" t="s">
        <v>18</v>
      </c>
      <c r="F12">
        <v>4.9649999999999999</v>
      </c>
      <c r="G12">
        <v>2.9550000000000001</v>
      </c>
      <c r="H12">
        <v>1.1679999999999999</v>
      </c>
      <c r="I12">
        <v>-1.266</v>
      </c>
      <c r="J12">
        <v>-4.7640000000000002</v>
      </c>
      <c r="K12">
        <v>-1.871</v>
      </c>
      <c r="L12">
        <v>-2.8140000000000001</v>
      </c>
      <c r="M12">
        <v>-4.4669999999999996</v>
      </c>
      <c r="N12">
        <v>-11.148999999999999</v>
      </c>
      <c r="O12">
        <v>-24.13</v>
      </c>
      <c r="P12">
        <v>-10.654</v>
      </c>
      <c r="Q12">
        <v>-4.7190000000000003</v>
      </c>
      <c r="R12">
        <v>-3.3460000000000001</v>
      </c>
      <c r="S12">
        <v>-1.0999999999999999E-2</v>
      </c>
      <c r="T12">
        <v>2.847</v>
      </c>
      <c r="U12">
        <v>5.8979999999999997</v>
      </c>
      <c r="V12">
        <v>2011</v>
      </c>
    </row>
    <row r="13" spans="1:22" s="3" customFormat="1">
      <c r="A13" s="3" t="s">
        <v>6</v>
      </c>
      <c r="B13" s="3" t="s">
        <v>25</v>
      </c>
      <c r="C13" s="3" t="s">
        <v>19</v>
      </c>
      <c r="E13" s="3" t="s">
        <v>26</v>
      </c>
      <c r="F13" s="3">
        <v>3.6429999999999998</v>
      </c>
      <c r="G13" s="3">
        <v>2.0179999999999998</v>
      </c>
      <c r="H13" s="3">
        <v>0.746</v>
      </c>
      <c r="I13" s="3">
        <v>-0.73399999999999999</v>
      </c>
      <c r="J13" s="3">
        <v>-2.5710000000000002</v>
      </c>
      <c r="K13" s="3">
        <v>-0.96899999999999997</v>
      </c>
      <c r="L13" s="3">
        <v>-1.347</v>
      </c>
      <c r="M13" s="3">
        <v>-2.0049999999999999</v>
      </c>
      <c r="N13" s="3">
        <v>-4.7869999999999999</v>
      </c>
      <c r="O13" s="3">
        <v>-10.417</v>
      </c>
      <c r="P13" s="3">
        <v>-4.6870000000000003</v>
      </c>
      <c r="Q13" s="3">
        <v>-2.194</v>
      </c>
      <c r="R13" s="3">
        <v>-1.6619999999999999</v>
      </c>
      <c r="S13" s="3">
        <v>-6.0000000000000001E-3</v>
      </c>
      <c r="T13" s="3">
        <v>1.4990000000000001</v>
      </c>
      <c r="U13" s="3">
        <v>3.0219999999999998</v>
      </c>
      <c r="V13" s="3">
        <v>2011</v>
      </c>
    </row>
    <row r="14" spans="1:22">
      <c r="A14" t="s">
        <v>6</v>
      </c>
      <c r="B14" t="s">
        <v>27</v>
      </c>
      <c r="C14" t="s">
        <v>8</v>
      </c>
      <c r="D14" t="s">
        <v>9</v>
      </c>
      <c r="E14" s="1" t="s">
        <v>18</v>
      </c>
      <c r="F14">
        <v>105.488</v>
      </c>
      <c r="G14">
        <v>118.83199999999999</v>
      </c>
      <c r="H14">
        <v>133.86500000000001</v>
      </c>
      <c r="I14">
        <v>167.72399999999999</v>
      </c>
      <c r="J14">
        <v>183.12299999999999</v>
      </c>
      <c r="K14">
        <v>195.387</v>
      </c>
      <c r="L14">
        <v>224.20400000000001</v>
      </c>
      <c r="M14">
        <v>239.364</v>
      </c>
      <c r="N14">
        <v>262.31799999999998</v>
      </c>
      <c r="O14">
        <v>298.70600000000002</v>
      </c>
      <c r="P14">
        <v>328.58800000000002</v>
      </c>
      <c r="Q14">
        <v>355.78</v>
      </c>
      <c r="R14">
        <v>343.80599999999998</v>
      </c>
      <c r="S14">
        <v>346.25200000000001</v>
      </c>
      <c r="T14">
        <v>342.29300000000001</v>
      </c>
      <c r="U14">
        <v>339.54899999999998</v>
      </c>
      <c r="V14">
        <v>2011</v>
      </c>
    </row>
    <row r="15" spans="1:22" s="3" customFormat="1">
      <c r="A15" s="3" t="s">
        <v>6</v>
      </c>
      <c r="B15" s="3" t="s">
        <v>27</v>
      </c>
      <c r="C15" s="3" t="s">
        <v>19</v>
      </c>
      <c r="E15" s="3" t="s">
        <v>28</v>
      </c>
      <c r="F15" s="3">
        <v>77.403999999999996</v>
      </c>
      <c r="G15" s="3">
        <v>81.153999999999996</v>
      </c>
      <c r="H15" s="3">
        <v>85.474999999999994</v>
      </c>
      <c r="I15" s="3">
        <v>97.27</v>
      </c>
      <c r="J15" s="3">
        <v>98.843000000000004</v>
      </c>
      <c r="K15" s="3">
        <v>101.21</v>
      </c>
      <c r="L15" s="3">
        <v>107.33</v>
      </c>
      <c r="M15" s="3">
        <v>107.44799999999999</v>
      </c>
      <c r="N15" s="3">
        <v>112.622</v>
      </c>
      <c r="O15" s="3">
        <v>128.952</v>
      </c>
      <c r="P15" s="3">
        <v>144.55000000000001</v>
      </c>
      <c r="Q15" s="3">
        <v>165.41200000000001</v>
      </c>
      <c r="R15" s="3">
        <v>170.73099999999999</v>
      </c>
      <c r="S15" s="3">
        <v>181.83699999999999</v>
      </c>
      <c r="T15" s="3">
        <v>180.209</v>
      </c>
      <c r="U15" s="3">
        <v>173.97800000000001</v>
      </c>
      <c r="V15" s="3">
        <v>2011</v>
      </c>
    </row>
    <row r="16" spans="1:22">
      <c r="A16" t="s">
        <v>6</v>
      </c>
      <c r="B16" t="s">
        <v>29</v>
      </c>
      <c r="C16" t="s">
        <v>8</v>
      </c>
      <c r="D16" t="s">
        <v>9</v>
      </c>
      <c r="E16" s="1" t="s">
        <v>18</v>
      </c>
      <c r="F16">
        <v>140.97200000000001</v>
      </c>
      <c r="G16">
        <v>151.869</v>
      </c>
      <c r="H16">
        <v>159.214</v>
      </c>
      <c r="I16">
        <v>168.02500000000001</v>
      </c>
      <c r="J16">
        <v>183.15700000000001</v>
      </c>
      <c r="K16">
        <v>195.33799999999999</v>
      </c>
      <c r="L16">
        <v>224.20400000000001</v>
      </c>
      <c r="M16">
        <v>239.364</v>
      </c>
      <c r="N16">
        <v>262.31799999999998</v>
      </c>
      <c r="O16">
        <v>298.70600000000002</v>
      </c>
      <c r="P16">
        <v>328.58800000000002</v>
      </c>
      <c r="Q16">
        <v>355.78</v>
      </c>
      <c r="R16">
        <v>343.80599999999998</v>
      </c>
      <c r="S16">
        <v>346.25200000000001</v>
      </c>
      <c r="T16">
        <v>342.29300000000001</v>
      </c>
      <c r="U16">
        <v>339.54899999999998</v>
      </c>
      <c r="V16">
        <v>2011</v>
      </c>
    </row>
    <row r="17" spans="1:22" s="3" customFormat="1">
      <c r="A17" s="3" t="s">
        <v>6</v>
      </c>
      <c r="B17" s="3" t="s">
        <v>29</v>
      </c>
      <c r="C17" s="3" t="s">
        <v>19</v>
      </c>
      <c r="E17" s="3" t="s">
        <v>30</v>
      </c>
      <c r="F17" s="3">
        <v>103.441</v>
      </c>
      <c r="G17" s="3">
        <v>103.71599999999999</v>
      </c>
      <c r="H17" s="3">
        <v>101.66</v>
      </c>
      <c r="I17" s="3">
        <v>97.444000000000003</v>
      </c>
      <c r="J17" s="3">
        <v>98.861999999999995</v>
      </c>
      <c r="K17" s="3">
        <v>101.185</v>
      </c>
      <c r="L17" s="3">
        <v>107.33</v>
      </c>
      <c r="M17" s="3">
        <v>107.44799999999999</v>
      </c>
      <c r="N17" s="3">
        <v>112.622</v>
      </c>
      <c r="O17" s="3">
        <v>128.952</v>
      </c>
      <c r="P17" s="3">
        <v>144.55000000000001</v>
      </c>
      <c r="Q17" s="3">
        <v>165.41200000000001</v>
      </c>
      <c r="R17" s="3">
        <v>170.73099999999999</v>
      </c>
      <c r="S17" s="3">
        <v>181.83699999999999</v>
      </c>
      <c r="T17" s="3">
        <v>180.209</v>
      </c>
      <c r="U17" s="3">
        <v>173.97800000000001</v>
      </c>
      <c r="V17" s="3">
        <v>2011</v>
      </c>
    </row>
    <row r="18" spans="1:22">
      <c r="A18" t="s">
        <v>6</v>
      </c>
      <c r="B18" t="s">
        <v>31</v>
      </c>
      <c r="C18" t="s">
        <v>8</v>
      </c>
      <c r="D18" t="s">
        <v>9</v>
      </c>
      <c r="E18" s="1" t="s">
        <v>18</v>
      </c>
      <c r="F18">
        <v>136.28200000000001</v>
      </c>
      <c r="G18">
        <v>146.428</v>
      </c>
      <c r="H18">
        <v>156.614</v>
      </c>
      <c r="I18">
        <v>172.43199999999999</v>
      </c>
      <c r="J18">
        <v>185.26599999999999</v>
      </c>
      <c r="K18">
        <v>193.05</v>
      </c>
      <c r="L18">
        <v>208.893</v>
      </c>
      <c r="M18">
        <v>222.77099999999999</v>
      </c>
      <c r="N18">
        <v>232.92</v>
      </c>
      <c r="O18">
        <v>231.64099999999999</v>
      </c>
      <c r="P18">
        <v>227.31800000000001</v>
      </c>
      <c r="Q18">
        <v>215.08799999999999</v>
      </c>
      <c r="R18">
        <v>201.37299999999999</v>
      </c>
      <c r="S18">
        <v>190.41800000000001</v>
      </c>
      <c r="T18">
        <v>189.94300000000001</v>
      </c>
      <c r="U18">
        <v>195.167</v>
      </c>
      <c r="V18">
        <v>2011</v>
      </c>
    </row>
    <row r="19" spans="1:22">
      <c r="E19" s="1"/>
    </row>
    <row r="20" spans="1:22">
      <c r="E20" s="1"/>
      <c r="P20" s="4" t="s">
        <v>44</v>
      </c>
      <c r="Q20" s="4" t="s">
        <v>45</v>
      </c>
    </row>
    <row r="21" spans="1:22">
      <c r="E21" s="1"/>
      <c r="H21" t="s">
        <v>48</v>
      </c>
      <c r="I21">
        <f>-I11</f>
        <v>5.7140000000000004</v>
      </c>
      <c r="L21" t="s">
        <v>36</v>
      </c>
      <c r="O21" t="s">
        <v>37</v>
      </c>
      <c r="P21">
        <f>-P11</f>
        <v>10.496</v>
      </c>
      <c r="Q21" s="3">
        <f>-P10</f>
        <v>23.859000000000002</v>
      </c>
    </row>
    <row r="22" spans="1:22">
      <c r="E22" s="1"/>
      <c r="I22">
        <f xml:space="preserve"> -I13</f>
        <v>0.73399999999999999</v>
      </c>
      <c r="O22" t="s">
        <v>38</v>
      </c>
      <c r="P22">
        <f xml:space="preserve"> -P13</f>
        <v>4.6870000000000003</v>
      </c>
      <c r="Q22">
        <f>-P12</f>
        <v>10.654</v>
      </c>
    </row>
    <row r="23" spans="1:22">
      <c r="E23" s="1"/>
      <c r="I23">
        <f>I21-I22</f>
        <v>4.9800000000000004</v>
      </c>
      <c r="O23" t="s">
        <v>39</v>
      </c>
      <c r="P23">
        <f>P21-P22</f>
        <v>5.8090000000000002</v>
      </c>
      <c r="Q23">
        <f>Q21-Q22</f>
        <v>13.205000000000002</v>
      </c>
    </row>
    <row r="24" spans="1:22">
      <c r="E24" s="1"/>
      <c r="F24" s="2"/>
      <c r="G24" s="2"/>
      <c r="H24" s="2"/>
      <c r="I24" s="2"/>
      <c r="J24" s="2"/>
      <c r="K24" s="2"/>
      <c r="L24" s="2"/>
      <c r="M24" s="2"/>
      <c r="N24" s="2"/>
      <c r="O24" s="2"/>
      <c r="P24" s="2"/>
      <c r="Q24" s="2"/>
      <c r="R24" s="2"/>
      <c r="S24" s="2"/>
      <c r="T24" s="2"/>
      <c r="U24" s="2"/>
    </row>
    <row r="25" spans="1:22">
      <c r="I25">
        <f>H15</f>
        <v>85.474999999999994</v>
      </c>
      <c r="O25" t="s">
        <v>40</v>
      </c>
      <c r="P25">
        <f>O15</f>
        <v>128.952</v>
      </c>
      <c r="Q25" s="3">
        <f>P16-O16</f>
        <v>29.882000000000005</v>
      </c>
      <c r="R25" t="s">
        <v>46</v>
      </c>
    </row>
    <row r="26" spans="1:22">
      <c r="E26" s="1"/>
      <c r="F26" s="2"/>
      <c r="G26" s="2"/>
      <c r="H26" s="2"/>
      <c r="I26" s="2">
        <f>I15</f>
        <v>97.27</v>
      </c>
      <c r="J26" s="2"/>
      <c r="K26" s="2"/>
      <c r="L26" s="2"/>
      <c r="M26" s="2"/>
      <c r="N26" s="2"/>
      <c r="O26" s="2" t="s">
        <v>41</v>
      </c>
      <c r="P26" s="2">
        <f>P15</f>
        <v>144.55000000000001</v>
      </c>
      <c r="Q26" s="6">
        <f>P14-O14</f>
        <v>29.882000000000005</v>
      </c>
      <c r="R26" s="2" t="s">
        <v>47</v>
      </c>
      <c r="S26" s="2"/>
      <c r="T26" s="2"/>
      <c r="U26" s="2"/>
    </row>
    <row r="27" spans="1:22">
      <c r="I27">
        <f>I25*I4/H4</f>
        <v>94.107967359239908</v>
      </c>
      <c r="O27" t="s">
        <v>42</v>
      </c>
      <c r="P27">
        <f>P25*P4/O4</f>
        <v>126.54543339046198</v>
      </c>
    </row>
    <row r="28" spans="1:22">
      <c r="E28" s="1"/>
      <c r="G28" s="2"/>
      <c r="H28" s="2"/>
      <c r="I28" s="2"/>
      <c r="J28" s="2"/>
      <c r="K28" s="2"/>
      <c r="L28" s="2"/>
      <c r="M28" s="2"/>
      <c r="N28" s="2"/>
      <c r="O28" s="2"/>
      <c r="P28" s="2"/>
      <c r="Q28" s="2"/>
      <c r="R28" s="2"/>
      <c r="S28" s="2"/>
      <c r="T28" s="2"/>
      <c r="U28" s="2"/>
    </row>
    <row r="29" spans="1:22">
      <c r="I29">
        <f>I22+I23+I27</f>
        <v>99.821967359239906</v>
      </c>
      <c r="O29" t="s">
        <v>43</v>
      </c>
      <c r="P29">
        <f>P22+P23+P27</f>
        <v>137.04143339046198</v>
      </c>
      <c r="Q29">
        <f>Q25-Q21</f>
        <v>6.0230000000000032</v>
      </c>
      <c r="R29" t="s">
        <v>49</v>
      </c>
    </row>
    <row r="30" spans="1:22">
      <c r="E30" s="1"/>
      <c r="G30" s="2"/>
      <c r="H30" s="2"/>
      <c r="I30" s="2"/>
      <c r="J30" s="2"/>
      <c r="K30" s="2"/>
      <c r="L30" s="2"/>
      <c r="M30" s="2"/>
      <c r="N30" s="2"/>
      <c r="O30" s="2"/>
      <c r="P30" s="2"/>
      <c r="Q30" s="2"/>
      <c r="R30" s="2"/>
      <c r="S30" s="2"/>
      <c r="T30" s="2"/>
      <c r="U30" s="2"/>
    </row>
    <row r="32" spans="1:22">
      <c r="E32" s="1"/>
      <c r="O32" s="2"/>
      <c r="P32" s="2"/>
      <c r="Q32" s="2"/>
      <c r="R32" s="2"/>
      <c r="S32" s="2"/>
    </row>
    <row r="34" spans="5:21">
      <c r="E34" s="1"/>
      <c r="O34" s="2"/>
      <c r="P34" s="2"/>
      <c r="Q34" s="2"/>
      <c r="R34" s="2"/>
    </row>
    <row r="36" spans="5:21">
      <c r="E36" s="1"/>
      <c r="F36" s="2"/>
      <c r="G36" s="2"/>
      <c r="H36" s="2"/>
      <c r="I36" s="2"/>
      <c r="J36" s="2"/>
      <c r="K36" s="2"/>
      <c r="L36" s="2"/>
      <c r="M36" s="2"/>
      <c r="N36" s="2"/>
      <c r="O36" s="2"/>
      <c r="P36" s="2"/>
      <c r="Q36" s="2"/>
      <c r="R36" s="2"/>
      <c r="S36" s="2"/>
      <c r="T36" s="2"/>
      <c r="U36" s="2"/>
    </row>
    <row r="38" spans="5:21">
      <c r="E38" s="1"/>
      <c r="F38" s="2"/>
      <c r="G38" s="2"/>
      <c r="H38" s="2"/>
      <c r="I38" s="2"/>
      <c r="J38" s="2"/>
      <c r="K38" s="2"/>
      <c r="L38" s="2"/>
      <c r="M38" s="2"/>
      <c r="N38" s="2"/>
      <c r="O38" s="2"/>
      <c r="P38" s="2"/>
      <c r="Q38" s="2"/>
      <c r="R38" s="2"/>
      <c r="S38" s="2"/>
      <c r="T38" s="2"/>
      <c r="U38" s="2"/>
    </row>
    <row r="40" spans="5:21">
      <c r="E40" s="1"/>
      <c r="F40" s="2"/>
      <c r="G40" s="2"/>
      <c r="H40" s="2"/>
      <c r="I40" s="2"/>
      <c r="J40" s="2"/>
      <c r="K40" s="2"/>
      <c r="L40" s="2"/>
      <c r="M40" s="2"/>
      <c r="N40" s="2"/>
      <c r="O40" s="2"/>
      <c r="P40" s="2"/>
      <c r="Q40" s="2"/>
      <c r="R40" s="2"/>
      <c r="S40" s="2"/>
      <c r="T40" s="2"/>
      <c r="U40"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V45"/>
  <sheetViews>
    <sheetView tabSelected="1" workbookViewId="0">
      <pane xSplit="4" ySplit="1" topLeftCell="N29" activePane="bottomRight" state="frozen"/>
      <selection pane="topRight" activeCell="E1" sqref="E1"/>
      <selection pane="bottomLeft" activeCell="A2" sqref="A2"/>
      <selection pane="bottomRight" activeCell="R43" sqref="R43"/>
    </sheetView>
  </sheetViews>
  <sheetFormatPr defaultRowHeight="14.4"/>
  <cols>
    <col min="1" max="1" width="12.6640625" customWidth="1"/>
    <col min="2" max="2" width="39" customWidth="1"/>
    <col min="3" max="3" width="17.6640625" customWidth="1"/>
    <col min="4" max="4" width="0" hidden="1" customWidth="1"/>
    <col min="5" max="5" width="24.33203125" hidden="1" customWidth="1"/>
    <col min="18" max="18" width="9" bestFit="1" customWidth="1"/>
  </cols>
  <sheetData>
    <row r="1" spans="1:22">
      <c r="A1" t="s">
        <v>0</v>
      </c>
      <c r="B1" t="s">
        <v>1</v>
      </c>
      <c r="C1" t="s">
        <v>2</v>
      </c>
      <c r="D1" t="s">
        <v>3</v>
      </c>
      <c r="E1" t="s">
        <v>4</v>
      </c>
      <c r="F1">
        <v>2000</v>
      </c>
      <c r="G1">
        <v>2001</v>
      </c>
      <c r="H1">
        <v>2002</v>
      </c>
      <c r="I1">
        <v>2003</v>
      </c>
      <c r="J1">
        <v>2004</v>
      </c>
      <c r="K1">
        <v>2005</v>
      </c>
      <c r="L1">
        <v>2006</v>
      </c>
      <c r="M1">
        <v>2007</v>
      </c>
      <c r="N1">
        <v>2008</v>
      </c>
      <c r="O1">
        <v>2009</v>
      </c>
      <c r="P1">
        <v>2010</v>
      </c>
      <c r="Q1">
        <v>2011</v>
      </c>
      <c r="R1">
        <v>2012</v>
      </c>
      <c r="S1">
        <v>2013</v>
      </c>
      <c r="T1">
        <v>2014</v>
      </c>
      <c r="U1">
        <v>2015</v>
      </c>
      <c r="V1" t="s">
        <v>5</v>
      </c>
    </row>
    <row r="2" spans="1:22">
      <c r="A2" t="s">
        <v>32</v>
      </c>
      <c r="B2" t="s">
        <v>7</v>
      </c>
      <c r="C2" t="s">
        <v>8</v>
      </c>
      <c r="D2" t="s">
        <v>9</v>
      </c>
      <c r="E2" s="1" t="s">
        <v>33</v>
      </c>
      <c r="F2" s="2">
        <v>11216.424999999999</v>
      </c>
      <c r="G2" s="2">
        <v>11337.475</v>
      </c>
      <c r="H2" s="2">
        <v>11543.1</v>
      </c>
      <c r="I2" s="2">
        <v>11836.424999999999</v>
      </c>
      <c r="J2" s="2">
        <v>12246.924999999999</v>
      </c>
      <c r="K2" s="2">
        <v>12622.95</v>
      </c>
      <c r="L2" s="2">
        <v>12958.475</v>
      </c>
      <c r="M2" s="2">
        <v>13206.375</v>
      </c>
      <c r="N2" s="2">
        <v>13161.924999999999</v>
      </c>
      <c r="O2" s="2">
        <v>12757.95</v>
      </c>
      <c r="P2" s="2">
        <v>13062.975</v>
      </c>
      <c r="Q2" s="2">
        <v>13299.1</v>
      </c>
      <c r="R2" s="2">
        <v>13587.652</v>
      </c>
      <c r="S2" s="2">
        <v>13875.222</v>
      </c>
      <c r="T2" s="2">
        <v>14282.755999999999</v>
      </c>
      <c r="U2" s="2">
        <v>14762.231</v>
      </c>
      <c r="V2">
        <v>2011</v>
      </c>
    </row>
    <row r="3" spans="1:22">
      <c r="A3" t="s">
        <v>32</v>
      </c>
      <c r="B3" t="s">
        <v>7</v>
      </c>
      <c r="C3" t="s">
        <v>11</v>
      </c>
      <c r="E3" t="s">
        <v>12</v>
      </c>
      <c r="F3">
        <v>4.1390000000000002</v>
      </c>
      <c r="G3">
        <v>1.079</v>
      </c>
      <c r="H3">
        <v>1.8140000000000001</v>
      </c>
      <c r="I3">
        <v>2.5409999999999999</v>
      </c>
      <c r="J3">
        <v>3.468</v>
      </c>
      <c r="K3">
        <v>3.07</v>
      </c>
      <c r="L3">
        <v>2.6579999999999999</v>
      </c>
      <c r="M3">
        <v>1.913</v>
      </c>
      <c r="N3">
        <v>-0.33700000000000002</v>
      </c>
      <c r="O3">
        <v>-3.069</v>
      </c>
      <c r="P3">
        <v>2.391</v>
      </c>
      <c r="Q3">
        <v>1.8080000000000001</v>
      </c>
      <c r="R3">
        <v>2.17</v>
      </c>
      <c r="S3">
        <v>2.1160000000000001</v>
      </c>
      <c r="T3">
        <v>2.9369999999999998</v>
      </c>
      <c r="U3">
        <v>3.3570000000000002</v>
      </c>
      <c r="V3">
        <v>2011</v>
      </c>
    </row>
    <row r="4" spans="1:22">
      <c r="A4" t="s">
        <v>32</v>
      </c>
      <c r="B4" t="s">
        <v>13</v>
      </c>
      <c r="C4" t="s">
        <v>8</v>
      </c>
      <c r="D4" t="s">
        <v>9</v>
      </c>
      <c r="E4" s="1" t="s">
        <v>33</v>
      </c>
      <c r="F4" s="2">
        <v>9951.4750000000004</v>
      </c>
      <c r="G4" s="2">
        <v>10286.174999999999</v>
      </c>
      <c r="H4" s="2">
        <v>10642.3</v>
      </c>
      <c r="I4" s="2">
        <v>11142.225</v>
      </c>
      <c r="J4" s="2">
        <v>11853.25</v>
      </c>
      <c r="K4" s="2">
        <v>12622.95</v>
      </c>
      <c r="L4" s="2">
        <v>13377.2</v>
      </c>
      <c r="M4" s="2">
        <v>14028.674999999999</v>
      </c>
      <c r="N4" s="2">
        <v>14291.55</v>
      </c>
      <c r="O4" s="2">
        <v>13973.65</v>
      </c>
      <c r="P4" s="2">
        <v>14498.924999999999</v>
      </c>
      <c r="Q4" s="2">
        <v>15075.674999999999</v>
      </c>
      <c r="R4" s="2">
        <v>15653.366</v>
      </c>
      <c r="S4" s="2">
        <v>16197.956</v>
      </c>
      <c r="T4" s="2">
        <v>16912.54</v>
      </c>
      <c r="U4" s="2">
        <v>17768.397000000001</v>
      </c>
      <c r="V4">
        <v>2011</v>
      </c>
    </row>
    <row r="5" spans="1:22">
      <c r="A5" t="s">
        <v>32</v>
      </c>
      <c r="B5" t="s">
        <v>14</v>
      </c>
      <c r="C5" t="s">
        <v>15</v>
      </c>
      <c r="E5" t="s">
        <v>16</v>
      </c>
      <c r="F5">
        <v>88.721999999999994</v>
      </c>
      <c r="G5">
        <v>90.727000000000004</v>
      </c>
      <c r="H5">
        <v>92.195999999999998</v>
      </c>
      <c r="I5">
        <v>94.135000000000005</v>
      </c>
      <c r="J5">
        <v>96.786000000000001</v>
      </c>
      <c r="K5">
        <v>100</v>
      </c>
      <c r="L5">
        <v>103.23099999999999</v>
      </c>
      <c r="M5">
        <v>106.227</v>
      </c>
      <c r="N5">
        <v>108.583</v>
      </c>
      <c r="O5">
        <v>109.529</v>
      </c>
      <c r="P5">
        <v>110.99299999999999</v>
      </c>
      <c r="Q5">
        <v>113.35899999999999</v>
      </c>
      <c r="R5">
        <v>115.203</v>
      </c>
      <c r="S5">
        <v>116.74</v>
      </c>
      <c r="T5">
        <v>118.41200000000001</v>
      </c>
      <c r="U5">
        <v>120.364</v>
      </c>
      <c r="V5">
        <v>2011</v>
      </c>
    </row>
    <row r="6" spans="1:22">
      <c r="A6" t="s">
        <v>32</v>
      </c>
      <c r="B6" t="s">
        <v>17</v>
      </c>
      <c r="C6" t="s">
        <v>8</v>
      </c>
      <c r="D6" t="s">
        <v>9</v>
      </c>
      <c r="E6" s="1" t="s">
        <v>34</v>
      </c>
      <c r="F6" t="s">
        <v>35</v>
      </c>
      <c r="G6" s="2">
        <v>3526.9</v>
      </c>
      <c r="H6" s="2">
        <v>3387.5169999999998</v>
      </c>
      <c r="I6" s="2">
        <v>3477.5720000000001</v>
      </c>
      <c r="J6" s="2">
        <v>3733.7280000000001</v>
      </c>
      <c r="K6" s="2">
        <v>4160.4589999999998</v>
      </c>
      <c r="L6" s="2">
        <v>4523.116</v>
      </c>
      <c r="M6" s="2">
        <v>4759.4759999999997</v>
      </c>
      <c r="N6" s="2">
        <v>4645.49</v>
      </c>
      <c r="O6" s="2">
        <v>4312.9560000000001</v>
      </c>
      <c r="P6" s="2">
        <v>4597.7550000000001</v>
      </c>
      <c r="Q6" s="2">
        <v>4732.9740000000002</v>
      </c>
      <c r="R6" s="2">
        <v>5004.5190000000002</v>
      </c>
      <c r="S6" s="2">
        <v>5375.8</v>
      </c>
      <c r="T6" s="2">
        <v>5783.3220000000001</v>
      </c>
      <c r="U6" s="2">
        <v>6224.5770000000002</v>
      </c>
      <c r="V6">
        <v>2010</v>
      </c>
    </row>
    <row r="7" spans="1:22">
      <c r="A7" t="s">
        <v>32</v>
      </c>
      <c r="B7" t="s">
        <v>17</v>
      </c>
      <c r="C7" t="s">
        <v>19</v>
      </c>
      <c r="E7" t="s">
        <v>20</v>
      </c>
      <c r="F7" t="s">
        <v>35</v>
      </c>
      <c r="G7">
        <v>34.287999999999997</v>
      </c>
      <c r="H7">
        <v>31.831</v>
      </c>
      <c r="I7">
        <v>31.210999999999999</v>
      </c>
      <c r="J7">
        <v>31.5</v>
      </c>
      <c r="K7">
        <v>32.959000000000003</v>
      </c>
      <c r="L7">
        <v>33.811999999999998</v>
      </c>
      <c r="M7">
        <v>33.927</v>
      </c>
      <c r="N7">
        <v>32.505000000000003</v>
      </c>
      <c r="O7">
        <v>30.864999999999998</v>
      </c>
      <c r="P7">
        <v>31.710999999999999</v>
      </c>
      <c r="Q7">
        <v>31.395</v>
      </c>
      <c r="R7">
        <v>31.971</v>
      </c>
      <c r="S7">
        <v>33.188000000000002</v>
      </c>
      <c r="T7">
        <v>34.195</v>
      </c>
      <c r="U7">
        <v>35.031999999999996</v>
      </c>
      <c r="V7">
        <v>2010</v>
      </c>
    </row>
    <row r="8" spans="1:22">
      <c r="A8" t="s">
        <v>32</v>
      </c>
      <c r="B8" t="s">
        <v>21</v>
      </c>
      <c r="C8" t="s">
        <v>8</v>
      </c>
      <c r="D8" t="s">
        <v>9</v>
      </c>
      <c r="E8" s="1" t="s">
        <v>34</v>
      </c>
      <c r="F8" t="s">
        <v>35</v>
      </c>
      <c r="G8" s="2">
        <v>3554.614</v>
      </c>
      <c r="H8" s="2">
        <v>3800.9630000000002</v>
      </c>
      <c r="I8" s="2">
        <v>4022.0509999999999</v>
      </c>
      <c r="J8" s="2">
        <v>4254.2060000000001</v>
      </c>
      <c r="K8" s="2">
        <v>4563.3530000000001</v>
      </c>
      <c r="L8" s="2">
        <v>4795.951</v>
      </c>
      <c r="M8" s="2">
        <v>5144.5429999999997</v>
      </c>
      <c r="N8" s="2">
        <v>5601.6729999999998</v>
      </c>
      <c r="O8" s="2">
        <v>6177.0450000000001</v>
      </c>
      <c r="P8" s="2">
        <v>6215.0990000000002</v>
      </c>
      <c r="Q8" s="2">
        <v>6249.3829999999998</v>
      </c>
      <c r="R8" s="2">
        <v>6362.88</v>
      </c>
      <c r="S8" s="2">
        <v>6555.2060000000001</v>
      </c>
      <c r="T8" s="2">
        <v>6723.4639999999999</v>
      </c>
      <c r="U8" s="2">
        <v>7036.0590000000002</v>
      </c>
      <c r="V8">
        <v>2010</v>
      </c>
    </row>
    <row r="9" spans="1:22">
      <c r="A9" t="s">
        <v>32</v>
      </c>
      <c r="B9" t="s">
        <v>21</v>
      </c>
      <c r="C9" t="s">
        <v>19</v>
      </c>
      <c r="E9" t="s">
        <v>22</v>
      </c>
      <c r="F9" t="s">
        <v>35</v>
      </c>
      <c r="G9">
        <v>34.557000000000002</v>
      </c>
      <c r="H9">
        <v>35.716000000000001</v>
      </c>
      <c r="I9">
        <v>36.097000000000001</v>
      </c>
      <c r="J9">
        <v>35.890999999999998</v>
      </c>
      <c r="K9">
        <v>36.151000000000003</v>
      </c>
      <c r="L9">
        <v>35.851999999999997</v>
      </c>
      <c r="M9">
        <v>36.671999999999997</v>
      </c>
      <c r="N9">
        <v>39.195999999999998</v>
      </c>
      <c r="O9">
        <v>44.204999999999998</v>
      </c>
      <c r="P9">
        <v>42.866</v>
      </c>
      <c r="Q9">
        <v>41.453000000000003</v>
      </c>
      <c r="R9">
        <v>40.649000000000001</v>
      </c>
      <c r="S9">
        <v>40.469000000000001</v>
      </c>
      <c r="T9">
        <v>39.753999999999998</v>
      </c>
      <c r="U9">
        <v>39.598999999999997</v>
      </c>
      <c r="V9">
        <v>2010</v>
      </c>
    </row>
    <row r="10" spans="1:22">
      <c r="A10" t="s">
        <v>32</v>
      </c>
      <c r="B10" t="s">
        <v>23</v>
      </c>
      <c r="C10" t="s">
        <v>8</v>
      </c>
      <c r="D10" t="s">
        <v>9</v>
      </c>
      <c r="E10" s="1" t="s">
        <v>34</v>
      </c>
      <c r="F10" t="s">
        <v>35</v>
      </c>
      <c r="G10">
        <v>-27.713999999999999</v>
      </c>
      <c r="H10">
        <v>-413.44600000000003</v>
      </c>
      <c r="I10">
        <v>-544.47900000000004</v>
      </c>
      <c r="J10">
        <v>-520.47799999999995</v>
      </c>
      <c r="K10">
        <v>-402.89400000000001</v>
      </c>
      <c r="L10">
        <v>-272.83499999999998</v>
      </c>
      <c r="M10">
        <v>-385.06700000000001</v>
      </c>
      <c r="N10">
        <v>-956.18299999999999</v>
      </c>
      <c r="O10" s="2">
        <v>-1864.0889999999999</v>
      </c>
      <c r="P10" s="2">
        <v>-1617.3440000000001</v>
      </c>
      <c r="Q10" s="2">
        <v>-1516.4090000000001</v>
      </c>
      <c r="R10" s="2">
        <v>-1358.3610000000001</v>
      </c>
      <c r="S10" s="2">
        <v>-1179.4059999999999</v>
      </c>
      <c r="T10">
        <v>-940.14200000000005</v>
      </c>
      <c r="U10">
        <v>-811.48199999999997</v>
      </c>
      <c r="V10">
        <v>2010</v>
      </c>
    </row>
    <row r="11" spans="1:22">
      <c r="A11" t="s">
        <v>32</v>
      </c>
      <c r="B11" t="s">
        <v>23</v>
      </c>
      <c r="C11" t="s">
        <v>19</v>
      </c>
      <c r="E11" t="s">
        <v>24</v>
      </c>
      <c r="F11" t="s">
        <v>35</v>
      </c>
      <c r="G11">
        <v>-0.26900000000000002</v>
      </c>
      <c r="H11">
        <v>-3.8849999999999998</v>
      </c>
      <c r="I11">
        <v>-4.8869999999999996</v>
      </c>
      <c r="J11">
        <v>-4.391</v>
      </c>
      <c r="K11">
        <v>-3.1920000000000002</v>
      </c>
      <c r="L11">
        <v>-2.04</v>
      </c>
      <c r="M11">
        <v>-2.7450000000000001</v>
      </c>
      <c r="N11">
        <v>-6.6909999999999998</v>
      </c>
      <c r="O11">
        <v>-13.34</v>
      </c>
      <c r="P11">
        <v>-11.154999999999999</v>
      </c>
      <c r="Q11">
        <v>-10.058999999999999</v>
      </c>
      <c r="R11">
        <v>-8.6780000000000008</v>
      </c>
      <c r="S11">
        <v>-7.2809999999999997</v>
      </c>
      <c r="T11">
        <v>-5.5590000000000002</v>
      </c>
      <c r="U11">
        <v>-4.5670000000000002</v>
      </c>
      <c r="V11">
        <v>2010</v>
      </c>
    </row>
    <row r="12" spans="1:22">
      <c r="A12" t="s">
        <v>32</v>
      </c>
      <c r="B12" t="s">
        <v>25</v>
      </c>
      <c r="C12" t="s">
        <v>8</v>
      </c>
      <c r="D12" t="s">
        <v>9</v>
      </c>
      <c r="E12" s="1" t="s">
        <v>34</v>
      </c>
      <c r="F12" t="s">
        <v>35</v>
      </c>
      <c r="G12">
        <v>205.21100000000001</v>
      </c>
      <c r="H12">
        <v>-188.75800000000001</v>
      </c>
      <c r="I12">
        <v>-327.06200000000001</v>
      </c>
      <c r="J12">
        <v>-295.56099999999998</v>
      </c>
      <c r="K12">
        <v>-150.92699999999999</v>
      </c>
      <c r="L12">
        <v>-8.157</v>
      </c>
      <c r="M12">
        <v>-92.3</v>
      </c>
      <c r="N12">
        <v>-664.97199999999998</v>
      </c>
      <c r="O12" s="2">
        <v>-1603.8720000000001</v>
      </c>
      <c r="P12" s="2">
        <v>-1322.951</v>
      </c>
      <c r="Q12" s="2">
        <v>-1173.627</v>
      </c>
      <c r="R12" s="2">
        <v>-1022.45</v>
      </c>
      <c r="S12">
        <v>-830.95899999999995</v>
      </c>
      <c r="T12">
        <v>-561.23500000000001</v>
      </c>
      <c r="U12">
        <v>-397.21</v>
      </c>
      <c r="V12">
        <v>2010</v>
      </c>
    </row>
    <row r="13" spans="1:22">
      <c r="A13" t="s">
        <v>32</v>
      </c>
      <c r="B13" t="s">
        <v>25</v>
      </c>
      <c r="C13" t="s">
        <v>19</v>
      </c>
      <c r="E13" t="s">
        <v>26</v>
      </c>
      <c r="F13" t="s">
        <v>35</v>
      </c>
      <c r="G13">
        <v>1.9950000000000001</v>
      </c>
      <c r="H13">
        <v>-1.774</v>
      </c>
      <c r="I13">
        <v>-2.9350000000000001</v>
      </c>
      <c r="J13">
        <v>-2.4940000000000002</v>
      </c>
      <c r="K13">
        <v>-1.196</v>
      </c>
      <c r="L13">
        <v>-6.0999999999999999E-2</v>
      </c>
      <c r="M13">
        <v>-0.65800000000000003</v>
      </c>
      <c r="N13">
        <v>-4.6529999999999996</v>
      </c>
      <c r="O13">
        <v>-11.478</v>
      </c>
      <c r="P13">
        <v>-9.1240000000000006</v>
      </c>
      <c r="Q13">
        <v>-7.7850000000000001</v>
      </c>
      <c r="R13">
        <v>-6.532</v>
      </c>
      <c r="S13">
        <v>-5.13</v>
      </c>
      <c r="T13">
        <v>-3.3180000000000001</v>
      </c>
      <c r="U13">
        <v>-2.2349999999999999</v>
      </c>
      <c r="V13">
        <v>2010</v>
      </c>
    </row>
    <row r="14" spans="1:22">
      <c r="A14" t="s">
        <v>32</v>
      </c>
      <c r="B14" t="s">
        <v>27</v>
      </c>
      <c r="C14" t="s">
        <v>8</v>
      </c>
      <c r="D14" t="s">
        <v>9</v>
      </c>
      <c r="E14" s="1" t="s">
        <v>34</v>
      </c>
      <c r="F14" s="2">
        <v>3543.944</v>
      </c>
      <c r="G14" s="2">
        <v>3587.951</v>
      </c>
      <c r="H14" s="2">
        <v>3990.2530000000002</v>
      </c>
      <c r="I14" s="2">
        <v>4538.66</v>
      </c>
      <c r="J14" s="2">
        <v>5821.1450000000004</v>
      </c>
      <c r="K14" s="2">
        <v>6214.0780000000004</v>
      </c>
      <c r="L14" s="2">
        <v>6498.18</v>
      </c>
      <c r="M14" s="2">
        <v>6760.634</v>
      </c>
      <c r="N14" s="2">
        <v>7684.067</v>
      </c>
      <c r="O14" s="2">
        <v>9188.9279999999999</v>
      </c>
      <c r="P14" s="2">
        <v>10613.069</v>
      </c>
      <c r="Q14" s="2">
        <v>12103.359</v>
      </c>
      <c r="R14" s="2">
        <v>13113.441000000001</v>
      </c>
      <c r="S14" s="2">
        <v>14199.471</v>
      </c>
      <c r="T14" s="2">
        <v>15098.612999999999</v>
      </c>
      <c r="U14" s="2">
        <v>15910.031000000001</v>
      </c>
      <c r="V14">
        <v>2010</v>
      </c>
    </row>
    <row r="15" spans="1:22">
      <c r="A15" t="s">
        <v>32</v>
      </c>
      <c r="B15" t="s">
        <v>27</v>
      </c>
      <c r="C15" t="s">
        <v>19</v>
      </c>
      <c r="E15" t="s">
        <v>28</v>
      </c>
      <c r="F15">
        <v>35.612000000000002</v>
      </c>
      <c r="G15">
        <v>34.881</v>
      </c>
      <c r="H15">
        <v>37.494</v>
      </c>
      <c r="I15">
        <v>40.734000000000002</v>
      </c>
      <c r="J15">
        <v>49.11</v>
      </c>
      <c r="K15">
        <v>49.228000000000002</v>
      </c>
      <c r="L15">
        <v>48.576999999999998</v>
      </c>
      <c r="M15">
        <v>48.192</v>
      </c>
      <c r="N15">
        <v>53.767000000000003</v>
      </c>
      <c r="O15">
        <v>65.759</v>
      </c>
      <c r="P15">
        <v>73.198999999999998</v>
      </c>
      <c r="Q15">
        <v>80.284000000000006</v>
      </c>
      <c r="R15">
        <v>83.774000000000001</v>
      </c>
      <c r="S15">
        <v>87.662000000000006</v>
      </c>
      <c r="T15">
        <v>89.275000000000006</v>
      </c>
      <c r="U15">
        <v>89.540999999999997</v>
      </c>
      <c r="V15">
        <v>2010</v>
      </c>
    </row>
    <row r="16" spans="1:22">
      <c r="A16" t="s">
        <v>32</v>
      </c>
      <c r="B16" t="s">
        <v>29</v>
      </c>
      <c r="C16" t="s">
        <v>8</v>
      </c>
      <c r="D16" t="s">
        <v>9</v>
      </c>
      <c r="E16" s="1" t="s">
        <v>34</v>
      </c>
      <c r="F16" s="2">
        <v>5456.8549999999996</v>
      </c>
      <c r="G16" s="2">
        <v>5631.3810000000003</v>
      </c>
      <c r="H16" s="2">
        <v>6078.7079999999996</v>
      </c>
      <c r="I16" s="2">
        <v>6732.6819999999998</v>
      </c>
      <c r="J16" s="2">
        <v>8092.1329999999998</v>
      </c>
      <c r="K16" s="2">
        <v>8566.6010000000006</v>
      </c>
      <c r="L16" s="2">
        <v>8912.5660000000007</v>
      </c>
      <c r="M16" s="2">
        <v>9421.7479999999996</v>
      </c>
      <c r="N16" s="2">
        <v>10881.089</v>
      </c>
      <c r="O16" s="2">
        <v>12528.125</v>
      </c>
      <c r="P16" s="2">
        <v>14298.364</v>
      </c>
      <c r="Q16" s="2">
        <v>15517.371999999999</v>
      </c>
      <c r="R16" s="2">
        <v>16777.319</v>
      </c>
      <c r="S16" s="2">
        <v>18097.064999999999</v>
      </c>
      <c r="T16" s="2">
        <v>19249.544999999998</v>
      </c>
      <c r="U16" s="2">
        <v>20288.778999999999</v>
      </c>
      <c r="V16">
        <v>2010</v>
      </c>
    </row>
    <row r="17" spans="1:22">
      <c r="A17" t="s">
        <v>32</v>
      </c>
      <c r="B17" t="s">
        <v>29</v>
      </c>
      <c r="C17" t="s">
        <v>19</v>
      </c>
      <c r="E17" t="s">
        <v>30</v>
      </c>
      <c r="F17">
        <v>54.835000000000001</v>
      </c>
      <c r="G17">
        <v>54.747</v>
      </c>
      <c r="H17">
        <v>57.118000000000002</v>
      </c>
      <c r="I17">
        <v>60.424999999999997</v>
      </c>
      <c r="J17">
        <v>68.269000000000005</v>
      </c>
      <c r="K17">
        <v>67.864999999999995</v>
      </c>
      <c r="L17">
        <v>66.625</v>
      </c>
      <c r="M17">
        <v>67.161000000000001</v>
      </c>
      <c r="N17">
        <v>76.137</v>
      </c>
      <c r="O17">
        <v>89.655000000000001</v>
      </c>
      <c r="P17">
        <v>98.617000000000004</v>
      </c>
      <c r="Q17">
        <v>102.93</v>
      </c>
      <c r="R17">
        <v>107.18</v>
      </c>
      <c r="S17">
        <v>111.724</v>
      </c>
      <c r="T17">
        <v>113.818</v>
      </c>
      <c r="U17">
        <v>114.185</v>
      </c>
      <c r="V17">
        <v>2010</v>
      </c>
    </row>
    <row r="18" spans="1:22">
      <c r="A18" t="s">
        <v>32</v>
      </c>
      <c r="B18" t="s">
        <v>31</v>
      </c>
      <c r="C18" t="s">
        <v>8</v>
      </c>
      <c r="D18" t="s">
        <v>9</v>
      </c>
      <c r="E18" s="1" t="s">
        <v>34</v>
      </c>
      <c r="F18" s="2">
        <v>9951.4750000000004</v>
      </c>
      <c r="G18" s="2">
        <v>10286.174999999999</v>
      </c>
      <c r="H18" s="2">
        <v>10642.3</v>
      </c>
      <c r="I18" s="2">
        <v>11142.225</v>
      </c>
      <c r="J18" s="2">
        <v>11853.25</v>
      </c>
      <c r="K18" s="2">
        <v>12622.95</v>
      </c>
      <c r="L18" s="2">
        <v>13377.2</v>
      </c>
      <c r="M18" s="2">
        <v>14028.674999999999</v>
      </c>
      <c r="N18" s="2">
        <v>14291.55</v>
      </c>
      <c r="O18" s="2">
        <v>13973.65</v>
      </c>
      <c r="P18" s="2">
        <v>14498.924999999999</v>
      </c>
      <c r="Q18" s="2">
        <v>15075.674999999999</v>
      </c>
      <c r="R18" s="2">
        <v>15653.366</v>
      </c>
      <c r="S18" s="2">
        <v>16197.956</v>
      </c>
      <c r="T18" s="2">
        <v>16912.54</v>
      </c>
      <c r="U18" s="2">
        <v>17768.397000000001</v>
      </c>
      <c r="V18">
        <v>2010</v>
      </c>
    </row>
    <row r="20" spans="1:22">
      <c r="B20" t="s">
        <v>50</v>
      </c>
      <c r="G20" s="2">
        <f>G14-F14</f>
        <v>44.007000000000062</v>
      </c>
      <c r="H20" s="2">
        <f t="shared" ref="H20:U20" si="0">H14-G14</f>
        <v>402.30200000000013</v>
      </c>
      <c r="I20" s="2">
        <f t="shared" si="0"/>
        <v>548.4069999999997</v>
      </c>
      <c r="J20" s="2">
        <f t="shared" si="0"/>
        <v>1282.4850000000006</v>
      </c>
      <c r="K20" s="2">
        <f t="shared" si="0"/>
        <v>392.93299999999999</v>
      </c>
      <c r="L20" s="2">
        <f t="shared" si="0"/>
        <v>284.10199999999986</v>
      </c>
      <c r="M20" s="2">
        <f t="shared" si="0"/>
        <v>262.45399999999972</v>
      </c>
      <c r="N20" s="2">
        <f t="shared" si="0"/>
        <v>923.43299999999999</v>
      </c>
      <c r="O20" s="2">
        <f t="shared" si="0"/>
        <v>1504.8609999999999</v>
      </c>
      <c r="P20" s="2">
        <f t="shared" si="0"/>
        <v>1424.1409999999996</v>
      </c>
      <c r="Q20" s="2">
        <f t="shared" si="0"/>
        <v>1490.2900000000009</v>
      </c>
      <c r="R20" s="2">
        <f t="shared" si="0"/>
        <v>1010.0820000000003</v>
      </c>
      <c r="S20" s="2">
        <f t="shared" si="0"/>
        <v>1086.0299999999988</v>
      </c>
      <c r="T20" s="2">
        <f t="shared" si="0"/>
        <v>899.14199999999983</v>
      </c>
      <c r="U20" s="2">
        <f t="shared" si="0"/>
        <v>811.41800000000148</v>
      </c>
    </row>
    <row r="21" spans="1:22">
      <c r="B21" t="s">
        <v>51</v>
      </c>
      <c r="G21" s="2">
        <f>G20+G10</f>
        <v>16.293000000000063</v>
      </c>
      <c r="H21" s="2">
        <f t="shared" ref="H21:U21" si="1">H20+H10</f>
        <v>-11.143999999999892</v>
      </c>
      <c r="I21" s="2">
        <f t="shared" si="1"/>
        <v>3.9279999999996562</v>
      </c>
      <c r="J21" s="2">
        <f t="shared" si="1"/>
        <v>762.00700000000063</v>
      </c>
      <c r="K21" s="2">
        <f t="shared" si="1"/>
        <v>-9.9610000000000127</v>
      </c>
      <c r="L21" s="2">
        <f t="shared" si="1"/>
        <v>11.266999999999882</v>
      </c>
      <c r="M21" s="2">
        <f t="shared" si="1"/>
        <v>-122.61300000000028</v>
      </c>
      <c r="N21" s="2">
        <f t="shared" si="1"/>
        <v>-32.75</v>
      </c>
      <c r="O21" s="2">
        <f t="shared" si="1"/>
        <v>-359.22800000000007</v>
      </c>
      <c r="P21" s="2">
        <f t="shared" si="1"/>
        <v>-193.20300000000043</v>
      </c>
      <c r="Q21" s="2">
        <f t="shared" si="1"/>
        <v>-26.118999999999232</v>
      </c>
      <c r="R21" s="2">
        <f t="shared" si="1"/>
        <v>-348.27899999999977</v>
      </c>
      <c r="S21" s="2">
        <f t="shared" si="1"/>
        <v>-93.376000000001113</v>
      </c>
      <c r="T21" s="2">
        <f t="shared" si="1"/>
        <v>-41.000000000000227</v>
      </c>
      <c r="U21" s="2">
        <f t="shared" si="1"/>
        <v>-6.3999999998486601E-2</v>
      </c>
    </row>
    <row r="23" spans="1:22">
      <c r="B23" t="s">
        <v>52</v>
      </c>
      <c r="G23" s="2">
        <f>G16-F16</f>
        <v>174.52600000000075</v>
      </c>
      <c r="H23" s="2">
        <f t="shared" ref="H23:U23" si="2">H16-G16</f>
        <v>447.32699999999932</v>
      </c>
      <c r="I23" s="2">
        <f t="shared" si="2"/>
        <v>653.97400000000016</v>
      </c>
      <c r="J23" s="2">
        <f t="shared" si="2"/>
        <v>1359.451</v>
      </c>
      <c r="K23" s="2">
        <f t="shared" si="2"/>
        <v>474.46800000000076</v>
      </c>
      <c r="L23" s="2">
        <f t="shared" si="2"/>
        <v>345.96500000000015</v>
      </c>
      <c r="M23" s="2">
        <f t="shared" si="2"/>
        <v>509.18199999999888</v>
      </c>
      <c r="N23" s="2">
        <f t="shared" si="2"/>
        <v>1459.3410000000003</v>
      </c>
      <c r="O23" s="2">
        <f t="shared" si="2"/>
        <v>1647.0360000000001</v>
      </c>
      <c r="P23" s="2">
        <f t="shared" si="2"/>
        <v>1770.2389999999996</v>
      </c>
      <c r="Q23" s="2">
        <f t="shared" si="2"/>
        <v>1219.0079999999998</v>
      </c>
      <c r="R23" s="2">
        <f t="shared" si="2"/>
        <v>1259.9470000000001</v>
      </c>
      <c r="S23" s="2">
        <f t="shared" si="2"/>
        <v>1319.7459999999992</v>
      </c>
      <c r="T23" s="2">
        <f t="shared" si="2"/>
        <v>1152.4799999999996</v>
      </c>
      <c r="U23" s="2">
        <f t="shared" si="2"/>
        <v>1039.2340000000004</v>
      </c>
    </row>
    <row r="24" spans="1:22">
      <c r="B24" t="s">
        <v>51</v>
      </c>
      <c r="G24" s="2">
        <f>G23+G12</f>
        <v>379.73700000000076</v>
      </c>
      <c r="H24" s="2">
        <f t="shared" ref="H24:U24" si="3">H23+H12</f>
        <v>258.56899999999928</v>
      </c>
      <c r="I24" s="2">
        <f t="shared" si="3"/>
        <v>326.91200000000015</v>
      </c>
      <c r="J24" s="2">
        <f t="shared" si="3"/>
        <v>1063.8900000000001</v>
      </c>
      <c r="K24" s="2">
        <f t="shared" si="3"/>
        <v>323.54100000000074</v>
      </c>
      <c r="L24" s="2">
        <f t="shared" si="3"/>
        <v>337.80800000000016</v>
      </c>
      <c r="M24" s="2">
        <f t="shared" si="3"/>
        <v>416.88199999999887</v>
      </c>
      <c r="N24" s="2">
        <f t="shared" si="3"/>
        <v>794.36900000000037</v>
      </c>
      <c r="O24" s="2">
        <f t="shared" si="3"/>
        <v>43.163999999999987</v>
      </c>
      <c r="P24" s="2">
        <f t="shared" si="3"/>
        <v>447.28799999999956</v>
      </c>
      <c r="Q24" s="2">
        <f t="shared" si="3"/>
        <v>45.380999999999858</v>
      </c>
      <c r="R24" s="2">
        <f t="shared" si="3"/>
        <v>237.49700000000007</v>
      </c>
      <c r="S24" s="2">
        <f t="shared" si="3"/>
        <v>488.78699999999924</v>
      </c>
      <c r="T24" s="2">
        <f t="shared" si="3"/>
        <v>591.24499999999955</v>
      </c>
      <c r="U24" s="2">
        <f t="shared" si="3"/>
        <v>642.02400000000034</v>
      </c>
    </row>
    <row r="25" spans="1:22">
      <c r="Q25" s="3"/>
      <c r="T25" s="2"/>
    </row>
    <row r="26" spans="1:22">
      <c r="L26" s="2"/>
      <c r="M26" s="2"/>
      <c r="N26" s="2"/>
      <c r="O26" s="2"/>
      <c r="P26" s="6" t="s">
        <v>53</v>
      </c>
      <c r="Q26" s="6" t="s">
        <v>54</v>
      </c>
      <c r="R26" s="2">
        <f>Q14</f>
        <v>12103.359</v>
      </c>
      <c r="T26" s="2"/>
    </row>
    <row r="27" spans="1:22">
      <c r="Q27" t="s">
        <v>56</v>
      </c>
      <c r="R27" s="2">
        <f>R14-Q14</f>
        <v>1010.0820000000003</v>
      </c>
    </row>
    <row r="28" spans="1:22">
      <c r="L28" s="2"/>
      <c r="M28" s="2"/>
      <c r="N28" s="2"/>
      <c r="O28" s="2"/>
      <c r="P28" s="2"/>
      <c r="Q28" s="2" t="s">
        <v>58</v>
      </c>
      <c r="R28" s="2">
        <f>R12-R10</f>
        <v>335.91100000000006</v>
      </c>
    </row>
    <row r="29" spans="1:22">
      <c r="Q29" t="s">
        <v>57</v>
      </c>
      <c r="R29" s="2">
        <f>R27-R28</f>
        <v>674.17100000000028</v>
      </c>
    </row>
    <row r="30" spans="1:22">
      <c r="Q30" t="s">
        <v>59</v>
      </c>
      <c r="R30" s="2">
        <f>100*R28/R26</f>
        <v>2.7753535196303774</v>
      </c>
    </row>
    <row r="31" spans="1:22">
      <c r="A31" s="7"/>
      <c r="Q31" t="s">
        <v>55</v>
      </c>
      <c r="R31" s="2">
        <f>R14</f>
        <v>13113.441000000001</v>
      </c>
    </row>
    <row r="33" spans="16:18">
      <c r="P33" s="3" t="s">
        <v>60</v>
      </c>
    </row>
    <row r="34" spans="16:18">
      <c r="Q34" t="s">
        <v>61</v>
      </c>
      <c r="R34" s="7">
        <f>R26/Q4</f>
        <v>0.80284027083364429</v>
      </c>
    </row>
    <row r="35" spans="16:18">
      <c r="Q35" t="s">
        <v>56</v>
      </c>
      <c r="R35" s="7">
        <f>R27/R4</f>
        <v>6.4528102134710219E-2</v>
      </c>
    </row>
    <row r="36" spans="16:18">
      <c r="R36" s="7">
        <f>R28/R4</f>
        <v>2.145934618790617E-2</v>
      </c>
    </row>
    <row r="37" spans="16:18">
      <c r="Q37" t="s">
        <v>57</v>
      </c>
      <c r="R37" s="7">
        <f>R29/R4</f>
        <v>4.3068755946804045E-2</v>
      </c>
    </row>
    <row r="38" spans="16:18">
      <c r="Q38" t="s">
        <v>65</v>
      </c>
      <c r="R38" s="7">
        <f>R30</f>
        <v>2.7753535196303774</v>
      </c>
    </row>
    <row r="39" spans="16:18">
      <c r="Q39" t="s">
        <v>66</v>
      </c>
      <c r="R39" s="7">
        <f>R3</f>
        <v>2.17</v>
      </c>
    </row>
    <row r="40" spans="16:18">
      <c r="Q40" t="s">
        <v>67</v>
      </c>
      <c r="R40" s="7">
        <f>100*(Q5/P5-1)</f>
        <v>2.1316659609164512</v>
      </c>
    </row>
    <row r="41" spans="16:18">
      <c r="P41" t="s">
        <v>63</v>
      </c>
      <c r="Q41" t="s">
        <v>62</v>
      </c>
      <c r="R41" s="7">
        <f>R34+(R38-R40)*R34/100-(R39/100)*R34+R37</f>
        <v>0.83365517584305959</v>
      </c>
    </row>
    <row r="42" spans="16:18">
      <c r="Q42" t="s">
        <v>68</v>
      </c>
      <c r="R42" s="7">
        <f>(R38-R40)*R34/100</f>
        <v>5.1677829397013576E-3</v>
      </c>
    </row>
    <row r="43" spans="16:18">
      <c r="Q43" t="s">
        <v>70</v>
      </c>
      <c r="R43" s="7">
        <f>-(R39/100)*R34</f>
        <v>-1.742163387709008E-2</v>
      </c>
    </row>
    <row r="44" spans="16:18">
      <c r="Q44" t="s">
        <v>69</v>
      </c>
      <c r="R44" s="7">
        <f>R37</f>
        <v>4.3068755946804045E-2</v>
      </c>
    </row>
    <row r="45" spans="16:18">
      <c r="P45" t="s">
        <v>64</v>
      </c>
      <c r="Q45" t="s">
        <v>62</v>
      </c>
      <c r="R45" s="7">
        <f>R31/R4</f>
        <v>0.83773937183861924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Greece</vt:lpstr>
      <vt:lpstr>US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dbackus</dc:creator>
  <cp:lastModifiedBy>Windows User</cp:lastModifiedBy>
  <dcterms:created xsi:type="dcterms:W3CDTF">2012-12-28T20:37:18Z</dcterms:created>
  <dcterms:modified xsi:type="dcterms:W3CDTF">2013-01-01T21:30:50Z</dcterms:modified>
</cp:coreProperties>
</file>