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12372" windowHeight="4056"/>
  </bookViews>
  <sheets>
    <sheet name="Question 1" sheetId="4" r:id="rId1"/>
    <sheet name="Question 2" sheetId="7" r:id="rId2"/>
    <sheet name="Question 3" sheetId="8" r:id="rId3"/>
  </sheets>
  <calcPr calcId="125725"/>
</workbook>
</file>

<file path=xl/calcChain.xml><?xml version="1.0" encoding="utf-8"?>
<calcChain xmlns="http://schemas.openxmlformats.org/spreadsheetml/2006/main">
  <c r="B14" i="4"/>
  <c r="B15" s="1"/>
  <c r="C15" i="7"/>
  <c r="B10" i="4"/>
  <c r="B11" s="1"/>
  <c r="H117" i="8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C121"/>
  <c r="C120"/>
  <c r="C119"/>
  <c r="D94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93"/>
  <c r="B93"/>
  <c r="B94" s="1"/>
  <c r="A93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D73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72"/>
  <c r="B72"/>
  <c r="B73" s="1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D71"/>
  <c r="B71"/>
  <c r="A71"/>
  <c r="B5"/>
  <c r="A19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D18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A18"/>
  <c r="D17"/>
  <c r="C17"/>
  <c r="B9"/>
  <c r="B17"/>
  <c r="E11" i="7"/>
  <c r="D11"/>
  <c r="E10"/>
  <c r="D10"/>
  <c r="E9"/>
  <c r="D9"/>
  <c r="E8"/>
  <c r="D8"/>
  <c r="A8"/>
  <c r="A9" s="1"/>
  <c r="A10" s="1"/>
  <c r="A11" s="1"/>
  <c r="E7"/>
  <c r="D7"/>
  <c r="A7"/>
  <c r="G6"/>
  <c r="D6"/>
  <c r="C14" s="1"/>
  <c r="C3"/>
  <c r="B4" i="4"/>
  <c r="B95" i="8" l="1"/>
  <c r="B74"/>
  <c r="B18"/>
  <c r="E17"/>
  <c r="F17" s="1"/>
  <c r="C18" s="1"/>
  <c r="G17"/>
  <c r="C13" i="7"/>
  <c r="F8"/>
  <c r="G8" s="1"/>
  <c r="F7"/>
  <c r="G7" s="1"/>
  <c r="B96" i="8" l="1"/>
  <c r="B75"/>
  <c r="G18"/>
  <c r="B19"/>
  <c r="E18"/>
  <c r="F18" s="1"/>
  <c r="F9" i="7"/>
  <c r="B97" i="8" l="1"/>
  <c r="B76"/>
  <c r="C19"/>
  <c r="E19" s="1"/>
  <c r="F19" s="1"/>
  <c r="B20"/>
  <c r="G9" i="7"/>
  <c r="F10"/>
  <c r="B98" i="8" l="1"/>
  <c r="B77"/>
  <c r="G19"/>
  <c r="C20" s="1"/>
  <c r="G20" s="1"/>
  <c r="B21"/>
  <c r="G10" i="7"/>
  <c r="F11"/>
  <c r="G11" s="1"/>
  <c r="B99" i="8" l="1"/>
  <c r="B78"/>
  <c r="E20"/>
  <c r="F20" s="1"/>
  <c r="C21" s="1"/>
  <c r="G21" s="1"/>
  <c r="B22"/>
  <c r="B100" l="1"/>
  <c r="B79"/>
  <c r="C22"/>
  <c r="G22" s="1"/>
  <c r="E21"/>
  <c r="F21" s="1"/>
  <c r="B23"/>
  <c r="B101" l="1"/>
  <c r="B80"/>
  <c r="E22"/>
  <c r="F22" s="1"/>
  <c r="C23" s="1"/>
  <c r="G23" s="1"/>
  <c r="B24"/>
  <c r="B102" l="1"/>
  <c r="B81"/>
  <c r="E23"/>
  <c r="F23" s="1"/>
  <c r="C24" s="1"/>
  <c r="E24" s="1"/>
  <c r="F24" s="1"/>
  <c r="B25"/>
  <c r="B103" l="1"/>
  <c r="B82"/>
  <c r="G24"/>
  <c r="C25" s="1"/>
  <c r="E25" s="1"/>
  <c r="F25" s="1"/>
  <c r="B26"/>
  <c r="B104" l="1"/>
  <c r="B83"/>
  <c r="G25"/>
  <c r="C26" s="1"/>
  <c r="E26" s="1"/>
  <c r="F26" s="1"/>
  <c r="B27"/>
  <c r="B105" l="1"/>
  <c r="B84"/>
  <c r="G26"/>
  <c r="C27" s="1"/>
  <c r="E27" s="1"/>
  <c r="F27" s="1"/>
  <c r="B28"/>
  <c r="B106" l="1"/>
  <c r="B85"/>
  <c r="G27"/>
  <c r="C28" s="1"/>
  <c r="E28" s="1"/>
  <c r="F28" s="1"/>
  <c r="B29"/>
  <c r="B107" l="1"/>
  <c r="B86"/>
  <c r="G28"/>
  <c r="C29" s="1"/>
  <c r="E29" s="1"/>
  <c r="F29" s="1"/>
  <c r="B30"/>
  <c r="B108" l="1"/>
  <c r="B87"/>
  <c r="G29"/>
  <c r="C30" s="1"/>
  <c r="G30" s="1"/>
  <c r="B31"/>
  <c r="B109" l="1"/>
  <c r="B88"/>
  <c r="E30"/>
  <c r="F30" s="1"/>
  <c r="C31" s="1"/>
  <c r="E31" s="1"/>
  <c r="F31" s="1"/>
  <c r="B32"/>
  <c r="B110" l="1"/>
  <c r="B89"/>
  <c r="C32"/>
  <c r="E32" s="1"/>
  <c r="F32" s="1"/>
  <c r="G31"/>
  <c r="B33"/>
  <c r="B111" l="1"/>
  <c r="B90"/>
  <c r="G32"/>
  <c r="C33" s="1"/>
  <c r="E33" s="1"/>
  <c r="F33" s="1"/>
  <c r="B34"/>
  <c r="B112" l="1"/>
  <c r="B91"/>
  <c r="G33"/>
  <c r="C34" s="1"/>
  <c r="G34" s="1"/>
  <c r="B35"/>
  <c r="B113" l="1"/>
  <c r="B92"/>
  <c r="E34"/>
  <c r="F34" s="1"/>
  <c r="C35" s="1"/>
  <c r="B36"/>
  <c r="B114" l="1"/>
  <c r="G35"/>
  <c r="E35"/>
  <c r="F35" s="1"/>
  <c r="B37"/>
  <c r="B115" l="1"/>
  <c r="C36"/>
  <c r="E36" s="1"/>
  <c r="F36" s="1"/>
  <c r="B38"/>
  <c r="B116" l="1"/>
  <c r="G36"/>
  <c r="C37" s="1"/>
  <c r="G37" s="1"/>
  <c r="B39"/>
  <c r="B117" l="1"/>
  <c r="E37"/>
  <c r="F37" s="1"/>
  <c r="C38" s="1"/>
  <c r="E38" s="1"/>
  <c r="F38" s="1"/>
  <c r="B40"/>
  <c r="G38" l="1"/>
  <c r="C39" s="1"/>
  <c r="E39" s="1"/>
  <c r="F39" s="1"/>
  <c r="B41"/>
  <c r="C40" l="1"/>
  <c r="E40" s="1"/>
  <c r="F40" s="1"/>
  <c r="G39"/>
  <c r="B42"/>
  <c r="C41" l="1"/>
  <c r="G41" s="1"/>
  <c r="G40"/>
  <c r="B43"/>
  <c r="E41" l="1"/>
  <c r="F41" s="1"/>
  <c r="C42" s="1"/>
  <c r="E42" s="1"/>
  <c r="F42" s="1"/>
  <c r="B44"/>
  <c r="G42" l="1"/>
  <c r="C43" s="1"/>
  <c r="G43" s="1"/>
  <c r="B45"/>
  <c r="E43" l="1"/>
  <c r="F43" s="1"/>
  <c r="C44" s="1"/>
  <c r="E44" s="1"/>
  <c r="F44" s="1"/>
  <c r="B46"/>
  <c r="G44" l="1"/>
  <c r="C45" s="1"/>
  <c r="E45" s="1"/>
  <c r="F45" s="1"/>
  <c r="B47"/>
  <c r="G45" l="1"/>
  <c r="C46" s="1"/>
  <c r="G46" s="1"/>
  <c r="B48"/>
  <c r="E46" l="1"/>
  <c r="F46" s="1"/>
  <c r="C47" s="1"/>
  <c r="E47" s="1"/>
  <c r="F47" s="1"/>
  <c r="B49"/>
  <c r="G47" l="1"/>
  <c r="C48" s="1"/>
  <c r="G48" s="1"/>
  <c r="B50"/>
  <c r="E48" l="1"/>
  <c r="F48" s="1"/>
  <c r="C49" s="1"/>
  <c r="G49" s="1"/>
  <c r="B51"/>
  <c r="E49" l="1"/>
  <c r="F49" s="1"/>
  <c r="C50" s="1"/>
  <c r="G50" s="1"/>
  <c r="B52"/>
  <c r="E50" l="1"/>
  <c r="F50" s="1"/>
  <c r="C51" s="1"/>
  <c r="E51" s="1"/>
  <c r="F51" s="1"/>
  <c r="B53"/>
  <c r="G51" l="1"/>
  <c r="C52" s="1"/>
  <c r="G52" s="1"/>
  <c r="B54"/>
  <c r="E52" l="1"/>
  <c r="F52" s="1"/>
  <c r="C53" s="1"/>
  <c r="E53" s="1"/>
  <c r="F53" s="1"/>
  <c r="B55"/>
  <c r="G53" l="1"/>
  <c r="C54" s="1"/>
  <c r="G54" s="1"/>
  <c r="B56"/>
  <c r="C55" l="1"/>
  <c r="G55" s="1"/>
  <c r="E54"/>
  <c r="F54" s="1"/>
  <c r="B57"/>
  <c r="E55" l="1"/>
  <c r="F55" s="1"/>
  <c r="C56" s="1"/>
  <c r="E56" s="1"/>
  <c r="F56" s="1"/>
  <c r="B58"/>
  <c r="G56" l="1"/>
  <c r="C57" s="1"/>
  <c r="E57" s="1"/>
  <c r="F57" s="1"/>
  <c r="B59"/>
  <c r="G57" l="1"/>
  <c r="C58" s="1"/>
  <c r="B60"/>
  <c r="G58" l="1"/>
  <c r="E58"/>
  <c r="F58" s="1"/>
  <c r="B61"/>
  <c r="C59" l="1"/>
  <c r="G59" s="1"/>
  <c r="B62"/>
  <c r="E59" l="1"/>
  <c r="F59" s="1"/>
  <c r="C60" s="1"/>
  <c r="B63"/>
  <c r="G60" l="1"/>
  <c r="E60"/>
  <c r="F60" s="1"/>
  <c r="B64"/>
  <c r="C61" l="1"/>
  <c r="G61" s="1"/>
  <c r="B65"/>
  <c r="E61" l="1"/>
  <c r="F61" s="1"/>
  <c r="C62" s="1"/>
  <c r="B66"/>
  <c r="E62" l="1"/>
  <c r="F62" s="1"/>
  <c r="G62"/>
  <c r="B67"/>
  <c r="C63" l="1"/>
  <c r="B68"/>
  <c r="E63" l="1"/>
  <c r="F63" s="1"/>
  <c r="C64" s="1"/>
  <c r="G63"/>
  <c r="B69"/>
  <c r="E64" l="1"/>
  <c r="F64" s="1"/>
  <c r="C65" s="1"/>
  <c r="G64"/>
  <c r="B70"/>
  <c r="G65" l="1"/>
  <c r="E65"/>
  <c r="F65" s="1"/>
  <c r="C66" l="1"/>
  <c r="G66" s="1"/>
  <c r="E66" l="1"/>
  <c r="F66" s="1"/>
  <c r="C67" s="1"/>
  <c r="E67" s="1"/>
  <c r="F67" s="1"/>
  <c r="G67" l="1"/>
  <c r="C68" s="1"/>
  <c r="E68" l="1"/>
  <c r="F68" s="1"/>
  <c r="C69" s="1"/>
  <c r="G68"/>
  <c r="G69" l="1"/>
  <c r="E69"/>
  <c r="F69" s="1"/>
  <c r="C70" l="1"/>
  <c r="E70" l="1"/>
  <c r="F70" s="1"/>
  <c r="C71" s="1"/>
  <c r="G70"/>
  <c r="G71" l="1"/>
  <c r="C72"/>
  <c r="E71"/>
  <c r="F71" s="1"/>
  <c r="E72" l="1"/>
  <c r="F72" s="1"/>
  <c r="C73" s="1"/>
  <c r="G72"/>
  <c r="E73" l="1"/>
  <c r="F73" s="1"/>
  <c r="C74" s="1"/>
  <c r="G73"/>
  <c r="E74" l="1"/>
  <c r="F74" s="1"/>
  <c r="C75" s="1"/>
  <c r="G74"/>
  <c r="G75" l="1"/>
  <c r="E75"/>
  <c r="F75" s="1"/>
  <c r="C76" l="1"/>
  <c r="E76" l="1"/>
  <c r="F76" s="1"/>
  <c r="C77" s="1"/>
  <c r="G76"/>
  <c r="E77" l="1"/>
  <c r="F77" s="1"/>
  <c r="C78" s="1"/>
  <c r="G77"/>
  <c r="G78" l="1"/>
  <c r="E78"/>
  <c r="F78" s="1"/>
  <c r="C79" l="1"/>
  <c r="G79" l="1"/>
  <c r="C80" s="1"/>
  <c r="E79"/>
  <c r="F79" s="1"/>
  <c r="E80" l="1"/>
  <c r="F80" s="1"/>
  <c r="C81" s="1"/>
  <c r="G80"/>
  <c r="E81" l="1"/>
  <c r="F81" s="1"/>
  <c r="C82" s="1"/>
  <c r="G81"/>
  <c r="G82" l="1"/>
  <c r="E82"/>
  <c r="F82" s="1"/>
  <c r="C83" l="1"/>
  <c r="G83" l="1"/>
  <c r="E83"/>
  <c r="F83" s="1"/>
  <c r="C84" l="1"/>
  <c r="E84" l="1"/>
  <c r="F84" s="1"/>
  <c r="C85" s="1"/>
  <c r="G84"/>
  <c r="E85" l="1"/>
  <c r="F85" s="1"/>
  <c r="C86" s="1"/>
  <c r="G85"/>
  <c r="G86" l="1"/>
  <c r="E86"/>
  <c r="F86" s="1"/>
  <c r="C87" s="1"/>
  <c r="G87" l="1"/>
  <c r="C88" s="1"/>
  <c r="E87"/>
  <c r="F87" s="1"/>
  <c r="E88" l="1"/>
  <c r="F88" s="1"/>
  <c r="C89" s="1"/>
  <c r="G88"/>
  <c r="G89" l="1"/>
  <c r="E89"/>
  <c r="F89" s="1"/>
  <c r="C90" l="1"/>
  <c r="G90" l="1"/>
  <c r="E90"/>
  <c r="F90" s="1"/>
  <c r="C91" l="1"/>
  <c r="E91" l="1"/>
  <c r="F91" s="1"/>
  <c r="G91"/>
  <c r="C92" l="1"/>
  <c r="G92" l="1"/>
  <c r="E92"/>
  <c r="F92" s="1"/>
  <c r="C93" s="1"/>
  <c r="E93" l="1"/>
  <c r="F93" s="1"/>
  <c r="C94" s="1"/>
  <c r="G93"/>
  <c r="E94" l="1"/>
  <c r="F94" s="1"/>
  <c r="C95" s="1"/>
  <c r="G94"/>
  <c r="E95" l="1"/>
  <c r="F95" s="1"/>
  <c r="C96" s="1"/>
  <c r="G95"/>
  <c r="E96" l="1"/>
  <c r="F96" s="1"/>
  <c r="G96"/>
  <c r="C97" l="1"/>
  <c r="E97" l="1"/>
  <c r="F97" s="1"/>
  <c r="C98" s="1"/>
  <c r="G97"/>
  <c r="E98" l="1"/>
  <c r="F98" s="1"/>
  <c r="C99" s="1"/>
  <c r="G98"/>
  <c r="E99" l="1"/>
  <c r="F99" s="1"/>
  <c r="C100" s="1"/>
  <c r="G99"/>
  <c r="E100" l="1"/>
  <c r="F100" s="1"/>
  <c r="G100"/>
  <c r="C101" l="1"/>
  <c r="E101" l="1"/>
  <c r="F101" s="1"/>
  <c r="C102" s="1"/>
  <c r="G101"/>
  <c r="E102" l="1"/>
  <c r="F102" s="1"/>
  <c r="C103" s="1"/>
  <c r="G102"/>
  <c r="E103" l="1"/>
  <c r="F103" s="1"/>
  <c r="C104" s="1"/>
  <c r="G103"/>
  <c r="E104" l="1"/>
  <c r="F104" s="1"/>
  <c r="G104"/>
  <c r="C105" l="1"/>
  <c r="E105" l="1"/>
  <c r="F105" s="1"/>
  <c r="C106" s="1"/>
  <c r="G105"/>
  <c r="E106" l="1"/>
  <c r="F106" s="1"/>
  <c r="C107" s="1"/>
  <c r="G106"/>
  <c r="E107" l="1"/>
  <c r="F107" s="1"/>
  <c r="C108" s="1"/>
  <c r="G107"/>
  <c r="E108" l="1"/>
  <c r="F108" s="1"/>
  <c r="G108"/>
  <c r="C109" l="1"/>
  <c r="E109" l="1"/>
  <c r="F109" s="1"/>
  <c r="C110" s="1"/>
  <c r="G109"/>
  <c r="E110" l="1"/>
  <c r="F110" s="1"/>
  <c r="C111" s="1"/>
  <c r="G110"/>
  <c r="E111" l="1"/>
  <c r="F111" s="1"/>
  <c r="C112" s="1"/>
  <c r="G111"/>
  <c r="E112" l="1"/>
  <c r="F112" s="1"/>
  <c r="C113" s="1"/>
  <c r="G112"/>
  <c r="E113" l="1"/>
  <c r="F113" s="1"/>
  <c r="C114" s="1"/>
  <c r="G113"/>
  <c r="E114" l="1"/>
  <c r="F114" s="1"/>
  <c r="G114"/>
  <c r="C115" l="1"/>
  <c r="E115" l="1"/>
  <c r="F115" s="1"/>
  <c r="C116" s="1"/>
  <c r="G115"/>
  <c r="E116" l="1"/>
  <c r="F116" s="1"/>
  <c r="C117" s="1"/>
  <c r="G116"/>
  <c r="G117" l="1"/>
  <c r="E117"/>
  <c r="F117" s="1"/>
</calcChain>
</file>

<file path=xl/sharedStrings.xml><?xml version="1.0" encoding="utf-8"?>
<sst xmlns="http://schemas.openxmlformats.org/spreadsheetml/2006/main" count="59" uniqueCount="54">
  <si>
    <t>Question 1</t>
  </si>
  <si>
    <t>K/Y</t>
  </si>
  <si>
    <t>Question 2</t>
  </si>
  <si>
    <t xml:space="preserve">alpha = </t>
  </si>
  <si>
    <t>Parameters</t>
  </si>
  <si>
    <t>Inputs</t>
  </si>
  <si>
    <t xml:space="preserve">A = </t>
  </si>
  <si>
    <t xml:space="preserve">L = </t>
  </si>
  <si>
    <t xml:space="preserve">K = </t>
  </si>
  <si>
    <t xml:space="preserve">Y = </t>
  </si>
  <si>
    <t xml:space="preserve">Y/L = </t>
  </si>
  <si>
    <t>(b)</t>
  </si>
  <si>
    <t xml:space="preserve">(c) </t>
  </si>
  <si>
    <t xml:space="preserve">delta = </t>
  </si>
  <si>
    <t>Data</t>
  </si>
  <si>
    <t>I</t>
  </si>
  <si>
    <t>Y</t>
  </si>
  <si>
    <t>I/Y</t>
  </si>
  <si>
    <t>GDP g</t>
  </si>
  <si>
    <t>K</t>
  </si>
  <si>
    <t>Steady state</t>
  </si>
  <si>
    <t xml:space="preserve">g = </t>
  </si>
  <si>
    <t xml:space="preserve">I/Y = </t>
  </si>
  <si>
    <t xml:space="preserve">K/Y = </t>
  </si>
  <si>
    <t>Question 3</t>
  </si>
  <si>
    <t xml:space="preserve">This is the Solow model spreadsheet, adapted as needed.  </t>
  </si>
  <si>
    <t xml:space="preserve">Y0 = </t>
  </si>
  <si>
    <t>(initial GDP)</t>
  </si>
  <si>
    <t xml:space="preserve">A0 = </t>
  </si>
  <si>
    <t>(initial TFP)</t>
  </si>
  <si>
    <t xml:space="preserve">K0 = </t>
  </si>
  <si>
    <t>(initial capital)</t>
  </si>
  <si>
    <t xml:space="preserve">L0 = </t>
  </si>
  <si>
    <t xml:space="preserve">(initial labor) </t>
  </si>
  <si>
    <t xml:space="preserve">(capital share in production function) </t>
  </si>
  <si>
    <t xml:space="preserve">s = </t>
  </si>
  <si>
    <t>(saving/investment rate)</t>
  </si>
  <si>
    <t>(deprec rate)</t>
  </si>
  <si>
    <t xml:space="preserve">a = </t>
  </si>
  <si>
    <t>(TFP growth rate)</t>
  </si>
  <si>
    <t xml:space="preserve">n = </t>
  </si>
  <si>
    <t xml:space="preserve">(labor growth rate) </t>
  </si>
  <si>
    <t>Simulation</t>
  </si>
  <si>
    <t>Date</t>
  </si>
  <si>
    <t>TFP</t>
  </si>
  <si>
    <t>Capital</t>
  </si>
  <si>
    <t>Labor</t>
  </si>
  <si>
    <t>GDP</t>
  </si>
  <si>
    <t>Sav=Inv</t>
  </si>
  <si>
    <t>Deprec</t>
  </si>
  <si>
    <t xml:space="preserve">steady state </t>
  </si>
  <si>
    <t>80 percent</t>
  </si>
  <si>
    <t>90 percent</t>
  </si>
  <si>
    <t>GDP growth (%)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</si>
</sst>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164" fontId="0" fillId="0" borderId="0" xfId="0" quotePrefix="1" applyNumberFormat="1" applyFont="1" applyAlignme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0" fillId="0" borderId="0" xfId="0" applyNumberFormat="1"/>
    <xf numFmtId="2" fontId="3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B15" sqref="B15"/>
    </sheetView>
  </sheetViews>
  <sheetFormatPr defaultRowHeight="14.4"/>
  <cols>
    <col min="1" max="1" width="13.109375" customWidth="1"/>
    <col min="2" max="2" width="11.21875" customWidth="1"/>
    <col min="3" max="3" width="9.6640625" customWidth="1"/>
    <col min="4" max="4" width="10.44140625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>
      <c r="A3" s="1" t="s">
        <v>5</v>
      </c>
    </row>
    <row r="4" spans="1:12" s="12" customFormat="1">
      <c r="A4" s="14" t="s">
        <v>3</v>
      </c>
      <c r="B4" s="15">
        <f>1/3</f>
        <v>0.33333333333333331</v>
      </c>
    </row>
    <row r="5" spans="1:12" s="2" customFormat="1">
      <c r="A5" s="14" t="s">
        <v>6</v>
      </c>
      <c r="B5" s="15">
        <v>1</v>
      </c>
      <c r="C5" s="5"/>
      <c r="D5" s="5"/>
      <c r="E5" s="5"/>
      <c r="F5" s="5"/>
      <c r="G5" s="5"/>
      <c r="H5" s="5"/>
      <c r="I5" s="13"/>
      <c r="J5" s="13"/>
      <c r="K5" s="13"/>
      <c r="L5" s="13"/>
    </row>
    <row r="6" spans="1:12" s="2" customFormat="1">
      <c r="A6" s="14" t="s">
        <v>7</v>
      </c>
      <c r="B6" s="15">
        <v>100</v>
      </c>
      <c r="C6" s="5"/>
      <c r="D6" s="5"/>
      <c r="E6" s="5"/>
      <c r="F6" s="5"/>
      <c r="G6" s="5"/>
      <c r="H6" s="5"/>
      <c r="I6" s="13"/>
      <c r="J6" s="13"/>
      <c r="K6" s="13"/>
      <c r="L6" s="13"/>
    </row>
    <row r="7" spans="1:12" s="2" customFormat="1">
      <c r="A7" s="14" t="s">
        <v>8</v>
      </c>
      <c r="B7" s="15">
        <v>250</v>
      </c>
      <c r="C7" s="5"/>
      <c r="D7" s="5"/>
      <c r="E7" s="5"/>
      <c r="F7" s="5"/>
      <c r="G7" s="5"/>
      <c r="H7" s="5"/>
      <c r="I7" s="13"/>
      <c r="J7" s="13"/>
      <c r="K7" s="13"/>
      <c r="L7" s="13"/>
    </row>
    <row r="8" spans="1:12" s="2" customFormat="1">
      <c r="A8" s="14"/>
      <c r="B8" s="15"/>
      <c r="C8" s="5"/>
      <c r="D8" s="5"/>
      <c r="E8" s="5"/>
      <c r="F8" s="5"/>
      <c r="G8" s="5"/>
      <c r="H8" s="5"/>
      <c r="I8" s="13"/>
      <c r="J8" s="13"/>
      <c r="K8" s="13"/>
      <c r="L8" s="13"/>
    </row>
    <row r="9" spans="1:12">
      <c r="A9" s="14" t="s">
        <v>11</v>
      </c>
      <c r="B9" s="15"/>
      <c r="C9" s="3"/>
      <c r="D9" s="3"/>
      <c r="E9" s="3"/>
      <c r="F9" s="3"/>
      <c r="G9" s="3"/>
      <c r="H9" s="3"/>
      <c r="I9" s="3"/>
    </row>
    <row r="10" spans="1:12">
      <c r="A10" s="2" t="s">
        <v>9</v>
      </c>
      <c r="B10" s="15">
        <f>$B$5*$B$7^$B$4*$B$6^(1-$B$4)</f>
        <v>135.72088082974543</v>
      </c>
      <c r="C10" s="3"/>
      <c r="D10" s="3"/>
      <c r="E10" s="3"/>
      <c r="F10" s="3"/>
      <c r="G10" s="3"/>
      <c r="H10" s="3"/>
      <c r="I10" s="3"/>
    </row>
    <row r="11" spans="1:12" s="1" customFormat="1">
      <c r="A11" s="2" t="s">
        <v>10</v>
      </c>
      <c r="B11" s="16">
        <f>B10/B6</f>
        <v>1.3572088082974543</v>
      </c>
      <c r="C11" s="10"/>
      <c r="D11" s="10"/>
      <c r="E11" s="10"/>
      <c r="F11" s="6"/>
      <c r="G11" s="6"/>
      <c r="H11" s="6"/>
      <c r="I11" s="6"/>
    </row>
    <row r="12" spans="1:12" s="1" customFormat="1">
      <c r="A12" s="2"/>
      <c r="B12" s="16"/>
      <c r="C12" s="10"/>
      <c r="D12" s="10"/>
      <c r="E12" s="10"/>
      <c r="G12" s="6"/>
      <c r="H12" s="6"/>
      <c r="I12" s="6"/>
    </row>
    <row r="13" spans="1:12" s="4" customFormat="1">
      <c r="A13" s="5" t="s">
        <v>12</v>
      </c>
      <c r="B13" s="15"/>
    </row>
    <row r="14" spans="1:12">
      <c r="A14" s="2" t="s">
        <v>9</v>
      </c>
      <c r="B14" s="15">
        <f>1.25*$B$7^$B$4*$B$6^(1-$B$4)</f>
        <v>169.65110103718177</v>
      </c>
      <c r="C14" s="4"/>
      <c r="D14" s="4"/>
      <c r="E14" s="4"/>
      <c r="G14" s="3"/>
      <c r="H14" s="3"/>
      <c r="I14" s="3"/>
    </row>
    <row r="15" spans="1:12">
      <c r="A15" s="2" t="s">
        <v>10</v>
      </c>
      <c r="B15" s="15">
        <f>B14/B6</f>
        <v>1.6965110103718177</v>
      </c>
      <c r="C15" s="3"/>
      <c r="D15" s="3"/>
      <c r="E15" s="3"/>
      <c r="F15" s="3"/>
      <c r="G15" s="3"/>
      <c r="H15" s="3"/>
      <c r="I15" s="3"/>
    </row>
    <row r="16" spans="1:12">
      <c r="A16" s="2"/>
      <c r="B16" s="3"/>
      <c r="C16" s="3"/>
      <c r="D16" s="3"/>
      <c r="E16" s="3"/>
      <c r="F16" s="3"/>
      <c r="G16" s="3"/>
      <c r="H16" s="3"/>
      <c r="I16" s="3"/>
    </row>
    <row r="17" spans="1:9">
      <c r="A17" s="2"/>
      <c r="B17" s="3"/>
      <c r="C17" s="3"/>
      <c r="D17" s="3"/>
      <c r="E17" s="3"/>
      <c r="F17" s="3"/>
      <c r="G17" s="3"/>
      <c r="H17" s="3"/>
      <c r="I17" s="3"/>
    </row>
    <row r="18" spans="1:9">
      <c r="A18" s="2"/>
      <c r="B18" s="3"/>
      <c r="C18" s="3"/>
      <c r="D18" s="3"/>
      <c r="E18" s="3"/>
      <c r="F18" s="3"/>
      <c r="G18" s="3"/>
      <c r="H18" s="3"/>
      <c r="I18" s="3"/>
    </row>
    <row r="19" spans="1:9">
      <c r="A19" s="2"/>
      <c r="B19" s="3"/>
      <c r="C19" s="3"/>
      <c r="D19" s="3"/>
      <c r="E19" s="3"/>
      <c r="F19" s="3"/>
      <c r="G19" s="3"/>
      <c r="H19" s="3"/>
      <c r="I19" s="3"/>
    </row>
    <row r="20" spans="1:9">
      <c r="A20" s="2"/>
      <c r="B20" s="3"/>
      <c r="C20" s="3"/>
      <c r="D20" s="3"/>
      <c r="E20" s="3"/>
      <c r="F20" s="3"/>
      <c r="G20" s="3"/>
      <c r="H20" s="3"/>
      <c r="I20" s="3"/>
    </row>
    <row r="21" spans="1:9">
      <c r="A21" s="2"/>
    </row>
    <row r="24" spans="1:9">
      <c r="A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C15" sqref="C15"/>
    </sheetView>
  </sheetViews>
  <sheetFormatPr defaultRowHeight="14.4"/>
  <cols>
    <col min="1" max="1" width="12.5546875" style="1" customWidth="1"/>
    <col min="2" max="2" width="10.5546875" customWidth="1"/>
  </cols>
  <sheetData>
    <row r="1" spans="1:14" s="1" customFormat="1">
      <c r="A1" s="1" t="s">
        <v>2</v>
      </c>
    </row>
    <row r="2" spans="1:14" s="1" customFormat="1"/>
    <row r="3" spans="1:14" ht="15" thickBot="1">
      <c r="A3" s="2" t="s">
        <v>4</v>
      </c>
      <c r="B3" t="s">
        <v>13</v>
      </c>
      <c r="C3">
        <f>0.1</f>
        <v>0.1</v>
      </c>
      <c r="H3" s="4"/>
      <c r="I3" s="4"/>
      <c r="J3" s="4"/>
      <c r="L3" s="7"/>
      <c r="M3" s="8"/>
      <c r="N3" s="9"/>
    </row>
    <row r="4" spans="1:14" ht="15" thickTop="1">
      <c r="A4" s="2" t="s">
        <v>14</v>
      </c>
      <c r="H4" s="4"/>
      <c r="I4" s="4"/>
      <c r="J4" s="4"/>
    </row>
    <row r="5" spans="1:14">
      <c r="A5" s="17"/>
      <c r="B5" s="17" t="s">
        <v>15</v>
      </c>
      <c r="C5" s="17" t="s">
        <v>16</v>
      </c>
      <c r="D5" s="17" t="s">
        <v>17</v>
      </c>
      <c r="E5" s="17" t="s">
        <v>18</v>
      </c>
      <c r="F5" s="17" t="s">
        <v>19</v>
      </c>
      <c r="G5" s="17" t="s">
        <v>1</v>
      </c>
      <c r="H5" s="4"/>
      <c r="I5" s="4"/>
      <c r="J5" s="4"/>
    </row>
    <row r="6" spans="1:14">
      <c r="A6" s="17">
        <v>2005</v>
      </c>
      <c r="B6" s="17">
        <v>23</v>
      </c>
      <c r="C6" s="17">
        <v>107</v>
      </c>
      <c r="D6" s="17">
        <f t="shared" ref="D6:D11" si="0">B6/C6</f>
        <v>0.21495327102803738</v>
      </c>
      <c r="E6" s="17"/>
      <c r="F6" s="17">
        <v>210</v>
      </c>
      <c r="G6">
        <f t="shared" ref="G6:G11" si="1">F6/C6</f>
        <v>1.9626168224299065</v>
      </c>
      <c r="H6" s="4"/>
      <c r="I6" s="4"/>
      <c r="J6" s="4"/>
    </row>
    <row r="7" spans="1:14">
      <c r="A7" s="17">
        <f>A6+1</f>
        <v>2006</v>
      </c>
      <c r="B7" s="17">
        <v>25</v>
      </c>
      <c r="C7" s="17">
        <v>110</v>
      </c>
      <c r="D7" s="17">
        <f t="shared" si="0"/>
        <v>0.22727272727272727</v>
      </c>
      <c r="E7" s="17">
        <f>100*(C7/C6-1)</f>
        <v>2.8037383177569986</v>
      </c>
      <c r="F7" s="17">
        <f>(1-$C$3)*F6+B6</f>
        <v>212</v>
      </c>
      <c r="G7">
        <f t="shared" si="1"/>
        <v>1.9272727272727272</v>
      </c>
      <c r="H7" s="4"/>
      <c r="I7" s="4"/>
      <c r="J7" s="4"/>
    </row>
    <row r="8" spans="1:14">
      <c r="A8" s="17">
        <f>A7+1</f>
        <v>2007</v>
      </c>
      <c r="B8" s="17">
        <v>25</v>
      </c>
      <c r="C8" s="17">
        <v>114</v>
      </c>
      <c r="D8" s="17">
        <f t="shared" si="0"/>
        <v>0.21929824561403508</v>
      </c>
      <c r="E8" s="17">
        <f>100*(C8/C7-1)</f>
        <v>3.6363636363636376</v>
      </c>
      <c r="F8" s="17">
        <f>(1-$C$3)*F7+B7</f>
        <v>215.8</v>
      </c>
      <c r="G8">
        <f t="shared" si="1"/>
        <v>1.892982456140351</v>
      </c>
      <c r="H8" s="4"/>
      <c r="I8" s="4"/>
      <c r="J8" s="4"/>
    </row>
    <row r="9" spans="1:14">
      <c r="A9" s="17">
        <f>A8+1</f>
        <v>2008</v>
      </c>
      <c r="B9" s="17">
        <v>27</v>
      </c>
      <c r="C9" s="17">
        <v>116</v>
      </c>
      <c r="D9" s="17">
        <f t="shared" si="0"/>
        <v>0.23275862068965517</v>
      </c>
      <c r="E9" s="17">
        <f>100*(C9/C8-1)</f>
        <v>1.7543859649122862</v>
      </c>
      <c r="F9" s="17">
        <f>(1-$C$3)*F8+B8</f>
        <v>219.22000000000003</v>
      </c>
      <c r="G9">
        <f t="shared" si="1"/>
        <v>1.8898275862068967</v>
      </c>
      <c r="I9" s="4"/>
    </row>
    <row r="10" spans="1:14">
      <c r="A10" s="17">
        <f>A9+1</f>
        <v>2009</v>
      </c>
      <c r="B10" s="17">
        <v>15</v>
      </c>
      <c r="C10" s="17">
        <v>110</v>
      </c>
      <c r="D10" s="17">
        <f t="shared" si="0"/>
        <v>0.13636363636363635</v>
      </c>
      <c r="E10" s="17">
        <f>100*(C10/C9-1)</f>
        <v>-5.1724137931034475</v>
      </c>
      <c r="F10" s="17">
        <f>(1-$C$3)*F9+B9</f>
        <v>224.29800000000003</v>
      </c>
      <c r="G10">
        <f t="shared" si="1"/>
        <v>2.0390727272727274</v>
      </c>
    </row>
    <row r="11" spans="1:14" s="1" customFormat="1">
      <c r="A11" s="17">
        <f>A10+1</f>
        <v>2010</v>
      </c>
      <c r="B11" s="17">
        <v>18</v>
      </c>
      <c r="C11" s="17">
        <v>113</v>
      </c>
      <c r="D11" s="17">
        <f t="shared" si="0"/>
        <v>0.15929203539823009</v>
      </c>
      <c r="E11" s="17">
        <f>100*(C11/C10-1)</f>
        <v>2.7272727272727337</v>
      </c>
      <c r="F11" s="17">
        <f>(1-$C$3)*F10+B10</f>
        <v>216.86820000000003</v>
      </c>
      <c r="G11">
        <f t="shared" si="1"/>
        <v>1.9191876106194692</v>
      </c>
    </row>
    <row r="12" spans="1:14" s="1" customFormat="1">
      <c r="A12"/>
      <c r="B12"/>
      <c r="C12"/>
      <c r="D12"/>
      <c r="E12"/>
      <c r="F12"/>
      <c r="G12"/>
    </row>
    <row r="13" spans="1:14">
      <c r="A13" t="s">
        <v>20</v>
      </c>
      <c r="B13" t="s">
        <v>21</v>
      </c>
      <c r="C13">
        <f xml:space="preserve"> AVERAGE(E7:E11)</f>
        <v>1.1498693706404419</v>
      </c>
    </row>
    <row r="14" spans="1:14">
      <c r="A14"/>
      <c r="B14" t="s">
        <v>22</v>
      </c>
      <c r="C14">
        <f>AVERAGE(D6:D11)</f>
        <v>0.19832308939438689</v>
      </c>
    </row>
    <row r="15" spans="1:14">
      <c r="A15"/>
      <c r="B15" t="s">
        <v>23</v>
      </c>
      <c r="C15">
        <f>(1/(C13/100+$C$3))*C14</f>
        <v>1.7787032547359372</v>
      </c>
    </row>
    <row r="20" spans="1:1">
      <c r="A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1"/>
  <sheetViews>
    <sheetView topLeftCell="A14" workbookViewId="0">
      <selection activeCell="H17" sqref="H17"/>
    </sheetView>
  </sheetViews>
  <sheetFormatPr defaultRowHeight="14.4"/>
  <sheetData>
    <row r="1" spans="1:8">
      <c r="A1" s="1" t="s">
        <v>24</v>
      </c>
    </row>
    <row r="2" spans="1:8">
      <c r="A2" t="s">
        <v>25</v>
      </c>
    </row>
    <row r="4" spans="1:8">
      <c r="A4" s="18" t="s">
        <v>5</v>
      </c>
      <c r="B4" s="18"/>
      <c r="C4" s="18"/>
      <c r="D4" s="18"/>
      <c r="E4" s="18"/>
      <c r="F4" s="18"/>
      <c r="G4" s="18"/>
    </row>
    <row r="5" spans="1:8">
      <c r="A5" s="19" t="s">
        <v>26</v>
      </c>
      <c r="B5" s="20">
        <f>B6*B7^B9*B8^(1-B9)</f>
        <v>131.23091181212422</v>
      </c>
      <c r="C5" s="19" t="s">
        <v>27</v>
      </c>
      <c r="D5" s="19"/>
      <c r="E5" s="19"/>
      <c r="F5" s="19"/>
      <c r="G5" s="21"/>
    </row>
    <row r="6" spans="1:8">
      <c r="A6" t="s">
        <v>28</v>
      </c>
      <c r="B6" s="11">
        <v>1</v>
      </c>
      <c r="C6" t="s">
        <v>29</v>
      </c>
      <c r="G6" s="22"/>
    </row>
    <row r="7" spans="1:8">
      <c r="A7" t="s">
        <v>30</v>
      </c>
      <c r="B7" s="11">
        <v>226</v>
      </c>
      <c r="C7" t="s">
        <v>31</v>
      </c>
      <c r="G7" s="23"/>
    </row>
    <row r="8" spans="1:8">
      <c r="A8" t="s">
        <v>32</v>
      </c>
      <c r="B8" s="11">
        <v>100</v>
      </c>
      <c r="C8" t="s">
        <v>33</v>
      </c>
    </row>
    <row r="9" spans="1:8">
      <c r="A9" t="s">
        <v>3</v>
      </c>
      <c r="B9" s="11">
        <f>1/3</f>
        <v>0.33333333333333331</v>
      </c>
      <c r="C9" t="s">
        <v>34</v>
      </c>
    </row>
    <row r="10" spans="1:8">
      <c r="A10" t="s">
        <v>35</v>
      </c>
      <c r="B10" s="11">
        <v>0.2</v>
      </c>
      <c r="C10" t="s">
        <v>36</v>
      </c>
    </row>
    <row r="11" spans="1:8">
      <c r="A11" t="s">
        <v>13</v>
      </c>
      <c r="B11" s="11">
        <v>0.1</v>
      </c>
      <c r="C11" t="s">
        <v>37</v>
      </c>
    </row>
    <row r="12" spans="1:8">
      <c r="A12" t="s">
        <v>38</v>
      </c>
      <c r="B12" s="11">
        <v>0</v>
      </c>
      <c r="C12" t="s">
        <v>39</v>
      </c>
    </row>
    <row r="13" spans="1:8">
      <c r="A13" t="s">
        <v>40</v>
      </c>
      <c r="B13" s="11">
        <v>0</v>
      </c>
      <c r="C13" t="s">
        <v>41</v>
      </c>
    </row>
    <row r="15" spans="1:8">
      <c r="A15" s="18" t="s">
        <v>42</v>
      </c>
      <c r="B15" s="18"/>
      <c r="C15" s="18"/>
      <c r="D15" s="18"/>
      <c r="E15" s="18"/>
      <c r="F15" s="18"/>
      <c r="G15" s="18"/>
    </row>
    <row r="16" spans="1:8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53</v>
      </c>
    </row>
    <row r="17" spans="1:8">
      <c r="A17">
        <v>0</v>
      </c>
      <c r="B17" s="22">
        <f>B6</f>
        <v>1</v>
      </c>
      <c r="C17" s="22">
        <f>B7</f>
        <v>226</v>
      </c>
      <c r="D17">
        <f>B8</f>
        <v>100</v>
      </c>
      <c r="E17" s="22">
        <f>B17*C17^$B$9*D17^(1-$B$9)</f>
        <v>131.23091181212422</v>
      </c>
      <c r="F17" s="22">
        <f>$B$10*E17</f>
        <v>26.246182362424847</v>
      </c>
      <c r="G17" s="22">
        <f>$B$11*C17</f>
        <v>22.6</v>
      </c>
      <c r="H17" s="22"/>
    </row>
    <row r="18" spans="1:8">
      <c r="A18">
        <f>A17+1</f>
        <v>1</v>
      </c>
      <c r="B18" s="22">
        <f>(1+$B$12)*B17</f>
        <v>1</v>
      </c>
      <c r="C18" s="22">
        <f>C17+F17-G17</f>
        <v>229.64618236242487</v>
      </c>
      <c r="D18">
        <f>(1+$B$13)*D17</f>
        <v>100</v>
      </c>
      <c r="E18" s="22">
        <f>B18*C18^$B$9*D18^(1-$B$9)</f>
        <v>131.93289027500924</v>
      </c>
      <c r="F18" s="22">
        <f>$B$10*E18</f>
        <v>26.386578055001848</v>
      </c>
      <c r="G18" s="22">
        <f>$B$11*C18</f>
        <v>22.964618236242487</v>
      </c>
      <c r="H18" s="22">
        <f>100*(E18/E17-1)</f>
        <v>0.53491852886764502</v>
      </c>
    </row>
    <row r="19" spans="1:8">
      <c r="A19">
        <f t="shared" ref="A19:A82" si="0">A18+1</f>
        <v>2</v>
      </c>
      <c r="B19" s="22">
        <f t="shared" ref="B19:B82" si="1">(1+$B$12)*B18</f>
        <v>1</v>
      </c>
      <c r="C19" s="22">
        <f t="shared" ref="C19:C70" si="2">C18+F18-G18</f>
        <v>233.06814218118427</v>
      </c>
      <c r="D19">
        <f t="shared" ref="D19:D82" si="3">(1+$B$13)*D18</f>
        <v>100</v>
      </c>
      <c r="E19" s="22">
        <f t="shared" ref="E19:E70" si="4">B19*C19^$B$9*D19^(1-$B$9)</f>
        <v>132.58497308326884</v>
      </c>
      <c r="F19" s="22">
        <f t="shared" ref="F19:F70" si="5">$B$10*E19</f>
        <v>26.516994616653768</v>
      </c>
      <c r="G19" s="22">
        <f t="shared" ref="G19:G70" si="6">$B$11*C19</f>
        <v>23.306814218118429</v>
      </c>
      <c r="H19" s="22">
        <f t="shared" ref="H19:H82" si="7">100*(E19/E18-1)</f>
        <v>0.49425340936619655</v>
      </c>
    </row>
    <row r="20" spans="1:8">
      <c r="A20">
        <f t="shared" si="0"/>
        <v>3</v>
      </c>
      <c r="B20" s="22">
        <f t="shared" si="1"/>
        <v>1</v>
      </c>
      <c r="C20" s="22">
        <f t="shared" si="2"/>
        <v>236.27832257971963</v>
      </c>
      <c r="D20">
        <f t="shared" si="3"/>
        <v>100</v>
      </c>
      <c r="E20" s="22">
        <f t="shared" si="4"/>
        <v>133.19092232001526</v>
      </c>
      <c r="F20" s="22">
        <f t="shared" si="5"/>
        <v>26.638184464003054</v>
      </c>
      <c r="G20" s="22">
        <f t="shared" si="6"/>
        <v>23.627832257971964</v>
      </c>
      <c r="H20" s="22">
        <f t="shared" si="7"/>
        <v>0.45702708433319472</v>
      </c>
    </row>
    <row r="21" spans="1:8">
      <c r="A21">
        <f t="shared" si="0"/>
        <v>4</v>
      </c>
      <c r="B21" s="22">
        <f t="shared" si="1"/>
        <v>1</v>
      </c>
      <c r="C21" s="22">
        <f t="shared" si="2"/>
        <v>239.28867478575071</v>
      </c>
      <c r="D21">
        <f t="shared" si="3"/>
        <v>100</v>
      </c>
      <c r="E21" s="22">
        <f t="shared" si="4"/>
        <v>133.75418563862155</v>
      </c>
      <c r="F21" s="22">
        <f t="shared" si="5"/>
        <v>26.75083712772431</v>
      </c>
      <c r="G21" s="22">
        <f t="shared" si="6"/>
        <v>23.928867478575071</v>
      </c>
      <c r="H21" s="22">
        <f t="shared" si="7"/>
        <v>0.4228991802106119</v>
      </c>
    </row>
    <row r="22" spans="1:8">
      <c r="A22">
        <f t="shared" si="0"/>
        <v>5</v>
      </c>
      <c r="B22" s="22">
        <f t="shared" si="1"/>
        <v>1</v>
      </c>
      <c r="C22" s="22">
        <f t="shared" si="2"/>
        <v>242.1106444349</v>
      </c>
      <c r="D22">
        <f t="shared" si="3"/>
        <v>100</v>
      </c>
      <c r="E22" s="22">
        <f t="shared" si="4"/>
        <v>134.27792698874515</v>
      </c>
      <c r="F22" s="22">
        <f t="shared" si="5"/>
        <v>26.855585397749032</v>
      </c>
      <c r="G22" s="22">
        <f t="shared" si="6"/>
        <v>24.211064443490002</v>
      </c>
      <c r="H22" s="22">
        <f t="shared" si="7"/>
        <v>0.39157006386225657</v>
      </c>
    </row>
    <row r="23" spans="1:8">
      <c r="A23">
        <f t="shared" si="0"/>
        <v>6</v>
      </c>
      <c r="B23" s="22">
        <f t="shared" si="1"/>
        <v>1</v>
      </c>
      <c r="C23" s="22">
        <f t="shared" si="2"/>
        <v>244.75516538915906</v>
      </c>
      <c r="D23">
        <f t="shared" si="3"/>
        <v>100</v>
      </c>
      <c r="E23" s="22">
        <f t="shared" si="4"/>
        <v>134.76505369832435</v>
      </c>
      <c r="F23" s="22">
        <f t="shared" si="5"/>
        <v>26.953010739664872</v>
      </c>
      <c r="G23" s="22">
        <f t="shared" si="6"/>
        <v>24.475516538915908</v>
      </c>
      <c r="H23" s="22">
        <f t="shared" si="7"/>
        <v>0.36277497017065397</v>
      </c>
    </row>
    <row r="24" spans="1:8">
      <c r="A24">
        <f t="shared" si="0"/>
        <v>7</v>
      </c>
      <c r="B24" s="22">
        <f t="shared" si="1"/>
        <v>1</v>
      </c>
      <c r="C24" s="22">
        <f t="shared" si="2"/>
        <v>247.23265958990802</v>
      </c>
      <c r="D24">
        <f t="shared" si="3"/>
        <v>100</v>
      </c>
      <c r="E24" s="22">
        <f t="shared" si="4"/>
        <v>135.21824043539169</v>
      </c>
      <c r="F24" s="22">
        <f t="shared" si="5"/>
        <v>27.043648087078338</v>
      </c>
      <c r="G24" s="22">
        <f t="shared" si="6"/>
        <v>24.723265958990805</v>
      </c>
      <c r="H24" s="22">
        <f t="shared" si="7"/>
        <v>0.33627912031395368</v>
      </c>
    </row>
    <row r="25" spans="1:8">
      <c r="A25">
        <f t="shared" si="0"/>
        <v>8</v>
      </c>
      <c r="B25" s="22">
        <f t="shared" si="1"/>
        <v>1</v>
      </c>
      <c r="C25" s="22">
        <f t="shared" si="2"/>
        <v>249.55304171799554</v>
      </c>
      <c r="D25">
        <f t="shared" si="3"/>
        <v>100</v>
      </c>
      <c r="E25" s="22">
        <f t="shared" si="4"/>
        <v>135.63995048494579</v>
      </c>
      <c r="F25" s="22">
        <f t="shared" si="5"/>
        <v>27.127990096989159</v>
      </c>
      <c r="G25" s="22">
        <f t="shared" si="6"/>
        <v>24.955304171799554</v>
      </c>
      <c r="H25" s="22">
        <f t="shared" si="7"/>
        <v>0.31187364086104896</v>
      </c>
    </row>
    <row r="26" spans="1:8">
      <c r="A26">
        <f t="shared" si="0"/>
        <v>9</v>
      </c>
      <c r="B26" s="22">
        <f t="shared" si="1"/>
        <v>1</v>
      </c>
      <c r="C26" s="22">
        <f t="shared" si="2"/>
        <v>251.72572764318514</v>
      </c>
      <c r="D26">
        <f t="shared" si="3"/>
        <v>100</v>
      </c>
      <c r="E26" s="22">
        <f t="shared" si="4"/>
        <v>136.032454704586</v>
      </c>
      <c r="F26" s="22">
        <f t="shared" si="5"/>
        <v>27.206490940917202</v>
      </c>
      <c r="G26" s="22">
        <f t="shared" si="6"/>
        <v>25.172572764318517</v>
      </c>
      <c r="H26" s="22">
        <f t="shared" si="7"/>
        <v>0.28937213426938335</v>
      </c>
    </row>
    <row r="27" spans="1:8">
      <c r="A27">
        <f t="shared" si="0"/>
        <v>10</v>
      </c>
      <c r="B27" s="22">
        <f t="shared" si="1"/>
        <v>1</v>
      </c>
      <c r="C27" s="22">
        <f t="shared" si="2"/>
        <v>253.7596458197838</v>
      </c>
      <c r="D27">
        <f t="shared" si="3"/>
        <v>100</v>
      </c>
      <c r="E27" s="22">
        <f t="shared" si="4"/>
        <v>136.39784846448873</v>
      </c>
      <c r="F27" s="22">
        <f t="shared" si="5"/>
        <v>27.279569692897748</v>
      </c>
      <c r="G27" s="22">
        <f t="shared" si="6"/>
        <v>25.37596458197838</v>
      </c>
      <c r="H27" s="22">
        <f t="shared" si="7"/>
        <v>0.26860778238269045</v>
      </c>
    </row>
    <row r="28" spans="1:8">
      <c r="A28">
        <f t="shared" si="0"/>
        <v>11</v>
      </c>
      <c r="B28" s="22">
        <f t="shared" si="1"/>
        <v>1</v>
      </c>
      <c r="C28" s="22">
        <f t="shared" si="2"/>
        <v>255.66325093070316</v>
      </c>
      <c r="D28">
        <f t="shared" si="3"/>
        <v>100</v>
      </c>
      <c r="E28" s="22">
        <f t="shared" si="4"/>
        <v>136.73806682978849</v>
      </c>
      <c r="F28" s="22">
        <f t="shared" si="5"/>
        <v>27.347613365957699</v>
      </c>
      <c r="G28" s="22">
        <f t="shared" si="6"/>
        <v>25.566325093070319</v>
      </c>
      <c r="H28" s="22">
        <f t="shared" si="7"/>
        <v>0.24943088848525807</v>
      </c>
    </row>
    <row r="29" spans="1:8">
      <c r="A29">
        <f t="shared" si="0"/>
        <v>12</v>
      </c>
      <c r="B29" s="22">
        <f t="shared" si="1"/>
        <v>1</v>
      </c>
      <c r="C29" s="22">
        <f t="shared" si="2"/>
        <v>257.44453920359058</v>
      </c>
      <c r="D29">
        <f t="shared" si="3"/>
        <v>100</v>
      </c>
      <c r="E29" s="22">
        <f t="shared" si="4"/>
        <v>137.05489820436856</v>
      </c>
      <c r="F29" s="22">
        <f t="shared" si="5"/>
        <v>27.410979640873713</v>
      </c>
      <c r="G29" s="22">
        <f t="shared" si="6"/>
        <v>25.74445392035906</v>
      </c>
      <c r="H29" s="22">
        <f t="shared" si="7"/>
        <v>0.23170678211683615</v>
      </c>
    </row>
    <row r="30" spans="1:8">
      <c r="A30">
        <f t="shared" si="0"/>
        <v>13</v>
      </c>
      <c r="B30" s="22">
        <f t="shared" si="1"/>
        <v>1</v>
      </c>
      <c r="C30" s="22">
        <f t="shared" si="2"/>
        <v>259.11106492410528</v>
      </c>
      <c r="D30">
        <f t="shared" si="3"/>
        <v>100</v>
      </c>
      <c r="E30" s="22">
        <f t="shared" si="4"/>
        <v>137.34999662278082</v>
      </c>
      <c r="F30" s="22">
        <f t="shared" si="5"/>
        <v>27.469999324556166</v>
      </c>
      <c r="G30" s="22">
        <f t="shared" si="6"/>
        <v>25.911106492410529</v>
      </c>
      <c r="H30" s="22">
        <f t="shared" si="7"/>
        <v>0.21531402545877931</v>
      </c>
    </row>
    <row r="31" spans="1:8">
      <c r="A31">
        <f t="shared" si="0"/>
        <v>14</v>
      </c>
      <c r="B31" s="22">
        <f t="shared" si="1"/>
        <v>1</v>
      </c>
      <c r="C31" s="22">
        <f t="shared" si="2"/>
        <v>260.66995775625094</v>
      </c>
      <c r="D31">
        <f t="shared" si="3"/>
        <v>100</v>
      </c>
      <c r="E31" s="22">
        <f t="shared" si="4"/>
        <v>137.62489285019495</v>
      </c>
      <c r="F31" s="22">
        <f t="shared" si="5"/>
        <v>27.524978570038993</v>
      </c>
      <c r="G31" s="22">
        <f t="shared" si="6"/>
        <v>26.066995775625095</v>
      </c>
      <c r="H31" s="22">
        <f t="shared" si="7"/>
        <v>0.20014287162242184</v>
      </c>
    </row>
    <row r="32" spans="1:8">
      <c r="A32">
        <f t="shared" si="0"/>
        <v>15</v>
      </c>
      <c r="B32" s="22">
        <f t="shared" si="1"/>
        <v>1</v>
      </c>
      <c r="C32" s="22">
        <f t="shared" si="2"/>
        <v>262.12794055066479</v>
      </c>
      <c r="D32">
        <f t="shared" si="3"/>
        <v>100</v>
      </c>
      <c r="E32" s="22">
        <f t="shared" si="4"/>
        <v>137.88100442788462</v>
      </c>
      <c r="F32" s="22">
        <f t="shared" si="5"/>
        <v>27.576200885576924</v>
      </c>
      <c r="G32" s="22">
        <f t="shared" si="6"/>
        <v>26.212794055066482</v>
      </c>
      <c r="H32" s="22">
        <f t="shared" si="7"/>
        <v>0.18609393430624177</v>
      </c>
    </row>
    <row r="33" spans="1:8">
      <c r="A33">
        <f t="shared" si="0"/>
        <v>16</v>
      </c>
      <c r="B33" s="22">
        <f t="shared" si="1"/>
        <v>1</v>
      </c>
      <c r="C33" s="22">
        <f t="shared" si="2"/>
        <v>263.49134738117522</v>
      </c>
      <c r="D33">
        <f t="shared" si="3"/>
        <v>100</v>
      </c>
      <c r="E33" s="22">
        <f t="shared" si="4"/>
        <v>138.11964478297944</v>
      </c>
      <c r="F33" s="22">
        <f t="shared" si="5"/>
        <v>27.62392895659589</v>
      </c>
      <c r="G33" s="22">
        <f t="shared" si="6"/>
        <v>26.349134738117524</v>
      </c>
      <c r="H33" s="22">
        <f t="shared" si="7"/>
        <v>0.17307703558224752</v>
      </c>
    </row>
    <row r="34" spans="1:8">
      <c r="A34">
        <f t="shared" si="0"/>
        <v>17</v>
      </c>
      <c r="B34" s="22">
        <f t="shared" si="1"/>
        <v>1</v>
      </c>
      <c r="C34" s="22">
        <f t="shared" si="2"/>
        <v>264.76614159965357</v>
      </c>
      <c r="D34">
        <f t="shared" si="3"/>
        <v>100</v>
      </c>
      <c r="E34" s="22">
        <f t="shared" si="4"/>
        <v>138.34203150538784</v>
      </c>
      <c r="F34" s="22">
        <f t="shared" si="5"/>
        <v>27.668406301077567</v>
      </c>
      <c r="G34" s="22">
        <f t="shared" si="6"/>
        <v>26.476614159965358</v>
      </c>
      <c r="H34" s="22">
        <f t="shared" si="7"/>
        <v>0.16101020441938729</v>
      </c>
    </row>
    <row r="35" spans="1:8">
      <c r="A35">
        <f t="shared" si="0"/>
        <v>18</v>
      </c>
      <c r="B35" s="22">
        <f t="shared" si="1"/>
        <v>1</v>
      </c>
      <c r="C35" s="22">
        <f t="shared" si="2"/>
        <v>265.95793374076572</v>
      </c>
      <c r="D35">
        <f t="shared" si="3"/>
        <v>100</v>
      </c>
      <c r="E35" s="22">
        <f t="shared" si="4"/>
        <v>138.54929388140846</v>
      </c>
      <c r="F35" s="22">
        <f t="shared" si="5"/>
        <v>27.709858776281692</v>
      </c>
      <c r="G35" s="22">
        <f t="shared" si="6"/>
        <v>26.595793374076575</v>
      </c>
      <c r="H35" s="22">
        <f t="shared" si="7"/>
        <v>0.14981880326989661</v>
      </c>
    </row>
    <row r="36" spans="1:8">
      <c r="A36">
        <f t="shared" si="0"/>
        <v>19</v>
      </c>
      <c r="B36" s="22">
        <f t="shared" si="1"/>
        <v>1</v>
      </c>
      <c r="C36" s="22">
        <f t="shared" si="2"/>
        <v>267.07199914297087</v>
      </c>
      <c r="D36">
        <f t="shared" si="3"/>
        <v>100</v>
      </c>
      <c r="E36" s="22">
        <f t="shared" si="4"/>
        <v>138.74247976217598</v>
      </c>
      <c r="F36" s="22">
        <f t="shared" si="5"/>
        <v>27.748495952435196</v>
      </c>
      <c r="G36" s="22">
        <f t="shared" si="6"/>
        <v>26.707199914297089</v>
      </c>
      <c r="H36" s="22">
        <f t="shared" si="7"/>
        <v>0.13943476387030529</v>
      </c>
    </row>
    <row r="37" spans="1:8">
      <c r="A37">
        <f t="shared" si="0"/>
        <v>20</v>
      </c>
      <c r="B37" s="22">
        <f t="shared" si="1"/>
        <v>1</v>
      </c>
      <c r="C37" s="22">
        <f t="shared" si="2"/>
        <v>268.11329518110898</v>
      </c>
      <c r="D37">
        <f t="shared" si="3"/>
        <v>100</v>
      </c>
      <c r="E37" s="22">
        <f t="shared" si="4"/>
        <v>138.92256183538382</v>
      </c>
      <c r="F37" s="22">
        <f t="shared" si="5"/>
        <v>27.784512367076765</v>
      </c>
      <c r="G37" s="22">
        <f t="shared" si="6"/>
        <v>26.811329518110899</v>
      </c>
      <c r="H37" s="22">
        <f t="shared" si="7"/>
        <v>0.12979591651851585</v>
      </c>
    </row>
    <row r="38" spans="1:8">
      <c r="A38">
        <f t="shared" si="0"/>
        <v>21</v>
      </c>
      <c r="B38" s="22">
        <f t="shared" si="1"/>
        <v>1</v>
      </c>
      <c r="C38" s="22">
        <f t="shared" si="2"/>
        <v>269.08647803007489</v>
      </c>
      <c r="D38">
        <f t="shared" si="3"/>
        <v>100</v>
      </c>
      <c r="E38" s="22">
        <f t="shared" si="4"/>
        <v>139.09044336042521</v>
      </c>
      <c r="F38" s="22">
        <f t="shared" si="5"/>
        <v>27.818088672085043</v>
      </c>
      <c r="G38" s="22">
        <f t="shared" si="6"/>
        <v>26.90864780300749</v>
      </c>
      <c r="H38" s="22">
        <f t="shared" si="7"/>
        <v>0.12084539964094532</v>
      </c>
    </row>
    <row r="39" spans="1:8">
      <c r="A39">
        <f t="shared" si="0"/>
        <v>22</v>
      </c>
      <c r="B39" s="22">
        <f t="shared" si="1"/>
        <v>1</v>
      </c>
      <c r="C39" s="22">
        <f t="shared" si="2"/>
        <v>269.9959188991524</v>
      </c>
      <c r="D39">
        <f t="shared" si="3"/>
        <v>100</v>
      </c>
      <c r="E39" s="22">
        <f t="shared" si="4"/>
        <v>139.24696341995511</v>
      </c>
      <c r="F39" s="22">
        <f t="shared" si="5"/>
        <v>27.849392683991024</v>
      </c>
      <c r="G39" s="22">
        <f t="shared" si="6"/>
        <v>26.999591889915241</v>
      </c>
      <c r="H39" s="22">
        <f t="shared" si="7"/>
        <v>0.11253113855156371</v>
      </c>
    </row>
    <row r="40" spans="1:8">
      <c r="A40">
        <f t="shared" si="0"/>
        <v>23</v>
      </c>
      <c r="B40" s="22">
        <f t="shared" si="1"/>
        <v>1</v>
      </c>
      <c r="C40" s="22">
        <f t="shared" si="2"/>
        <v>270.8457196932282</v>
      </c>
      <c r="D40">
        <f t="shared" si="3"/>
        <v>100</v>
      </c>
      <c r="E40" s="22">
        <f t="shared" si="4"/>
        <v>139.39290173472642</v>
      </c>
      <c r="F40" s="22">
        <f t="shared" si="5"/>
        <v>27.878580346945284</v>
      </c>
      <c r="G40" s="22">
        <f t="shared" si="6"/>
        <v>27.084571969322823</v>
      </c>
      <c r="H40" s="22">
        <f t="shared" si="7"/>
        <v>0.10480538403641049</v>
      </c>
    </row>
    <row r="41" spans="1:8">
      <c r="A41">
        <f t="shared" si="0"/>
        <v>24</v>
      </c>
      <c r="B41" s="22">
        <f t="shared" si="1"/>
        <v>1</v>
      </c>
      <c r="C41" s="22">
        <f t="shared" si="2"/>
        <v>271.63972807085065</v>
      </c>
      <c r="D41">
        <f t="shared" si="3"/>
        <v>100</v>
      </c>
      <c r="E41" s="22">
        <f t="shared" si="4"/>
        <v>139.52898308322807</v>
      </c>
      <c r="F41" s="22">
        <f t="shared" si="5"/>
        <v>27.905796616645617</v>
      </c>
      <c r="G41" s="22">
        <f t="shared" si="6"/>
        <v>27.163972807085067</v>
      </c>
      <c r="H41" s="22">
        <f t="shared" si="7"/>
        <v>9.7624302821830433E-2</v>
      </c>
    </row>
    <row r="42" spans="1:8">
      <c r="A42">
        <f t="shared" si="0"/>
        <v>25</v>
      </c>
      <c r="B42" s="22">
        <f t="shared" si="1"/>
        <v>1</v>
      </c>
      <c r="C42" s="22">
        <f t="shared" si="2"/>
        <v>272.38155188041117</v>
      </c>
      <c r="D42">
        <f t="shared" si="3"/>
        <v>100</v>
      </c>
      <c r="E42" s="22">
        <f t="shared" si="4"/>
        <v>139.65588136303711</v>
      </c>
      <c r="F42" s="22">
        <f t="shared" si="5"/>
        <v>27.931176272607424</v>
      </c>
      <c r="G42" s="22">
        <f t="shared" si="6"/>
        <v>27.238155188041119</v>
      </c>
      <c r="H42" s="22">
        <f t="shared" si="7"/>
        <v>9.0947613180381026E-2</v>
      </c>
    </row>
    <row r="43" spans="1:8">
      <c r="A43">
        <f t="shared" si="0"/>
        <v>26</v>
      </c>
      <c r="B43" s="22">
        <f t="shared" si="1"/>
        <v>1</v>
      </c>
      <c r="C43" s="22">
        <f t="shared" si="2"/>
        <v>273.07457296497751</v>
      </c>
      <c r="D43">
        <f t="shared" si="3"/>
        <v>100</v>
      </c>
      <c r="E43" s="22">
        <f t="shared" si="4"/>
        <v>139.7742233267717</v>
      </c>
      <c r="F43" s="22">
        <f t="shared" si="5"/>
        <v>27.954844665354344</v>
      </c>
      <c r="G43" s="22">
        <f t="shared" si="6"/>
        <v>27.307457296497752</v>
      </c>
      <c r="H43" s="22">
        <f t="shared" si="7"/>
        <v>8.473825991399675E-2</v>
      </c>
    </row>
    <row r="44" spans="1:8">
      <c r="A44">
        <f t="shared" si="0"/>
        <v>27</v>
      </c>
      <c r="B44" s="22">
        <f t="shared" si="1"/>
        <v>1</v>
      </c>
      <c r="C44" s="22">
        <f t="shared" si="2"/>
        <v>273.72196033383409</v>
      </c>
      <c r="D44">
        <f t="shared" si="3"/>
        <v>100</v>
      </c>
      <c r="E44" s="22">
        <f t="shared" si="4"/>
        <v>139.88459202202188</v>
      </c>
      <c r="F44" s="22">
        <f t="shared" si="5"/>
        <v>27.976918404404376</v>
      </c>
      <c r="G44" s="22">
        <f t="shared" si="6"/>
        <v>27.37219603338341</v>
      </c>
      <c r="H44" s="22">
        <f t="shared" si="7"/>
        <v>7.8962123790260463E-2</v>
      </c>
    </row>
    <row r="45" spans="1:8">
      <c r="A45">
        <f t="shared" si="0"/>
        <v>28</v>
      </c>
      <c r="B45" s="22">
        <f t="shared" si="1"/>
        <v>1</v>
      </c>
      <c r="C45" s="22">
        <f t="shared" si="2"/>
        <v>274.32668270485505</v>
      </c>
      <c r="D45">
        <f t="shared" si="3"/>
        <v>100</v>
      </c>
      <c r="E45" s="22">
        <f t="shared" si="4"/>
        <v>139.98752996155977</v>
      </c>
      <c r="F45" s="22">
        <f t="shared" si="5"/>
        <v>27.997505992311957</v>
      </c>
      <c r="G45" s="22">
        <f t="shared" si="6"/>
        <v>27.432668270485507</v>
      </c>
      <c r="H45" s="22">
        <f t="shared" si="7"/>
        <v>7.3587761203675051E-2</v>
      </c>
    </row>
    <row r="46" spans="1:8">
      <c r="A46">
        <f t="shared" si="0"/>
        <v>29</v>
      </c>
      <c r="B46" s="22">
        <f t="shared" si="1"/>
        <v>1</v>
      </c>
      <c r="C46" s="22">
        <f t="shared" si="2"/>
        <v>274.8915204266815</v>
      </c>
      <c r="D46">
        <f t="shared" si="3"/>
        <v>100</v>
      </c>
      <c r="E46" s="22">
        <f t="shared" si="4"/>
        <v>140.08354204742869</v>
      </c>
      <c r="F46" s="22">
        <f t="shared" si="5"/>
        <v>28.016708409485741</v>
      </c>
      <c r="G46" s="22">
        <f t="shared" si="6"/>
        <v>27.489152042668152</v>
      </c>
      <c r="H46" s="22">
        <f t="shared" si="7"/>
        <v>6.8586170421958137E-2</v>
      </c>
    </row>
    <row r="47" spans="1:8">
      <c r="A47">
        <f t="shared" si="0"/>
        <v>30</v>
      </c>
      <c r="B47" s="22">
        <f t="shared" si="1"/>
        <v>1</v>
      </c>
      <c r="C47" s="22">
        <f t="shared" si="2"/>
        <v>275.41907679349907</v>
      </c>
      <c r="D47">
        <f t="shared" si="3"/>
        <v>100</v>
      </c>
      <c r="E47" s="22">
        <f t="shared" si="4"/>
        <v>140.17309827013227</v>
      </c>
      <c r="F47" s="22">
        <f t="shared" si="5"/>
        <v>28.034619654026457</v>
      </c>
      <c r="G47" s="22">
        <f t="shared" si="6"/>
        <v>27.541907679349908</v>
      </c>
      <c r="H47" s="22">
        <f t="shared" si="7"/>
        <v>6.3930581276472331E-2</v>
      </c>
    </row>
    <row r="48" spans="1:8">
      <c r="A48">
        <f t="shared" si="0"/>
        <v>31</v>
      </c>
      <c r="B48" s="22">
        <f t="shared" si="1"/>
        <v>1</v>
      </c>
      <c r="C48" s="22">
        <f t="shared" si="2"/>
        <v>275.91178876817565</v>
      </c>
      <c r="D48">
        <f t="shared" si="3"/>
        <v>100</v>
      </c>
      <c r="E48" s="22">
        <f t="shared" si="4"/>
        <v>140.25663620204537</v>
      </c>
      <c r="F48" s="22">
        <f t="shared" si="5"/>
        <v>28.051327240409076</v>
      </c>
      <c r="G48" s="22">
        <f t="shared" si="6"/>
        <v>27.591178876817565</v>
      </c>
      <c r="H48" s="22">
        <f t="shared" si="7"/>
        <v>5.9596265577366303E-2</v>
      </c>
    </row>
    <row r="49" spans="1:8">
      <c r="A49">
        <f t="shared" si="0"/>
        <v>32</v>
      </c>
      <c r="B49" s="22">
        <f t="shared" si="1"/>
        <v>1</v>
      </c>
      <c r="C49" s="22">
        <f t="shared" si="2"/>
        <v>276.37193713176714</v>
      </c>
      <c r="D49">
        <f t="shared" si="3"/>
        <v>100</v>
      </c>
      <c r="E49" s="22">
        <f t="shared" si="4"/>
        <v>140.33456330230902</v>
      </c>
      <c r="F49" s="22">
        <f t="shared" si="5"/>
        <v>28.066912660461806</v>
      </c>
      <c r="G49" s="22">
        <f t="shared" si="6"/>
        <v>27.637193713176714</v>
      </c>
      <c r="H49" s="22">
        <f t="shared" si="7"/>
        <v>5.5560365893403407E-2</v>
      </c>
    </row>
    <row r="50" spans="1:8">
      <c r="A50">
        <f t="shared" si="0"/>
        <v>33</v>
      </c>
      <c r="B50" s="22">
        <f t="shared" si="1"/>
        <v>1</v>
      </c>
      <c r="C50" s="22">
        <f t="shared" si="2"/>
        <v>276.80165607905224</v>
      </c>
      <c r="D50">
        <f t="shared" si="3"/>
        <v>100</v>
      </c>
      <c r="E50" s="22">
        <f t="shared" si="4"/>
        <v>140.40725904882268</v>
      </c>
      <c r="F50" s="22">
        <f t="shared" si="5"/>
        <v>28.081451809764538</v>
      </c>
      <c r="G50" s="22">
        <f t="shared" si="6"/>
        <v>27.680165607905224</v>
      </c>
      <c r="H50" s="22">
        <f t="shared" si="7"/>
        <v>5.180174064249865E-2</v>
      </c>
    </row>
    <row r="51" spans="1:8">
      <c r="A51">
        <f t="shared" si="0"/>
        <v>34</v>
      </c>
      <c r="B51" s="22">
        <f t="shared" si="1"/>
        <v>1</v>
      </c>
      <c r="C51" s="22">
        <f t="shared" si="2"/>
        <v>277.20294228091154</v>
      </c>
      <c r="D51">
        <f t="shared" si="3"/>
        <v>100</v>
      </c>
      <c r="E51" s="22">
        <f t="shared" si="4"/>
        <v>140.47507691147979</v>
      </c>
      <c r="F51" s="22">
        <f t="shared" si="5"/>
        <v>28.095015382295959</v>
      </c>
      <c r="G51" s="22">
        <f t="shared" si="6"/>
        <v>27.720294228091156</v>
      </c>
      <c r="H51" s="22">
        <f t="shared" si="7"/>
        <v>4.8300823701374895E-2</v>
      </c>
    </row>
    <row r="52" spans="1:8">
      <c r="A52">
        <f t="shared" si="0"/>
        <v>35</v>
      </c>
      <c r="B52" s="22">
        <f t="shared" si="1"/>
        <v>1</v>
      </c>
      <c r="C52" s="22">
        <f t="shared" si="2"/>
        <v>277.57766343511634</v>
      </c>
      <c r="D52">
        <f t="shared" si="3"/>
        <v>100</v>
      </c>
      <c r="E52" s="22">
        <f t="shared" si="4"/>
        <v>140.53834617948536</v>
      </c>
      <c r="F52" s="22">
        <f t="shared" si="5"/>
        <v>28.107669235897074</v>
      </c>
      <c r="G52" s="22">
        <f t="shared" si="6"/>
        <v>27.757766343511634</v>
      </c>
      <c r="H52" s="22">
        <f t="shared" si="7"/>
        <v>4.5039496967458348E-2</v>
      </c>
    </row>
    <row r="53" spans="1:8">
      <c r="A53">
        <f t="shared" si="0"/>
        <v>36</v>
      </c>
      <c r="B53" s="22">
        <f t="shared" si="1"/>
        <v>1</v>
      </c>
      <c r="C53" s="22">
        <f t="shared" si="2"/>
        <v>277.92756632750172</v>
      </c>
      <c r="D53">
        <f t="shared" si="3"/>
        <v>100</v>
      </c>
      <c r="E53" s="22">
        <f t="shared" si="4"/>
        <v>140.59737365442547</v>
      </c>
      <c r="F53" s="22">
        <f t="shared" si="5"/>
        <v>28.119474730885095</v>
      </c>
      <c r="G53" s="22">
        <f t="shared" si="6"/>
        <v>27.792756632750173</v>
      </c>
      <c r="H53" s="22">
        <f t="shared" si="7"/>
        <v>4.20009744989569E-2</v>
      </c>
    </row>
    <row r="54" spans="1:8">
      <c r="A54">
        <f t="shared" si="0"/>
        <v>37</v>
      </c>
      <c r="B54" s="22">
        <f t="shared" si="1"/>
        <v>1</v>
      </c>
      <c r="C54" s="22">
        <f t="shared" si="2"/>
        <v>278.25428442563663</v>
      </c>
      <c r="D54">
        <f t="shared" si="3"/>
        <v>100</v>
      </c>
      <c r="E54" s="22">
        <f t="shared" si="4"/>
        <v>140.65244521971422</v>
      </c>
      <c r="F54" s="22">
        <f t="shared" si="5"/>
        <v>28.130489043942845</v>
      </c>
      <c r="G54" s="22">
        <f t="shared" si="6"/>
        <v>27.825428442563663</v>
      </c>
      <c r="H54" s="22">
        <f t="shared" si="7"/>
        <v>3.9169697027285899E-2</v>
      </c>
    </row>
    <row r="55" spans="1:8">
      <c r="A55">
        <f t="shared" si="0"/>
        <v>38</v>
      </c>
      <c r="B55" s="22">
        <f t="shared" si="1"/>
        <v>1</v>
      </c>
      <c r="C55" s="22">
        <f t="shared" si="2"/>
        <v>278.55934502701587</v>
      </c>
      <c r="D55">
        <f t="shared" si="3"/>
        <v>100</v>
      </c>
      <c r="E55" s="22">
        <f t="shared" si="4"/>
        <v>140.70382729610324</v>
      </c>
      <c r="F55" s="22">
        <f t="shared" si="5"/>
        <v>28.140765459220649</v>
      </c>
      <c r="G55" s="22">
        <f t="shared" si="6"/>
        <v>27.855934502701587</v>
      </c>
      <c r="H55" s="22">
        <f t="shared" si="7"/>
        <v>3.6531235776782189E-2</v>
      </c>
    </row>
    <row r="56" spans="1:8">
      <c r="A56">
        <f t="shared" si="0"/>
        <v>39</v>
      </c>
      <c r="B56" s="22">
        <f t="shared" si="1"/>
        <v>1</v>
      </c>
      <c r="C56" s="22">
        <f t="shared" si="2"/>
        <v>278.84417598353491</v>
      </c>
      <c r="D56">
        <f t="shared" si="3"/>
        <v>100</v>
      </c>
      <c r="E56" s="22">
        <f t="shared" si="4"/>
        <v>140.75176819209756</v>
      </c>
      <c r="F56" s="22">
        <f t="shared" si="5"/>
        <v>28.150353638419514</v>
      </c>
      <c r="G56" s="22">
        <f t="shared" si="6"/>
        <v>27.884417598353494</v>
      </c>
      <c r="H56" s="22">
        <f t="shared" si="7"/>
        <v>3.4072204655410943E-2</v>
      </c>
    </row>
    <row r="57" spans="1:8">
      <c r="A57">
        <f t="shared" si="0"/>
        <v>40</v>
      </c>
      <c r="B57" s="22">
        <f t="shared" si="1"/>
        <v>1</v>
      </c>
      <c r="C57" s="22">
        <f t="shared" si="2"/>
        <v>279.11011202360095</v>
      </c>
      <c r="D57">
        <f t="shared" si="3"/>
        <v>100</v>
      </c>
      <c r="E57" s="22">
        <f t="shared" si="4"/>
        <v>140.79649935736131</v>
      </c>
      <c r="F57" s="22">
        <f t="shared" si="5"/>
        <v>28.159299871472264</v>
      </c>
      <c r="G57" s="22">
        <f t="shared" si="6"/>
        <v>27.911011202360097</v>
      </c>
      <c r="H57" s="22">
        <f t="shared" si="7"/>
        <v>3.1780179985174684E-2</v>
      </c>
    </row>
    <row r="58" spans="1:8">
      <c r="A58">
        <f t="shared" si="0"/>
        <v>41</v>
      </c>
      <c r="B58" s="22">
        <f t="shared" si="1"/>
        <v>1</v>
      </c>
      <c r="C58" s="22">
        <f t="shared" si="2"/>
        <v>279.35840069271313</v>
      </c>
      <c r="D58">
        <f t="shared" si="3"/>
        <v>100</v>
      </c>
      <c r="E58" s="22">
        <f t="shared" si="4"/>
        <v>140.8382365465113</v>
      </c>
      <c r="F58" s="22">
        <f t="shared" si="5"/>
        <v>28.167647309302261</v>
      </c>
      <c r="G58" s="22">
        <f t="shared" si="6"/>
        <v>27.935840069271315</v>
      </c>
      <c r="H58" s="22">
        <f t="shared" si="7"/>
        <v>2.9643627036524123E-2</v>
      </c>
    </row>
    <row r="59" spans="1:8" s="2" customFormat="1">
      <c r="A59" s="19">
        <f t="shared" si="0"/>
        <v>42</v>
      </c>
      <c r="B59" s="24">
        <f t="shared" si="1"/>
        <v>1</v>
      </c>
      <c r="C59" s="24">
        <f t="shared" si="2"/>
        <v>279.59020793274408</v>
      </c>
      <c r="D59" s="19">
        <f t="shared" si="3"/>
        <v>100</v>
      </c>
      <c r="E59" s="24">
        <f t="shared" si="4"/>
        <v>140.87718090007834</v>
      </c>
      <c r="F59" s="24">
        <f t="shared" si="5"/>
        <v>28.175436180015669</v>
      </c>
      <c r="G59" s="24">
        <f t="shared" si="6"/>
        <v>27.959020793274409</v>
      </c>
      <c r="H59" s="22">
        <f t="shared" si="7"/>
        <v>2.7651832713893043E-2</v>
      </c>
    </row>
    <row r="60" spans="1:8">
      <c r="A60">
        <f t="shared" si="0"/>
        <v>43</v>
      </c>
      <c r="B60" s="22">
        <f t="shared" si="1"/>
        <v>1</v>
      </c>
      <c r="C60" s="22">
        <f t="shared" si="2"/>
        <v>279.80662331948531</v>
      </c>
      <c r="D60">
        <f t="shared" si="3"/>
        <v>100</v>
      </c>
      <c r="E60" s="22">
        <f t="shared" si="4"/>
        <v>140.91351994885474</v>
      </c>
      <c r="F60" s="22">
        <f t="shared" si="5"/>
        <v>28.18270398977095</v>
      </c>
      <c r="G60" s="22">
        <f t="shared" si="6"/>
        <v>27.980662331948533</v>
      </c>
      <c r="H60" s="22">
        <f t="shared" si="7"/>
        <v>2.5794843809490153E-2</v>
      </c>
    </row>
    <row r="61" spans="1:8">
      <c r="A61">
        <f t="shared" si="0"/>
        <v>44</v>
      </c>
      <c r="B61" s="22">
        <f t="shared" si="1"/>
        <v>1</v>
      </c>
      <c r="C61" s="22">
        <f t="shared" si="2"/>
        <v>280.00866497730777</v>
      </c>
      <c r="D61">
        <f t="shared" si="3"/>
        <v>100</v>
      </c>
      <c r="E61" s="22">
        <f t="shared" si="4"/>
        <v>140.94742854733832</v>
      </c>
      <c r="F61" s="22">
        <f t="shared" si="5"/>
        <v>28.189485709467665</v>
      </c>
      <c r="G61" s="22">
        <f t="shared" si="6"/>
        <v>28.00086649773078</v>
      </c>
      <c r="H61" s="22">
        <f t="shared" si="7"/>
        <v>2.4063410307184618E-2</v>
      </c>
    </row>
    <row r="62" spans="1:8">
      <c r="A62">
        <f t="shared" si="0"/>
        <v>45</v>
      </c>
      <c r="B62" s="22">
        <f t="shared" si="1"/>
        <v>1</v>
      </c>
      <c r="C62" s="22">
        <f t="shared" si="2"/>
        <v>280.19728418904464</v>
      </c>
      <c r="D62">
        <f t="shared" si="3"/>
        <v>100</v>
      </c>
      <c r="E62" s="22">
        <f t="shared" si="4"/>
        <v>140.97906974152193</v>
      </c>
      <c r="F62" s="22">
        <f t="shared" si="5"/>
        <v>28.195813948304387</v>
      </c>
      <c r="G62" s="22">
        <f t="shared" si="6"/>
        <v>28.019728418904464</v>
      </c>
      <c r="H62" s="22">
        <f t="shared" si="7"/>
        <v>2.2448933272301019E-2</v>
      </c>
    </row>
    <row r="63" spans="1:8">
      <c r="A63">
        <f t="shared" si="0"/>
        <v>46</v>
      </c>
      <c r="B63" s="22">
        <f t="shared" si="1"/>
        <v>1</v>
      </c>
      <c r="C63" s="22">
        <f t="shared" si="2"/>
        <v>280.37336971844456</v>
      </c>
      <c r="D63">
        <f t="shared" si="3"/>
        <v>100</v>
      </c>
      <c r="E63" s="22">
        <f t="shared" si="4"/>
        <v>141.00859557585829</v>
      </c>
      <c r="F63" s="22">
        <f t="shared" si="5"/>
        <v>28.20171911517166</v>
      </c>
      <c r="G63" s="22">
        <f t="shared" si="6"/>
        <v>28.037336971844457</v>
      </c>
      <c r="H63" s="22">
        <f t="shared" si="7"/>
        <v>2.094341691323276E-2</v>
      </c>
    </row>
    <row r="64" spans="1:8">
      <c r="A64">
        <f t="shared" si="0"/>
        <v>47</v>
      </c>
      <c r="B64" s="22">
        <f t="shared" si="1"/>
        <v>1</v>
      </c>
      <c r="C64" s="22">
        <f t="shared" si="2"/>
        <v>280.53775186177177</v>
      </c>
      <c r="D64">
        <f t="shared" si="3"/>
        <v>100</v>
      </c>
      <c r="E64" s="22">
        <f t="shared" si="4"/>
        <v>141.03614784384604</v>
      </c>
      <c r="F64" s="22">
        <f t="shared" si="5"/>
        <v>28.207229568769208</v>
      </c>
      <c r="G64" s="22">
        <f t="shared" si="6"/>
        <v>28.053775186177177</v>
      </c>
      <c r="H64" s="22">
        <f t="shared" si="7"/>
        <v>1.9539424440928599E-2</v>
      </c>
    </row>
    <row r="65" spans="1:8">
      <c r="A65">
        <f t="shared" si="0"/>
        <v>48</v>
      </c>
      <c r="B65" s="22">
        <f t="shared" si="1"/>
        <v>1</v>
      </c>
      <c r="C65" s="22">
        <f t="shared" si="2"/>
        <v>280.6912062443638</v>
      </c>
      <c r="D65">
        <f t="shared" si="3"/>
        <v>100</v>
      </c>
      <c r="E65" s="22">
        <f t="shared" si="4"/>
        <v>141.0618587863361</v>
      </c>
      <c r="F65" s="22">
        <f t="shared" si="5"/>
        <v>28.212371757267221</v>
      </c>
      <c r="G65" s="22">
        <f t="shared" si="6"/>
        <v>28.06912062443638</v>
      </c>
      <c r="H65" s="22">
        <f t="shared" si="7"/>
        <v>1.8230037393340837E-2</v>
      </c>
    </row>
    <row r="66" spans="1:8">
      <c r="A66">
        <f t="shared" si="0"/>
        <v>49</v>
      </c>
      <c r="B66" s="22">
        <f t="shared" si="1"/>
        <v>1</v>
      </c>
      <c r="C66" s="22">
        <f t="shared" si="2"/>
        <v>280.83445737719461</v>
      </c>
      <c r="D66">
        <f t="shared" si="3"/>
        <v>100</v>
      </c>
      <c r="E66" s="22">
        <f t="shared" si="4"/>
        <v>141.08585174133745</v>
      </c>
      <c r="F66" s="22">
        <f t="shared" si="5"/>
        <v>28.217170348267491</v>
      </c>
      <c r="G66" s="22">
        <f t="shared" si="6"/>
        <v>28.083445737719462</v>
      </c>
      <c r="H66" s="22">
        <f t="shared" si="7"/>
        <v>1.7008818122610236E-2</v>
      </c>
    </row>
    <row r="67" spans="1:8">
      <c r="A67">
        <f t="shared" si="0"/>
        <v>50</v>
      </c>
      <c r="B67" s="22">
        <f t="shared" si="1"/>
        <v>1</v>
      </c>
      <c r="C67" s="22">
        <f t="shared" si="2"/>
        <v>280.96818198774264</v>
      </c>
      <c r="D67">
        <f t="shared" si="3"/>
        <v>100</v>
      </c>
      <c r="E67" s="22">
        <f t="shared" si="4"/>
        <v>141.10824174881233</v>
      </c>
      <c r="F67" s="22">
        <f t="shared" si="5"/>
        <v>28.221648349762468</v>
      </c>
      <c r="G67" s="22">
        <f t="shared" si="6"/>
        <v>28.096818198774265</v>
      </c>
      <c r="H67" s="22">
        <f t="shared" si="7"/>
        <v>1.5869775174848222E-2</v>
      </c>
    </row>
    <row r="68" spans="1:8">
      <c r="A68">
        <f t="shared" si="0"/>
        <v>51</v>
      </c>
      <c r="B68" s="22">
        <f t="shared" si="1"/>
        <v>1</v>
      </c>
      <c r="C68" s="22">
        <f t="shared" si="2"/>
        <v>281.09301213873084</v>
      </c>
      <c r="D68">
        <f t="shared" si="3"/>
        <v>100</v>
      </c>
      <c r="E68" s="22">
        <f t="shared" si="4"/>
        <v>141.12913611368231</v>
      </c>
      <c r="F68" s="22">
        <f t="shared" si="5"/>
        <v>28.225827222736463</v>
      </c>
      <c r="G68" s="22">
        <f t="shared" si="6"/>
        <v>28.109301213873085</v>
      </c>
      <c r="H68" s="22">
        <f t="shared" si="7"/>
        <v>1.480733131602463E-2</v>
      </c>
    </row>
    <row r="69" spans="1:8">
      <c r="A69">
        <f t="shared" si="0"/>
        <v>52</v>
      </c>
      <c r="B69" s="22">
        <f t="shared" si="1"/>
        <v>1</v>
      </c>
      <c r="C69" s="22">
        <f t="shared" si="2"/>
        <v>281.20953814759423</v>
      </c>
      <c r="D69">
        <f t="shared" si="3"/>
        <v>100</v>
      </c>
      <c r="E69" s="22">
        <f t="shared" si="4"/>
        <v>141.1486349300238</v>
      </c>
      <c r="F69" s="22">
        <f t="shared" si="5"/>
        <v>28.229726986004763</v>
      </c>
      <c r="G69" s="22">
        <f t="shared" si="6"/>
        <v>28.120953814759424</v>
      </c>
      <c r="H69" s="22">
        <f t="shared" si="7"/>
        <v>1.3816293983248684E-2</v>
      </c>
    </row>
    <row r="70" spans="1:8">
      <c r="A70">
        <f t="shared" si="0"/>
        <v>53</v>
      </c>
      <c r="B70" s="22">
        <f t="shared" si="1"/>
        <v>1</v>
      </c>
      <c r="C70" s="22">
        <f t="shared" si="2"/>
        <v>281.31831131883956</v>
      </c>
      <c r="D70">
        <f t="shared" si="3"/>
        <v>100</v>
      </c>
      <c r="E70" s="22">
        <f t="shared" si="4"/>
        <v>141.16683156920772</v>
      </c>
      <c r="F70" s="22">
        <f t="shared" si="5"/>
        <v>28.233366313841543</v>
      </c>
      <c r="G70" s="22">
        <f t="shared" si="6"/>
        <v>28.131831131883956</v>
      </c>
      <c r="H70" s="22">
        <f t="shared" si="7"/>
        <v>1.2891827960603841E-2</v>
      </c>
    </row>
    <row r="71" spans="1:8">
      <c r="A71">
        <f t="shared" si="0"/>
        <v>54</v>
      </c>
      <c r="B71" s="22">
        <f t="shared" si="1"/>
        <v>1</v>
      </c>
      <c r="C71" s="22">
        <f t="shared" ref="C71" si="8">C70+F70-G70</f>
        <v>281.41984650079712</v>
      </c>
      <c r="D71">
        <f t="shared" si="3"/>
        <v>100</v>
      </c>
      <c r="E71" s="22">
        <f t="shared" ref="E71" si="9">B71*C71^$B$9*D71^(1-$B$9)</f>
        <v>141.18381313453196</v>
      </c>
      <c r="F71" s="22">
        <f t="shared" ref="F71" si="10">$B$10*E71</f>
        <v>28.236762626906394</v>
      </c>
      <c r="G71" s="22">
        <f t="shared" ref="G71" si="11">$B$11*C71</f>
        <v>28.141984650079714</v>
      </c>
      <c r="H71" s="22">
        <f t="shared" si="7"/>
        <v>1.202943009732671E-2</v>
      </c>
    </row>
    <row r="72" spans="1:8">
      <c r="A72">
        <f t="shared" si="0"/>
        <v>55</v>
      </c>
      <c r="B72" s="22">
        <f t="shared" si="1"/>
        <v>1</v>
      </c>
      <c r="C72" s="22">
        <f t="shared" ref="C72:C92" si="12">C71+F71-G71</f>
        <v>281.51462447762378</v>
      </c>
      <c r="D72">
        <f t="shared" si="3"/>
        <v>100</v>
      </c>
      <c r="E72" s="22">
        <f t="shared" ref="E72:E92" si="13">B72*C72^$B$9*D72^(1-$B$9)</f>
        <v>141.19966088470616</v>
      </c>
      <c r="F72" s="22">
        <f t="shared" ref="F72:F92" si="14">$B$10*E72</f>
        <v>28.239932176941235</v>
      </c>
      <c r="G72" s="22">
        <f t="shared" ref="G72:G92" si="15">$B$11*C72</f>
        <v>28.15146244776238</v>
      </c>
      <c r="H72" s="22">
        <f t="shared" si="7"/>
        <v>1.1224905902706972E-2</v>
      </c>
    </row>
    <row r="73" spans="1:8">
      <c r="A73">
        <f t="shared" si="0"/>
        <v>56</v>
      </c>
      <c r="B73" s="22">
        <f t="shared" si="1"/>
        <v>1</v>
      </c>
      <c r="C73" s="22">
        <f t="shared" si="12"/>
        <v>281.60309420680267</v>
      </c>
      <c r="D73">
        <f t="shared" si="3"/>
        <v>100</v>
      </c>
      <c r="E73" s="22">
        <f t="shared" si="13"/>
        <v>141.21445062837526</v>
      </c>
      <c r="F73" s="22">
        <f t="shared" si="14"/>
        <v>28.242890125675054</v>
      </c>
      <c r="G73" s="22">
        <f t="shared" si="15"/>
        <v>28.160309420680267</v>
      </c>
      <c r="H73" s="22">
        <f t="shared" si="7"/>
        <v>1.0474347867717171E-2</v>
      </c>
    </row>
    <row r="74" spans="1:8">
      <c r="A74">
        <f t="shared" si="0"/>
        <v>57</v>
      </c>
      <c r="B74" s="22">
        <f t="shared" si="1"/>
        <v>1</v>
      </c>
      <c r="C74" s="22">
        <f t="shared" si="12"/>
        <v>281.68567491179743</v>
      </c>
      <c r="D74">
        <f t="shared" si="3"/>
        <v>100</v>
      </c>
      <c r="E74" s="22">
        <f t="shared" si="13"/>
        <v>141.22825309170673</v>
      </c>
      <c r="F74" s="22">
        <f t="shared" si="14"/>
        <v>28.245650618341347</v>
      </c>
      <c r="G74" s="22">
        <f t="shared" si="15"/>
        <v>28.168567491179743</v>
      </c>
      <c r="H74" s="22">
        <f t="shared" si="7"/>
        <v>9.7741153756158994E-3</v>
      </c>
    </row>
    <row r="75" spans="1:8">
      <c r="A75">
        <f t="shared" si="0"/>
        <v>58</v>
      </c>
      <c r="B75" s="22">
        <f t="shared" si="1"/>
        <v>1</v>
      </c>
      <c r="C75" s="22">
        <f t="shared" si="12"/>
        <v>281.76275803895908</v>
      </c>
      <c r="D75">
        <f t="shared" si="3"/>
        <v>100</v>
      </c>
      <c r="E75" s="22">
        <f t="shared" si="13"/>
        <v>141.24113426092117</v>
      </c>
      <c r="F75" s="22">
        <f t="shared" si="14"/>
        <v>28.248226852184235</v>
      </c>
      <c r="G75" s="22">
        <f t="shared" si="15"/>
        <v>28.176275803895908</v>
      </c>
      <c r="H75" s="22">
        <f t="shared" si="7"/>
        <v>9.1208160778455394E-3</v>
      </c>
    </row>
    <row r="76" spans="1:8">
      <c r="A76">
        <f t="shared" si="0"/>
        <v>59</v>
      </c>
      <c r="B76" s="22">
        <f t="shared" si="1"/>
        <v>1</v>
      </c>
      <c r="C76" s="22">
        <f t="shared" si="12"/>
        <v>281.8347090872474</v>
      </c>
      <c r="D76">
        <f t="shared" si="3"/>
        <v>100</v>
      </c>
      <c r="E76" s="22">
        <f t="shared" si="13"/>
        <v>141.25315570150715</v>
      </c>
      <c r="F76" s="22">
        <f t="shared" si="14"/>
        <v>28.250631140301433</v>
      </c>
      <c r="G76" s="22">
        <f t="shared" si="15"/>
        <v>28.183470908724743</v>
      </c>
      <c r="H76" s="22">
        <f t="shared" si="7"/>
        <v>8.5112886192062476E-3</v>
      </c>
    </row>
    <row r="77" spans="1:8">
      <c r="A77">
        <f t="shared" si="0"/>
        <v>60</v>
      </c>
      <c r="B77" s="22">
        <f t="shared" si="1"/>
        <v>1</v>
      </c>
      <c r="C77" s="22">
        <f t="shared" si="12"/>
        <v>281.90186931882408</v>
      </c>
      <c r="D77">
        <f t="shared" si="3"/>
        <v>100</v>
      </c>
      <c r="E77" s="22">
        <f t="shared" si="13"/>
        <v>141.26437485573823</v>
      </c>
      <c r="F77" s="22">
        <f t="shared" si="14"/>
        <v>28.252874971147648</v>
      </c>
      <c r="G77" s="22">
        <f t="shared" si="15"/>
        <v>28.190186931882408</v>
      </c>
      <c r="H77" s="22">
        <f t="shared" si="7"/>
        <v>7.9425866100768516E-3</v>
      </c>
    </row>
    <row r="78" spans="1:8">
      <c r="A78">
        <f t="shared" si="0"/>
        <v>61</v>
      </c>
      <c r="B78" s="22">
        <f t="shared" si="1"/>
        <v>1</v>
      </c>
      <c r="C78" s="22">
        <f t="shared" si="12"/>
        <v>281.96455735808934</v>
      </c>
      <c r="D78">
        <f t="shared" si="3"/>
        <v>100</v>
      </c>
      <c r="E78" s="22">
        <f t="shared" si="13"/>
        <v>141.27484531999193</v>
      </c>
      <c r="F78" s="22">
        <f t="shared" si="14"/>
        <v>28.254969063998388</v>
      </c>
      <c r="G78" s="22">
        <f t="shared" si="15"/>
        <v>28.196455735808936</v>
      </c>
      <c r="H78" s="22">
        <f t="shared" si="7"/>
        <v>7.4119637483827105E-3</v>
      </c>
    </row>
    <row r="79" spans="1:8">
      <c r="A79">
        <f t="shared" si="0"/>
        <v>62</v>
      </c>
      <c r="B79" s="22">
        <f t="shared" si="1"/>
        <v>1</v>
      </c>
      <c r="C79" s="22">
        <f t="shared" si="12"/>
        <v>282.0230706862788</v>
      </c>
      <c r="D79">
        <f t="shared" si="3"/>
        <v>100</v>
      </c>
      <c r="E79" s="22">
        <f t="shared" si="13"/>
        <v>141.28461710326545</v>
      </c>
      <c r="F79" s="22">
        <f t="shared" si="14"/>
        <v>28.256923420653091</v>
      </c>
      <c r="G79" s="22">
        <f t="shared" si="15"/>
        <v>28.202307068627881</v>
      </c>
      <c r="H79" s="22">
        <f t="shared" si="7"/>
        <v>6.9168600053126639E-3</v>
      </c>
    </row>
    <row r="80" spans="1:8">
      <c r="A80">
        <f t="shared" si="0"/>
        <v>63</v>
      </c>
      <c r="B80" s="22">
        <f t="shared" si="1"/>
        <v>1</v>
      </c>
      <c r="C80" s="22">
        <f t="shared" si="12"/>
        <v>282.07768703830402</v>
      </c>
      <c r="D80">
        <f t="shared" si="3"/>
        <v>100</v>
      </c>
      <c r="E80" s="22">
        <f t="shared" si="13"/>
        <v>141.29373686818136</v>
      </c>
      <c r="F80" s="22">
        <f t="shared" si="14"/>
        <v>28.258747373636272</v>
      </c>
      <c r="G80" s="22">
        <f t="shared" si="15"/>
        <v>28.207768703830403</v>
      </c>
      <c r="H80" s="22">
        <f t="shared" si="7"/>
        <v>6.4548887932058818E-3</v>
      </c>
    </row>
    <row r="81" spans="1:8">
      <c r="A81">
        <f t="shared" si="0"/>
        <v>64</v>
      </c>
      <c r="B81" s="22">
        <f t="shared" si="1"/>
        <v>1</v>
      </c>
      <c r="C81" s="22">
        <f t="shared" si="12"/>
        <v>282.12866570810985</v>
      </c>
      <c r="D81">
        <f t="shared" si="3"/>
        <v>100</v>
      </c>
      <c r="E81" s="22">
        <f t="shared" si="13"/>
        <v>141.30224815568801</v>
      </c>
      <c r="F81" s="22">
        <f t="shared" si="14"/>
        <v>28.260449631137604</v>
      </c>
      <c r="G81" s="22">
        <f t="shared" si="15"/>
        <v>28.212866570810988</v>
      </c>
      <c r="H81" s="22">
        <f t="shared" si="7"/>
        <v>6.0238250437105734E-3</v>
      </c>
    </row>
    <row r="82" spans="1:8">
      <c r="A82">
        <f t="shared" si="0"/>
        <v>65</v>
      </c>
      <c r="B82" s="22">
        <f t="shared" si="1"/>
        <v>1</v>
      </c>
      <c r="C82" s="22">
        <f t="shared" si="12"/>
        <v>282.17624876843644</v>
      </c>
      <c r="D82">
        <f t="shared" si="3"/>
        <v>100</v>
      </c>
      <c r="E82" s="22">
        <f t="shared" si="13"/>
        <v>141.31019159457065</v>
      </c>
      <c r="F82" s="22">
        <f t="shared" si="14"/>
        <v>28.262038318914133</v>
      </c>
      <c r="G82" s="22">
        <f t="shared" si="15"/>
        <v>28.217624876843644</v>
      </c>
      <c r="H82" s="22">
        <f t="shared" si="7"/>
        <v>5.6215941262927061E-3</v>
      </c>
    </row>
    <row r="83" spans="1:8">
      <c r="A83">
        <f t="shared" ref="A83:A117" si="16">A82+1</f>
        <v>66</v>
      </c>
      <c r="B83" s="22">
        <f t="shared" ref="B83:B117" si="17">(1+$B$12)*B82</f>
        <v>1</v>
      </c>
      <c r="C83" s="22">
        <f t="shared" si="12"/>
        <v>282.22066221050693</v>
      </c>
      <c r="D83">
        <f t="shared" ref="D83:D117" si="18">(1+$B$13)*D82</f>
        <v>100</v>
      </c>
      <c r="E83" s="22">
        <f t="shared" si="13"/>
        <v>141.31760509681513</v>
      </c>
      <c r="F83" s="22">
        <f t="shared" si="14"/>
        <v>28.263521019363026</v>
      </c>
      <c r="G83" s="22">
        <f t="shared" si="15"/>
        <v>28.222066221050696</v>
      </c>
      <c r="H83" s="22">
        <f t="shared" ref="H83:H117" si="19">100*(E83/E82-1)</f>
        <v>5.246261547608988E-3</v>
      </c>
    </row>
    <row r="84" spans="1:8">
      <c r="A84">
        <f t="shared" si="16"/>
        <v>67</v>
      </c>
      <c r="B84" s="22">
        <f t="shared" si="17"/>
        <v>1</v>
      </c>
      <c r="C84" s="22">
        <f t="shared" si="12"/>
        <v>282.26211700881925</v>
      </c>
      <c r="D84">
        <f t="shared" si="18"/>
        <v>100</v>
      </c>
      <c r="E84" s="22">
        <f t="shared" si="13"/>
        <v>141.32452403978851</v>
      </c>
      <c r="F84" s="22">
        <f t="shared" si="14"/>
        <v>28.264904807957706</v>
      </c>
      <c r="G84" s="22">
        <f t="shared" si="15"/>
        <v>28.226211700881926</v>
      </c>
      <c r="H84" s="22">
        <f t="shared" si="19"/>
        <v>4.896023371370184E-3</v>
      </c>
    </row>
    <row r="85" spans="1:8">
      <c r="A85">
        <f t="shared" si="16"/>
        <v>68</v>
      </c>
      <c r="B85" s="22">
        <f t="shared" si="17"/>
        <v>1</v>
      </c>
      <c r="C85" s="22">
        <f t="shared" si="12"/>
        <v>282.30081011589499</v>
      </c>
      <c r="D85">
        <f t="shared" si="18"/>
        <v>100</v>
      </c>
      <c r="E85" s="22">
        <f t="shared" si="13"/>
        <v>141.3309814361381</v>
      </c>
      <c r="F85" s="22">
        <f t="shared" si="14"/>
        <v>28.266196287227622</v>
      </c>
      <c r="G85" s="22">
        <f t="shared" si="15"/>
        <v>28.230081011589501</v>
      </c>
      <c r="H85" s="22">
        <f t="shared" si="19"/>
        <v>4.569197309156614E-3</v>
      </c>
    </row>
    <row r="86" spans="1:8">
      <c r="A86">
        <f t="shared" si="16"/>
        <v>69</v>
      </c>
      <c r="B86" s="22">
        <f t="shared" si="17"/>
        <v>1</v>
      </c>
      <c r="C86" s="22">
        <f t="shared" si="12"/>
        <v>282.3369253915331</v>
      </c>
      <c r="D86">
        <f t="shared" si="18"/>
        <v>100</v>
      </c>
      <c r="E86" s="22">
        <f t="shared" si="13"/>
        <v>141.33700809224356</v>
      </c>
      <c r="F86" s="22">
        <f t="shared" si="14"/>
        <v>28.267401618448716</v>
      </c>
      <c r="G86" s="22">
        <f t="shared" si="15"/>
        <v>28.23369253915331</v>
      </c>
      <c r="H86" s="22">
        <f t="shared" si="19"/>
        <v>4.2642144307158958E-3</v>
      </c>
    </row>
    <row r="87" spans="1:8">
      <c r="A87">
        <f t="shared" si="16"/>
        <v>70</v>
      </c>
      <c r="B87" s="22">
        <f t="shared" si="17"/>
        <v>1</v>
      </c>
      <c r="C87" s="22">
        <f t="shared" si="12"/>
        <v>282.37063447082852</v>
      </c>
      <c r="D87">
        <f t="shared" si="18"/>
        <v>100</v>
      </c>
      <c r="E87" s="22">
        <f t="shared" si="13"/>
        <v>141.34263275600222</v>
      </c>
      <c r="F87" s="22">
        <f t="shared" si="14"/>
        <v>28.268526551200445</v>
      </c>
      <c r="G87" s="22">
        <f t="shared" si="15"/>
        <v>28.237063447082853</v>
      </c>
      <c r="H87" s="22">
        <f t="shared" si="19"/>
        <v>3.9796114510881608E-3</v>
      </c>
    </row>
    <row r="88" spans="1:8">
      <c r="A88">
        <f t="shared" si="16"/>
        <v>71</v>
      </c>
      <c r="B88" s="22">
        <f t="shared" si="17"/>
        <v>1</v>
      </c>
      <c r="C88" s="22">
        <f t="shared" si="12"/>
        <v>282.40209757494614</v>
      </c>
      <c r="D88">
        <f t="shared" si="18"/>
        <v>100</v>
      </c>
      <c r="E88" s="22">
        <f t="shared" si="13"/>
        <v>141.34788225467099</v>
      </c>
      <c r="F88" s="22">
        <f t="shared" si="14"/>
        <v>28.269576450934199</v>
      </c>
      <c r="G88" s="22">
        <f t="shared" si="15"/>
        <v>28.240209757494615</v>
      </c>
      <c r="H88" s="22">
        <f t="shared" si="19"/>
        <v>3.714023551437684E-3</v>
      </c>
    </row>
    <row r="89" spans="1:8">
      <c r="A89">
        <f t="shared" si="16"/>
        <v>72</v>
      </c>
      <c r="B89" s="22">
        <f t="shared" si="17"/>
        <v>1</v>
      </c>
      <c r="C89" s="22">
        <f t="shared" si="12"/>
        <v>282.43146426838575</v>
      </c>
      <c r="D89">
        <f t="shared" si="18"/>
        <v>100</v>
      </c>
      <c r="E89" s="22">
        <f t="shared" si="13"/>
        <v>141.35278162344011</v>
      </c>
      <c r="F89" s="22">
        <f t="shared" si="14"/>
        <v>28.270556324688023</v>
      </c>
      <c r="G89" s="22">
        <f t="shared" si="15"/>
        <v>28.243146426838578</v>
      </c>
      <c r="H89" s="22">
        <f t="shared" si="19"/>
        <v>3.4661776964428626E-3</v>
      </c>
    </row>
    <row r="90" spans="1:8">
      <c r="A90">
        <f t="shared" si="16"/>
        <v>73</v>
      </c>
      <c r="B90" s="22">
        <f t="shared" si="17"/>
        <v>1</v>
      </c>
      <c r="C90" s="22">
        <f t="shared" si="12"/>
        <v>282.4588741662352</v>
      </c>
      <c r="D90">
        <f t="shared" si="18"/>
        <v>100</v>
      </c>
      <c r="E90" s="22">
        <f t="shared" si="13"/>
        <v>141.35735422536698</v>
      </c>
      <c r="F90" s="22">
        <f t="shared" si="14"/>
        <v>28.271470845073395</v>
      </c>
      <c r="G90" s="22">
        <f t="shared" si="15"/>
        <v>28.245887416623521</v>
      </c>
      <c r="H90" s="22">
        <f t="shared" si="19"/>
        <v>3.234886412806226E-3</v>
      </c>
    </row>
    <row r="91" spans="1:8">
      <c r="A91">
        <f t="shared" si="16"/>
        <v>74</v>
      </c>
      <c r="B91" s="22">
        <f t="shared" si="17"/>
        <v>1</v>
      </c>
      <c r="C91" s="22">
        <f t="shared" si="12"/>
        <v>282.48445759468507</v>
      </c>
      <c r="D91">
        <f t="shared" si="18"/>
        <v>100</v>
      </c>
      <c r="E91" s="22">
        <f t="shared" si="13"/>
        <v>141.36162186325438</v>
      </c>
      <c r="F91" s="22">
        <f t="shared" si="14"/>
        <v>28.272324372650878</v>
      </c>
      <c r="G91" s="22">
        <f t="shared" si="15"/>
        <v>28.24844575946851</v>
      </c>
      <c r="H91" s="22">
        <f t="shared" si="19"/>
        <v>3.0190419952225156E-3</v>
      </c>
    </row>
    <row r="92" spans="1:8">
      <c r="A92">
        <f t="shared" si="16"/>
        <v>75</v>
      </c>
      <c r="B92" s="22">
        <f t="shared" si="17"/>
        <v>1</v>
      </c>
      <c r="C92" s="22">
        <f t="shared" si="12"/>
        <v>282.50833620786744</v>
      </c>
      <c r="D92">
        <f t="shared" si="18"/>
        <v>100</v>
      </c>
      <c r="E92" s="22">
        <f t="shared" si="13"/>
        <v>141.36560488401813</v>
      </c>
      <c r="F92" s="22">
        <f t="shared" si="14"/>
        <v>28.273120976803625</v>
      </c>
      <c r="G92" s="22">
        <f t="shared" si="15"/>
        <v>28.250833620786747</v>
      </c>
      <c r="H92" s="22">
        <f t="shared" si="19"/>
        <v>2.8176111106059665E-3</v>
      </c>
    </row>
    <row r="93" spans="1:8">
      <c r="A93">
        <f t="shared" si="16"/>
        <v>76</v>
      </c>
      <c r="B93" s="22">
        <f t="shared" si="17"/>
        <v>1</v>
      </c>
      <c r="C93" s="22">
        <f t="shared" ref="C93:C117" si="20">C92+F92-G92</f>
        <v>282.53062356388432</v>
      </c>
      <c r="D93">
        <f t="shared" si="18"/>
        <v>100</v>
      </c>
      <c r="E93" s="22">
        <f t="shared" ref="E93:E117" si="21">B93*C93^$B$9*D93^(1-$B$9)</f>
        <v>141.36932227605158</v>
      </c>
      <c r="F93" s="22">
        <f t="shared" ref="F93:F117" si="22">$B$10*E93</f>
        <v>28.273864455210315</v>
      </c>
      <c r="G93" s="22">
        <f t="shared" ref="G93:G117" si="23">$B$11*C93</f>
        <v>28.253062356388433</v>
      </c>
      <c r="H93" s="22">
        <f t="shared" si="19"/>
        <v>2.629629772044062E-3</v>
      </c>
    </row>
    <row r="94" spans="1:8">
      <c r="A94">
        <f t="shared" si="16"/>
        <v>77</v>
      </c>
      <c r="B94" s="22">
        <f t="shared" si="17"/>
        <v>1</v>
      </c>
      <c r="C94" s="22">
        <f t="shared" si="20"/>
        <v>282.55142566270615</v>
      </c>
      <c r="D94">
        <f t="shared" si="18"/>
        <v>100</v>
      </c>
      <c r="E94" s="22">
        <f t="shared" si="21"/>
        <v>141.37279176005995</v>
      </c>
      <c r="F94" s="22">
        <f t="shared" si="22"/>
        <v>28.274558352011994</v>
      </c>
      <c r="G94" s="22">
        <f t="shared" si="23"/>
        <v>28.255142566270617</v>
      </c>
      <c r="H94" s="22">
        <f t="shared" si="19"/>
        <v>2.4541986567649943E-3</v>
      </c>
    </row>
    <row r="95" spans="1:8">
      <c r="A95">
        <f t="shared" si="16"/>
        <v>78</v>
      </c>
      <c r="B95" s="22">
        <f t="shared" si="17"/>
        <v>1</v>
      </c>
      <c r="C95" s="22">
        <f t="shared" si="20"/>
        <v>282.57084144844754</v>
      </c>
      <c r="D95">
        <f t="shared" si="18"/>
        <v>100</v>
      </c>
      <c r="E95" s="22">
        <f t="shared" si="21"/>
        <v>141.37602987380444</v>
      </c>
      <c r="F95" s="22">
        <f t="shared" si="22"/>
        <v>28.27520597476089</v>
      </c>
      <c r="G95" s="22">
        <f t="shared" si="23"/>
        <v>28.257084144844754</v>
      </c>
      <c r="H95" s="22">
        <f t="shared" si="19"/>
        <v>2.2904787435829022E-3</v>
      </c>
    </row>
    <row r="96" spans="1:8">
      <c r="A96">
        <f t="shared" si="16"/>
        <v>79</v>
      </c>
      <c r="B96" s="22">
        <f t="shared" si="17"/>
        <v>1</v>
      </c>
      <c r="C96" s="22">
        <f t="shared" si="20"/>
        <v>282.58896327836362</v>
      </c>
      <c r="D96">
        <f t="shared" si="18"/>
        <v>100</v>
      </c>
      <c r="E96" s="22">
        <f t="shared" si="21"/>
        <v>141.37905205116695</v>
      </c>
      <c r="F96" s="22">
        <f t="shared" si="22"/>
        <v>28.27581041023339</v>
      </c>
      <c r="G96" s="22">
        <f t="shared" si="23"/>
        <v>28.258896327836364</v>
      </c>
      <c r="H96" s="22">
        <f t="shared" si="19"/>
        <v>2.1376872481271292E-3</v>
      </c>
    </row>
    <row r="97" spans="1:8">
      <c r="A97">
        <f t="shared" si="16"/>
        <v>80</v>
      </c>
      <c r="B97" s="22">
        <f t="shared" si="17"/>
        <v>1</v>
      </c>
      <c r="C97" s="22">
        <f t="shared" si="20"/>
        <v>282.60587736076064</v>
      </c>
      <c r="D97">
        <f t="shared" si="18"/>
        <v>100</v>
      </c>
      <c r="E97" s="22">
        <f t="shared" si="21"/>
        <v>141.38187269591762</v>
      </c>
      <c r="F97" s="22">
        <f t="shared" si="22"/>
        <v>28.276374539183525</v>
      </c>
      <c r="G97" s="22">
        <f t="shared" si="23"/>
        <v>28.260587736076065</v>
      </c>
      <c r="H97" s="22">
        <f t="shared" si="19"/>
        <v>1.995093834450401E-3</v>
      </c>
    </row>
    <row r="98" spans="1:8">
      <c r="A98">
        <f t="shared" si="16"/>
        <v>81</v>
      </c>
      <c r="B98" s="22">
        <f t="shared" si="17"/>
        <v>1</v>
      </c>
      <c r="C98" s="22">
        <f t="shared" si="20"/>
        <v>282.6216641638681</v>
      </c>
      <c r="D98">
        <f t="shared" si="18"/>
        <v>100</v>
      </c>
      <c r="E98" s="22">
        <f t="shared" si="21"/>
        <v>141.38450525054219</v>
      </c>
      <c r="F98" s="22">
        <f t="shared" si="22"/>
        <v>28.276901050108439</v>
      </c>
      <c r="G98" s="22">
        <f t="shared" si="23"/>
        <v>28.262166416386812</v>
      </c>
      <c r="H98" s="22">
        <f t="shared" si="19"/>
        <v>1.8620170849192874E-3</v>
      </c>
    </row>
    <row r="99" spans="1:8">
      <c r="A99">
        <f t="shared" si="16"/>
        <v>82</v>
      </c>
      <c r="B99" s="22">
        <f t="shared" si="17"/>
        <v>1</v>
      </c>
      <c r="C99" s="22">
        <f t="shared" si="20"/>
        <v>282.63639879758972</v>
      </c>
      <c r="D99">
        <f t="shared" si="18"/>
        <v>100</v>
      </c>
      <c r="E99" s="22">
        <f t="shared" si="21"/>
        <v>141.38696226046062</v>
      </c>
      <c r="F99" s="22">
        <f t="shared" si="22"/>
        <v>28.277392452092126</v>
      </c>
      <c r="G99" s="22">
        <f t="shared" si="23"/>
        <v>28.263639879758973</v>
      </c>
      <c r="H99" s="22">
        <f t="shared" si="19"/>
        <v>1.7378212089580458E-3</v>
      </c>
    </row>
    <row r="100" spans="1:8">
      <c r="A100">
        <f t="shared" si="16"/>
        <v>83</v>
      </c>
      <c r="B100" s="22">
        <f t="shared" si="17"/>
        <v>1</v>
      </c>
      <c r="C100" s="22">
        <f t="shared" si="20"/>
        <v>282.65015136992287</v>
      </c>
      <c r="D100">
        <f t="shared" si="18"/>
        <v>100</v>
      </c>
      <c r="E100" s="22">
        <f t="shared" si="21"/>
        <v>141.38925543394785</v>
      </c>
      <c r="F100" s="22">
        <f t="shared" si="22"/>
        <v>28.277851086789571</v>
      </c>
      <c r="G100" s="22">
        <f t="shared" si="23"/>
        <v>28.26501513699229</v>
      </c>
      <c r="H100" s="22">
        <f t="shared" si="19"/>
        <v>1.6219129759686979E-3</v>
      </c>
    </row>
    <row r="101" spans="1:8">
      <c r="A101">
        <f t="shared" si="16"/>
        <v>84</v>
      </c>
      <c r="B101" s="22">
        <f t="shared" si="17"/>
        <v>1</v>
      </c>
      <c r="C101" s="22">
        <f t="shared" si="20"/>
        <v>282.66298731972012</v>
      </c>
      <c r="D101">
        <f t="shared" si="18"/>
        <v>100</v>
      </c>
      <c r="E101" s="22">
        <f t="shared" si="21"/>
        <v>141.39139569804439</v>
      </c>
      <c r="F101" s="22">
        <f t="shared" si="22"/>
        <v>28.27827913960888</v>
      </c>
      <c r="G101" s="22">
        <f t="shared" si="23"/>
        <v>28.266298731972014</v>
      </c>
      <c r="H101" s="22">
        <f t="shared" si="19"/>
        <v>1.5137388551744735E-3</v>
      </c>
    </row>
    <row r="102" spans="1:8">
      <c r="A102">
        <f t="shared" si="16"/>
        <v>85</v>
      </c>
      <c r="B102" s="22">
        <f t="shared" si="17"/>
        <v>1</v>
      </c>
      <c r="C102" s="22">
        <f t="shared" si="20"/>
        <v>282.67496772735694</v>
      </c>
      <c r="D102">
        <f t="shared" si="18"/>
        <v>100</v>
      </c>
      <c r="E102" s="22">
        <f t="shared" si="21"/>
        <v>141.39339325072672</v>
      </c>
      <c r="F102" s="22">
        <f t="shared" si="22"/>
        <v>28.278678650145345</v>
      </c>
      <c r="G102" s="22">
        <f t="shared" si="23"/>
        <v>28.267496772735697</v>
      </c>
      <c r="H102" s="22">
        <f t="shared" si="19"/>
        <v>1.4127823496412617E-3</v>
      </c>
    </row>
    <row r="103" spans="1:8">
      <c r="A103">
        <f t="shared" si="16"/>
        <v>86</v>
      </c>
      <c r="B103" s="22">
        <f t="shared" si="17"/>
        <v>1</v>
      </c>
      <c r="C103" s="22">
        <f t="shared" si="20"/>
        <v>282.68614960476663</v>
      </c>
      <c r="D103">
        <f t="shared" si="18"/>
        <v>100</v>
      </c>
      <c r="E103" s="22">
        <f t="shared" si="21"/>
        <v>141.39525760958821</v>
      </c>
      <c r="F103" s="22">
        <f t="shared" si="22"/>
        <v>28.279051521917644</v>
      </c>
      <c r="G103" s="22">
        <f t="shared" si="23"/>
        <v>28.268614960476665</v>
      </c>
      <c r="H103" s="22">
        <f t="shared" si="19"/>
        <v>1.3185615102884185E-3</v>
      </c>
    </row>
    <row r="104" spans="1:8">
      <c r="A104">
        <f t="shared" si="16"/>
        <v>87</v>
      </c>
      <c r="B104" s="22">
        <f t="shared" si="17"/>
        <v>1</v>
      </c>
      <c r="C104" s="22">
        <f t="shared" si="20"/>
        <v>282.69658616620762</v>
      </c>
      <c r="D104">
        <f t="shared" si="18"/>
        <v>100</v>
      </c>
      <c r="E104" s="22">
        <f t="shared" si="21"/>
        <v>141.3969976572649</v>
      </c>
      <c r="F104" s="22">
        <f t="shared" si="22"/>
        <v>28.279399531452981</v>
      </c>
      <c r="G104" s="22">
        <f t="shared" si="23"/>
        <v>28.269658616620763</v>
      </c>
      <c r="H104" s="22">
        <f t="shared" si="19"/>
        <v>1.2306266179651359E-3</v>
      </c>
    </row>
    <row r="105" spans="1:8">
      <c r="A105">
        <f t="shared" si="16"/>
        <v>88</v>
      </c>
      <c r="B105" s="22">
        <f t="shared" si="17"/>
        <v>1</v>
      </c>
      <c r="C105" s="22">
        <f t="shared" si="20"/>
        <v>282.70632708103983</v>
      </c>
      <c r="D105">
        <f t="shared" si="18"/>
        <v>100</v>
      </c>
      <c r="E105" s="22">
        <f t="shared" si="21"/>
        <v>141.39862168382402</v>
      </c>
      <c r="F105" s="22">
        <f t="shared" si="22"/>
        <v>28.279724336764804</v>
      </c>
      <c r="G105" s="22">
        <f t="shared" si="23"/>
        <v>28.270632708103985</v>
      </c>
      <c r="H105" s="22">
        <f t="shared" si="19"/>
        <v>1.1485580217573954E-3</v>
      </c>
    </row>
    <row r="106" spans="1:8">
      <c r="A106">
        <f t="shared" si="16"/>
        <v>89</v>
      </c>
      <c r="B106" s="22">
        <f t="shared" si="17"/>
        <v>1</v>
      </c>
      <c r="C106" s="22">
        <f t="shared" si="20"/>
        <v>282.71541870970066</v>
      </c>
      <c r="D106">
        <f t="shared" si="18"/>
        <v>100</v>
      </c>
      <c r="E106" s="22">
        <f t="shared" si="21"/>
        <v>141.40013742631945</v>
      </c>
      <c r="F106" s="22">
        <f t="shared" si="22"/>
        <v>28.28002748526389</v>
      </c>
      <c r="G106" s="22">
        <f t="shared" si="23"/>
        <v>28.271541870970069</v>
      </c>
      <c r="H106" s="22">
        <f t="shared" si="19"/>
        <v>1.0719641234002708E-3</v>
      </c>
    </row>
    <row r="107" spans="1:8">
      <c r="A107">
        <f t="shared" si="16"/>
        <v>90</v>
      </c>
      <c r="B107" s="22">
        <f t="shared" si="17"/>
        <v>1</v>
      </c>
      <c r="C107" s="22">
        <f t="shared" si="20"/>
        <v>282.72390432399447</v>
      </c>
      <c r="D107">
        <f t="shared" si="18"/>
        <v>100</v>
      </c>
      <c r="E107" s="22">
        <f t="shared" si="21"/>
        <v>141.40155210570316</v>
      </c>
      <c r="F107" s="22">
        <f t="shared" si="22"/>
        <v>28.280310421140634</v>
      </c>
      <c r="G107" s="22">
        <f t="shared" si="23"/>
        <v>28.272390432399447</v>
      </c>
      <c r="H107" s="22">
        <f t="shared" si="19"/>
        <v>1.0004794970264186E-3</v>
      </c>
    </row>
    <row r="108" spans="1:8">
      <c r="A108">
        <f t="shared" si="16"/>
        <v>91</v>
      </c>
      <c r="B108" s="22">
        <f t="shared" si="17"/>
        <v>1</v>
      </c>
      <c r="C108" s="22">
        <f t="shared" si="20"/>
        <v>282.73182431273568</v>
      </c>
      <c r="D108">
        <f t="shared" si="18"/>
        <v>100</v>
      </c>
      <c r="E108" s="22">
        <f t="shared" si="21"/>
        <v>141.40287246127079</v>
      </c>
      <c r="F108" s="22">
        <f t="shared" si="22"/>
        <v>28.280574492254161</v>
      </c>
      <c r="G108" s="22">
        <f t="shared" si="23"/>
        <v>28.273182431273568</v>
      </c>
      <c r="H108" s="22">
        <f t="shared" si="19"/>
        <v>9.3376313623494411E-4</v>
      </c>
    </row>
    <row r="109" spans="1:8">
      <c r="A109">
        <f t="shared" si="16"/>
        <v>92</v>
      </c>
      <c r="B109" s="22">
        <f t="shared" si="17"/>
        <v>1</v>
      </c>
      <c r="C109" s="22">
        <f t="shared" si="20"/>
        <v>282.73921637371632</v>
      </c>
      <c r="D109">
        <f t="shared" si="18"/>
        <v>100</v>
      </c>
      <c r="E109" s="22">
        <f t="shared" si="21"/>
        <v>141.40410478280523</v>
      </c>
      <c r="F109" s="22">
        <f t="shared" si="22"/>
        <v>28.280820956561048</v>
      </c>
      <c r="G109" s="22">
        <f t="shared" si="23"/>
        <v>28.273921637371632</v>
      </c>
      <c r="H109" s="22">
        <f t="shared" si="19"/>
        <v>8.7149681826659275E-4</v>
      </c>
    </row>
    <row r="110" spans="1:8">
      <c r="A110">
        <f t="shared" si="16"/>
        <v>93</v>
      </c>
      <c r="B110" s="22">
        <f t="shared" si="17"/>
        <v>1</v>
      </c>
      <c r="C110" s="22">
        <f t="shared" si="20"/>
        <v>282.74611569290573</v>
      </c>
      <c r="D110">
        <f t="shared" si="18"/>
        <v>100</v>
      </c>
      <c r="E110" s="22">
        <f t="shared" si="21"/>
        <v>141.40525494057354</v>
      </c>
      <c r="F110" s="22">
        <f t="shared" si="22"/>
        <v>28.281050988114711</v>
      </c>
      <c r="G110" s="22">
        <f t="shared" si="23"/>
        <v>28.274611569290574</v>
      </c>
      <c r="H110" s="22">
        <f t="shared" si="19"/>
        <v>8.1338357897919877E-4</v>
      </c>
    </row>
    <row r="111" spans="1:8">
      <c r="A111">
        <f t="shared" si="16"/>
        <v>94</v>
      </c>
      <c r="B111" s="22">
        <f t="shared" si="17"/>
        <v>1</v>
      </c>
      <c r="C111" s="22">
        <f t="shared" si="20"/>
        <v>282.75255511172986</v>
      </c>
      <c r="D111">
        <f t="shared" si="18"/>
        <v>100</v>
      </c>
      <c r="E111" s="22">
        <f t="shared" si="21"/>
        <v>141.4063284133199</v>
      </c>
      <c r="F111" s="22">
        <f t="shared" si="22"/>
        <v>28.281265682663982</v>
      </c>
      <c r="G111" s="22">
        <f t="shared" si="23"/>
        <v>28.275255511172986</v>
      </c>
      <c r="H111" s="22">
        <f t="shared" si="19"/>
        <v>7.5914628971940346E-4</v>
      </c>
    </row>
    <row r="112" spans="1:8">
      <c r="A112">
        <f t="shared" si="16"/>
        <v>95</v>
      </c>
      <c r="B112" s="22">
        <f t="shared" si="17"/>
        <v>1</v>
      </c>
      <c r="C112" s="22">
        <f t="shared" si="20"/>
        <v>282.75856528322083</v>
      </c>
      <c r="D112">
        <f t="shared" si="18"/>
        <v>100</v>
      </c>
      <c r="E112" s="22">
        <f t="shared" si="21"/>
        <v>141.40733031438936</v>
      </c>
      <c r="F112" s="22">
        <f t="shared" si="22"/>
        <v>28.281466062877872</v>
      </c>
      <c r="G112" s="22">
        <f t="shared" si="23"/>
        <v>28.275856528322084</v>
      </c>
      <c r="H112" s="22">
        <f t="shared" si="19"/>
        <v>7.0852633025086931E-4</v>
      </c>
    </row>
    <row r="113" spans="1:8">
      <c r="A113">
        <f t="shared" si="16"/>
        <v>96</v>
      </c>
      <c r="B113" s="22">
        <f t="shared" si="17"/>
        <v>1</v>
      </c>
      <c r="C113" s="22">
        <f t="shared" si="20"/>
        <v>282.76417481777662</v>
      </c>
      <c r="D113">
        <f t="shared" si="18"/>
        <v>100</v>
      </c>
      <c r="E113" s="22">
        <f t="shared" si="21"/>
        <v>141.40826541610718</v>
      </c>
      <c r="F113" s="22">
        <f t="shared" si="22"/>
        <v>28.281653083221439</v>
      </c>
      <c r="G113" s="22">
        <f t="shared" si="23"/>
        <v>28.276417481777663</v>
      </c>
      <c r="H113" s="22">
        <f t="shared" si="19"/>
        <v>6.6128235061135854E-4</v>
      </c>
    </row>
    <row r="114" spans="1:8">
      <c r="A114">
        <f t="shared" si="16"/>
        <v>97</v>
      </c>
      <c r="B114" s="22">
        <f t="shared" si="17"/>
        <v>1</v>
      </c>
      <c r="C114" s="22">
        <f t="shared" si="20"/>
        <v>282.76941041922038</v>
      </c>
      <c r="D114">
        <f t="shared" si="18"/>
        <v>100</v>
      </c>
      <c r="E114" s="22">
        <f t="shared" si="21"/>
        <v>141.40913817253008</v>
      </c>
      <c r="F114" s="22">
        <f t="shared" si="22"/>
        <v>28.281827634506016</v>
      </c>
      <c r="G114" s="22">
        <f t="shared" si="23"/>
        <v>28.27694104192204</v>
      </c>
      <c r="H114" s="22">
        <f t="shared" si="19"/>
        <v>6.1718911572583579E-4</v>
      </c>
    </row>
    <row r="115" spans="1:8">
      <c r="A115">
        <f t="shared" si="16"/>
        <v>98</v>
      </c>
      <c r="B115" s="22">
        <f t="shared" si="17"/>
        <v>1</v>
      </c>
      <c r="C115" s="22">
        <f t="shared" si="20"/>
        <v>282.77429701180432</v>
      </c>
      <c r="D115">
        <f t="shared" si="18"/>
        <v>100</v>
      </c>
      <c r="E115" s="22">
        <f t="shared" si="21"/>
        <v>141.40995274067873</v>
      </c>
      <c r="F115" s="22">
        <f t="shared" si="22"/>
        <v>28.281990548135749</v>
      </c>
      <c r="G115" s="22">
        <f t="shared" si="23"/>
        <v>28.277429701180434</v>
      </c>
      <c r="H115" s="22">
        <f t="shared" si="19"/>
        <v>5.7603642817927181E-4</v>
      </c>
    </row>
    <row r="116" spans="1:8">
      <c r="A116">
        <f t="shared" si="16"/>
        <v>99</v>
      </c>
      <c r="B116" s="22">
        <f t="shared" si="17"/>
        <v>1</v>
      </c>
      <c r="C116" s="22">
        <f t="shared" si="20"/>
        <v>282.77885785875964</v>
      </c>
      <c r="D116">
        <f t="shared" si="18"/>
        <v>100</v>
      </c>
      <c r="E116" s="22">
        <f t="shared" si="21"/>
        <v>141.41071300035321</v>
      </c>
      <c r="F116" s="22">
        <f t="shared" si="22"/>
        <v>28.282142600070642</v>
      </c>
      <c r="G116" s="22">
        <f t="shared" si="23"/>
        <v>28.277885785875966</v>
      </c>
      <c r="H116" s="22">
        <f t="shared" si="19"/>
        <v>5.3762812286528572E-4</v>
      </c>
    </row>
    <row r="117" spans="1:8">
      <c r="A117">
        <f t="shared" si="16"/>
        <v>100</v>
      </c>
      <c r="B117" s="22">
        <f t="shared" si="17"/>
        <v>1</v>
      </c>
      <c r="C117" s="22">
        <f t="shared" si="20"/>
        <v>282.7831146729543</v>
      </c>
      <c r="D117">
        <f t="shared" si="18"/>
        <v>100</v>
      </c>
      <c r="E117" s="22">
        <f t="shared" si="21"/>
        <v>141.41142257262516</v>
      </c>
      <c r="F117" s="22">
        <f t="shared" si="22"/>
        <v>28.282284514525031</v>
      </c>
      <c r="G117" s="22">
        <f t="shared" si="23"/>
        <v>28.278311467295431</v>
      </c>
      <c r="H117" s="22">
        <f t="shared" si="19"/>
        <v>5.017811288032803E-4</v>
      </c>
    </row>
    <row r="119" spans="1:8">
      <c r="A119" t="s">
        <v>50</v>
      </c>
      <c r="C119" s="22">
        <f>2^(3/2)*100</f>
        <v>282.84271247461896</v>
      </c>
    </row>
    <row r="120" spans="1:8">
      <c r="A120" s="25" t="s">
        <v>51</v>
      </c>
      <c r="C120">
        <f>0.8*C119</f>
        <v>226.27416997969519</v>
      </c>
    </row>
    <row r="121" spans="1:8">
      <c r="A121" s="25" t="s">
        <v>52</v>
      </c>
      <c r="C121">
        <f>0.9*C119</f>
        <v>254.55844122715706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2012-03-22T18:03:45Z</dcterms:modified>
</cp:coreProperties>
</file>