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6" windowWidth="12372" windowHeight="4056" activeTab="2"/>
  </bookViews>
  <sheets>
    <sheet name="Question 1" sheetId="4" r:id="rId1"/>
    <sheet name="Question 2" sheetId="7" r:id="rId2"/>
    <sheet name="Question 3" sheetId="8" r:id="rId3"/>
  </sheets>
  <calcPr calcId="125725"/>
</workbook>
</file>

<file path=xl/calcChain.xml><?xml version="1.0" encoding="utf-8"?>
<calcChain xmlns="http://schemas.openxmlformats.org/spreadsheetml/2006/main">
  <c r="B14" i="4"/>
  <c r="B15" s="1"/>
  <c r="C15" i="7"/>
  <c r="B10" i="4"/>
  <c r="B11" s="1"/>
  <c r="C121" i="8"/>
  <c r="C120"/>
  <c r="C119"/>
  <c r="D94"/>
  <c r="D95" s="1"/>
  <c r="D96" s="1"/>
  <c r="D97" s="1"/>
  <c r="D98" s="1"/>
  <c r="D99" s="1"/>
  <c r="D100" s="1"/>
  <c r="D101" s="1"/>
  <c r="D102" s="1"/>
  <c r="D103" s="1"/>
  <c r="D104" s="1"/>
  <c r="D105" s="1"/>
  <c r="D106" s="1"/>
  <c r="D107" s="1"/>
  <c r="D108" s="1"/>
  <c r="D109" s="1"/>
  <c r="D110" s="1"/>
  <c r="D111" s="1"/>
  <c r="D112" s="1"/>
  <c r="D113" s="1"/>
  <c r="D114" s="1"/>
  <c r="D115" s="1"/>
  <c r="D116" s="1"/>
  <c r="D117" s="1"/>
  <c r="D93"/>
  <c r="B93"/>
  <c r="B94" s="1"/>
  <c r="A93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D73"/>
  <c r="D74" s="1"/>
  <c r="D75" s="1"/>
  <c r="D76" s="1"/>
  <c r="D77" s="1"/>
  <c r="D78" s="1"/>
  <c r="D79" s="1"/>
  <c r="D80" s="1"/>
  <c r="D81" s="1"/>
  <c r="D82" s="1"/>
  <c r="D83" s="1"/>
  <c r="D84" s="1"/>
  <c r="D85" s="1"/>
  <c r="D86" s="1"/>
  <c r="D87" s="1"/>
  <c r="D88" s="1"/>
  <c r="D89" s="1"/>
  <c r="D90" s="1"/>
  <c r="D91" s="1"/>
  <c r="D92" s="1"/>
  <c r="D72"/>
  <c r="B72"/>
  <c r="B73" s="1"/>
  <c r="A72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D71"/>
  <c r="B71"/>
  <c r="A71"/>
  <c r="B5"/>
  <c r="A19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D18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A18"/>
  <c r="D17"/>
  <c r="C17"/>
  <c r="B9"/>
  <c r="B17"/>
  <c r="E11" i="7"/>
  <c r="D11"/>
  <c r="E10"/>
  <c r="D10"/>
  <c r="E9"/>
  <c r="D9"/>
  <c r="E8"/>
  <c r="D8"/>
  <c r="A8"/>
  <c r="A9" s="1"/>
  <c r="A10" s="1"/>
  <c r="A11" s="1"/>
  <c r="E7"/>
  <c r="D7"/>
  <c r="A7"/>
  <c r="G6"/>
  <c r="D6"/>
  <c r="C14" s="1"/>
  <c r="C3"/>
  <c r="B4" i="4"/>
  <c r="B95" i="8" l="1"/>
  <c r="B74"/>
  <c r="B18"/>
  <c r="E17"/>
  <c r="F17" s="1"/>
  <c r="G17"/>
  <c r="C13" i="7"/>
  <c r="F8"/>
  <c r="G8" s="1"/>
  <c r="F7"/>
  <c r="G7" s="1"/>
  <c r="C18" i="8" l="1"/>
  <c r="E18" s="1"/>
  <c r="B96"/>
  <c r="B75"/>
  <c r="G18"/>
  <c r="B19"/>
  <c r="F9" i="7"/>
  <c r="F18" i="8" l="1"/>
  <c r="H18"/>
  <c r="B97"/>
  <c r="B76"/>
  <c r="C19"/>
  <c r="E19" s="1"/>
  <c r="B20"/>
  <c r="G9" i="7"/>
  <c r="F10"/>
  <c r="F19" i="8" l="1"/>
  <c r="H19"/>
  <c r="B98"/>
  <c r="B77"/>
  <c r="G19"/>
  <c r="C20" s="1"/>
  <c r="G20" s="1"/>
  <c r="B21"/>
  <c r="G10" i="7"/>
  <c r="F11"/>
  <c r="G11" s="1"/>
  <c r="B99" i="8" l="1"/>
  <c r="B78"/>
  <c r="E20"/>
  <c r="B22"/>
  <c r="F20" l="1"/>
  <c r="C21" s="1"/>
  <c r="G21" s="1"/>
  <c r="H20"/>
  <c r="B100"/>
  <c r="B79"/>
  <c r="B23"/>
  <c r="E21" l="1"/>
  <c r="B101"/>
  <c r="B80"/>
  <c r="B24"/>
  <c r="F21" l="1"/>
  <c r="C22" s="1"/>
  <c r="H21"/>
  <c r="B102"/>
  <c r="B81"/>
  <c r="B25"/>
  <c r="G22" l="1"/>
  <c r="E22"/>
  <c r="B103"/>
  <c r="B82"/>
  <c r="B26"/>
  <c r="F22" l="1"/>
  <c r="C23" s="1"/>
  <c r="H22"/>
  <c r="B104"/>
  <c r="B83"/>
  <c r="B27"/>
  <c r="G23" l="1"/>
  <c r="E23"/>
  <c r="B105"/>
  <c r="B84"/>
  <c r="B28"/>
  <c r="F23" l="1"/>
  <c r="C24" s="1"/>
  <c r="H23"/>
  <c r="B106"/>
  <c r="B85"/>
  <c r="B29"/>
  <c r="E24" l="1"/>
  <c r="G24"/>
  <c r="B107"/>
  <c r="B86"/>
  <c r="B30"/>
  <c r="F24" l="1"/>
  <c r="C25" s="1"/>
  <c r="H24"/>
  <c r="B108"/>
  <c r="B87"/>
  <c r="B31"/>
  <c r="E25" l="1"/>
  <c r="G25"/>
  <c r="B109"/>
  <c r="B88"/>
  <c r="B32"/>
  <c r="F25" l="1"/>
  <c r="C26" s="1"/>
  <c r="H25"/>
  <c r="B110"/>
  <c r="B89"/>
  <c r="B33"/>
  <c r="E26" l="1"/>
  <c r="G26"/>
  <c r="B111"/>
  <c r="B90"/>
  <c r="B34"/>
  <c r="F26" l="1"/>
  <c r="C27" s="1"/>
  <c r="H26"/>
  <c r="B112"/>
  <c r="B91"/>
  <c r="B35"/>
  <c r="E27" l="1"/>
  <c r="G27"/>
  <c r="B113"/>
  <c r="B92"/>
  <c r="B36"/>
  <c r="F27" l="1"/>
  <c r="C28" s="1"/>
  <c r="H27"/>
  <c r="B114"/>
  <c r="B37"/>
  <c r="E28" l="1"/>
  <c r="G28"/>
  <c r="B115"/>
  <c r="B38"/>
  <c r="F28" l="1"/>
  <c r="C29" s="1"/>
  <c r="H28"/>
  <c r="B116"/>
  <c r="B39"/>
  <c r="E29" l="1"/>
  <c r="G29"/>
  <c r="B117"/>
  <c r="B40"/>
  <c r="F29" l="1"/>
  <c r="C30" s="1"/>
  <c r="H29"/>
  <c r="B41"/>
  <c r="G30" l="1"/>
  <c r="E30"/>
  <c r="B42"/>
  <c r="F30" l="1"/>
  <c r="C31" s="1"/>
  <c r="H30"/>
  <c r="B43"/>
  <c r="E31" l="1"/>
  <c r="G31"/>
  <c r="B44"/>
  <c r="F31" l="1"/>
  <c r="C32" s="1"/>
  <c r="H31"/>
  <c r="B45"/>
  <c r="E32" l="1"/>
  <c r="G32"/>
  <c r="B46"/>
  <c r="C33" l="1"/>
  <c r="F32"/>
  <c r="H32"/>
  <c r="B47"/>
  <c r="E33" l="1"/>
  <c r="G33"/>
  <c r="B48"/>
  <c r="F33" l="1"/>
  <c r="C34" s="1"/>
  <c r="H33"/>
  <c r="B49"/>
  <c r="G34" l="1"/>
  <c r="E34"/>
  <c r="B50"/>
  <c r="F34" l="1"/>
  <c r="C35" s="1"/>
  <c r="H34"/>
  <c r="B51"/>
  <c r="E35" l="1"/>
  <c r="G35"/>
  <c r="B52"/>
  <c r="F35" l="1"/>
  <c r="C36" s="1"/>
  <c r="H35"/>
  <c r="B53"/>
  <c r="E36" l="1"/>
  <c r="G36"/>
  <c r="B54"/>
  <c r="F36" l="1"/>
  <c r="C37" s="1"/>
  <c r="H36"/>
  <c r="B55"/>
  <c r="G37" l="1"/>
  <c r="E37"/>
  <c r="B56"/>
  <c r="F37" l="1"/>
  <c r="C38" s="1"/>
  <c r="H37"/>
  <c r="B57"/>
  <c r="E38" l="1"/>
  <c r="G38"/>
  <c r="B58"/>
  <c r="F38" l="1"/>
  <c r="C39" s="1"/>
  <c r="H38"/>
  <c r="B59"/>
  <c r="E39" l="1"/>
  <c r="G39"/>
  <c r="B60"/>
  <c r="F39" l="1"/>
  <c r="C40" s="1"/>
  <c r="H39"/>
  <c r="B61"/>
  <c r="E40" l="1"/>
  <c r="G40"/>
  <c r="B62"/>
  <c r="F40" l="1"/>
  <c r="C41" s="1"/>
  <c r="H40"/>
  <c r="B63"/>
  <c r="G41" l="1"/>
  <c r="E41"/>
  <c r="B64"/>
  <c r="F41" l="1"/>
  <c r="C42" s="1"/>
  <c r="H41"/>
  <c r="B65"/>
  <c r="E42" l="1"/>
  <c r="G42"/>
  <c r="B66"/>
  <c r="F42" l="1"/>
  <c r="C43" s="1"/>
  <c r="H42"/>
  <c r="B67"/>
  <c r="G43" l="1"/>
  <c r="E43"/>
  <c r="B68"/>
  <c r="F43" l="1"/>
  <c r="C44" s="1"/>
  <c r="H43"/>
  <c r="B69"/>
  <c r="E44" l="1"/>
  <c r="G44"/>
  <c r="B70"/>
  <c r="F44" l="1"/>
  <c r="C45" s="1"/>
  <c r="H44"/>
  <c r="E45" l="1"/>
  <c r="G45"/>
  <c r="F45" l="1"/>
  <c r="C46" s="1"/>
  <c r="H45"/>
  <c r="G46" l="1"/>
  <c r="E46"/>
  <c r="F46" l="1"/>
  <c r="C47" s="1"/>
  <c r="H46"/>
  <c r="E47" l="1"/>
  <c r="G47"/>
  <c r="F47" l="1"/>
  <c r="C48" s="1"/>
  <c r="H47"/>
  <c r="G48" l="1"/>
  <c r="E48"/>
  <c r="F48" l="1"/>
  <c r="C49" s="1"/>
  <c r="H48"/>
  <c r="G49" l="1"/>
  <c r="E49"/>
  <c r="F49" l="1"/>
  <c r="C50" s="1"/>
  <c r="H49"/>
  <c r="G50" l="1"/>
  <c r="E50"/>
  <c r="F50" l="1"/>
  <c r="C51" s="1"/>
  <c r="H50"/>
  <c r="E51" l="1"/>
  <c r="G51"/>
  <c r="C52" l="1"/>
  <c r="F51"/>
  <c r="H51"/>
  <c r="G52" l="1"/>
  <c r="E52"/>
  <c r="F52" l="1"/>
  <c r="C53" s="1"/>
  <c r="H52"/>
  <c r="E53" l="1"/>
  <c r="G53"/>
  <c r="F53" l="1"/>
  <c r="C54" s="1"/>
  <c r="H53"/>
  <c r="G54" l="1"/>
  <c r="E54"/>
  <c r="F54" l="1"/>
  <c r="C55" s="1"/>
  <c r="H54"/>
  <c r="G55" l="1"/>
  <c r="E55"/>
  <c r="F55" l="1"/>
  <c r="C56" s="1"/>
  <c r="H55"/>
  <c r="E56" l="1"/>
  <c r="G56"/>
  <c r="F56" l="1"/>
  <c r="C57" s="1"/>
  <c r="H56"/>
  <c r="E57" l="1"/>
  <c r="G57"/>
  <c r="F57" l="1"/>
  <c r="C58" s="1"/>
  <c r="H57"/>
  <c r="E58" l="1"/>
  <c r="G58"/>
  <c r="F58" l="1"/>
  <c r="C59" s="1"/>
  <c r="H58"/>
  <c r="G59" l="1"/>
  <c r="E59"/>
  <c r="F59" l="1"/>
  <c r="C60" s="1"/>
  <c r="H59"/>
  <c r="E60" l="1"/>
  <c r="G60"/>
  <c r="F60" l="1"/>
  <c r="C61" s="1"/>
  <c r="H60"/>
  <c r="G61" l="1"/>
  <c r="E61"/>
  <c r="F61" l="1"/>
  <c r="C62" s="1"/>
  <c r="H61"/>
  <c r="E62" l="1"/>
  <c r="G62"/>
  <c r="F62" l="1"/>
  <c r="C63" s="1"/>
  <c r="H62"/>
  <c r="G63" l="1"/>
  <c r="E63"/>
  <c r="F63" l="1"/>
  <c r="C64" s="1"/>
  <c r="H63"/>
  <c r="G64" l="1"/>
  <c r="E64"/>
  <c r="F64" l="1"/>
  <c r="C65" s="1"/>
  <c r="H64"/>
  <c r="G65" l="1"/>
  <c r="E65"/>
  <c r="F65" l="1"/>
  <c r="C66" s="1"/>
  <c r="H65"/>
  <c r="G66" l="1"/>
  <c r="E66"/>
  <c r="F66" l="1"/>
  <c r="C67" s="1"/>
  <c r="H66"/>
  <c r="E67" l="1"/>
  <c r="G67"/>
  <c r="F67" l="1"/>
  <c r="C68" s="1"/>
  <c r="H67"/>
  <c r="G68" l="1"/>
  <c r="E68"/>
  <c r="F68" l="1"/>
  <c r="C69" s="1"/>
  <c r="H68"/>
  <c r="E69" l="1"/>
  <c r="G69"/>
  <c r="F69" l="1"/>
  <c r="C70" s="1"/>
  <c r="H69"/>
  <c r="G70" l="1"/>
  <c r="E70"/>
  <c r="F70" l="1"/>
  <c r="C71" s="1"/>
  <c r="H70"/>
  <c r="G71" l="1"/>
  <c r="E71"/>
  <c r="F71" l="1"/>
  <c r="C72" s="1"/>
  <c r="H71"/>
  <c r="G72" l="1"/>
  <c r="E72"/>
  <c r="F72" l="1"/>
  <c r="C73" s="1"/>
  <c r="H72"/>
  <c r="G73" l="1"/>
  <c r="E73"/>
  <c r="F73" l="1"/>
  <c r="C74" s="1"/>
  <c r="H73"/>
  <c r="G74" l="1"/>
  <c r="E74"/>
  <c r="F74" l="1"/>
  <c r="C75" s="1"/>
  <c r="H74"/>
  <c r="E75" l="1"/>
  <c r="G75"/>
  <c r="F75" l="1"/>
  <c r="C76" s="1"/>
  <c r="H75"/>
  <c r="E76" l="1"/>
  <c r="G76"/>
  <c r="F76" l="1"/>
  <c r="C77" s="1"/>
  <c r="H76"/>
  <c r="G77" l="1"/>
  <c r="E77"/>
  <c r="F77" l="1"/>
  <c r="C78" s="1"/>
  <c r="H77"/>
  <c r="E78" l="1"/>
  <c r="G78"/>
  <c r="F78" l="1"/>
  <c r="C79" s="1"/>
  <c r="H78"/>
  <c r="G79" l="1"/>
  <c r="E79"/>
  <c r="C80" l="1"/>
  <c r="F79"/>
  <c r="H79"/>
  <c r="E80" l="1"/>
  <c r="G80"/>
  <c r="F80" l="1"/>
  <c r="C81" s="1"/>
  <c r="H80"/>
  <c r="G81" l="1"/>
  <c r="E81"/>
  <c r="F81" l="1"/>
  <c r="C82" s="1"/>
  <c r="H81"/>
  <c r="E82" l="1"/>
  <c r="G82"/>
  <c r="F82" l="1"/>
  <c r="C83" s="1"/>
  <c r="H82"/>
  <c r="E83" l="1"/>
  <c r="G83"/>
  <c r="F83" l="1"/>
  <c r="C84" s="1"/>
  <c r="H83"/>
  <c r="G84" l="1"/>
  <c r="E84"/>
  <c r="F84" l="1"/>
  <c r="C85" s="1"/>
  <c r="H84"/>
  <c r="E85" l="1"/>
  <c r="G85"/>
  <c r="F85" l="1"/>
  <c r="C86" s="1"/>
  <c r="H85"/>
  <c r="G86" l="1"/>
  <c r="E86"/>
  <c r="F86" l="1"/>
  <c r="C87" s="1"/>
  <c r="H86"/>
  <c r="E87" l="1"/>
  <c r="G87"/>
  <c r="F87" l="1"/>
  <c r="C88" s="1"/>
  <c r="H87"/>
  <c r="G88" l="1"/>
  <c r="E88"/>
  <c r="F88" l="1"/>
  <c r="C89" s="1"/>
  <c r="H88"/>
  <c r="E89" l="1"/>
  <c r="G89"/>
  <c r="F89" l="1"/>
  <c r="C90" s="1"/>
  <c r="H89"/>
  <c r="E90" l="1"/>
  <c r="G90"/>
  <c r="F90" l="1"/>
  <c r="C91" s="1"/>
  <c r="H90"/>
  <c r="G91" l="1"/>
  <c r="E91"/>
  <c r="F91" l="1"/>
  <c r="C92" s="1"/>
  <c r="H91"/>
  <c r="E92" l="1"/>
  <c r="G92"/>
  <c r="F92" l="1"/>
  <c r="C93" s="1"/>
  <c r="H92"/>
  <c r="G93" l="1"/>
  <c r="E93"/>
  <c r="F93" l="1"/>
  <c r="C94" s="1"/>
  <c r="H93"/>
  <c r="G94" l="1"/>
  <c r="E94"/>
  <c r="F94" l="1"/>
  <c r="C95" s="1"/>
  <c r="H94"/>
  <c r="G95" l="1"/>
  <c r="E95"/>
  <c r="F95" l="1"/>
  <c r="C96" s="1"/>
  <c r="H95"/>
  <c r="G96" l="1"/>
  <c r="E96"/>
  <c r="F96" l="1"/>
  <c r="C97" s="1"/>
  <c r="H96"/>
  <c r="G97" l="1"/>
  <c r="E97"/>
  <c r="F97" l="1"/>
  <c r="C98" s="1"/>
  <c r="H97"/>
  <c r="G98" l="1"/>
  <c r="E98"/>
  <c r="F98" l="1"/>
  <c r="C99" s="1"/>
  <c r="H98"/>
  <c r="G99" l="1"/>
  <c r="E99"/>
  <c r="F99" l="1"/>
  <c r="C100" s="1"/>
  <c r="H99"/>
  <c r="G100" l="1"/>
  <c r="E100"/>
  <c r="F100" l="1"/>
  <c r="C101" s="1"/>
  <c r="H100"/>
  <c r="G101" l="1"/>
  <c r="E101"/>
  <c r="F101" l="1"/>
  <c r="C102" s="1"/>
  <c r="H101"/>
  <c r="G102" l="1"/>
  <c r="E102"/>
  <c r="F102" l="1"/>
  <c r="C103" s="1"/>
  <c r="H102"/>
  <c r="E103" l="1"/>
  <c r="G103"/>
  <c r="F103" l="1"/>
  <c r="C104" s="1"/>
  <c r="H103"/>
  <c r="G104" l="1"/>
  <c r="E104"/>
  <c r="F104" l="1"/>
  <c r="C105" s="1"/>
  <c r="H104"/>
  <c r="G105" l="1"/>
  <c r="E105"/>
  <c r="F105" l="1"/>
  <c r="C106" s="1"/>
  <c r="H105"/>
  <c r="E106" l="1"/>
  <c r="G106"/>
  <c r="F106" l="1"/>
  <c r="C107" s="1"/>
  <c r="H106"/>
  <c r="G107" l="1"/>
  <c r="E107"/>
  <c r="F107" l="1"/>
  <c r="C108" s="1"/>
  <c r="H107"/>
  <c r="G108" l="1"/>
  <c r="E108"/>
  <c r="F108" l="1"/>
  <c r="C109" s="1"/>
  <c r="H108"/>
  <c r="G109" l="1"/>
  <c r="E109"/>
  <c r="F109" l="1"/>
  <c r="C110" s="1"/>
  <c r="H109"/>
  <c r="G110" l="1"/>
  <c r="E110"/>
  <c r="F110" l="1"/>
  <c r="C111" s="1"/>
  <c r="H110"/>
  <c r="G111" l="1"/>
  <c r="E111"/>
  <c r="F111" l="1"/>
  <c r="C112" s="1"/>
  <c r="H111"/>
  <c r="G112" l="1"/>
  <c r="E112"/>
  <c r="F112" l="1"/>
  <c r="C113" s="1"/>
  <c r="H112"/>
  <c r="E113" l="1"/>
  <c r="G113"/>
  <c r="F113" l="1"/>
  <c r="C114" s="1"/>
  <c r="H113"/>
  <c r="G114" l="1"/>
  <c r="E114"/>
  <c r="F114" l="1"/>
  <c r="C115" s="1"/>
  <c r="H114"/>
  <c r="G115" l="1"/>
  <c r="E115"/>
  <c r="F115" l="1"/>
  <c r="C116" s="1"/>
  <c r="H115"/>
  <c r="G116" l="1"/>
  <c r="E116"/>
  <c r="F116" l="1"/>
  <c r="C117" s="1"/>
  <c r="H116"/>
  <c r="E117" l="1"/>
  <c r="G117"/>
  <c r="F117" l="1"/>
  <c r="H117"/>
</calcChain>
</file>

<file path=xl/sharedStrings.xml><?xml version="1.0" encoding="utf-8"?>
<sst xmlns="http://schemas.openxmlformats.org/spreadsheetml/2006/main" count="60" uniqueCount="55">
  <si>
    <t>Question 1</t>
  </si>
  <si>
    <t>K/Y</t>
  </si>
  <si>
    <t>Question 2</t>
  </si>
  <si>
    <t xml:space="preserve">alpha = </t>
  </si>
  <si>
    <t>Parameters</t>
  </si>
  <si>
    <t>Inputs</t>
  </si>
  <si>
    <t xml:space="preserve">A = </t>
  </si>
  <si>
    <t xml:space="preserve">L = </t>
  </si>
  <si>
    <t xml:space="preserve">K = </t>
  </si>
  <si>
    <t xml:space="preserve">Y = </t>
  </si>
  <si>
    <t xml:space="preserve">Y/L = </t>
  </si>
  <si>
    <t>(b)</t>
  </si>
  <si>
    <t xml:space="preserve">(c) </t>
  </si>
  <si>
    <t xml:space="preserve">delta = </t>
  </si>
  <si>
    <t>Data</t>
  </si>
  <si>
    <t>I</t>
  </si>
  <si>
    <t>Y</t>
  </si>
  <si>
    <t>I/Y</t>
  </si>
  <si>
    <t>GDP g</t>
  </si>
  <si>
    <t>K</t>
  </si>
  <si>
    <t>Steady state</t>
  </si>
  <si>
    <t xml:space="preserve">g = </t>
  </si>
  <si>
    <t xml:space="preserve">I/Y = </t>
  </si>
  <si>
    <t xml:space="preserve">K/Y = </t>
  </si>
  <si>
    <t>Question 3</t>
  </si>
  <si>
    <t xml:space="preserve">This is the Solow model spreadsheet, adapted as needed.  </t>
  </si>
  <si>
    <t xml:space="preserve">Y0 = </t>
  </si>
  <si>
    <t>(initial GDP)</t>
  </si>
  <si>
    <t xml:space="preserve">A0 = </t>
  </si>
  <si>
    <t>(initial TFP)</t>
  </si>
  <si>
    <t xml:space="preserve">K0 = </t>
  </si>
  <si>
    <t>(initial capital)</t>
  </si>
  <si>
    <t xml:space="preserve">L0 = </t>
  </si>
  <si>
    <t xml:space="preserve">(initial labor) </t>
  </si>
  <si>
    <t xml:space="preserve">(capital share in production function) </t>
  </si>
  <si>
    <t xml:space="preserve">s = </t>
  </si>
  <si>
    <t>(saving/investment rate)</t>
  </si>
  <si>
    <t>(deprec rate)</t>
  </si>
  <si>
    <t xml:space="preserve">a = </t>
  </si>
  <si>
    <t>(TFP growth rate)</t>
  </si>
  <si>
    <t xml:space="preserve">n = </t>
  </si>
  <si>
    <t xml:space="preserve">(labor growth rate) </t>
  </si>
  <si>
    <t>Simulation</t>
  </si>
  <si>
    <t>Date</t>
  </si>
  <si>
    <t>TFP</t>
  </si>
  <si>
    <t>Capital</t>
  </si>
  <si>
    <t>Labor</t>
  </si>
  <si>
    <t>GDP</t>
  </si>
  <si>
    <t>Sav=Inv</t>
  </si>
  <si>
    <t>Deprec</t>
  </si>
  <si>
    <t xml:space="preserve">steady state </t>
  </si>
  <si>
    <t>80 percent</t>
  </si>
  <si>
    <t>90 percent</t>
  </si>
  <si>
    <t>GDP growth (%)</t>
  </si>
  <si>
    <t>[change this for part (c)]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</si>
</sst>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Font="1"/>
    <xf numFmtId="1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1" fontId="1" fillId="0" borderId="0" xfId="0" applyNumberFormat="1" applyFont="1" applyAlignment="1">
      <alignment horizontal="center"/>
    </xf>
    <xf numFmtId="165" fontId="0" fillId="0" borderId="0" xfId="0" applyNumberFormat="1"/>
    <xf numFmtId="0" fontId="0" fillId="0" borderId="0" xfId="0" applyFont="1" applyAlignment="1">
      <alignment horizontal="center"/>
    </xf>
    <xf numFmtId="165" fontId="0" fillId="0" borderId="0" xfId="0" applyNumberFormat="1" applyFont="1"/>
    <xf numFmtId="0" fontId="0" fillId="0" borderId="0" xfId="0" applyFont="1" applyAlignment="1">
      <alignment horizontal="left"/>
    </xf>
    <xf numFmtId="164" fontId="0" fillId="0" borderId="0" xfId="0" applyNumberFormat="1" applyFont="1" applyAlignment="1"/>
    <xf numFmtId="164" fontId="0" fillId="0" borderId="0" xfId="0" quotePrefix="1" applyNumberFormat="1" applyFont="1" applyAlignme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65" fontId="3" fillId="0" borderId="0" xfId="0" applyNumberFormat="1" applyFont="1"/>
    <xf numFmtId="3" fontId="3" fillId="0" borderId="0" xfId="0" applyNumberFormat="1" applyFont="1"/>
    <xf numFmtId="2" fontId="0" fillId="0" borderId="0" xfId="0" applyNumberFormat="1"/>
    <xf numFmtId="3" fontId="0" fillId="0" borderId="0" xfId="0" applyNumberFormat="1"/>
    <xf numFmtId="2" fontId="3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>
      <selection activeCell="B15" sqref="B15"/>
    </sheetView>
  </sheetViews>
  <sheetFormatPr defaultRowHeight="14.4"/>
  <cols>
    <col min="1" max="1" width="13.109375" customWidth="1"/>
    <col min="2" max="2" width="11.21875" customWidth="1"/>
    <col min="3" max="3" width="9.6640625" customWidth="1"/>
    <col min="4" max="4" width="10.44140625" customWidth="1"/>
    <col min="5" max="6" width="10" customWidth="1"/>
    <col min="7" max="7" width="10.109375" customWidth="1"/>
    <col min="8" max="8" width="10.21875" customWidth="1"/>
    <col min="9" max="9" width="10.77734375" customWidth="1"/>
  </cols>
  <sheetData>
    <row r="1" spans="1:12">
      <c r="A1" s="1" t="s">
        <v>0</v>
      </c>
    </row>
    <row r="2" spans="1:12">
      <c r="A2" s="1"/>
    </row>
    <row r="3" spans="1:12">
      <c r="A3" s="1" t="s">
        <v>5</v>
      </c>
    </row>
    <row r="4" spans="1:12" s="12" customFormat="1">
      <c r="A4" s="14" t="s">
        <v>3</v>
      </c>
      <c r="B4" s="15">
        <f>1/3</f>
        <v>0.33333333333333331</v>
      </c>
    </row>
    <row r="5" spans="1:12" s="2" customFormat="1">
      <c r="A5" s="14" t="s">
        <v>6</v>
      </c>
      <c r="B5" s="15">
        <v>1</v>
      </c>
      <c r="C5" s="5"/>
      <c r="D5" s="5"/>
      <c r="E5" s="5"/>
      <c r="F5" s="5"/>
      <c r="G5" s="5"/>
      <c r="H5" s="5"/>
      <c r="I5" s="13"/>
      <c r="J5" s="13"/>
      <c r="K5" s="13"/>
      <c r="L5" s="13"/>
    </row>
    <row r="6" spans="1:12" s="2" customFormat="1">
      <c r="A6" s="14" t="s">
        <v>7</v>
      </c>
      <c r="B6" s="15">
        <v>100</v>
      </c>
      <c r="C6" s="5"/>
      <c r="D6" s="5"/>
      <c r="E6" s="5"/>
      <c r="F6" s="5"/>
      <c r="G6" s="5"/>
      <c r="H6" s="5"/>
      <c r="I6" s="13"/>
      <c r="J6" s="13"/>
      <c r="K6" s="13"/>
      <c r="L6" s="13"/>
    </row>
    <row r="7" spans="1:12" s="2" customFormat="1">
      <c r="A7" s="14" t="s">
        <v>8</v>
      </c>
      <c r="B7" s="15">
        <v>250</v>
      </c>
      <c r="C7" s="5"/>
      <c r="D7" s="5"/>
      <c r="E7" s="5"/>
      <c r="F7" s="5"/>
      <c r="G7" s="5"/>
      <c r="H7" s="5"/>
      <c r="I7" s="13"/>
      <c r="J7" s="13"/>
      <c r="K7" s="13"/>
      <c r="L7" s="13"/>
    </row>
    <row r="8" spans="1:12" s="2" customFormat="1">
      <c r="A8" s="14"/>
      <c r="B8" s="15"/>
      <c r="C8" s="5"/>
      <c r="D8" s="5"/>
      <c r="E8" s="5"/>
      <c r="F8" s="5"/>
      <c r="G8" s="5"/>
      <c r="H8" s="5"/>
      <c r="I8" s="13"/>
      <c r="J8" s="13"/>
      <c r="K8" s="13"/>
      <c r="L8" s="13"/>
    </row>
    <row r="9" spans="1:12">
      <c r="A9" s="14" t="s">
        <v>11</v>
      </c>
      <c r="B9" s="15"/>
      <c r="C9" s="3"/>
      <c r="D9" s="3"/>
      <c r="E9" s="3"/>
      <c r="F9" s="3"/>
      <c r="G9" s="3"/>
      <c r="H9" s="3"/>
      <c r="I9" s="3"/>
    </row>
    <row r="10" spans="1:12">
      <c r="A10" s="2" t="s">
        <v>9</v>
      </c>
      <c r="B10" s="15">
        <f>$B$5*$B$7^$B$4*$B$6^(1-$B$4)</f>
        <v>135.72088082974543</v>
      </c>
      <c r="C10" s="3"/>
      <c r="D10" s="3"/>
      <c r="E10" s="3"/>
      <c r="F10" s="3"/>
      <c r="G10" s="3"/>
      <c r="H10" s="3"/>
      <c r="I10" s="3"/>
    </row>
    <row r="11" spans="1:12" s="1" customFormat="1">
      <c r="A11" s="2" t="s">
        <v>10</v>
      </c>
      <c r="B11" s="16">
        <f>B10/B6</f>
        <v>1.3572088082974543</v>
      </c>
      <c r="C11" s="10"/>
      <c r="D11" s="10"/>
      <c r="E11" s="10"/>
      <c r="F11" s="6"/>
      <c r="G11" s="6"/>
      <c r="H11" s="6"/>
      <c r="I11" s="6"/>
    </row>
    <row r="12" spans="1:12" s="1" customFormat="1">
      <c r="A12" s="2"/>
      <c r="B12" s="16"/>
      <c r="C12" s="10"/>
      <c r="D12" s="10"/>
      <c r="E12" s="10"/>
      <c r="G12" s="6"/>
      <c r="H12" s="6"/>
      <c r="I12" s="6"/>
    </row>
    <row r="13" spans="1:12" s="4" customFormat="1">
      <c r="A13" s="5" t="s">
        <v>12</v>
      </c>
      <c r="B13" s="15"/>
    </row>
    <row r="14" spans="1:12">
      <c r="A14" s="2" t="s">
        <v>9</v>
      </c>
      <c r="B14" s="15">
        <f>1.25*$B$7^$B$4*$B$6^(1-$B$4)</f>
        <v>169.65110103718177</v>
      </c>
      <c r="C14" s="4"/>
      <c r="D14" s="4"/>
      <c r="E14" s="4"/>
      <c r="G14" s="3"/>
      <c r="H14" s="3"/>
      <c r="I14" s="3"/>
    </row>
    <row r="15" spans="1:12">
      <c r="A15" s="2" t="s">
        <v>10</v>
      </c>
      <c r="B15" s="15">
        <f>B14/B6</f>
        <v>1.6965110103718177</v>
      </c>
      <c r="C15" s="3"/>
      <c r="D15" s="3"/>
      <c r="E15" s="3"/>
      <c r="F15" s="3"/>
      <c r="G15" s="3"/>
      <c r="H15" s="3"/>
      <c r="I15" s="3"/>
    </row>
    <row r="16" spans="1:12">
      <c r="A16" s="2"/>
      <c r="B16" s="3"/>
      <c r="C16" s="3"/>
      <c r="D16" s="3"/>
      <c r="E16" s="3"/>
      <c r="F16" s="3"/>
      <c r="G16" s="3"/>
      <c r="H16" s="3"/>
      <c r="I16" s="3"/>
    </row>
    <row r="17" spans="1:9">
      <c r="A17" s="2"/>
      <c r="B17" s="3"/>
      <c r="C17" s="3"/>
      <c r="D17" s="3"/>
      <c r="E17" s="3"/>
      <c r="F17" s="3"/>
      <c r="G17" s="3"/>
      <c r="H17" s="3"/>
      <c r="I17" s="3"/>
    </row>
    <row r="18" spans="1:9">
      <c r="A18" s="2"/>
      <c r="B18" s="3"/>
      <c r="C18" s="3"/>
      <c r="D18" s="3"/>
      <c r="E18" s="3"/>
      <c r="F18" s="3"/>
      <c r="G18" s="3"/>
      <c r="H18" s="3"/>
      <c r="I18" s="3"/>
    </row>
    <row r="19" spans="1:9">
      <c r="A19" s="2"/>
      <c r="B19" s="3"/>
      <c r="C19" s="3"/>
      <c r="D19" s="3"/>
      <c r="E19" s="3"/>
      <c r="F19" s="3"/>
      <c r="G19" s="3"/>
      <c r="H19" s="3"/>
      <c r="I19" s="3"/>
    </row>
    <row r="20" spans="1:9">
      <c r="A20" s="2"/>
      <c r="B20" s="3"/>
      <c r="C20" s="3"/>
      <c r="D20" s="3"/>
      <c r="E20" s="3"/>
      <c r="F20" s="3"/>
      <c r="G20" s="3"/>
      <c r="H20" s="3"/>
      <c r="I20" s="3"/>
    </row>
    <row r="21" spans="1:9">
      <c r="A21" s="2"/>
    </row>
    <row r="24" spans="1:9">
      <c r="A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"/>
  <sheetViews>
    <sheetView workbookViewId="0">
      <selection activeCell="C15" sqref="C15"/>
    </sheetView>
  </sheetViews>
  <sheetFormatPr defaultRowHeight="14.4"/>
  <cols>
    <col min="1" max="1" width="12.5546875" style="1" customWidth="1"/>
    <col min="2" max="2" width="10.5546875" customWidth="1"/>
  </cols>
  <sheetData>
    <row r="1" spans="1:14" s="1" customFormat="1">
      <c r="A1" s="1" t="s">
        <v>2</v>
      </c>
    </row>
    <row r="2" spans="1:14" s="1" customFormat="1"/>
    <row r="3" spans="1:14" ht="15" thickBot="1">
      <c r="A3" s="2" t="s">
        <v>4</v>
      </c>
      <c r="B3" t="s">
        <v>13</v>
      </c>
      <c r="C3">
        <f>0.1</f>
        <v>0.1</v>
      </c>
      <c r="H3" s="4"/>
      <c r="I3" s="4"/>
      <c r="J3" s="4"/>
      <c r="L3" s="7"/>
      <c r="M3" s="8"/>
      <c r="N3" s="9"/>
    </row>
    <row r="4" spans="1:14" ht="15" thickTop="1">
      <c r="A4" s="2" t="s">
        <v>14</v>
      </c>
      <c r="H4" s="4"/>
      <c r="I4" s="4"/>
      <c r="J4" s="4"/>
    </row>
    <row r="5" spans="1:14">
      <c r="A5" s="17"/>
      <c r="B5" s="17" t="s">
        <v>15</v>
      </c>
      <c r="C5" s="17" t="s">
        <v>16</v>
      </c>
      <c r="D5" s="17" t="s">
        <v>17</v>
      </c>
      <c r="E5" s="17" t="s">
        <v>18</v>
      </c>
      <c r="F5" s="17" t="s">
        <v>19</v>
      </c>
      <c r="G5" s="17" t="s">
        <v>1</v>
      </c>
      <c r="H5" s="4"/>
      <c r="I5" s="4"/>
      <c r="J5" s="4"/>
    </row>
    <row r="6" spans="1:14">
      <c r="A6" s="17">
        <v>2005</v>
      </c>
      <c r="B6" s="17">
        <v>23</v>
      </c>
      <c r="C6" s="17">
        <v>107</v>
      </c>
      <c r="D6" s="17">
        <f t="shared" ref="D6:D11" si="0">B6/C6</f>
        <v>0.21495327102803738</v>
      </c>
      <c r="E6" s="17"/>
      <c r="F6" s="17">
        <v>210</v>
      </c>
      <c r="G6">
        <f t="shared" ref="G6:G11" si="1">F6/C6</f>
        <v>1.9626168224299065</v>
      </c>
      <c r="H6" s="4"/>
      <c r="I6" s="4"/>
      <c r="J6" s="4"/>
    </row>
    <row r="7" spans="1:14">
      <c r="A7" s="17">
        <f>A6+1</f>
        <v>2006</v>
      </c>
      <c r="B7" s="17">
        <v>25</v>
      </c>
      <c r="C7" s="17">
        <v>110</v>
      </c>
      <c r="D7" s="17">
        <f t="shared" si="0"/>
        <v>0.22727272727272727</v>
      </c>
      <c r="E7" s="17">
        <f>100*(C7/C6-1)</f>
        <v>2.8037383177569986</v>
      </c>
      <c r="F7" s="17">
        <f>(1-$C$3)*F6+B6</f>
        <v>212</v>
      </c>
      <c r="G7">
        <f t="shared" si="1"/>
        <v>1.9272727272727272</v>
      </c>
      <c r="H7" s="4"/>
      <c r="I7" s="4"/>
      <c r="J7" s="4"/>
    </row>
    <row r="8" spans="1:14">
      <c r="A8" s="17">
        <f>A7+1</f>
        <v>2007</v>
      </c>
      <c r="B8" s="17">
        <v>25</v>
      </c>
      <c r="C8" s="17">
        <v>114</v>
      </c>
      <c r="D8" s="17">
        <f t="shared" si="0"/>
        <v>0.21929824561403508</v>
      </c>
      <c r="E8" s="17">
        <f>100*(C8/C7-1)</f>
        <v>3.6363636363636376</v>
      </c>
      <c r="F8" s="17">
        <f>(1-$C$3)*F7+B7</f>
        <v>215.8</v>
      </c>
      <c r="G8">
        <f t="shared" si="1"/>
        <v>1.892982456140351</v>
      </c>
      <c r="H8" s="4"/>
      <c r="I8" s="4"/>
      <c r="J8" s="4"/>
    </row>
    <row r="9" spans="1:14">
      <c r="A9" s="17">
        <f>A8+1</f>
        <v>2008</v>
      </c>
      <c r="B9" s="17">
        <v>27</v>
      </c>
      <c r="C9" s="17">
        <v>116</v>
      </c>
      <c r="D9" s="17">
        <f t="shared" si="0"/>
        <v>0.23275862068965517</v>
      </c>
      <c r="E9" s="17">
        <f>100*(C9/C8-1)</f>
        <v>1.7543859649122862</v>
      </c>
      <c r="F9" s="17">
        <f>(1-$C$3)*F8+B8</f>
        <v>219.22000000000003</v>
      </c>
      <c r="G9">
        <f t="shared" si="1"/>
        <v>1.8898275862068967</v>
      </c>
      <c r="I9" s="4"/>
    </row>
    <row r="10" spans="1:14">
      <c r="A10" s="17">
        <f>A9+1</f>
        <v>2009</v>
      </c>
      <c r="B10" s="17">
        <v>15</v>
      </c>
      <c r="C10" s="17">
        <v>110</v>
      </c>
      <c r="D10" s="17">
        <f t="shared" si="0"/>
        <v>0.13636363636363635</v>
      </c>
      <c r="E10" s="17">
        <f>100*(C10/C9-1)</f>
        <v>-5.1724137931034475</v>
      </c>
      <c r="F10" s="17">
        <f>(1-$C$3)*F9+B9</f>
        <v>224.29800000000003</v>
      </c>
      <c r="G10">
        <f t="shared" si="1"/>
        <v>2.0390727272727274</v>
      </c>
    </row>
    <row r="11" spans="1:14" s="1" customFormat="1">
      <c r="A11" s="17">
        <f>A10+1</f>
        <v>2010</v>
      </c>
      <c r="B11" s="17">
        <v>18</v>
      </c>
      <c r="C11" s="17">
        <v>113</v>
      </c>
      <c r="D11" s="17">
        <f t="shared" si="0"/>
        <v>0.15929203539823009</v>
      </c>
      <c r="E11" s="17">
        <f>100*(C11/C10-1)</f>
        <v>2.7272727272727337</v>
      </c>
      <c r="F11" s="17">
        <f>(1-$C$3)*F10+B10</f>
        <v>216.86820000000003</v>
      </c>
      <c r="G11">
        <f t="shared" si="1"/>
        <v>1.9191876106194692</v>
      </c>
    </row>
    <row r="12" spans="1:14" s="1" customFormat="1">
      <c r="A12"/>
      <c r="B12"/>
      <c r="C12"/>
      <c r="D12"/>
      <c r="E12"/>
      <c r="F12"/>
      <c r="G12"/>
    </row>
    <row r="13" spans="1:14">
      <c r="A13" t="s">
        <v>20</v>
      </c>
      <c r="B13" t="s">
        <v>21</v>
      </c>
      <c r="C13">
        <f xml:space="preserve"> AVERAGE(E7:E11)</f>
        <v>1.1498693706404419</v>
      </c>
    </row>
    <row r="14" spans="1:14">
      <c r="A14"/>
      <c r="B14" t="s">
        <v>22</v>
      </c>
      <c r="C14">
        <f>AVERAGE(D6:D11)</f>
        <v>0.19832308939438689</v>
      </c>
    </row>
    <row r="15" spans="1:14">
      <c r="A15"/>
      <c r="B15" t="s">
        <v>23</v>
      </c>
      <c r="C15">
        <f>(1/(C13/100+$C$3))*C14</f>
        <v>1.7787032547359372</v>
      </c>
    </row>
    <row r="20" spans="1:1">
      <c r="A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>
      <selection activeCell="E8" sqref="E8"/>
    </sheetView>
  </sheetViews>
  <sheetFormatPr defaultRowHeight="14.4"/>
  <sheetData>
    <row r="1" spans="1:8">
      <c r="A1" s="1" t="s">
        <v>24</v>
      </c>
    </row>
    <row r="2" spans="1:8">
      <c r="A2" t="s">
        <v>25</v>
      </c>
    </row>
    <row r="4" spans="1:8">
      <c r="A4" s="18" t="s">
        <v>5</v>
      </c>
      <c r="B4" s="18"/>
      <c r="C4" s="18"/>
      <c r="D4" s="18"/>
      <c r="E4" s="18"/>
      <c r="F4" s="18"/>
      <c r="G4" s="18"/>
    </row>
    <row r="5" spans="1:8">
      <c r="A5" s="19" t="s">
        <v>26</v>
      </c>
      <c r="B5" s="20">
        <f>B6*B7^B9*B8^(1-B9)</f>
        <v>135.72088082974543</v>
      </c>
      <c r="C5" s="19" t="s">
        <v>27</v>
      </c>
      <c r="D5" s="19"/>
      <c r="E5" s="19"/>
      <c r="F5" s="19"/>
      <c r="G5" s="21"/>
    </row>
    <row r="6" spans="1:8">
      <c r="A6" t="s">
        <v>28</v>
      </c>
      <c r="B6" s="11">
        <v>1</v>
      </c>
      <c r="C6" t="s">
        <v>29</v>
      </c>
      <c r="G6" s="22"/>
    </row>
    <row r="7" spans="1:8">
      <c r="A7" t="s">
        <v>30</v>
      </c>
      <c r="B7" s="11">
        <v>250</v>
      </c>
      <c r="C7" t="s">
        <v>31</v>
      </c>
      <c r="E7" t="s">
        <v>54</v>
      </c>
      <c r="G7" s="23"/>
    </row>
    <row r="8" spans="1:8">
      <c r="A8" t="s">
        <v>32</v>
      </c>
      <c r="B8" s="11">
        <v>100</v>
      </c>
      <c r="C8" t="s">
        <v>33</v>
      </c>
    </row>
    <row r="9" spans="1:8">
      <c r="A9" t="s">
        <v>3</v>
      </c>
      <c r="B9" s="11">
        <f>1/3</f>
        <v>0.33333333333333331</v>
      </c>
      <c r="C9" t="s">
        <v>34</v>
      </c>
    </row>
    <row r="10" spans="1:8">
      <c r="A10" t="s">
        <v>35</v>
      </c>
      <c r="B10" s="11">
        <v>0.2</v>
      </c>
      <c r="C10" t="s">
        <v>36</v>
      </c>
    </row>
    <row r="11" spans="1:8">
      <c r="A11" t="s">
        <v>13</v>
      </c>
      <c r="B11" s="11">
        <v>0.1</v>
      </c>
      <c r="C11" t="s">
        <v>37</v>
      </c>
    </row>
    <row r="12" spans="1:8">
      <c r="A12" t="s">
        <v>38</v>
      </c>
      <c r="B12" s="11">
        <v>0</v>
      </c>
      <c r="C12" t="s">
        <v>39</v>
      </c>
    </row>
    <row r="13" spans="1:8">
      <c r="A13" t="s">
        <v>40</v>
      </c>
      <c r="B13" s="11">
        <v>0</v>
      </c>
      <c r="C13" t="s">
        <v>41</v>
      </c>
    </row>
    <row r="15" spans="1:8">
      <c r="A15" s="18" t="s">
        <v>42</v>
      </c>
      <c r="B15" s="18"/>
      <c r="C15" s="18"/>
      <c r="D15" s="18"/>
      <c r="E15" s="18"/>
      <c r="F15" s="18"/>
      <c r="G15" s="18"/>
    </row>
    <row r="16" spans="1:8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49</v>
      </c>
      <c r="H16" t="s">
        <v>53</v>
      </c>
    </row>
    <row r="17" spans="1:8">
      <c r="A17">
        <v>0</v>
      </c>
      <c r="B17" s="22">
        <f>B6</f>
        <v>1</v>
      </c>
      <c r="C17" s="22">
        <f>B7</f>
        <v>250</v>
      </c>
      <c r="D17">
        <f>B8</f>
        <v>100</v>
      </c>
      <c r="E17" s="22">
        <f>B17*C17^$B$9*D17^(1-$B$9)</f>
        <v>135.72088082974543</v>
      </c>
      <c r="F17" s="22">
        <f>$B$10*E17</f>
        <v>27.144176165949087</v>
      </c>
      <c r="G17" s="22">
        <f>$B$11*C17</f>
        <v>25</v>
      </c>
      <c r="H17" s="22"/>
    </row>
    <row r="18" spans="1:8">
      <c r="A18">
        <f>A17+1</f>
        <v>1</v>
      </c>
      <c r="B18" s="22">
        <f>(1+$B$12)*B17</f>
        <v>1</v>
      </c>
      <c r="C18" s="22">
        <f>C17+F17-G17</f>
        <v>252.14417616594909</v>
      </c>
      <c r="D18">
        <f>(1+$B$13)*D17</f>
        <v>100</v>
      </c>
      <c r="E18" s="22">
        <f>B18*C18^$B$9*D18^(1-$B$9)</f>
        <v>136.10778943256082</v>
      </c>
      <c r="F18" s="22">
        <f>$B$10*E18</f>
        <v>27.221557886512166</v>
      </c>
      <c r="G18" s="22">
        <f>$B$11*C18</f>
        <v>25.214417616594911</v>
      </c>
      <c r="H18" s="22">
        <f>100*(E18/E17-1)</f>
        <v>0.28507669597337415</v>
      </c>
    </row>
    <row r="19" spans="1:8">
      <c r="A19">
        <f t="shared" ref="A19:A82" si="0">A18+1</f>
        <v>2</v>
      </c>
      <c r="B19" s="22">
        <f t="shared" ref="B19:B82" si="1">(1+$B$12)*B18</f>
        <v>1</v>
      </c>
      <c r="C19" s="22">
        <f t="shared" ref="C19:C70" si="2">C18+F18-G18</f>
        <v>254.15131643586636</v>
      </c>
      <c r="D19">
        <f t="shared" ref="D19:D82" si="3">(1+$B$13)*D18</f>
        <v>100</v>
      </c>
      <c r="E19" s="22">
        <f t="shared" ref="E19:E70" si="4">B19*C19^$B$9*D19^(1-$B$9)</f>
        <v>136.46798775854751</v>
      </c>
      <c r="F19" s="22">
        <f t="shared" ref="F19:F70" si="5">$B$10*E19</f>
        <v>27.293597551709503</v>
      </c>
      <c r="G19" s="22">
        <f t="shared" ref="G19:G70" si="6">$B$11*C19</f>
        <v>25.415131643586637</v>
      </c>
      <c r="H19" s="22">
        <f t="shared" ref="H19:H82" si="7">100*(E19/E18-1)</f>
        <v>0.26464196317372846</v>
      </c>
    </row>
    <row r="20" spans="1:8">
      <c r="A20">
        <f t="shared" si="0"/>
        <v>3</v>
      </c>
      <c r="B20" s="22">
        <f t="shared" si="1"/>
        <v>1</v>
      </c>
      <c r="C20" s="22">
        <f t="shared" si="2"/>
        <v>256.02978234398927</v>
      </c>
      <c r="D20">
        <f t="shared" si="3"/>
        <v>100</v>
      </c>
      <c r="E20" s="22">
        <f t="shared" si="4"/>
        <v>136.80338043383153</v>
      </c>
      <c r="F20" s="22">
        <f t="shared" si="5"/>
        <v>27.360676086766308</v>
      </c>
      <c r="G20" s="22">
        <f t="shared" si="6"/>
        <v>25.602978234398929</v>
      </c>
      <c r="H20" s="22">
        <f t="shared" si="7"/>
        <v>0.24576655726575858</v>
      </c>
    </row>
    <row r="21" spans="1:8">
      <c r="A21">
        <f t="shared" si="0"/>
        <v>4</v>
      </c>
      <c r="B21" s="22">
        <f t="shared" si="1"/>
        <v>1</v>
      </c>
      <c r="C21" s="22">
        <f t="shared" si="2"/>
        <v>257.78748019635668</v>
      </c>
      <c r="D21">
        <f t="shared" si="3"/>
        <v>100</v>
      </c>
      <c r="E21" s="22">
        <f t="shared" si="4"/>
        <v>137.11572798948561</v>
      </c>
      <c r="F21" s="22">
        <f t="shared" si="5"/>
        <v>27.423145597897122</v>
      </c>
      <c r="G21" s="22">
        <f t="shared" si="6"/>
        <v>25.778748019635671</v>
      </c>
      <c r="H21" s="22">
        <f t="shared" si="7"/>
        <v>0.22831859466012627</v>
      </c>
    </row>
    <row r="22" spans="1:8">
      <c r="A22">
        <f t="shared" si="0"/>
        <v>5</v>
      </c>
      <c r="B22" s="22">
        <f t="shared" si="1"/>
        <v>1</v>
      </c>
      <c r="C22" s="22">
        <f t="shared" si="2"/>
        <v>259.43187777461816</v>
      </c>
      <c r="D22">
        <f t="shared" si="3"/>
        <v>100</v>
      </c>
      <c r="E22" s="22">
        <f t="shared" si="4"/>
        <v>137.40665890253632</v>
      </c>
      <c r="F22" s="22">
        <f t="shared" si="5"/>
        <v>27.481331780507265</v>
      </c>
      <c r="G22" s="22">
        <f t="shared" si="6"/>
        <v>25.943187777461816</v>
      </c>
      <c r="H22" s="22">
        <f t="shared" si="7"/>
        <v>0.21217909667738954</v>
      </c>
    </row>
    <row r="23" spans="1:8">
      <c r="A23">
        <f t="shared" si="0"/>
        <v>6</v>
      </c>
      <c r="B23" s="22">
        <f t="shared" si="1"/>
        <v>1</v>
      </c>
      <c r="C23" s="22">
        <f t="shared" si="2"/>
        <v>260.97002177766365</v>
      </c>
      <c r="D23">
        <f t="shared" si="3"/>
        <v>100</v>
      </c>
      <c r="E23" s="22">
        <f t="shared" si="4"/>
        <v>137.67768047422501</v>
      </c>
      <c r="F23" s="22">
        <f t="shared" si="5"/>
        <v>27.535536094845003</v>
      </c>
      <c r="G23" s="22">
        <f t="shared" si="6"/>
        <v>26.097002177766367</v>
      </c>
      <c r="H23" s="22">
        <f t="shared" si="7"/>
        <v>0.19724049318521342</v>
      </c>
    </row>
    <row r="24" spans="1:8">
      <c r="A24">
        <f t="shared" si="0"/>
        <v>7</v>
      </c>
      <c r="B24" s="22">
        <f t="shared" si="1"/>
        <v>1</v>
      </c>
      <c r="C24" s="22">
        <f t="shared" si="2"/>
        <v>262.40855569474229</v>
      </c>
      <c r="D24">
        <f t="shared" si="3"/>
        <v>100</v>
      </c>
      <c r="E24" s="22">
        <f t="shared" si="4"/>
        <v>137.9301886790023</v>
      </c>
      <c r="F24" s="22">
        <f t="shared" si="5"/>
        <v>27.58603773580046</v>
      </c>
      <c r="G24" s="22">
        <f t="shared" si="6"/>
        <v>26.240855569474231</v>
      </c>
      <c r="H24" s="22">
        <f t="shared" si="7"/>
        <v>0.1834053304119676</v>
      </c>
    </row>
    <row r="25" spans="1:8">
      <c r="A25">
        <f t="shared" si="0"/>
        <v>8</v>
      </c>
      <c r="B25" s="22">
        <f t="shared" si="1"/>
        <v>1</v>
      </c>
      <c r="C25" s="22">
        <f t="shared" si="2"/>
        <v>263.75373786106854</v>
      </c>
      <c r="D25">
        <f t="shared" si="3"/>
        <v>100</v>
      </c>
      <c r="E25" s="22">
        <f t="shared" si="4"/>
        <v>138.16547709959221</v>
      </c>
      <c r="F25" s="22">
        <f t="shared" si="5"/>
        <v>27.633095419918444</v>
      </c>
      <c r="G25" s="22">
        <f t="shared" si="6"/>
        <v>26.375373786106856</v>
      </c>
      <c r="H25" s="22">
        <f t="shared" si="7"/>
        <v>0.17058515096901594</v>
      </c>
    </row>
    <row r="26" spans="1:8">
      <c r="A26">
        <f t="shared" si="0"/>
        <v>9</v>
      </c>
      <c r="B26" s="22">
        <f t="shared" si="1"/>
        <v>1</v>
      </c>
      <c r="C26" s="22">
        <f t="shared" si="2"/>
        <v>265.01145949488011</v>
      </c>
      <c r="D26">
        <f t="shared" si="3"/>
        <v>100</v>
      </c>
      <c r="E26" s="22">
        <f t="shared" si="4"/>
        <v>138.38474504817111</v>
      </c>
      <c r="F26" s="22">
        <f t="shared" si="5"/>
        <v>27.676949009634225</v>
      </c>
      <c r="G26" s="22">
        <f t="shared" si="6"/>
        <v>26.501145949488013</v>
      </c>
      <c r="H26" s="22">
        <f t="shared" si="7"/>
        <v>0.15869951972218299</v>
      </c>
    </row>
    <row r="27" spans="1:8">
      <c r="A27">
        <f t="shared" si="0"/>
        <v>10</v>
      </c>
      <c r="B27" s="22">
        <f t="shared" si="1"/>
        <v>1</v>
      </c>
      <c r="C27" s="22">
        <f t="shared" si="2"/>
        <v>266.18726255502628</v>
      </c>
      <c r="D27">
        <f t="shared" si="3"/>
        <v>100</v>
      </c>
      <c r="E27" s="22">
        <f t="shared" si="4"/>
        <v>138.58910496074813</v>
      </c>
      <c r="F27" s="22">
        <f t="shared" si="5"/>
        <v>27.717820992149626</v>
      </c>
      <c r="G27" s="22">
        <f t="shared" si="6"/>
        <v>26.618726255502629</v>
      </c>
      <c r="H27" s="22">
        <f t="shared" si="7"/>
        <v>0.14767517366591765</v>
      </c>
    </row>
    <row r="28" spans="1:8">
      <c r="A28">
        <f t="shared" si="0"/>
        <v>11</v>
      </c>
      <c r="B28" s="22">
        <f t="shared" si="1"/>
        <v>1</v>
      </c>
      <c r="C28" s="22">
        <f t="shared" si="2"/>
        <v>267.28635729167326</v>
      </c>
      <c r="D28">
        <f t="shared" si="3"/>
        <v>100</v>
      </c>
      <c r="E28" s="22">
        <f t="shared" si="4"/>
        <v>138.77958914082561</v>
      </c>
      <c r="F28" s="22">
        <f t="shared" si="5"/>
        <v>27.755917828165124</v>
      </c>
      <c r="G28" s="22">
        <f t="shared" si="6"/>
        <v>26.728635729167326</v>
      </c>
      <c r="H28" s="22">
        <f t="shared" si="7"/>
        <v>0.13744527762944436</v>
      </c>
    </row>
    <row r="29" spans="1:8">
      <c r="A29">
        <f t="shared" si="0"/>
        <v>12</v>
      </c>
      <c r="B29" s="22">
        <f t="shared" si="1"/>
        <v>1</v>
      </c>
      <c r="C29" s="22">
        <f t="shared" si="2"/>
        <v>268.31363939067109</v>
      </c>
      <c r="D29">
        <f t="shared" si="3"/>
        <v>100</v>
      </c>
      <c r="E29" s="22">
        <f t="shared" si="4"/>
        <v>138.9571559190137</v>
      </c>
      <c r="F29" s="22">
        <f t="shared" si="5"/>
        <v>27.791431183802743</v>
      </c>
      <c r="G29" s="22">
        <f t="shared" si="6"/>
        <v>26.83136393906711</v>
      </c>
      <c r="H29" s="22">
        <f t="shared" si="7"/>
        <v>0.12794877062787258</v>
      </c>
    </row>
    <row r="30" spans="1:8">
      <c r="A30">
        <f t="shared" si="0"/>
        <v>13</v>
      </c>
      <c r="B30" s="22">
        <f t="shared" si="1"/>
        <v>1</v>
      </c>
      <c r="C30" s="22">
        <f t="shared" si="2"/>
        <v>269.27370663540671</v>
      </c>
      <c r="D30">
        <f t="shared" si="3"/>
        <v>100</v>
      </c>
      <c r="E30" s="22">
        <f t="shared" si="4"/>
        <v>139.12269528722339</v>
      </c>
      <c r="F30" s="22">
        <f t="shared" si="5"/>
        <v>27.824539057444682</v>
      </c>
      <c r="G30" s="22">
        <f t="shared" si="6"/>
        <v>26.927370663540671</v>
      </c>
      <c r="H30" s="22">
        <f t="shared" si="7"/>
        <v>0.11912979012478342</v>
      </c>
    </row>
    <row r="31" spans="1:8">
      <c r="A31">
        <f t="shared" si="0"/>
        <v>14</v>
      </c>
      <c r="B31" s="22">
        <f t="shared" si="1"/>
        <v>1</v>
      </c>
      <c r="C31" s="22">
        <f t="shared" si="2"/>
        <v>270.17087502931071</v>
      </c>
      <c r="D31">
        <f t="shared" si="3"/>
        <v>100</v>
      </c>
      <c r="E31" s="22">
        <f t="shared" si="4"/>
        <v>139.27703405913397</v>
      </c>
      <c r="F31" s="22">
        <f t="shared" si="5"/>
        <v>27.855406811826796</v>
      </c>
      <c r="G31" s="22">
        <f t="shared" si="6"/>
        <v>27.017087502931073</v>
      </c>
      <c r="H31" s="22">
        <f t="shared" si="7"/>
        <v>0.11093716348145044</v>
      </c>
    </row>
    <row r="32" spans="1:8">
      <c r="A32">
        <f t="shared" si="0"/>
        <v>15</v>
      </c>
      <c r="B32" s="22">
        <f t="shared" si="1"/>
        <v>1</v>
      </c>
      <c r="C32" s="22">
        <f t="shared" si="2"/>
        <v>271.00919433820644</v>
      </c>
      <c r="D32">
        <f t="shared" si="3"/>
        <v>100</v>
      </c>
      <c r="E32" s="22">
        <f t="shared" si="4"/>
        <v>139.42094060265953</v>
      </c>
      <c r="F32" s="22">
        <f t="shared" si="5"/>
        <v>27.884188120531906</v>
      </c>
      <c r="G32" s="22">
        <f t="shared" si="6"/>
        <v>27.100919433820646</v>
      </c>
      <c r="H32" s="22">
        <f t="shared" si="7"/>
        <v>0.1033239575337852</v>
      </c>
    </row>
    <row r="33" spans="1:8">
      <c r="A33">
        <f t="shared" si="0"/>
        <v>16</v>
      </c>
      <c r="B33" s="22">
        <f t="shared" si="1"/>
        <v>1</v>
      </c>
      <c r="C33" s="22">
        <f t="shared" si="2"/>
        <v>271.79246302491771</v>
      </c>
      <c r="D33">
        <f t="shared" si="3"/>
        <v>100</v>
      </c>
      <c r="E33" s="22">
        <f t="shared" si="4"/>
        <v>139.55512918496453</v>
      </c>
      <c r="F33" s="22">
        <f t="shared" si="5"/>
        <v>27.911025836992906</v>
      </c>
      <c r="G33" s="22">
        <f t="shared" si="6"/>
        <v>27.179246302491773</v>
      </c>
      <c r="H33" s="22">
        <f t="shared" si="7"/>
        <v>9.6247078613131976E-2</v>
      </c>
    </row>
    <row r="34" spans="1:8">
      <c r="A34">
        <f t="shared" si="0"/>
        <v>17</v>
      </c>
      <c r="B34" s="22">
        <f t="shared" si="1"/>
        <v>1</v>
      </c>
      <c r="C34" s="22">
        <f t="shared" si="2"/>
        <v>272.52424255941884</v>
      </c>
      <c r="D34">
        <f t="shared" si="3"/>
        <v>100</v>
      </c>
      <c r="E34" s="22">
        <f t="shared" si="4"/>
        <v>139.68026396608826</v>
      </c>
      <c r="F34" s="22">
        <f t="shared" si="5"/>
        <v>27.936052793217655</v>
      </c>
      <c r="G34" s="22">
        <f t="shared" si="6"/>
        <v>27.252424255941886</v>
      </c>
      <c r="H34" s="22">
        <f t="shared" si="7"/>
        <v>8.9666916475628078E-2</v>
      </c>
    </row>
    <row r="35" spans="1:8">
      <c r="A35">
        <f t="shared" si="0"/>
        <v>18</v>
      </c>
      <c r="B35" s="22">
        <f t="shared" si="1"/>
        <v>1</v>
      </c>
      <c r="C35" s="22">
        <f t="shared" si="2"/>
        <v>273.20787109669459</v>
      </c>
      <c r="D35">
        <f t="shared" si="3"/>
        <v>100</v>
      </c>
      <c r="E35" s="22">
        <f t="shared" si="4"/>
        <v>139.79696267332423</v>
      </c>
      <c r="F35" s="22">
        <f t="shared" si="5"/>
        <v>27.959392534664847</v>
      </c>
      <c r="G35" s="22">
        <f t="shared" si="6"/>
        <v>27.32078710966946</v>
      </c>
      <c r="H35" s="22">
        <f t="shared" si="7"/>
        <v>8.3547026560815141E-2</v>
      </c>
    </row>
    <row r="36" spans="1:8">
      <c r="A36">
        <f t="shared" si="0"/>
        <v>19</v>
      </c>
      <c r="B36" s="22">
        <f t="shared" si="1"/>
        <v>1</v>
      </c>
      <c r="C36" s="22">
        <f t="shared" si="2"/>
        <v>273.84647652168997</v>
      </c>
      <c r="D36">
        <f t="shared" si="3"/>
        <v>100</v>
      </c>
      <c r="E36" s="22">
        <f t="shared" si="4"/>
        <v>139.90579998508198</v>
      </c>
      <c r="F36" s="22">
        <f t="shared" si="5"/>
        <v>27.981159997016398</v>
      </c>
      <c r="G36" s="22">
        <f t="shared" si="6"/>
        <v>27.384647652168997</v>
      </c>
      <c r="H36" s="22">
        <f t="shared" si="7"/>
        <v>7.7853845803566024E-2</v>
      </c>
    </row>
    <row r="37" spans="1:8">
      <c r="A37">
        <f t="shared" si="0"/>
        <v>20</v>
      </c>
      <c r="B37" s="22">
        <f t="shared" si="1"/>
        <v>1</v>
      </c>
      <c r="C37" s="22">
        <f t="shared" si="2"/>
        <v>274.44298886653735</v>
      </c>
      <c r="D37">
        <f t="shared" si="3"/>
        <v>100</v>
      </c>
      <c r="E37" s="22">
        <f t="shared" si="4"/>
        <v>140.00731064996322</v>
      </c>
      <c r="F37" s="22">
        <f t="shared" si="5"/>
        <v>28.001462129992646</v>
      </c>
      <c r="G37" s="22">
        <f t="shared" si="6"/>
        <v>27.444298886653737</v>
      </c>
      <c r="H37" s="22">
        <f t="shared" si="7"/>
        <v>7.2556437897541848E-2</v>
      </c>
    </row>
    <row r="38" spans="1:8">
      <c r="A38">
        <f t="shared" si="0"/>
        <v>21</v>
      </c>
      <c r="B38" s="22">
        <f t="shared" si="1"/>
        <v>1</v>
      </c>
      <c r="C38" s="22">
        <f t="shared" si="2"/>
        <v>275.0001521098763</v>
      </c>
      <c r="D38">
        <f t="shared" si="3"/>
        <v>100</v>
      </c>
      <c r="E38" s="22">
        <f t="shared" si="4"/>
        <v>140.10199236414991</v>
      </c>
      <c r="F38" s="22">
        <f t="shared" si="5"/>
        <v>28.020398472829982</v>
      </c>
      <c r="G38" s="22">
        <f t="shared" si="6"/>
        <v>27.50001521098763</v>
      </c>
      <c r="H38" s="22">
        <f t="shared" si="7"/>
        <v>6.7626264476583486E-2</v>
      </c>
    </row>
    <row r="39" spans="1:8">
      <c r="A39">
        <f t="shared" si="0"/>
        <v>22</v>
      </c>
      <c r="B39" s="22">
        <f t="shared" si="1"/>
        <v>1</v>
      </c>
      <c r="C39" s="22">
        <f t="shared" si="2"/>
        <v>275.52053537171867</v>
      </c>
      <c r="D39">
        <f t="shared" si="3"/>
        <v>100</v>
      </c>
      <c r="E39" s="22">
        <f t="shared" si="4"/>
        <v>140.19030842788592</v>
      </c>
      <c r="F39" s="22">
        <f t="shared" si="5"/>
        <v>28.038061685577187</v>
      </c>
      <c r="G39" s="22">
        <f t="shared" si="6"/>
        <v>27.552053537171869</v>
      </c>
      <c r="H39" s="22">
        <f t="shared" si="7"/>
        <v>6.3036979164765583E-2</v>
      </c>
    </row>
    <row r="40" spans="1:8">
      <c r="A40">
        <f t="shared" si="0"/>
        <v>23</v>
      </c>
      <c r="B40" s="22">
        <f t="shared" si="1"/>
        <v>1</v>
      </c>
      <c r="C40" s="22">
        <f t="shared" si="2"/>
        <v>276.00654352012401</v>
      </c>
      <c r="D40">
        <f t="shared" si="3"/>
        <v>100</v>
      </c>
      <c r="E40" s="22">
        <f t="shared" si="4"/>
        <v>140.2726901997805</v>
      </c>
      <c r="F40" s="22">
        <f t="shared" si="5"/>
        <v>28.0545380399561</v>
      </c>
      <c r="G40" s="22">
        <f t="shared" si="6"/>
        <v>27.600654352012402</v>
      </c>
      <c r="H40" s="22">
        <f t="shared" si="7"/>
        <v>5.8764241849829091E-2</v>
      </c>
    </row>
    <row r="41" spans="1:8">
      <c r="A41">
        <f t="shared" si="0"/>
        <v>24</v>
      </c>
      <c r="B41" s="22">
        <f t="shared" si="1"/>
        <v>1</v>
      </c>
      <c r="C41" s="22">
        <f t="shared" si="2"/>
        <v>276.4604272080677</v>
      </c>
      <c r="D41">
        <f t="shared" si="3"/>
        <v>100</v>
      </c>
      <c r="E41" s="22">
        <f t="shared" si="4"/>
        <v>140.34953936585146</v>
      </c>
      <c r="F41" s="22">
        <f t="shared" si="5"/>
        <v>28.069907873170294</v>
      </c>
      <c r="G41" s="22">
        <f t="shared" si="6"/>
        <v>27.646042720806772</v>
      </c>
      <c r="H41" s="22">
        <f t="shared" si="7"/>
        <v>5.4785550887714862E-2</v>
      </c>
    </row>
    <row r="42" spans="1:8">
      <c r="A42">
        <f t="shared" si="0"/>
        <v>25</v>
      </c>
      <c r="B42" s="22">
        <f t="shared" si="1"/>
        <v>1</v>
      </c>
      <c r="C42" s="22">
        <f t="shared" si="2"/>
        <v>276.88429236043123</v>
      </c>
      <c r="D42">
        <f t="shared" si="3"/>
        <v>100</v>
      </c>
      <c r="E42" s="22">
        <f t="shared" si="4"/>
        <v>140.42123003861215</v>
      </c>
      <c r="F42" s="22">
        <f t="shared" si="5"/>
        <v>28.084246007722431</v>
      </c>
      <c r="G42" s="22">
        <f t="shared" si="6"/>
        <v>27.688429236043124</v>
      </c>
      <c r="H42" s="22">
        <f t="shared" si="7"/>
        <v>5.1080091238353553E-2</v>
      </c>
    </row>
    <row r="43" spans="1:8">
      <c r="A43">
        <f t="shared" si="0"/>
        <v>26</v>
      </c>
      <c r="B43" s="22">
        <f t="shared" si="1"/>
        <v>1</v>
      </c>
      <c r="C43" s="22">
        <f t="shared" si="2"/>
        <v>277.28010913211051</v>
      </c>
      <c r="D43">
        <f t="shared" si="3"/>
        <v>100</v>
      </c>
      <c r="E43" s="22">
        <f t="shared" si="4"/>
        <v>140.48811070007503</v>
      </c>
      <c r="F43" s="22">
        <f t="shared" si="5"/>
        <v>28.097622140015005</v>
      </c>
      <c r="G43" s="22">
        <f t="shared" si="6"/>
        <v>27.728010913211051</v>
      </c>
      <c r="H43" s="22">
        <f t="shared" si="7"/>
        <v>4.7628596790150191E-2</v>
      </c>
    </row>
    <row r="44" spans="1:8">
      <c r="A44">
        <f t="shared" si="0"/>
        <v>27</v>
      </c>
      <c r="B44" s="22">
        <f t="shared" si="1"/>
        <v>1</v>
      </c>
      <c r="C44" s="22">
        <f t="shared" si="2"/>
        <v>277.64972035891446</v>
      </c>
      <c r="D44">
        <f t="shared" si="3"/>
        <v>100</v>
      </c>
      <c r="E44" s="22">
        <f t="shared" si="4"/>
        <v>140.55050600126552</v>
      </c>
      <c r="F44" s="22">
        <f t="shared" si="5"/>
        <v>28.110101200253105</v>
      </c>
      <c r="G44" s="22">
        <f t="shared" si="6"/>
        <v>27.764972035891446</v>
      </c>
      <c r="H44" s="22">
        <f t="shared" si="7"/>
        <v>4.4413225346651153E-2</v>
      </c>
    </row>
    <row r="45" spans="1:8">
      <c r="A45">
        <f t="shared" si="0"/>
        <v>28</v>
      </c>
      <c r="B45" s="22">
        <f t="shared" si="1"/>
        <v>1</v>
      </c>
      <c r="C45" s="22">
        <f t="shared" si="2"/>
        <v>277.99484952327612</v>
      </c>
      <c r="D45">
        <f t="shared" si="3"/>
        <v>100</v>
      </c>
      <c r="E45" s="22">
        <f t="shared" si="4"/>
        <v>140.60871842969703</v>
      </c>
      <c r="F45" s="22">
        <f t="shared" si="5"/>
        <v>28.121743685939407</v>
      </c>
      <c r="G45" s="22">
        <f t="shared" si="6"/>
        <v>27.799484952327614</v>
      </c>
      <c r="H45" s="22">
        <f t="shared" si="7"/>
        <v>4.1417444936842074E-2</v>
      </c>
    </row>
    <row r="46" spans="1:8">
      <c r="A46">
        <f t="shared" si="0"/>
        <v>29</v>
      </c>
      <c r="B46" s="22">
        <f t="shared" si="1"/>
        <v>1</v>
      </c>
      <c r="C46" s="22">
        <f t="shared" si="2"/>
        <v>278.31710825688793</v>
      </c>
      <c r="D46">
        <f t="shared" si="3"/>
        <v>100</v>
      </c>
      <c r="E46" s="22">
        <f t="shared" si="4"/>
        <v>140.6630298552366</v>
      </c>
      <c r="F46" s="22">
        <f t="shared" si="5"/>
        <v>28.132605971047322</v>
      </c>
      <c r="G46" s="22">
        <f t="shared" si="6"/>
        <v>27.831710825688795</v>
      </c>
      <c r="H46" s="22">
        <f t="shared" si="7"/>
        <v>3.8625930273816778E-2</v>
      </c>
    </row>
    <row r="47" spans="1:8">
      <c r="A47">
        <f t="shared" si="0"/>
        <v>30</v>
      </c>
      <c r="B47" s="22">
        <f t="shared" si="1"/>
        <v>1</v>
      </c>
      <c r="C47" s="22">
        <f t="shared" si="2"/>
        <v>278.61800340224647</v>
      </c>
      <c r="D47">
        <f t="shared" si="3"/>
        <v>100</v>
      </c>
      <c r="E47" s="22">
        <f t="shared" si="4"/>
        <v>140.71370296386996</v>
      </c>
      <c r="F47" s="22">
        <f t="shared" si="5"/>
        <v>28.142740592773993</v>
      </c>
      <c r="G47" s="22">
        <f t="shared" si="6"/>
        <v>27.861800340224647</v>
      </c>
      <c r="H47" s="22">
        <f t="shared" si="7"/>
        <v>3.6024468323714309E-2</v>
      </c>
    </row>
    <row r="48" spans="1:8">
      <c r="A48">
        <f t="shared" si="0"/>
        <v>31</v>
      </c>
      <c r="B48" s="22">
        <f t="shared" si="1"/>
        <v>1</v>
      </c>
      <c r="C48" s="22">
        <f t="shared" si="2"/>
        <v>278.8989436547958</v>
      </c>
      <c r="D48">
        <f t="shared" si="3"/>
        <v>100</v>
      </c>
      <c r="E48" s="22">
        <f t="shared" si="4"/>
        <v>140.76098258805132</v>
      </c>
      <c r="F48" s="22">
        <f t="shared" si="5"/>
        <v>28.152196517610264</v>
      </c>
      <c r="G48" s="22">
        <f t="shared" si="6"/>
        <v>27.889894365479581</v>
      </c>
      <c r="H48" s="22">
        <f t="shared" si="7"/>
        <v>3.3599872070388948E-2</v>
      </c>
    </row>
    <row r="49" spans="1:8">
      <c r="A49">
        <f t="shared" si="0"/>
        <v>32</v>
      </c>
      <c r="B49" s="22">
        <f t="shared" si="1"/>
        <v>1</v>
      </c>
      <c r="C49" s="22">
        <f t="shared" si="2"/>
        <v>279.1612458069265</v>
      </c>
      <c r="D49">
        <f t="shared" si="3"/>
        <v>100</v>
      </c>
      <c r="E49" s="22">
        <f t="shared" si="4"/>
        <v>140.80509694157857</v>
      </c>
      <c r="F49" s="22">
        <f t="shared" si="5"/>
        <v>28.161019388315715</v>
      </c>
      <c r="G49" s="22">
        <f t="shared" si="6"/>
        <v>27.916124580692653</v>
      </c>
      <c r="H49" s="22">
        <f t="shared" si="7"/>
        <v>3.1339901666038728E-2</v>
      </c>
    </row>
    <row r="50" spans="1:8">
      <c r="A50">
        <f t="shared" si="0"/>
        <v>33</v>
      </c>
      <c r="B50" s="22">
        <f t="shared" si="1"/>
        <v>1</v>
      </c>
      <c r="C50" s="22">
        <f t="shared" si="2"/>
        <v>279.40614061454954</v>
      </c>
      <c r="D50">
        <f t="shared" si="3"/>
        <v>100</v>
      </c>
      <c r="E50" s="22">
        <f t="shared" si="4"/>
        <v>140.84625876626203</v>
      </c>
      <c r="F50" s="22">
        <f t="shared" si="5"/>
        <v>28.169251753252407</v>
      </c>
      <c r="G50" s="22">
        <f t="shared" si="6"/>
        <v>27.940614061454955</v>
      </c>
      <c r="H50" s="22">
        <f t="shared" si="7"/>
        <v>2.9233192247679618E-2</v>
      </c>
    </row>
    <row r="51" spans="1:8">
      <c r="A51">
        <f t="shared" si="0"/>
        <v>34</v>
      </c>
      <c r="B51" s="22">
        <f t="shared" si="1"/>
        <v>1</v>
      </c>
      <c r="C51" s="22">
        <f t="shared" si="2"/>
        <v>279.63477830634702</v>
      </c>
      <c r="D51">
        <f t="shared" si="3"/>
        <v>100</v>
      </c>
      <c r="E51" s="22">
        <f t="shared" si="4"/>
        <v>140.88466639705112</v>
      </c>
      <c r="F51" s="22">
        <f t="shared" si="5"/>
        <v>28.176933279410225</v>
      </c>
      <c r="G51" s="22">
        <f t="shared" si="6"/>
        <v>27.963477830634702</v>
      </c>
      <c r="H51" s="22">
        <f t="shared" si="7"/>
        <v>2.7269187783574012E-2</v>
      </c>
    </row>
    <row r="52" spans="1:8">
      <c r="A52">
        <f t="shared" si="0"/>
        <v>35</v>
      </c>
      <c r="B52" s="22">
        <f t="shared" si="1"/>
        <v>1</v>
      </c>
      <c r="C52" s="22">
        <f t="shared" si="2"/>
        <v>279.84823375512252</v>
      </c>
      <c r="D52">
        <f t="shared" si="3"/>
        <v>100</v>
      </c>
      <c r="E52" s="22">
        <f t="shared" si="4"/>
        <v>140.92050475172994</v>
      </c>
      <c r="F52" s="22">
        <f t="shared" si="5"/>
        <v>28.184100950345989</v>
      </c>
      <c r="G52" s="22">
        <f t="shared" si="6"/>
        <v>27.984823375512253</v>
      </c>
      <c r="H52" s="22">
        <f t="shared" si="7"/>
        <v>2.5438080378314964E-2</v>
      </c>
    </row>
    <row r="53" spans="1:8">
      <c r="A53">
        <f t="shared" si="0"/>
        <v>36</v>
      </c>
      <c r="B53" s="22">
        <f t="shared" si="1"/>
        <v>1</v>
      </c>
      <c r="C53" s="22">
        <f t="shared" si="2"/>
        <v>280.04751132995625</v>
      </c>
      <c r="D53">
        <f t="shared" si="3"/>
        <v>100</v>
      </c>
      <c r="E53" s="22">
        <f t="shared" si="4"/>
        <v>140.95394625079754</v>
      </c>
      <c r="F53" s="22">
        <f t="shared" si="5"/>
        <v>28.190789250159511</v>
      </c>
      <c r="G53" s="22">
        <f t="shared" si="6"/>
        <v>28.004751132995626</v>
      </c>
      <c r="H53" s="22">
        <f t="shared" si="7"/>
        <v>2.3730754531792186E-2</v>
      </c>
    </row>
    <row r="54" spans="1:8">
      <c r="A54">
        <f t="shared" si="0"/>
        <v>37</v>
      </c>
      <c r="B54" s="22">
        <f t="shared" si="1"/>
        <v>1</v>
      </c>
      <c r="C54" s="22">
        <f t="shared" si="2"/>
        <v>280.23354944712014</v>
      </c>
      <c r="D54">
        <f t="shared" si="3"/>
        <v>100</v>
      </c>
      <c r="E54" s="22">
        <f t="shared" si="4"/>
        <v>140.9851516726938</v>
      </c>
      <c r="F54" s="22">
        <f t="shared" si="5"/>
        <v>28.197030334538763</v>
      </c>
      <c r="G54" s="22">
        <f t="shared" si="6"/>
        <v>28.023354944712015</v>
      </c>
      <c r="H54" s="22">
        <f t="shared" si="7"/>
        <v>2.2138735896581885E-2</v>
      </c>
    </row>
    <row r="55" spans="1:8">
      <c r="A55">
        <f t="shared" si="0"/>
        <v>38</v>
      </c>
      <c r="B55" s="22">
        <f t="shared" si="1"/>
        <v>1</v>
      </c>
      <c r="C55" s="22">
        <f t="shared" si="2"/>
        <v>280.40722483694685</v>
      </c>
      <c r="D55">
        <f t="shared" si="3"/>
        <v>100</v>
      </c>
      <c r="E55" s="22">
        <f t="shared" si="4"/>
        <v>141.01427094912046</v>
      </c>
      <c r="F55" s="22">
        <f t="shared" si="5"/>
        <v>28.202854189824095</v>
      </c>
      <c r="G55" s="22">
        <f t="shared" si="6"/>
        <v>28.040722483694687</v>
      </c>
      <c r="H55" s="22">
        <f t="shared" si="7"/>
        <v>2.0654144128773311E-2</v>
      </c>
    </row>
    <row r="56" spans="1:8">
      <c r="A56">
        <f t="shared" si="0"/>
        <v>39</v>
      </c>
      <c r="B56" s="22">
        <f t="shared" si="1"/>
        <v>1</v>
      </c>
      <c r="C56" s="22">
        <f t="shared" si="2"/>
        <v>280.56935654307625</v>
      </c>
      <c r="D56">
        <f t="shared" si="3"/>
        <v>100</v>
      </c>
      <c r="E56" s="22">
        <f t="shared" si="4"/>
        <v>141.04144390483293</v>
      </c>
      <c r="F56" s="22">
        <f t="shared" si="5"/>
        <v>28.208288780966587</v>
      </c>
      <c r="G56" s="22">
        <f t="shared" si="6"/>
        <v>28.056935654307626</v>
      </c>
      <c r="H56" s="22">
        <f t="shared" si="7"/>
        <v>1.9269649468500738E-2</v>
      </c>
    </row>
    <row r="57" spans="1:8">
      <c r="A57">
        <f t="shared" si="0"/>
        <v>40</v>
      </c>
      <c r="B57" s="22">
        <f t="shared" si="1"/>
        <v>1</v>
      </c>
      <c r="C57" s="22">
        <f t="shared" si="2"/>
        <v>280.72070966973524</v>
      </c>
      <c r="D57">
        <f t="shared" si="3"/>
        <v>100</v>
      </c>
      <c r="E57" s="22">
        <f t="shared" si="4"/>
        <v>141.06680094593315</v>
      </c>
      <c r="F57" s="22">
        <f t="shared" si="5"/>
        <v>28.213360189186631</v>
      </c>
      <c r="G57" s="22">
        <f t="shared" si="6"/>
        <v>28.072070966973527</v>
      </c>
      <c r="H57" s="22">
        <f t="shared" si="7"/>
        <v>1.7978432720333615E-2</v>
      </c>
    </row>
    <row r="58" spans="1:8">
      <c r="A58">
        <f t="shared" si="0"/>
        <v>41</v>
      </c>
      <c r="B58" s="22">
        <f t="shared" si="1"/>
        <v>1</v>
      </c>
      <c r="C58" s="22">
        <f t="shared" si="2"/>
        <v>280.86199889194836</v>
      </c>
      <c r="D58">
        <f t="shared" si="3"/>
        <v>100</v>
      </c>
      <c r="E58" s="22">
        <f t="shared" si="4"/>
        <v>141.09046370038502</v>
      </c>
      <c r="F58" s="22">
        <f t="shared" si="5"/>
        <v>28.218092740077005</v>
      </c>
      <c r="G58" s="22">
        <f t="shared" si="6"/>
        <v>28.086199889194837</v>
      </c>
      <c r="H58" s="22">
        <f t="shared" si="7"/>
        <v>1.6774148341913708E-2</v>
      </c>
    </row>
    <row r="59" spans="1:8" s="2" customFormat="1">
      <c r="A59" s="19">
        <f t="shared" si="0"/>
        <v>42</v>
      </c>
      <c r="B59" s="24">
        <f t="shared" si="1"/>
        <v>1</v>
      </c>
      <c r="C59" s="24">
        <f t="shared" si="2"/>
        <v>280.9938917428305</v>
      </c>
      <c r="D59" s="19">
        <f t="shared" si="3"/>
        <v>100</v>
      </c>
      <c r="E59" s="24">
        <f t="shared" si="4"/>
        <v>141.11254561418423</v>
      </c>
      <c r="F59" s="24">
        <f t="shared" si="5"/>
        <v>28.222509122836847</v>
      </c>
      <c r="G59" s="24">
        <f t="shared" si="6"/>
        <v>28.099389174283051</v>
      </c>
      <c r="H59" s="22">
        <f t="shared" si="7"/>
        <v>1.5650890372076454E-2</v>
      </c>
    </row>
    <row r="60" spans="1:8">
      <c r="A60">
        <f t="shared" si="0"/>
        <v>43</v>
      </c>
      <c r="B60" s="22">
        <f t="shared" si="1"/>
        <v>1</v>
      </c>
      <c r="C60" s="22">
        <f t="shared" si="2"/>
        <v>281.11701169138433</v>
      </c>
      <c r="D60">
        <f t="shared" si="3"/>
        <v>100</v>
      </c>
      <c r="E60" s="22">
        <f t="shared" si="4"/>
        <v>141.13315250635551</v>
      </c>
      <c r="F60" s="22">
        <f t="shared" si="5"/>
        <v>28.226630501271103</v>
      </c>
      <c r="G60" s="22">
        <f t="shared" si="6"/>
        <v>28.111701169138435</v>
      </c>
      <c r="H60" s="22">
        <f t="shared" si="7"/>
        <v>1.4603160960358075E-2</v>
      </c>
    </row>
    <row r="61" spans="1:8">
      <c r="A61">
        <f t="shared" si="0"/>
        <v>44</v>
      </c>
      <c r="B61" s="22">
        <f t="shared" si="1"/>
        <v>1</v>
      </c>
      <c r="C61" s="22">
        <f t="shared" si="2"/>
        <v>281.23194102351704</v>
      </c>
      <c r="D61">
        <f t="shared" si="3"/>
        <v>100</v>
      </c>
      <c r="E61" s="22">
        <f t="shared" si="4"/>
        <v>141.15238308570852</v>
      </c>
      <c r="F61" s="22">
        <f t="shared" si="5"/>
        <v>28.230476617141704</v>
      </c>
      <c r="G61" s="22">
        <f t="shared" si="6"/>
        <v>28.123194102351704</v>
      </c>
      <c r="H61" s="22">
        <f t="shared" si="7"/>
        <v>1.3625841279307771E-2</v>
      </c>
    </row>
    <row r="62" spans="1:8">
      <c r="A62">
        <f t="shared" si="0"/>
        <v>45</v>
      </c>
      <c r="B62" s="22">
        <f t="shared" si="1"/>
        <v>1</v>
      </c>
      <c r="C62" s="22">
        <f t="shared" si="2"/>
        <v>281.33922353830701</v>
      </c>
      <c r="D62">
        <f t="shared" si="3"/>
        <v>100</v>
      </c>
      <c r="E62" s="22">
        <f t="shared" si="4"/>
        <v>141.17032943206465</v>
      </c>
      <c r="F62" s="22">
        <f t="shared" si="5"/>
        <v>28.234065886412932</v>
      </c>
      <c r="G62" s="22">
        <f t="shared" si="6"/>
        <v>28.133922353830702</v>
      </c>
      <c r="H62" s="22">
        <f t="shared" si="7"/>
        <v>1.2714164623939261E-2</v>
      </c>
    </row>
    <row r="63" spans="1:8">
      <c r="A63">
        <f t="shared" si="0"/>
        <v>46</v>
      </c>
      <c r="B63" s="22">
        <f t="shared" si="1"/>
        <v>1</v>
      </c>
      <c r="C63" s="22">
        <f t="shared" si="2"/>
        <v>281.4393670708892</v>
      </c>
      <c r="D63">
        <f t="shared" si="3"/>
        <v>100</v>
      </c>
      <c r="E63" s="22">
        <f t="shared" si="4"/>
        <v>141.18707744446388</v>
      </c>
      <c r="F63" s="22">
        <f t="shared" si="5"/>
        <v>28.237415488892779</v>
      </c>
      <c r="G63" s="22">
        <f t="shared" si="6"/>
        <v>28.143936707088923</v>
      </c>
      <c r="H63" s="22">
        <f t="shared" si="7"/>
        <v>1.1863691518332331E-2</v>
      </c>
    </row>
    <row r="64" spans="1:8">
      <c r="A64">
        <f t="shared" si="0"/>
        <v>47</v>
      </c>
      <c r="B64" s="22">
        <f t="shared" si="1"/>
        <v>1</v>
      </c>
      <c r="C64" s="22">
        <f t="shared" si="2"/>
        <v>281.53284585269307</v>
      </c>
      <c r="D64">
        <f t="shared" si="3"/>
        <v>100</v>
      </c>
      <c r="E64" s="22">
        <f t="shared" si="4"/>
        <v>141.2027072586759</v>
      </c>
      <c r="F64" s="22">
        <f t="shared" si="5"/>
        <v>28.240541451735183</v>
      </c>
      <c r="G64" s="22">
        <f t="shared" si="6"/>
        <v>28.153284585269308</v>
      </c>
      <c r="H64" s="22">
        <f t="shared" si="7"/>
        <v>1.1070286668535267E-2</v>
      </c>
    </row>
    <row r="65" spans="1:8">
      <c r="A65">
        <f t="shared" si="0"/>
        <v>48</v>
      </c>
      <c r="B65" s="22">
        <f t="shared" si="1"/>
        <v>1</v>
      </c>
      <c r="C65" s="22">
        <f t="shared" si="2"/>
        <v>281.62010271915892</v>
      </c>
      <c r="D65">
        <f t="shared" si="3"/>
        <v>100</v>
      </c>
      <c r="E65" s="22">
        <f t="shared" si="4"/>
        <v>141.2172936361678</v>
      </c>
      <c r="F65" s="22">
        <f t="shared" si="5"/>
        <v>28.243458727233559</v>
      </c>
      <c r="G65" s="22">
        <f t="shared" si="6"/>
        <v>28.162010271915893</v>
      </c>
      <c r="H65" s="22">
        <f t="shared" si="7"/>
        <v>1.0330097612909483E-2</v>
      </c>
    </row>
    <row r="66" spans="1:8">
      <c r="A66">
        <f t="shared" si="0"/>
        <v>49</v>
      </c>
      <c r="B66" s="22">
        <f t="shared" si="1"/>
        <v>1</v>
      </c>
      <c r="C66" s="22">
        <f t="shared" si="2"/>
        <v>281.70155117447661</v>
      </c>
      <c r="D66">
        <f t="shared" si="3"/>
        <v>100</v>
      </c>
      <c r="E66" s="22">
        <f t="shared" si="4"/>
        <v>141.23090632652435</v>
      </c>
      <c r="F66" s="22">
        <f t="shared" si="5"/>
        <v>28.24618126530487</v>
      </c>
      <c r="G66" s="22">
        <f t="shared" si="6"/>
        <v>28.170155117447663</v>
      </c>
      <c r="H66" s="22">
        <f t="shared" si="7"/>
        <v>9.6395349365785421E-3</v>
      </c>
    </row>
    <row r="67" spans="1:8">
      <c r="A67">
        <f t="shared" si="0"/>
        <v>50</v>
      </c>
      <c r="B67" s="22">
        <f t="shared" si="1"/>
        <v>1</v>
      </c>
      <c r="C67" s="22">
        <f t="shared" si="2"/>
        <v>281.7775773223338</v>
      </c>
      <c r="D67">
        <f t="shared" si="3"/>
        <v>100</v>
      </c>
      <c r="E67" s="22">
        <f t="shared" si="4"/>
        <v>141.24361040516996</v>
      </c>
      <c r="F67" s="22">
        <f t="shared" si="5"/>
        <v>28.248722081033993</v>
      </c>
      <c r="G67" s="22">
        <f t="shared" si="6"/>
        <v>28.177757732233381</v>
      </c>
      <c r="H67" s="22">
        <f t="shared" si="7"/>
        <v>8.9952539256810127E-3</v>
      </c>
    </row>
    <row r="68" spans="1:8">
      <c r="A68">
        <f t="shared" si="0"/>
        <v>51</v>
      </c>
      <c r="B68" s="22">
        <f t="shared" si="1"/>
        <v>1</v>
      </c>
      <c r="C68" s="22">
        <f t="shared" si="2"/>
        <v>281.8485416711344</v>
      </c>
      <c r="D68">
        <f t="shared" si="3"/>
        <v>100</v>
      </c>
      <c r="E68" s="22">
        <f t="shared" si="4"/>
        <v>141.25546658811007</v>
      </c>
      <c r="F68" s="22">
        <f t="shared" si="5"/>
        <v>28.251093317622015</v>
      </c>
      <c r="G68" s="22">
        <f t="shared" si="6"/>
        <v>28.184854167113443</v>
      </c>
      <c r="H68" s="22">
        <f t="shared" si="7"/>
        <v>8.3941375514928751E-3</v>
      </c>
    </row>
    <row r="69" spans="1:8">
      <c r="A69">
        <f t="shared" si="0"/>
        <v>52</v>
      </c>
      <c r="B69" s="22">
        <f t="shared" si="1"/>
        <v>1</v>
      </c>
      <c r="C69" s="22">
        <f t="shared" si="2"/>
        <v>281.91478082164298</v>
      </c>
      <c r="D69">
        <f t="shared" si="3"/>
        <v>100</v>
      </c>
      <c r="E69" s="22">
        <f t="shared" si="4"/>
        <v>141.26653152528311</v>
      </c>
      <c r="F69" s="22">
        <f t="shared" si="5"/>
        <v>28.253306305056626</v>
      </c>
      <c r="G69" s="22">
        <f t="shared" si="6"/>
        <v>28.191478082164299</v>
      </c>
      <c r="H69" s="22">
        <f t="shared" si="7"/>
        <v>7.8332806795478049E-3</v>
      </c>
    </row>
    <row r="70" spans="1:8">
      <c r="A70">
        <f t="shared" si="0"/>
        <v>53</v>
      </c>
      <c r="B70" s="22">
        <f t="shared" si="1"/>
        <v>1</v>
      </c>
      <c r="C70" s="22">
        <f t="shared" si="2"/>
        <v>281.97660904453534</v>
      </c>
      <c r="D70">
        <f t="shared" si="3"/>
        <v>100</v>
      </c>
      <c r="E70" s="22">
        <f t="shared" si="4"/>
        <v>141.27685807400331</v>
      </c>
      <c r="F70" s="22">
        <f t="shared" si="5"/>
        <v>28.255371614800666</v>
      </c>
      <c r="G70" s="22">
        <f t="shared" si="6"/>
        <v>28.197660904453535</v>
      </c>
      <c r="H70" s="22">
        <f t="shared" si="7"/>
        <v>7.3099754122285532E-3</v>
      </c>
    </row>
    <row r="71" spans="1:8">
      <c r="A71">
        <f t="shared" si="0"/>
        <v>54</v>
      </c>
      <c r="B71" s="22">
        <f t="shared" si="1"/>
        <v>1</v>
      </c>
      <c r="C71" s="22">
        <f t="shared" ref="C71" si="8">C70+F70-G70</f>
        <v>282.03431975488246</v>
      </c>
      <c r="D71">
        <f t="shared" si="3"/>
        <v>100</v>
      </c>
      <c r="E71" s="22">
        <f t="shared" ref="E71" si="9">B71*C71^$B$9*D71^(1-$B$9)</f>
        <v>141.28649555386639</v>
      </c>
      <c r="F71" s="22">
        <f t="shared" ref="F71" si="10">$B$10*E71</f>
        <v>28.257299110773278</v>
      </c>
      <c r="G71" s="22">
        <f t="shared" ref="G71" si="11">$B$11*C71</f>
        <v>28.203431975488247</v>
      </c>
      <c r="H71" s="22">
        <f t="shared" si="7"/>
        <v>6.8216974771884153E-3</v>
      </c>
    </row>
    <row r="72" spans="1:8">
      <c r="A72">
        <f t="shared" si="0"/>
        <v>55</v>
      </c>
      <c r="B72" s="22">
        <f t="shared" si="1"/>
        <v>1</v>
      </c>
      <c r="C72" s="22">
        <f t="shared" ref="C72:C92" si="12">C71+F71-G71</f>
        <v>282.08818689016749</v>
      </c>
      <c r="D72">
        <f t="shared" si="3"/>
        <v>100</v>
      </c>
      <c r="E72" s="22">
        <f t="shared" ref="E72:E92" si="13">B72*C72^$B$9*D72^(1-$B$9)</f>
        <v>141.29548998439398</v>
      </c>
      <c r="F72" s="22">
        <f t="shared" ref="F72:F92" si="14">$B$10*E72</f>
        <v>28.259097996878797</v>
      </c>
      <c r="G72" s="22">
        <f t="shared" ref="G72:G92" si="15">$B$11*C72</f>
        <v>28.208818689016752</v>
      </c>
      <c r="H72" s="22">
        <f t="shared" si="7"/>
        <v>6.3660935833542709E-3</v>
      </c>
    </row>
    <row r="73" spans="1:8">
      <c r="A73">
        <f t="shared" si="0"/>
        <v>56</v>
      </c>
      <c r="B73" s="22">
        <f t="shared" si="1"/>
        <v>1</v>
      </c>
      <c r="C73" s="22">
        <f t="shared" si="12"/>
        <v>282.1384661980295</v>
      </c>
      <c r="D73">
        <f t="shared" si="3"/>
        <v>100</v>
      </c>
      <c r="E73" s="22">
        <f t="shared" si="13"/>
        <v>141.30388430660309</v>
      </c>
      <c r="F73" s="22">
        <f t="shared" si="14"/>
        <v>28.260776861320622</v>
      </c>
      <c r="G73" s="22">
        <f t="shared" si="15"/>
        <v>28.21384661980295</v>
      </c>
      <c r="H73" s="22">
        <f t="shared" si="7"/>
        <v>5.9409696728796035E-3</v>
      </c>
    </row>
    <row r="74" spans="1:8">
      <c r="A74">
        <f t="shared" si="0"/>
        <v>57</v>
      </c>
      <c r="B74" s="22">
        <f t="shared" si="1"/>
        <v>1</v>
      </c>
      <c r="C74" s="22">
        <f t="shared" si="12"/>
        <v>282.18539643954716</v>
      </c>
      <c r="D74">
        <f t="shared" si="3"/>
        <v>100</v>
      </c>
      <c r="E74" s="22">
        <f t="shared" si="13"/>
        <v>141.31171858960138</v>
      </c>
      <c r="F74" s="22">
        <f t="shared" si="14"/>
        <v>28.262343717920277</v>
      </c>
      <c r="G74" s="22">
        <f t="shared" si="15"/>
        <v>28.218539643954717</v>
      </c>
      <c r="H74" s="22">
        <f t="shared" si="7"/>
        <v>5.54428000103524E-3</v>
      </c>
    </row>
    <row r="75" spans="1:8">
      <c r="A75">
        <f t="shared" si="0"/>
        <v>58</v>
      </c>
      <c r="B75" s="22">
        <f t="shared" si="1"/>
        <v>1</v>
      </c>
      <c r="C75" s="22">
        <f t="shared" si="12"/>
        <v>282.22920051351269</v>
      </c>
      <c r="D75">
        <f t="shared" si="3"/>
        <v>100</v>
      </c>
      <c r="E75" s="22">
        <f t="shared" si="13"/>
        <v>141.3190302232332</v>
      </c>
      <c r="F75" s="22">
        <f t="shared" si="14"/>
        <v>28.263806044646643</v>
      </c>
      <c r="G75" s="22">
        <f t="shared" si="15"/>
        <v>28.22292005135127</v>
      </c>
      <c r="H75" s="22">
        <f t="shared" si="7"/>
        <v>5.1741169839303325E-3</v>
      </c>
    </row>
    <row r="76" spans="1:8">
      <c r="A76">
        <f t="shared" si="0"/>
        <v>59</v>
      </c>
      <c r="B76" s="22">
        <f t="shared" si="1"/>
        <v>1</v>
      </c>
      <c r="C76" s="22">
        <f t="shared" si="12"/>
        <v>282.27008650680807</v>
      </c>
      <c r="D76">
        <f t="shared" si="3"/>
        <v>100</v>
      </c>
      <c r="E76" s="22">
        <f t="shared" si="13"/>
        <v>141.32585409772923</v>
      </c>
      <c r="F76" s="22">
        <f t="shared" si="14"/>
        <v>28.265170819545848</v>
      </c>
      <c r="G76" s="22">
        <f t="shared" si="15"/>
        <v>28.227008650680808</v>
      </c>
      <c r="H76" s="22">
        <f t="shared" si="7"/>
        <v>4.8287017574644153E-3</v>
      </c>
    </row>
    <row r="77" spans="1:8">
      <c r="A77">
        <f t="shared" si="0"/>
        <v>60</v>
      </c>
      <c r="B77" s="22">
        <f t="shared" si="1"/>
        <v>1</v>
      </c>
      <c r="C77" s="22">
        <f t="shared" si="12"/>
        <v>282.3082486756731</v>
      </c>
      <c r="D77">
        <f t="shared" si="3"/>
        <v>100</v>
      </c>
      <c r="E77" s="22">
        <f t="shared" si="13"/>
        <v>141.33222277124653</v>
      </c>
      <c r="F77" s="22">
        <f t="shared" si="14"/>
        <v>28.266444554249308</v>
      </c>
      <c r="G77" s="22">
        <f t="shared" si="15"/>
        <v>28.230824867567311</v>
      </c>
      <c r="H77" s="22">
        <f t="shared" si="7"/>
        <v>4.5063753960405961E-3</v>
      </c>
    </row>
    <row r="78" spans="1:8">
      <c r="A78">
        <f t="shared" si="0"/>
        <v>61</v>
      </c>
      <c r="B78" s="22">
        <f t="shared" si="1"/>
        <v>1</v>
      </c>
      <c r="C78" s="22">
        <f t="shared" si="12"/>
        <v>282.34386836235507</v>
      </c>
      <c r="D78">
        <f t="shared" si="3"/>
        <v>100</v>
      </c>
      <c r="E78" s="22">
        <f t="shared" si="13"/>
        <v>141.33816662612207</v>
      </c>
      <c r="F78" s="22">
        <f t="shared" si="14"/>
        <v>28.267633325224416</v>
      </c>
      <c r="G78" s="22">
        <f t="shared" si="15"/>
        <v>28.234386836235508</v>
      </c>
      <c r="H78" s="22">
        <f t="shared" si="7"/>
        <v>4.2055907414351168E-3</v>
      </c>
    </row>
    <row r="79" spans="1:8">
      <c r="A79">
        <f t="shared" si="0"/>
        <v>62</v>
      </c>
      <c r="B79" s="22">
        <f t="shared" si="1"/>
        <v>1</v>
      </c>
      <c r="C79" s="22">
        <f t="shared" si="12"/>
        <v>282.377114851344</v>
      </c>
      <c r="D79">
        <f t="shared" si="3"/>
        <v>100</v>
      </c>
      <c r="E79" s="22">
        <f t="shared" si="13"/>
        <v>141.34371401460893</v>
      </c>
      <c r="F79" s="22">
        <f t="shared" si="14"/>
        <v>28.268742802921789</v>
      </c>
      <c r="G79" s="22">
        <f t="shared" si="15"/>
        <v>28.237711485134401</v>
      </c>
      <c r="H79" s="22">
        <f t="shared" si="7"/>
        <v>3.9249048005007836E-3</v>
      </c>
    </row>
    <row r="80" spans="1:8">
      <c r="A80">
        <f t="shared" si="0"/>
        <v>63</v>
      </c>
      <c r="B80" s="22">
        <f t="shared" si="1"/>
        <v>1</v>
      </c>
      <c r="C80" s="22">
        <f t="shared" si="12"/>
        <v>282.40814616913138</v>
      </c>
      <c r="D80">
        <f t="shared" si="3"/>
        <v>100</v>
      </c>
      <c r="E80" s="22">
        <f t="shared" si="13"/>
        <v>141.34889139480862</v>
      </c>
      <c r="F80" s="22">
        <f t="shared" si="14"/>
        <v>28.269778278961724</v>
      </c>
      <c r="G80" s="22">
        <f t="shared" si="15"/>
        <v>28.240814616913141</v>
      </c>
      <c r="H80" s="22">
        <f t="shared" si="7"/>
        <v>3.6629716685832037E-3</v>
      </c>
    </row>
    <row r="81" spans="1:8">
      <c r="A81">
        <f t="shared" si="0"/>
        <v>64</v>
      </c>
      <c r="B81" s="22">
        <f t="shared" si="1"/>
        <v>1</v>
      </c>
      <c r="C81" s="22">
        <f t="shared" si="12"/>
        <v>282.43710983117995</v>
      </c>
      <c r="D81">
        <f t="shared" si="3"/>
        <v>100</v>
      </c>
      <c r="E81" s="22">
        <f t="shared" si="13"/>
        <v>141.35372345746427</v>
      </c>
      <c r="F81" s="22">
        <f t="shared" si="14"/>
        <v>28.270744691492855</v>
      </c>
      <c r="G81" s="22">
        <f t="shared" si="15"/>
        <v>28.243710983117996</v>
      </c>
      <c r="H81" s="22">
        <f t="shared" si="7"/>
        <v>3.4185359417904237E-3</v>
      </c>
    </row>
    <row r="82" spans="1:8">
      <c r="A82">
        <f t="shared" si="0"/>
        <v>65</v>
      </c>
      <c r="B82" s="22">
        <f t="shared" si="1"/>
        <v>1</v>
      </c>
      <c r="C82" s="22">
        <f t="shared" si="12"/>
        <v>282.46414353955481</v>
      </c>
      <c r="D82">
        <f t="shared" si="3"/>
        <v>100</v>
      </c>
      <c r="E82" s="22">
        <f t="shared" si="13"/>
        <v>141.35823324423447</v>
      </c>
      <c r="F82" s="22">
        <f t="shared" si="14"/>
        <v>28.271646648846897</v>
      </c>
      <c r="G82" s="22">
        <f t="shared" si="15"/>
        <v>28.246414353955483</v>
      </c>
      <c r="H82" s="22">
        <f t="shared" si="7"/>
        <v>3.1904265836768531E-3</v>
      </c>
    </row>
    <row r="83" spans="1:8">
      <c r="A83">
        <f t="shared" ref="A83:A117" si="16">A82+1</f>
        <v>66</v>
      </c>
      <c r="B83" s="22">
        <f t="shared" ref="B83:B117" si="17">(1+$B$12)*B82</f>
        <v>1</v>
      </c>
      <c r="C83" s="22">
        <f t="shared" si="12"/>
        <v>282.48937583444626</v>
      </c>
      <c r="D83">
        <f t="shared" ref="D83:D117" si="18">(1+$B$13)*D82</f>
        <v>100</v>
      </c>
      <c r="E83" s="22">
        <f t="shared" si="13"/>
        <v>141.36244225802395</v>
      </c>
      <c r="F83" s="22">
        <f t="shared" si="14"/>
        <v>28.27248845160479</v>
      </c>
      <c r="G83" s="22">
        <f t="shared" si="15"/>
        <v>28.248937583444629</v>
      </c>
      <c r="H83" s="22">
        <f t="shared" ref="H83:H117" si="19">100*(E83/E82-1)</f>
        <v>2.9775512135898907E-3</v>
      </c>
    </row>
    <row r="84" spans="1:8">
      <c r="A84">
        <f t="shared" si="16"/>
        <v>67</v>
      </c>
      <c r="B84" s="22">
        <f t="shared" si="17"/>
        <v>1</v>
      </c>
      <c r="C84" s="22">
        <f t="shared" si="12"/>
        <v>282.51292670260642</v>
      </c>
      <c r="D84">
        <f t="shared" si="18"/>
        <v>100</v>
      </c>
      <c r="E84" s="22">
        <f t="shared" si="13"/>
        <v>141.3663705659084</v>
      </c>
      <c r="F84" s="22">
        <f t="shared" si="14"/>
        <v>28.273274113181682</v>
      </c>
      <c r="G84" s="22">
        <f t="shared" si="15"/>
        <v>28.251292670260643</v>
      </c>
      <c r="H84" s="22">
        <f t="shared" si="19"/>
        <v>2.7788907871917345E-3</v>
      </c>
    </row>
    <row r="85" spans="1:8">
      <c r="A85">
        <f t="shared" si="16"/>
        <v>68</v>
      </c>
      <c r="B85" s="22">
        <f t="shared" si="17"/>
        <v>1</v>
      </c>
      <c r="C85" s="22">
        <f t="shared" si="12"/>
        <v>282.53490814552748</v>
      </c>
      <c r="D85">
        <f t="shared" si="18"/>
        <v>100</v>
      </c>
      <c r="E85" s="22">
        <f t="shared" si="13"/>
        <v>141.37003689515331</v>
      </c>
      <c r="F85" s="22">
        <f t="shared" si="14"/>
        <v>28.274007379030664</v>
      </c>
      <c r="G85" s="22">
        <f t="shared" si="15"/>
        <v>28.253490814552748</v>
      </c>
      <c r="H85" s="22">
        <f t="shared" si="19"/>
        <v>2.5934946410677284E-3</v>
      </c>
    </row>
    <row r="86" spans="1:8">
      <c r="A86">
        <f t="shared" si="16"/>
        <v>69</v>
      </c>
      <c r="B86" s="22">
        <f t="shared" si="17"/>
        <v>1</v>
      </c>
      <c r="C86" s="22">
        <f t="shared" si="12"/>
        <v>282.55542471000535</v>
      </c>
      <c r="D86">
        <f t="shared" si="18"/>
        <v>100</v>
      </c>
      <c r="E86" s="22">
        <f t="shared" si="13"/>
        <v>141.37345872279366</v>
      </c>
      <c r="F86" s="22">
        <f t="shared" si="14"/>
        <v>28.274691744558734</v>
      </c>
      <c r="G86" s="22">
        <f t="shared" si="15"/>
        <v>28.255542471000538</v>
      </c>
      <c r="H86" s="22">
        <f t="shared" si="19"/>
        <v>2.4204758769963419E-3</v>
      </c>
    </row>
    <row r="87" spans="1:8">
      <c r="A87">
        <f t="shared" si="16"/>
        <v>70</v>
      </c>
      <c r="B87" s="22">
        <f t="shared" si="17"/>
        <v>1</v>
      </c>
      <c r="C87" s="22">
        <f t="shared" si="12"/>
        <v>282.57457398356354</v>
      </c>
      <c r="D87">
        <f t="shared" si="18"/>
        <v>100</v>
      </c>
      <c r="E87" s="22">
        <f t="shared" si="13"/>
        <v>141.37665235920778</v>
      </c>
      <c r="F87" s="22">
        <f t="shared" si="14"/>
        <v>28.275330471841556</v>
      </c>
      <c r="G87" s="22">
        <f t="shared" si="15"/>
        <v>28.257457398356355</v>
      </c>
      <c r="H87" s="22">
        <f t="shared" si="19"/>
        <v>2.2590070604344703E-3</v>
      </c>
    </row>
    <row r="88" spans="1:8">
      <c r="A88">
        <f t="shared" si="16"/>
        <v>71</v>
      </c>
      <c r="B88" s="22">
        <f t="shared" si="17"/>
        <v>1</v>
      </c>
      <c r="C88" s="22">
        <f t="shared" si="12"/>
        <v>282.59244705704873</v>
      </c>
      <c r="D88">
        <f t="shared" si="18"/>
        <v>100</v>
      </c>
      <c r="E88" s="22">
        <f t="shared" si="13"/>
        <v>141.3796330260906</v>
      </c>
      <c r="F88" s="22">
        <f t="shared" si="14"/>
        <v>28.275926605218121</v>
      </c>
      <c r="G88" s="22">
        <f t="shared" si="15"/>
        <v>28.259244705704873</v>
      </c>
      <c r="H88" s="22">
        <f t="shared" si="19"/>
        <v>2.1083162128121558E-3</v>
      </c>
    </row>
    <row r="89" spans="1:8">
      <c r="A89">
        <f t="shared" si="16"/>
        <v>72</v>
      </c>
      <c r="B89" s="22">
        <f t="shared" si="17"/>
        <v>1</v>
      </c>
      <c r="C89" s="22">
        <f t="shared" si="12"/>
        <v>282.60912895656196</v>
      </c>
      <c r="D89">
        <f t="shared" si="18"/>
        <v>100</v>
      </c>
      <c r="E89" s="22">
        <f t="shared" si="13"/>
        <v>141.38241492920358</v>
      </c>
      <c r="F89" s="22">
        <f t="shared" si="14"/>
        <v>28.276482985840715</v>
      </c>
      <c r="G89" s="22">
        <f t="shared" si="15"/>
        <v>28.260912895656197</v>
      </c>
      <c r="H89" s="22">
        <f t="shared" si="19"/>
        <v>1.9676830767201281E-3</v>
      </c>
    </row>
    <row r="90" spans="1:8">
      <c r="A90">
        <f t="shared" si="16"/>
        <v>73</v>
      </c>
      <c r="B90" s="22">
        <f t="shared" si="17"/>
        <v>1</v>
      </c>
      <c r="C90" s="22">
        <f t="shared" si="12"/>
        <v>282.62469904674646</v>
      </c>
      <c r="D90">
        <f t="shared" si="18"/>
        <v>100</v>
      </c>
      <c r="E90" s="22">
        <f t="shared" si="13"/>
        <v>141.38501132625254</v>
      </c>
      <c r="F90" s="22">
        <f t="shared" si="14"/>
        <v>28.277002265250509</v>
      </c>
      <c r="G90" s="22">
        <f t="shared" si="15"/>
        <v>28.262469904674646</v>
      </c>
      <c r="H90" s="22">
        <f t="shared" si="19"/>
        <v>1.8364356346944888E-3</v>
      </c>
    </row>
    <row r="91" spans="1:8">
      <c r="A91">
        <f t="shared" si="16"/>
        <v>74</v>
      </c>
      <c r="B91" s="22">
        <f t="shared" si="17"/>
        <v>1</v>
      </c>
      <c r="C91" s="22">
        <f t="shared" si="12"/>
        <v>282.63923140732231</v>
      </c>
      <c r="D91">
        <f t="shared" si="18"/>
        <v>100</v>
      </c>
      <c r="E91" s="22">
        <f t="shared" si="13"/>
        <v>141.38743459022086</v>
      </c>
      <c r="F91" s="22">
        <f t="shared" si="14"/>
        <v>28.277486918044175</v>
      </c>
      <c r="G91" s="22">
        <f t="shared" si="15"/>
        <v>28.263923140732231</v>
      </c>
      <c r="H91" s="22">
        <f t="shared" si="19"/>
        <v>1.7139468643678768E-3</v>
      </c>
    </row>
    <row r="92" spans="1:8">
      <c r="A92">
        <f t="shared" si="16"/>
        <v>75</v>
      </c>
      <c r="B92" s="22">
        <f t="shared" si="17"/>
        <v>1</v>
      </c>
      <c r="C92" s="22">
        <f t="shared" si="12"/>
        <v>282.65279518463427</v>
      </c>
      <c r="D92">
        <f t="shared" si="18"/>
        <v>100</v>
      </c>
      <c r="E92" s="22">
        <f t="shared" si="13"/>
        <v>141.38969626846392</v>
      </c>
      <c r="F92" s="22">
        <f t="shared" si="14"/>
        <v>28.277939253692786</v>
      </c>
      <c r="G92" s="22">
        <f t="shared" si="15"/>
        <v>28.26527951846343</v>
      </c>
      <c r="H92" s="22">
        <f t="shared" si="19"/>
        <v>1.5996317138222693E-3</v>
      </c>
    </row>
    <row r="93" spans="1:8">
      <c r="A93">
        <f t="shared" si="16"/>
        <v>76</v>
      </c>
      <c r="B93" s="22">
        <f t="shared" si="17"/>
        <v>1</v>
      </c>
      <c r="C93" s="22">
        <f t="shared" ref="C93:C117" si="20">C92+F92-G92</f>
        <v>282.66545491986363</v>
      </c>
      <c r="D93">
        <f t="shared" si="18"/>
        <v>100</v>
      </c>
      <c r="E93" s="22">
        <f t="shared" ref="E93:E117" si="21">B93*C93^$B$9*D93^(1-$B$9)</f>
        <v>141.39180713784927</v>
      </c>
      <c r="F93" s="22">
        <f t="shared" ref="F93:F117" si="22">$B$10*E93</f>
        <v>28.278361427569855</v>
      </c>
      <c r="G93" s="22">
        <f t="shared" ref="G93:G117" si="23">$B$11*C93</f>
        <v>28.266545491986363</v>
      </c>
      <c r="H93" s="22">
        <f t="shared" si="19"/>
        <v>1.4929442816891125E-3</v>
      </c>
    </row>
    <row r="94" spans="1:8">
      <c r="A94">
        <f t="shared" si="16"/>
        <v>77</v>
      </c>
      <c r="B94" s="22">
        <f t="shared" si="17"/>
        <v>1</v>
      </c>
      <c r="C94" s="22">
        <f t="shared" si="20"/>
        <v>282.67727085544709</v>
      </c>
      <c r="D94">
        <f t="shared" si="18"/>
        <v>100</v>
      </c>
      <c r="E94" s="22">
        <f t="shared" si="21"/>
        <v>141.39377725620832</v>
      </c>
      <c r="F94" s="22">
        <f t="shared" si="22"/>
        <v>28.278755451241665</v>
      </c>
      <c r="G94" s="22">
        <f t="shared" si="23"/>
        <v>28.26772708554471</v>
      </c>
      <c r="H94" s="22">
        <f t="shared" si="19"/>
        <v>1.3933751883854484E-3</v>
      </c>
    </row>
    <row r="95" spans="1:8">
      <c r="A95">
        <f t="shared" si="16"/>
        <v>78</v>
      </c>
      <c r="B95" s="22">
        <f t="shared" si="17"/>
        <v>1</v>
      </c>
      <c r="C95" s="22">
        <f t="shared" si="20"/>
        <v>282.68829922114401</v>
      </c>
      <c r="D95">
        <f t="shared" si="18"/>
        <v>100</v>
      </c>
      <c r="E95" s="22">
        <f t="shared" si="21"/>
        <v>141.39561601034637</v>
      </c>
      <c r="F95" s="22">
        <f t="shared" si="22"/>
        <v>28.279123202069275</v>
      </c>
      <c r="G95" s="22">
        <f t="shared" si="23"/>
        <v>28.268829922114403</v>
      </c>
      <c r="H95" s="22">
        <f t="shared" si="19"/>
        <v>1.3004491242307736E-3</v>
      </c>
    </row>
    <row r="96" spans="1:8">
      <c r="A96">
        <f t="shared" si="16"/>
        <v>79</v>
      </c>
      <c r="B96" s="22">
        <f t="shared" si="17"/>
        <v>1</v>
      </c>
      <c r="C96" s="22">
        <f t="shared" si="20"/>
        <v>282.69859250109891</v>
      </c>
      <c r="D96">
        <f t="shared" si="18"/>
        <v>100</v>
      </c>
      <c r="E96" s="22">
        <f t="shared" si="21"/>
        <v>141.39733216084304</v>
      </c>
      <c r="F96" s="22">
        <f t="shared" si="22"/>
        <v>28.279466432168608</v>
      </c>
      <c r="G96" s="22">
        <f t="shared" si="23"/>
        <v>28.269859250109892</v>
      </c>
      <c r="H96" s="22">
        <f t="shared" si="19"/>
        <v>1.2137225644526239E-3</v>
      </c>
    </row>
    <row r="97" spans="1:8">
      <c r="A97">
        <f t="shared" si="16"/>
        <v>80</v>
      </c>
      <c r="B97" s="22">
        <f t="shared" si="17"/>
        <v>1</v>
      </c>
      <c r="C97" s="22">
        <f t="shared" si="20"/>
        <v>282.7081996831576</v>
      </c>
      <c r="D97">
        <f t="shared" si="18"/>
        <v>100</v>
      </c>
      <c r="E97" s="22">
        <f t="shared" si="21"/>
        <v>141.39893388385687</v>
      </c>
      <c r="F97" s="22">
        <f t="shared" si="22"/>
        <v>28.279786776771374</v>
      </c>
      <c r="G97" s="22">
        <f t="shared" si="23"/>
        <v>28.270819968315763</v>
      </c>
      <c r="H97" s="22">
        <f t="shared" si="19"/>
        <v>1.1327816369366417E-3</v>
      </c>
    </row>
    <row r="98" spans="1:8">
      <c r="A98">
        <f t="shared" si="16"/>
        <v>81</v>
      </c>
      <c r="B98" s="22">
        <f t="shared" si="17"/>
        <v>1</v>
      </c>
      <c r="C98" s="22">
        <f t="shared" si="20"/>
        <v>282.71716649161317</v>
      </c>
      <c r="D98">
        <f t="shared" si="18"/>
        <v>100</v>
      </c>
      <c r="E98" s="22">
        <f t="shared" si="21"/>
        <v>141.40042881013628</v>
      </c>
      <c r="F98" s="22">
        <f t="shared" si="22"/>
        <v>28.280085762027255</v>
      </c>
      <c r="G98" s="22">
        <f t="shared" si="23"/>
        <v>28.27171664916132</v>
      </c>
      <c r="H98" s="22">
        <f t="shared" si="19"/>
        <v>1.0572401349495664E-3</v>
      </c>
    </row>
    <row r="99" spans="1:8">
      <c r="A99">
        <f t="shared" si="16"/>
        <v>82</v>
      </c>
      <c r="B99" s="22">
        <f t="shared" si="17"/>
        <v>1</v>
      </c>
      <c r="C99" s="22">
        <f t="shared" si="20"/>
        <v>282.72553560447915</v>
      </c>
      <c r="D99">
        <f t="shared" si="18"/>
        <v>100</v>
      </c>
      <c r="E99" s="22">
        <f t="shared" si="21"/>
        <v>141.4018240614231</v>
      </c>
      <c r="F99" s="22">
        <f t="shared" si="22"/>
        <v>28.280364812284621</v>
      </c>
      <c r="G99" s="22">
        <f t="shared" si="23"/>
        <v>28.272553560447918</v>
      </c>
      <c r="H99" s="22">
        <f t="shared" si="19"/>
        <v>9.8673766306678345E-4</v>
      </c>
    </row>
    <row r="100" spans="1:8">
      <c r="A100">
        <f t="shared" si="16"/>
        <v>83</v>
      </c>
      <c r="B100" s="22">
        <f t="shared" si="17"/>
        <v>1</v>
      </c>
      <c r="C100" s="22">
        <f t="shared" si="20"/>
        <v>282.73334685631585</v>
      </c>
      <c r="D100">
        <f t="shared" si="18"/>
        <v>100</v>
      </c>
      <c r="E100" s="22">
        <f t="shared" si="21"/>
        <v>141.40312628442371</v>
      </c>
      <c r="F100" s="22">
        <f t="shared" si="22"/>
        <v>28.280625256884743</v>
      </c>
      <c r="G100" s="22">
        <f t="shared" si="23"/>
        <v>28.273334685631585</v>
      </c>
      <c r="H100" s="22">
        <f t="shared" si="19"/>
        <v>9.2093790815539478E-4</v>
      </c>
    </row>
    <row r="101" spans="1:8">
      <c r="A101">
        <f t="shared" si="16"/>
        <v>84</v>
      </c>
      <c r="B101" s="22">
        <f t="shared" si="17"/>
        <v>1</v>
      </c>
      <c r="C101" s="22">
        <f t="shared" si="20"/>
        <v>282.74063742756897</v>
      </c>
      <c r="D101">
        <f t="shared" si="18"/>
        <v>100</v>
      </c>
      <c r="E101" s="22">
        <f t="shared" si="21"/>
        <v>141.40434168251073</v>
      </c>
      <c r="F101" s="22">
        <f t="shared" si="22"/>
        <v>28.280868336502149</v>
      </c>
      <c r="G101" s="22">
        <f t="shared" si="23"/>
        <v>28.274063742756898</v>
      </c>
      <c r="H101" s="22">
        <f t="shared" si="19"/>
        <v>8.5952702670866188E-4</v>
      </c>
    </row>
    <row r="102" spans="1:8">
      <c r="A102">
        <f t="shared" si="16"/>
        <v>85</v>
      </c>
      <c r="B102" s="22">
        <f t="shared" si="17"/>
        <v>1</v>
      </c>
      <c r="C102" s="22">
        <f t="shared" si="20"/>
        <v>282.74744202131421</v>
      </c>
      <c r="D102">
        <f t="shared" si="18"/>
        <v>100</v>
      </c>
      <c r="E102" s="22">
        <f t="shared" si="21"/>
        <v>141.40547604530681</v>
      </c>
      <c r="F102" s="22">
        <f t="shared" si="22"/>
        <v>28.281095209061363</v>
      </c>
      <c r="G102" s="22">
        <f t="shared" si="23"/>
        <v>28.274744202131423</v>
      </c>
      <c r="H102" s="22">
        <f t="shared" si="19"/>
        <v>8.0221214042719424E-4</v>
      </c>
    </row>
    <row r="103" spans="1:8">
      <c r="A103">
        <f t="shared" si="16"/>
        <v>86</v>
      </c>
      <c r="B103" s="22">
        <f t="shared" si="17"/>
        <v>1</v>
      </c>
      <c r="C103" s="22">
        <f t="shared" si="20"/>
        <v>282.75379302824416</v>
      </c>
      <c r="D103">
        <f t="shared" si="18"/>
        <v>100</v>
      </c>
      <c r="E103" s="22">
        <f t="shared" si="21"/>
        <v>141.40653477629292</v>
      </c>
      <c r="F103" s="22">
        <f t="shared" si="22"/>
        <v>28.281306955258586</v>
      </c>
      <c r="G103" s="22">
        <f t="shared" si="23"/>
        <v>28.275379302824419</v>
      </c>
      <c r="H103" s="22">
        <f t="shared" si="19"/>
        <v>7.4871993342995324E-4</v>
      </c>
    </row>
    <row r="104" spans="1:8">
      <c r="A104">
        <f t="shared" si="16"/>
        <v>87</v>
      </c>
      <c r="B104" s="22">
        <f t="shared" si="17"/>
        <v>1</v>
      </c>
      <c r="C104" s="22">
        <f t="shared" si="20"/>
        <v>282.7597206806783</v>
      </c>
      <c r="D104">
        <f t="shared" si="18"/>
        <v>100</v>
      </c>
      <c r="E104" s="22">
        <f t="shared" si="21"/>
        <v>141.40752291857237</v>
      </c>
      <c r="F104" s="22">
        <f t="shared" si="22"/>
        <v>28.281504583714476</v>
      </c>
      <c r="G104" s="22">
        <f t="shared" si="23"/>
        <v>28.27597206806783</v>
      </c>
      <c r="H104" s="22">
        <f t="shared" si="19"/>
        <v>6.9879534281280797E-4</v>
      </c>
    </row>
    <row r="105" spans="1:8">
      <c r="A105">
        <f t="shared" si="16"/>
        <v>88</v>
      </c>
      <c r="B105" s="22">
        <f t="shared" si="17"/>
        <v>1</v>
      </c>
      <c r="C105" s="22">
        <f t="shared" si="20"/>
        <v>282.76525319632492</v>
      </c>
      <c r="D105">
        <f t="shared" si="18"/>
        <v>100</v>
      </c>
      <c r="E105" s="22">
        <f t="shared" si="21"/>
        <v>141.40844517891512</v>
      </c>
      <c r="F105" s="22">
        <f t="shared" si="22"/>
        <v>28.281689035783025</v>
      </c>
      <c r="G105" s="22">
        <f t="shared" si="23"/>
        <v>28.276525319632494</v>
      </c>
      <c r="H105" s="22">
        <f t="shared" si="19"/>
        <v>6.5220033822477319E-4</v>
      </c>
    </row>
    <row r="106" spans="1:8">
      <c r="A106">
        <f t="shared" si="16"/>
        <v>89</v>
      </c>
      <c r="B106" s="22">
        <f t="shared" si="17"/>
        <v>1</v>
      </c>
      <c r="C106" s="22">
        <f t="shared" si="20"/>
        <v>282.77041691247547</v>
      </c>
      <c r="D106">
        <f t="shared" si="18"/>
        <v>100</v>
      </c>
      <c r="E106" s="22">
        <f t="shared" si="21"/>
        <v>141.40930595019586</v>
      </c>
      <c r="F106" s="22">
        <f t="shared" si="22"/>
        <v>28.281861190039173</v>
      </c>
      <c r="G106" s="22">
        <f t="shared" si="23"/>
        <v>28.277041691247547</v>
      </c>
      <c r="H106" s="22">
        <f t="shared" si="19"/>
        <v>6.0871278206864332E-4</v>
      </c>
    </row>
    <row r="107" spans="1:8">
      <c r="A107">
        <f t="shared" si="16"/>
        <v>90</v>
      </c>
      <c r="B107" s="22">
        <f t="shared" si="17"/>
        <v>1</v>
      </c>
      <c r="C107" s="22">
        <f t="shared" si="20"/>
        <v>282.77523641126709</v>
      </c>
      <c r="D107">
        <f t="shared" si="18"/>
        <v>100</v>
      </c>
      <c r="E107" s="22">
        <f t="shared" si="21"/>
        <v>141.410109332335</v>
      </c>
      <c r="F107" s="22">
        <f t="shared" si="22"/>
        <v>28.282021866467002</v>
      </c>
      <c r="G107" s="22">
        <f t="shared" si="23"/>
        <v>28.277523641126709</v>
      </c>
      <c r="H107" s="22">
        <f t="shared" si="19"/>
        <v>5.6812536752826048E-4</v>
      </c>
    </row>
    <row r="108" spans="1:8">
      <c r="A108">
        <f t="shared" si="16"/>
        <v>91</v>
      </c>
      <c r="B108" s="22">
        <f t="shared" si="17"/>
        <v>1</v>
      </c>
      <c r="C108" s="22">
        <f t="shared" si="20"/>
        <v>282.77973463660737</v>
      </c>
      <c r="D108">
        <f t="shared" si="18"/>
        <v>100</v>
      </c>
      <c r="E108" s="22">
        <f t="shared" si="21"/>
        <v>141.41085915184112</v>
      </c>
      <c r="F108" s="22">
        <f t="shared" si="22"/>
        <v>28.282171830368227</v>
      </c>
      <c r="G108" s="22">
        <f t="shared" si="23"/>
        <v>28.277973463660739</v>
      </c>
      <c r="H108" s="22">
        <f t="shared" si="19"/>
        <v>5.3024462653983306E-4</v>
      </c>
    </row>
    <row r="109" spans="1:8">
      <c r="A109">
        <f t="shared" si="16"/>
        <v>92</v>
      </c>
      <c r="B109" s="22">
        <f t="shared" si="17"/>
        <v>1</v>
      </c>
      <c r="C109" s="22">
        <f t="shared" si="20"/>
        <v>282.78393300331487</v>
      </c>
      <c r="D109">
        <f t="shared" si="18"/>
        <v>100</v>
      </c>
      <c r="E109" s="22">
        <f t="shared" si="21"/>
        <v>141.41155898004928</v>
      </c>
      <c r="F109" s="22">
        <f t="shared" si="22"/>
        <v>28.282311796009857</v>
      </c>
      <c r="G109" s="22">
        <f t="shared" si="23"/>
        <v>28.278393300331487</v>
      </c>
      <c r="H109" s="22">
        <f t="shared" si="19"/>
        <v>4.9489000515379189E-4</v>
      </c>
    </row>
    <row r="110" spans="1:8">
      <c r="A110">
        <f t="shared" si="16"/>
        <v>93</v>
      </c>
      <c r="B110" s="22">
        <f t="shared" si="17"/>
        <v>1</v>
      </c>
      <c r="C110" s="22">
        <f t="shared" si="20"/>
        <v>282.78785149899329</v>
      </c>
      <c r="D110">
        <f t="shared" si="18"/>
        <v>100</v>
      </c>
      <c r="E110" s="22">
        <f t="shared" si="21"/>
        <v>141.41221215014215</v>
      </c>
      <c r="F110" s="22">
        <f t="shared" si="22"/>
        <v>28.282442430028432</v>
      </c>
      <c r="G110" s="22">
        <f t="shared" si="23"/>
        <v>28.278785149899331</v>
      </c>
      <c r="H110" s="22">
        <f t="shared" si="19"/>
        <v>4.6189300053622873E-4</v>
      </c>
    </row>
    <row r="111" spans="1:8">
      <c r="A111">
        <f t="shared" si="16"/>
        <v>94</v>
      </c>
      <c r="B111" s="22">
        <f t="shared" si="17"/>
        <v>1</v>
      </c>
      <c r="C111" s="22">
        <f t="shared" si="20"/>
        <v>282.79150877912241</v>
      </c>
      <c r="D111">
        <f t="shared" si="18"/>
        <v>100</v>
      </c>
      <c r="E111" s="22">
        <f t="shared" si="21"/>
        <v>141.41282177303458</v>
      </c>
      <c r="F111" s="22">
        <f t="shared" si="22"/>
        <v>28.282564354606919</v>
      </c>
      <c r="G111" s="22">
        <f t="shared" si="23"/>
        <v>28.279150877912244</v>
      </c>
      <c r="H111" s="22">
        <f t="shared" si="19"/>
        <v>4.3109635523563838E-4</v>
      </c>
    </row>
    <row r="112" spans="1:8">
      <c r="A112">
        <f t="shared" si="16"/>
        <v>95</v>
      </c>
      <c r="B112" s="22">
        <f t="shared" si="17"/>
        <v>1</v>
      </c>
      <c r="C112" s="22">
        <f t="shared" si="20"/>
        <v>282.79492225581708</v>
      </c>
      <c r="D112">
        <f t="shared" si="18"/>
        <v>100</v>
      </c>
      <c r="E112" s="22">
        <f t="shared" si="21"/>
        <v>141.41339075219921</v>
      </c>
      <c r="F112" s="22">
        <f t="shared" si="22"/>
        <v>28.282678150439843</v>
      </c>
      <c r="G112" s="22">
        <f t="shared" si="23"/>
        <v>28.279492225581709</v>
      </c>
      <c r="H112" s="22">
        <f t="shared" si="19"/>
        <v>4.0235330678317638E-4</v>
      </c>
    </row>
    <row r="113" spans="1:8">
      <c r="A113">
        <f t="shared" si="16"/>
        <v>96</v>
      </c>
      <c r="B113" s="22">
        <f t="shared" si="17"/>
        <v>1</v>
      </c>
      <c r="C113" s="22">
        <f t="shared" si="20"/>
        <v>282.79810818067523</v>
      </c>
      <c r="D113">
        <f t="shared" si="18"/>
        <v>100</v>
      </c>
      <c r="E113" s="22">
        <f t="shared" si="21"/>
        <v>141.41392179750162</v>
      </c>
      <c r="F113" s="22">
        <f t="shared" si="22"/>
        <v>28.282784359500326</v>
      </c>
      <c r="G113" s="22">
        <f t="shared" si="23"/>
        <v>28.279810818067524</v>
      </c>
      <c r="H113" s="22">
        <f t="shared" si="19"/>
        <v>3.7552688580966276E-4</v>
      </c>
    </row>
    <row r="114" spans="1:8">
      <c r="A114">
        <f t="shared" si="16"/>
        <v>97</v>
      </c>
      <c r="B114" s="22">
        <f t="shared" si="17"/>
        <v>1</v>
      </c>
      <c r="C114" s="22">
        <f t="shared" si="20"/>
        <v>282.80108172210805</v>
      </c>
      <c r="D114">
        <f t="shared" si="18"/>
        <v>100</v>
      </c>
      <c r="E114" s="22">
        <f t="shared" si="21"/>
        <v>141.41441743811311</v>
      </c>
      <c r="F114" s="22">
        <f t="shared" si="22"/>
        <v>28.282883487622623</v>
      </c>
      <c r="G114" s="22">
        <f t="shared" si="23"/>
        <v>28.280108172210806</v>
      </c>
      <c r="H114" s="22">
        <f t="shared" si="19"/>
        <v>3.5048926243508305E-4</v>
      </c>
    </row>
    <row r="115" spans="1:8">
      <c r="A115">
        <f t="shared" si="16"/>
        <v>98</v>
      </c>
      <c r="B115" s="22">
        <f t="shared" si="17"/>
        <v>1</v>
      </c>
      <c r="C115" s="22">
        <f t="shared" si="20"/>
        <v>282.80385703751983</v>
      </c>
      <c r="D115">
        <f t="shared" si="18"/>
        <v>100</v>
      </c>
      <c r="E115" s="22">
        <f t="shared" si="21"/>
        <v>141.41488003456183</v>
      </c>
      <c r="F115" s="22">
        <f t="shared" si="22"/>
        <v>28.282976006912367</v>
      </c>
      <c r="G115" s="22">
        <f t="shared" si="23"/>
        <v>28.280385703751985</v>
      </c>
      <c r="H115" s="22">
        <f t="shared" si="19"/>
        <v>3.2712113595678716E-4</v>
      </c>
    </row>
    <row r="116" spans="1:8">
      <c r="A116">
        <f t="shared" si="16"/>
        <v>99</v>
      </c>
      <c r="B116" s="22">
        <f t="shared" si="17"/>
        <v>1</v>
      </c>
      <c r="C116" s="22">
        <f t="shared" si="20"/>
        <v>282.80644734068022</v>
      </c>
      <c r="D116">
        <f t="shared" si="18"/>
        <v>100</v>
      </c>
      <c r="E116" s="22">
        <f t="shared" si="21"/>
        <v>141.41531178997957</v>
      </c>
      <c r="F116" s="22">
        <f t="shared" si="22"/>
        <v>28.283062357995917</v>
      </c>
      <c r="G116" s="22">
        <f t="shared" si="23"/>
        <v>28.280644734068023</v>
      </c>
      <c r="H116" s="22">
        <f t="shared" si="19"/>
        <v>3.0531116501641975E-4</v>
      </c>
    </row>
    <row r="117" spans="1:8">
      <c r="A117">
        <f t="shared" si="16"/>
        <v>100</v>
      </c>
      <c r="B117" s="22">
        <f t="shared" si="17"/>
        <v>1</v>
      </c>
      <c r="C117" s="22">
        <f t="shared" si="20"/>
        <v>282.80886496460812</v>
      </c>
      <c r="D117">
        <f t="shared" si="18"/>
        <v>100</v>
      </c>
      <c r="E117" s="22">
        <f t="shared" si="21"/>
        <v>141.41571476059849</v>
      </c>
      <c r="F117" s="22">
        <f t="shared" si="22"/>
        <v>28.2831429521197</v>
      </c>
      <c r="G117" s="22">
        <f t="shared" si="23"/>
        <v>28.280886496460813</v>
      </c>
      <c r="H117" s="22">
        <f t="shared" si="19"/>
        <v>2.8495543644702082E-4</v>
      </c>
    </row>
    <row r="119" spans="1:8">
      <c r="A119" t="s">
        <v>50</v>
      </c>
      <c r="C119" s="22">
        <f>2^(3/2)*100</f>
        <v>282.84271247461896</v>
      </c>
    </row>
    <row r="120" spans="1:8">
      <c r="A120" s="25" t="s">
        <v>51</v>
      </c>
      <c r="C120">
        <f>0.8*C119</f>
        <v>226.27416997969519</v>
      </c>
    </row>
    <row r="121" spans="1:8">
      <c r="A121" s="25" t="s">
        <v>52</v>
      </c>
      <c r="C121">
        <f>0.9*C119</f>
        <v>254.55844122715706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NYU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Problem Set calculations</dc:title>
  <dc:subject>Global Economy course</dc:subject>
  <dc:creator>Dave Backus @ NYU</dc:creator>
  <cp:lastModifiedBy>Windows User</cp:lastModifiedBy>
  <dcterms:created xsi:type="dcterms:W3CDTF">2012-02-05T20:37:29Z</dcterms:created>
  <dcterms:modified xsi:type="dcterms:W3CDTF">2013-03-30T20:12:46Z</dcterms:modified>
</cp:coreProperties>
</file>