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995"/>
  </bookViews>
  <sheets>
    <sheet name="Question 1" sheetId="3" r:id="rId1"/>
    <sheet name="Question 2" sheetId="1" r:id="rId2"/>
    <sheet name="Question 3" sheetId="2" r:id="rId3"/>
  </sheets>
  <calcPr calcId="125725"/>
</workbook>
</file>

<file path=xl/calcChain.xml><?xml version="1.0" encoding="utf-8"?>
<calcChain xmlns="http://schemas.openxmlformats.org/spreadsheetml/2006/main">
  <c r="T18" i="2"/>
  <c r="T14"/>
  <c r="Q265"/>
  <c r="P265"/>
  <c r="O265"/>
  <c r="Q264"/>
  <c r="P264"/>
  <c r="O264"/>
  <c r="Q263"/>
  <c r="P263"/>
  <c r="O263"/>
  <c r="Q262"/>
  <c r="P262"/>
  <c r="O262"/>
  <c r="Q261"/>
  <c r="P261"/>
  <c r="O261"/>
  <c r="Q260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L20"/>
  <c r="K20"/>
  <c r="K19"/>
  <c r="K15"/>
  <c r="L15"/>
  <c r="M15"/>
  <c r="M14"/>
  <c r="L14"/>
  <c r="K14"/>
  <c r="H265"/>
  <c r="G265"/>
  <c r="F265"/>
  <c r="H264"/>
  <c r="G264"/>
  <c r="F264"/>
  <c r="H263"/>
  <c r="G263"/>
  <c r="F263"/>
  <c r="H262"/>
  <c r="G262"/>
  <c r="F262"/>
  <c r="H261"/>
  <c r="G261"/>
  <c r="F261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B6" i="3"/>
  <c r="B4"/>
  <c r="B3"/>
  <c r="J4" i="1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B8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6"/>
  <c r="D5"/>
  <c r="B7"/>
  <c r="B6"/>
  <c r="B5"/>
  <c r="T15" i="2" l="1"/>
</calcChain>
</file>

<file path=xl/sharedStrings.xml><?xml version="1.0" encoding="utf-8"?>
<sst xmlns="http://schemas.openxmlformats.org/spreadsheetml/2006/main" count="44" uniqueCount="31">
  <si>
    <t>Question 2</t>
  </si>
  <si>
    <t>K</t>
  </si>
  <si>
    <t>Revenue</t>
  </si>
  <si>
    <t xml:space="preserve">p = </t>
  </si>
  <si>
    <t xml:space="preserve">w = </t>
  </si>
  <si>
    <t xml:space="preserve">r = </t>
  </si>
  <si>
    <t xml:space="preserve">L = </t>
  </si>
  <si>
    <t xml:space="preserve">alpha = </t>
  </si>
  <si>
    <t>Cost</t>
  </si>
  <si>
    <t>Profit</t>
  </si>
  <si>
    <t>Calculus solution</t>
  </si>
  <si>
    <t xml:space="preserve">Parameters </t>
  </si>
  <si>
    <t xml:space="preserve">K = </t>
  </si>
  <si>
    <t>GDPC96</t>
  </si>
  <si>
    <t>GPDIC96</t>
  </si>
  <si>
    <t>PCECC96</t>
  </si>
  <si>
    <t>GDP</t>
  </si>
  <si>
    <t>INV</t>
  </si>
  <si>
    <t>Mean</t>
  </si>
  <si>
    <t>Std dev</t>
  </si>
  <si>
    <t>Correlations</t>
  </si>
  <si>
    <t>Question 1</t>
  </si>
  <si>
    <t xml:space="preserve">(a) </t>
  </si>
  <si>
    <t xml:space="preserve">(b) </t>
  </si>
  <si>
    <t xml:space="preserve">(d) </t>
  </si>
  <si>
    <t xml:space="preserve">(c) </t>
  </si>
  <si>
    <t>observation_date</t>
  </si>
  <si>
    <t>Discretely-compunded growth rates (%)</t>
  </si>
  <si>
    <t>Continuously-compounded growth rates (%)</t>
  </si>
  <si>
    <t>Correlation of the two GDP growth rates</t>
  </si>
  <si>
    <t>CON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</si>
</sst>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\-mm\-dd"/>
    <numFmt numFmtId="166" formatCode="0.00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6"/>
    </sheetView>
  </sheetViews>
  <sheetFormatPr defaultRowHeight="15"/>
  <sheetData>
    <row r="1" spans="1:2">
      <c r="A1" s="1" t="s">
        <v>21</v>
      </c>
    </row>
    <row r="3" spans="1:2">
      <c r="A3" t="s">
        <v>22</v>
      </c>
      <c r="B3">
        <f>100^(1/3)*50^(2/3)</f>
        <v>62.996052494743658</v>
      </c>
    </row>
    <row r="4" spans="1:2">
      <c r="A4" t="s">
        <v>23</v>
      </c>
      <c r="B4">
        <f>LN(B3)</f>
        <v>4.1430720656147946</v>
      </c>
    </row>
    <row r="5" spans="1:2">
      <c r="A5" t="s">
        <v>25</v>
      </c>
    </row>
    <row r="6" spans="1:2">
      <c r="A6" t="s">
        <v>24</v>
      </c>
      <c r="B6">
        <f>(1/3)*LN(100)+(2/3)*LN(50)</f>
        <v>4.1430720656147946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E4" sqref="E4"/>
    </sheetView>
  </sheetViews>
  <sheetFormatPr defaultRowHeight="15"/>
  <sheetData>
    <row r="1" spans="1:10">
      <c r="A1" s="1" t="s">
        <v>0</v>
      </c>
    </row>
    <row r="2" spans="1:10">
      <c r="A2" s="1"/>
    </row>
    <row r="3" spans="1:10" s="1" customFormat="1">
      <c r="A3" s="1" t="s">
        <v>11</v>
      </c>
      <c r="D3" s="1" t="s">
        <v>1</v>
      </c>
      <c r="E3" s="1" t="s">
        <v>2</v>
      </c>
      <c r="F3" s="1" t="s">
        <v>8</v>
      </c>
      <c r="G3" s="1" t="s">
        <v>9</v>
      </c>
      <c r="I3" s="1" t="s">
        <v>10</v>
      </c>
    </row>
    <row r="4" spans="1:10">
      <c r="A4" s="2" t="s">
        <v>3</v>
      </c>
      <c r="B4" s="3">
        <v>1</v>
      </c>
      <c r="D4">
        <v>1</v>
      </c>
      <c r="E4">
        <f t="shared" ref="E4:E35" si="0">$B$4*D4^$B$8*$B$7^(1-$B$8)</f>
        <v>9.0000000000000018</v>
      </c>
      <c r="F4">
        <f t="shared" ref="F4:F35" si="1">$B$6*D4 +$B$5*$B$7</f>
        <v>13.6875</v>
      </c>
      <c r="G4">
        <f>E4-F4</f>
        <v>-4.6874999999999982</v>
      </c>
      <c r="I4" t="s">
        <v>12</v>
      </c>
      <c r="J4">
        <f>$B$7*($B$8*$B$4/$B$6)^(1/(1-$B$8))</f>
        <v>63.999999999999986</v>
      </c>
    </row>
    <row r="5" spans="1:10">
      <c r="A5" s="2" t="s">
        <v>4</v>
      </c>
      <c r="B5" s="3">
        <f>1/2</f>
        <v>0.5</v>
      </c>
      <c r="D5">
        <f>D4+1</f>
        <v>2</v>
      </c>
      <c r="E5">
        <f t="shared" si="0"/>
        <v>11.339289449053862</v>
      </c>
      <c r="F5">
        <f t="shared" si="1"/>
        <v>13.875</v>
      </c>
      <c r="G5">
        <f t="shared" ref="G5:G68" si="2">E5-F5</f>
        <v>-2.5357105509461384</v>
      </c>
    </row>
    <row r="6" spans="1:10">
      <c r="A6" t="s">
        <v>5</v>
      </c>
      <c r="B6" s="3">
        <f>3/16</f>
        <v>0.1875</v>
      </c>
      <c r="D6">
        <f t="shared" ref="D6:D69" si="3">D5+1</f>
        <v>3</v>
      </c>
      <c r="E6">
        <f t="shared" si="0"/>
        <v>12.980246132766677</v>
      </c>
      <c r="F6">
        <f t="shared" si="1"/>
        <v>14.0625</v>
      </c>
      <c r="G6">
        <f t="shared" si="2"/>
        <v>-1.0822538672333231</v>
      </c>
    </row>
    <row r="7" spans="1:10">
      <c r="A7" t="s">
        <v>6</v>
      </c>
      <c r="B7" s="3">
        <f>27</f>
        <v>27</v>
      </c>
      <c r="D7">
        <f t="shared" si="3"/>
        <v>4</v>
      </c>
      <c r="E7">
        <f t="shared" si="0"/>
        <v>14.286609467713797</v>
      </c>
      <c r="F7">
        <f t="shared" si="1"/>
        <v>14.25</v>
      </c>
      <c r="G7">
        <f t="shared" si="2"/>
        <v>3.6609467713796917E-2</v>
      </c>
    </row>
    <row r="8" spans="1:10">
      <c r="A8" t="s">
        <v>7</v>
      </c>
      <c r="B8" s="3">
        <f>1/3</f>
        <v>0.33333333333333331</v>
      </c>
      <c r="D8">
        <f t="shared" si="3"/>
        <v>5</v>
      </c>
      <c r="E8">
        <f t="shared" si="0"/>
        <v>15.389783520090274</v>
      </c>
      <c r="F8">
        <f t="shared" si="1"/>
        <v>14.4375</v>
      </c>
      <c r="G8">
        <f t="shared" si="2"/>
        <v>0.95228352009027439</v>
      </c>
    </row>
    <row r="9" spans="1:10">
      <c r="D9">
        <f t="shared" si="3"/>
        <v>6</v>
      </c>
      <c r="E9">
        <f t="shared" si="0"/>
        <v>16.354085335489259</v>
      </c>
      <c r="F9">
        <f t="shared" si="1"/>
        <v>14.625</v>
      </c>
      <c r="G9">
        <f t="shared" si="2"/>
        <v>1.729085335489259</v>
      </c>
    </row>
    <row r="10" spans="1:10">
      <c r="D10">
        <f t="shared" si="3"/>
        <v>7</v>
      </c>
      <c r="E10">
        <f t="shared" si="0"/>
        <v>17.216380644951503</v>
      </c>
      <c r="F10">
        <f t="shared" si="1"/>
        <v>14.8125</v>
      </c>
      <c r="G10">
        <f t="shared" si="2"/>
        <v>2.4038806449515029</v>
      </c>
    </row>
    <row r="11" spans="1:10">
      <c r="D11">
        <f t="shared" si="3"/>
        <v>8</v>
      </c>
      <c r="E11">
        <f t="shared" si="0"/>
        <v>18</v>
      </c>
      <c r="F11">
        <f t="shared" si="1"/>
        <v>15</v>
      </c>
      <c r="G11">
        <f t="shared" si="2"/>
        <v>3</v>
      </c>
    </row>
    <row r="12" spans="1:10">
      <c r="D12">
        <f t="shared" si="3"/>
        <v>9</v>
      </c>
      <c r="E12">
        <f t="shared" si="0"/>
        <v>18.72075440746714</v>
      </c>
      <c r="F12">
        <f t="shared" si="1"/>
        <v>15.1875</v>
      </c>
      <c r="G12">
        <f t="shared" si="2"/>
        <v>3.5332544074671404</v>
      </c>
    </row>
    <row r="13" spans="1:10">
      <c r="D13">
        <f t="shared" si="3"/>
        <v>10</v>
      </c>
      <c r="E13">
        <f t="shared" si="0"/>
        <v>19.389912210286958</v>
      </c>
      <c r="F13">
        <f t="shared" si="1"/>
        <v>15.375</v>
      </c>
      <c r="G13">
        <f t="shared" si="2"/>
        <v>4.0149122102869583</v>
      </c>
    </row>
    <row r="14" spans="1:10">
      <c r="D14">
        <f t="shared" si="3"/>
        <v>11</v>
      </c>
      <c r="E14">
        <f t="shared" si="0"/>
        <v>20.015820815123845</v>
      </c>
      <c r="F14">
        <f t="shared" si="1"/>
        <v>15.5625</v>
      </c>
      <c r="G14">
        <f t="shared" si="2"/>
        <v>4.4533208151238455</v>
      </c>
    </row>
    <row r="15" spans="1:10">
      <c r="D15">
        <f t="shared" si="3"/>
        <v>12</v>
      </c>
      <c r="E15">
        <f t="shared" si="0"/>
        <v>20.604856365959979</v>
      </c>
      <c r="F15">
        <f t="shared" si="1"/>
        <v>15.75</v>
      </c>
      <c r="G15">
        <f t="shared" si="2"/>
        <v>4.8548563659599786</v>
      </c>
    </row>
    <row r="16" spans="1:10">
      <c r="D16">
        <f t="shared" si="3"/>
        <v>13</v>
      </c>
      <c r="E16">
        <f t="shared" si="0"/>
        <v>21.16201218948682</v>
      </c>
      <c r="F16">
        <f t="shared" si="1"/>
        <v>15.9375</v>
      </c>
      <c r="G16">
        <f t="shared" si="2"/>
        <v>5.2245121894868198</v>
      </c>
    </row>
    <row r="17" spans="4:7">
      <c r="D17">
        <f t="shared" si="3"/>
        <v>14</v>
      </c>
      <c r="E17">
        <f t="shared" si="0"/>
        <v>21.691280377577073</v>
      </c>
      <c r="F17">
        <f t="shared" si="1"/>
        <v>16.125</v>
      </c>
      <c r="G17">
        <f t="shared" si="2"/>
        <v>5.5662803775770726</v>
      </c>
    </row>
    <row r="18" spans="4:7">
      <c r="D18">
        <f t="shared" si="3"/>
        <v>15</v>
      </c>
      <c r="E18">
        <f t="shared" si="0"/>
        <v>22.195908668974237</v>
      </c>
      <c r="F18">
        <f t="shared" si="1"/>
        <v>16.3125</v>
      </c>
      <c r="G18">
        <f t="shared" si="2"/>
        <v>5.8834086689742371</v>
      </c>
    </row>
    <row r="19" spans="4:7">
      <c r="D19">
        <f t="shared" si="3"/>
        <v>16</v>
      </c>
      <c r="E19">
        <f t="shared" si="0"/>
        <v>22.67857889810772</v>
      </c>
      <c r="F19">
        <f t="shared" si="1"/>
        <v>16.5</v>
      </c>
      <c r="G19">
        <f t="shared" si="2"/>
        <v>6.1785788981077197</v>
      </c>
    </row>
    <row r="20" spans="4:7">
      <c r="D20">
        <f t="shared" si="3"/>
        <v>17</v>
      </c>
      <c r="E20">
        <f t="shared" si="0"/>
        <v>23.141534315924122</v>
      </c>
      <c r="F20">
        <f t="shared" si="1"/>
        <v>16.6875</v>
      </c>
      <c r="G20">
        <f t="shared" si="2"/>
        <v>6.4540343159241225</v>
      </c>
    </row>
    <row r="21" spans="4:7">
      <c r="D21">
        <f t="shared" si="3"/>
        <v>18</v>
      </c>
      <c r="E21">
        <f t="shared" si="0"/>
        <v>23.586672547880074</v>
      </c>
      <c r="F21">
        <f t="shared" si="1"/>
        <v>16.875</v>
      </c>
      <c r="G21">
        <f t="shared" si="2"/>
        <v>6.7116725478800738</v>
      </c>
    </row>
    <row r="22" spans="4:7">
      <c r="D22">
        <f t="shared" si="3"/>
        <v>19</v>
      </c>
      <c r="E22">
        <f t="shared" si="0"/>
        <v>24.015614838497505</v>
      </c>
      <c r="F22">
        <f t="shared" si="1"/>
        <v>17.0625</v>
      </c>
      <c r="G22">
        <f t="shared" si="2"/>
        <v>6.9531148384975054</v>
      </c>
    </row>
    <row r="23" spans="4:7">
      <c r="D23">
        <f t="shared" si="3"/>
        <v>20</v>
      </c>
      <c r="E23">
        <f t="shared" si="0"/>
        <v>24.429758549354162</v>
      </c>
      <c r="F23">
        <f t="shared" si="1"/>
        <v>17.25</v>
      </c>
      <c r="G23">
        <f t="shared" si="2"/>
        <v>7.1797585493541618</v>
      </c>
    </row>
    <row r="24" spans="4:7">
      <c r="D24">
        <f t="shared" si="3"/>
        <v>21</v>
      </c>
      <c r="E24">
        <f t="shared" si="0"/>
        <v>24.830317587430091</v>
      </c>
      <c r="F24">
        <f t="shared" si="1"/>
        <v>17.4375</v>
      </c>
      <c r="G24">
        <f t="shared" si="2"/>
        <v>7.3928175874300912</v>
      </c>
    </row>
    <row r="25" spans="4:7">
      <c r="D25">
        <f t="shared" si="3"/>
        <v>22</v>
      </c>
      <c r="E25">
        <f t="shared" si="0"/>
        <v>25.218353975898491</v>
      </c>
      <c r="F25">
        <f t="shared" si="1"/>
        <v>17.625</v>
      </c>
      <c r="G25">
        <f t="shared" si="2"/>
        <v>7.5933539758984914</v>
      </c>
    </row>
    <row r="26" spans="4:7">
      <c r="D26">
        <f t="shared" si="3"/>
        <v>23</v>
      </c>
      <c r="E26">
        <f t="shared" si="0"/>
        <v>25.594802818664093</v>
      </c>
      <c r="F26">
        <f t="shared" si="1"/>
        <v>17.8125</v>
      </c>
      <c r="G26">
        <f t="shared" si="2"/>
        <v>7.7823028186640926</v>
      </c>
    </row>
    <row r="27" spans="4:7">
      <c r="D27">
        <f t="shared" si="3"/>
        <v>24</v>
      </c>
      <c r="E27">
        <f t="shared" si="0"/>
        <v>25.960492265533354</v>
      </c>
      <c r="F27">
        <f t="shared" si="1"/>
        <v>18</v>
      </c>
      <c r="G27">
        <f t="shared" si="2"/>
        <v>7.9604922655333539</v>
      </c>
    </row>
    <row r="28" spans="4:7">
      <c r="D28">
        <f t="shared" si="3"/>
        <v>25</v>
      </c>
      <c r="E28">
        <f t="shared" si="0"/>
        <v>26.316159643915796</v>
      </c>
      <c r="F28">
        <f t="shared" si="1"/>
        <v>18.1875</v>
      </c>
      <c r="G28">
        <f t="shared" si="2"/>
        <v>8.1286596439157961</v>
      </c>
    </row>
    <row r="29" spans="4:7">
      <c r="D29">
        <f t="shared" si="3"/>
        <v>26</v>
      </c>
      <c r="E29">
        <f t="shared" si="0"/>
        <v>26.662464615666337</v>
      </c>
      <c r="F29">
        <f t="shared" si="1"/>
        <v>18.375</v>
      </c>
      <c r="G29">
        <f t="shared" si="2"/>
        <v>8.2874646156663374</v>
      </c>
    </row>
    <row r="30" spans="4:7">
      <c r="D30">
        <f t="shared" si="3"/>
        <v>27</v>
      </c>
      <c r="E30">
        <f t="shared" si="0"/>
        <v>27</v>
      </c>
      <c r="F30">
        <f t="shared" si="1"/>
        <v>18.5625</v>
      </c>
      <c r="G30">
        <f t="shared" si="2"/>
        <v>8.4375</v>
      </c>
    </row>
    <row r="31" spans="4:7">
      <c r="D31">
        <f t="shared" si="3"/>
        <v>28</v>
      </c>
      <c r="E31">
        <f t="shared" si="0"/>
        <v>27.329300746880961</v>
      </c>
      <c r="F31">
        <f t="shared" si="1"/>
        <v>18.75</v>
      </c>
      <c r="G31">
        <f t="shared" si="2"/>
        <v>8.5793007468809606</v>
      </c>
    </row>
    <row r="32" spans="4:7">
      <c r="D32">
        <f t="shared" si="3"/>
        <v>29</v>
      </c>
      <c r="E32">
        <f t="shared" si="0"/>
        <v>27.650851431172629</v>
      </c>
      <c r="F32">
        <f t="shared" si="1"/>
        <v>18.9375</v>
      </c>
      <c r="G32">
        <f t="shared" si="2"/>
        <v>8.7133514311726294</v>
      </c>
    </row>
    <row r="33" spans="4:7">
      <c r="D33">
        <f t="shared" si="3"/>
        <v>30</v>
      </c>
      <c r="E33">
        <f t="shared" si="0"/>
        <v>27.965092553584732</v>
      </c>
      <c r="F33">
        <f t="shared" si="1"/>
        <v>19.125</v>
      </c>
      <c r="G33">
        <f t="shared" si="2"/>
        <v>8.8400925535847321</v>
      </c>
    </row>
    <row r="34" spans="4:7">
      <c r="D34">
        <f t="shared" si="3"/>
        <v>31</v>
      </c>
      <c r="E34">
        <f t="shared" si="0"/>
        <v>28.27242587152254</v>
      </c>
      <c r="F34">
        <f t="shared" si="1"/>
        <v>19.3125</v>
      </c>
      <c r="G34">
        <f t="shared" si="2"/>
        <v>8.9599258715225396</v>
      </c>
    </row>
    <row r="35" spans="4:7">
      <c r="D35">
        <f t="shared" si="3"/>
        <v>32</v>
      </c>
      <c r="E35">
        <f t="shared" si="0"/>
        <v>28.573218935427594</v>
      </c>
      <c r="F35">
        <f t="shared" si="1"/>
        <v>19.5</v>
      </c>
      <c r="G35">
        <f t="shared" si="2"/>
        <v>9.0732189354275938</v>
      </c>
    </row>
    <row r="36" spans="4:7">
      <c r="D36">
        <f t="shared" si="3"/>
        <v>33</v>
      </c>
      <c r="E36">
        <f t="shared" ref="E36:E67" si="4">$B$4*D36^$B$8*$B$7^(1-$B$8)</f>
        <v>28.867808969962443</v>
      </c>
      <c r="F36">
        <f t="shared" ref="F36:F67" si="5">$B$6*D36 +$B$5*$B$7</f>
        <v>19.6875</v>
      </c>
      <c r="G36">
        <f t="shared" si="2"/>
        <v>9.1803089699624429</v>
      </c>
    </row>
    <row r="37" spans="4:7">
      <c r="D37">
        <f t="shared" si="3"/>
        <v>34</v>
      </c>
      <c r="E37">
        <f t="shared" si="4"/>
        <v>29.156506211497359</v>
      </c>
      <c r="F37">
        <f t="shared" si="5"/>
        <v>19.875</v>
      </c>
      <c r="G37">
        <f t="shared" si="2"/>
        <v>9.2815062114973585</v>
      </c>
    </row>
    <row r="38" spans="4:7">
      <c r="D38">
        <f t="shared" si="3"/>
        <v>35</v>
      </c>
      <c r="E38">
        <f t="shared" si="4"/>
        <v>29.439596791697305</v>
      </c>
      <c r="F38">
        <f t="shared" si="5"/>
        <v>20.0625</v>
      </c>
      <c r="G38">
        <f t="shared" si="2"/>
        <v>9.3770967916973049</v>
      </c>
    </row>
    <row r="39" spans="4:7">
      <c r="D39">
        <f t="shared" si="3"/>
        <v>36</v>
      </c>
      <c r="E39">
        <f t="shared" si="4"/>
        <v>29.717345240051642</v>
      </c>
      <c r="F39">
        <f t="shared" si="5"/>
        <v>20.25</v>
      </c>
      <c r="G39">
        <f t="shared" si="2"/>
        <v>9.4673452400516425</v>
      </c>
    </row>
    <row r="40" spans="4:7">
      <c r="D40">
        <f t="shared" si="3"/>
        <v>37</v>
      </c>
      <c r="E40">
        <f t="shared" si="4"/>
        <v>29.989996664813578</v>
      </c>
      <c r="F40">
        <f t="shared" si="5"/>
        <v>20.4375</v>
      </c>
      <c r="G40">
        <f t="shared" si="2"/>
        <v>9.5524966648135781</v>
      </c>
    </row>
    <row r="41" spans="4:7">
      <c r="D41">
        <f t="shared" si="3"/>
        <v>38</v>
      </c>
      <c r="E41">
        <f t="shared" si="4"/>
        <v>30.25777866119067</v>
      </c>
      <c r="F41">
        <f t="shared" si="5"/>
        <v>20.625</v>
      </c>
      <c r="G41">
        <f t="shared" si="2"/>
        <v>9.6327786611906703</v>
      </c>
    </row>
    <row r="42" spans="4:7">
      <c r="D42">
        <f t="shared" si="3"/>
        <v>39</v>
      </c>
      <c r="E42">
        <f t="shared" si="4"/>
        <v>30.520902987127499</v>
      </c>
      <c r="F42">
        <f t="shared" si="5"/>
        <v>20.8125</v>
      </c>
      <c r="G42">
        <f t="shared" si="2"/>
        <v>9.7084029871274993</v>
      </c>
    </row>
    <row r="43" spans="4:7">
      <c r="D43">
        <f t="shared" si="3"/>
        <v>40</v>
      </c>
      <c r="E43">
        <f t="shared" si="4"/>
        <v>30.779567040180552</v>
      </c>
      <c r="F43">
        <f t="shared" si="5"/>
        <v>21</v>
      </c>
      <c r="G43">
        <f t="shared" si="2"/>
        <v>9.7795670401805523</v>
      </c>
    </row>
    <row r="44" spans="4:7">
      <c r="D44">
        <f t="shared" si="3"/>
        <v>41</v>
      </c>
      <c r="E44">
        <f t="shared" si="4"/>
        <v>31.033955163444578</v>
      </c>
      <c r="F44">
        <f t="shared" si="5"/>
        <v>21.1875</v>
      </c>
      <c r="G44">
        <f t="shared" si="2"/>
        <v>9.8464551634445776</v>
      </c>
    </row>
    <row r="45" spans="4:7">
      <c r="D45">
        <f t="shared" si="3"/>
        <v>42</v>
      </c>
      <c r="E45">
        <f t="shared" si="4"/>
        <v>31.284239803978053</v>
      </c>
      <c r="F45">
        <f t="shared" si="5"/>
        <v>21.375</v>
      </c>
      <c r="G45">
        <f t="shared" si="2"/>
        <v>9.9092398039780534</v>
      </c>
    </row>
    <row r="46" spans="4:7">
      <c r="D46">
        <f t="shared" si="3"/>
        <v>43</v>
      </c>
      <c r="E46">
        <f t="shared" si="4"/>
        <v>31.53058254348052</v>
      </c>
      <c r="F46">
        <f t="shared" si="5"/>
        <v>21.5625</v>
      </c>
      <c r="G46">
        <f t="shared" si="2"/>
        <v>9.96808254348052</v>
      </c>
    </row>
    <row r="47" spans="4:7">
      <c r="D47">
        <f t="shared" si="3"/>
        <v>44</v>
      </c>
      <c r="E47">
        <f t="shared" si="4"/>
        <v>31.773135017934568</v>
      </c>
      <c r="F47">
        <f t="shared" si="5"/>
        <v>21.75</v>
      </c>
      <c r="G47">
        <f t="shared" si="2"/>
        <v>10.023135017934568</v>
      </c>
    </row>
    <row r="48" spans="4:7">
      <c r="D48">
        <f t="shared" si="3"/>
        <v>45</v>
      </c>
      <c r="E48">
        <f t="shared" si="4"/>
        <v>32.012039740410572</v>
      </c>
      <c r="F48">
        <f t="shared" si="5"/>
        <v>21.9375</v>
      </c>
      <c r="G48">
        <f t="shared" si="2"/>
        <v>10.074539740410572</v>
      </c>
    </row>
    <row r="49" spans="4:7">
      <c r="D49">
        <f t="shared" si="3"/>
        <v>46</v>
      </c>
      <c r="E49">
        <f t="shared" si="4"/>
        <v>32.247430839143519</v>
      </c>
      <c r="F49">
        <f t="shared" si="5"/>
        <v>22.125</v>
      </c>
      <c r="G49">
        <f t="shared" si="2"/>
        <v>10.122430839143519</v>
      </c>
    </row>
    <row r="50" spans="4:7">
      <c r="D50">
        <f t="shared" si="3"/>
        <v>47</v>
      </c>
      <c r="E50">
        <f t="shared" si="4"/>
        <v>32.479434721248253</v>
      </c>
      <c r="F50">
        <f t="shared" si="5"/>
        <v>22.3125</v>
      </c>
      <c r="G50">
        <f t="shared" si="2"/>
        <v>10.166934721248253</v>
      </c>
    </row>
    <row r="51" spans="4:7">
      <c r="D51">
        <f t="shared" si="3"/>
        <v>48</v>
      </c>
      <c r="E51">
        <f t="shared" si="4"/>
        <v>32.708170670978518</v>
      </c>
      <c r="F51">
        <f t="shared" si="5"/>
        <v>22.5</v>
      </c>
      <c r="G51">
        <f t="shared" si="2"/>
        <v>10.208170670978518</v>
      </c>
    </row>
    <row r="52" spans="4:7">
      <c r="D52">
        <f t="shared" si="3"/>
        <v>49</v>
      </c>
      <c r="E52">
        <f t="shared" si="4"/>
        <v>32.933751390206744</v>
      </c>
      <c r="F52">
        <f t="shared" si="5"/>
        <v>22.6875</v>
      </c>
      <c r="G52">
        <f t="shared" si="2"/>
        <v>10.246251390206744</v>
      </c>
    </row>
    <row r="53" spans="4:7">
      <c r="D53">
        <f t="shared" si="3"/>
        <v>50</v>
      </c>
      <c r="E53">
        <f t="shared" si="4"/>
        <v>33.156283487763481</v>
      </c>
      <c r="F53">
        <f t="shared" si="5"/>
        <v>22.875</v>
      </c>
      <c r="G53">
        <f t="shared" si="2"/>
        <v>10.281283487763481</v>
      </c>
    </row>
    <row r="54" spans="4:7">
      <c r="D54">
        <f t="shared" si="3"/>
        <v>51</v>
      </c>
      <c r="E54">
        <f t="shared" si="4"/>
        <v>33.37586792339571</v>
      </c>
      <c r="F54">
        <f t="shared" si="5"/>
        <v>23.0625</v>
      </c>
      <c r="G54">
        <f t="shared" si="2"/>
        <v>10.31336792339571</v>
      </c>
    </row>
    <row r="55" spans="4:7">
      <c r="D55">
        <f t="shared" si="3"/>
        <v>52</v>
      </c>
      <c r="E55">
        <f t="shared" si="4"/>
        <v>33.592600411355242</v>
      </c>
      <c r="F55">
        <f t="shared" si="5"/>
        <v>23.25</v>
      </c>
      <c r="G55">
        <f t="shared" si="2"/>
        <v>10.342600411355242</v>
      </c>
    </row>
    <row r="56" spans="4:7">
      <c r="D56">
        <f t="shared" si="3"/>
        <v>53</v>
      </c>
      <c r="E56">
        <f t="shared" si="4"/>
        <v>33.806571787989654</v>
      </c>
      <c r="F56">
        <f t="shared" si="5"/>
        <v>23.4375</v>
      </c>
      <c r="G56">
        <f t="shared" si="2"/>
        <v>10.369071787989654</v>
      </c>
    </row>
    <row r="57" spans="4:7">
      <c r="D57">
        <f t="shared" si="3"/>
        <v>54</v>
      </c>
      <c r="E57">
        <f t="shared" si="4"/>
        <v>34.017868347161588</v>
      </c>
      <c r="F57">
        <f t="shared" si="5"/>
        <v>23.625</v>
      </c>
      <c r="G57">
        <f t="shared" si="2"/>
        <v>10.392868347161588</v>
      </c>
    </row>
    <row r="58" spans="4:7">
      <c r="D58">
        <f t="shared" si="3"/>
        <v>55</v>
      </c>
      <c r="E58">
        <f t="shared" si="4"/>
        <v>34.226572146852533</v>
      </c>
      <c r="F58">
        <f t="shared" si="5"/>
        <v>23.8125</v>
      </c>
      <c r="G58">
        <f t="shared" si="2"/>
        <v>10.414072146852533</v>
      </c>
    </row>
    <row r="59" spans="4:7">
      <c r="D59">
        <f t="shared" si="3"/>
        <v>56</v>
      </c>
      <c r="E59">
        <f t="shared" si="4"/>
        <v>34.432761289903013</v>
      </c>
      <c r="F59">
        <f t="shared" si="5"/>
        <v>24</v>
      </c>
      <c r="G59">
        <f t="shared" si="2"/>
        <v>10.432761289903013</v>
      </c>
    </row>
    <row r="60" spans="4:7">
      <c r="D60">
        <f t="shared" si="3"/>
        <v>57</v>
      </c>
      <c r="E60">
        <f t="shared" si="4"/>
        <v>34.636510181491246</v>
      </c>
      <c r="F60">
        <f t="shared" si="5"/>
        <v>24.1875</v>
      </c>
      <c r="G60">
        <f t="shared" si="2"/>
        <v>10.449010181491246</v>
      </c>
    </row>
    <row r="61" spans="4:7">
      <c r="D61">
        <f t="shared" si="3"/>
        <v>58</v>
      </c>
      <c r="E61">
        <f t="shared" si="4"/>
        <v>34.837889765650175</v>
      </c>
      <c r="F61">
        <f t="shared" si="5"/>
        <v>24.375</v>
      </c>
      <c r="G61">
        <f t="shared" si="2"/>
        <v>10.462889765650175</v>
      </c>
    </row>
    <row r="62" spans="4:7">
      <c r="D62">
        <f t="shared" si="3"/>
        <v>59</v>
      </c>
      <c r="E62">
        <f t="shared" si="4"/>
        <v>35.036967742859353</v>
      </c>
      <c r="F62">
        <f t="shared" si="5"/>
        <v>24.5625</v>
      </c>
      <c r="G62">
        <f t="shared" si="2"/>
        <v>10.474467742859353</v>
      </c>
    </row>
    <row r="63" spans="4:7">
      <c r="D63">
        <f t="shared" si="3"/>
        <v>60</v>
      </c>
      <c r="E63">
        <f t="shared" si="4"/>
        <v>35.233808770519779</v>
      </c>
      <c r="F63">
        <f t="shared" si="5"/>
        <v>24.75</v>
      </c>
      <c r="G63">
        <f t="shared" si="2"/>
        <v>10.483808770519779</v>
      </c>
    </row>
    <row r="64" spans="4:7">
      <c r="D64">
        <f t="shared" si="3"/>
        <v>61</v>
      </c>
      <c r="E64">
        <f t="shared" si="4"/>
        <v>35.428474647919565</v>
      </c>
      <c r="F64">
        <f t="shared" si="5"/>
        <v>24.9375</v>
      </c>
      <c r="G64">
        <f t="shared" si="2"/>
        <v>10.490974647919565</v>
      </c>
    </row>
    <row r="65" spans="4:7">
      <c r="D65">
        <f t="shared" si="3"/>
        <v>62</v>
      </c>
      <c r="E65">
        <f t="shared" si="4"/>
        <v>35.621024487123655</v>
      </c>
      <c r="F65">
        <f t="shared" si="5"/>
        <v>25.125</v>
      </c>
      <c r="G65">
        <f t="shared" si="2"/>
        <v>10.496024487123655</v>
      </c>
    </row>
    <row r="66" spans="4:7">
      <c r="D66">
        <f t="shared" si="3"/>
        <v>63</v>
      </c>
      <c r="E66">
        <f t="shared" si="4"/>
        <v>35.81151487106753</v>
      </c>
      <c r="F66">
        <f t="shared" si="5"/>
        <v>25.3125</v>
      </c>
      <c r="G66">
        <f t="shared" si="2"/>
        <v>10.49901487106753</v>
      </c>
    </row>
    <row r="67" spans="4:7">
      <c r="D67">
        <f t="shared" si="3"/>
        <v>64</v>
      </c>
      <c r="E67">
        <f t="shared" si="4"/>
        <v>36</v>
      </c>
      <c r="F67">
        <f t="shared" si="5"/>
        <v>25.5</v>
      </c>
      <c r="G67">
        <f t="shared" si="2"/>
        <v>10.5</v>
      </c>
    </row>
    <row r="68" spans="4:7">
      <c r="D68">
        <f t="shared" si="3"/>
        <v>65</v>
      </c>
      <c r="E68">
        <f t="shared" ref="E68:E99" si="6">$B$4*D68^$B$8*$B$7^(1-$B$8)</f>
        <v>36.186531827301522</v>
      </c>
      <c r="F68">
        <f t="shared" ref="F68:F103" si="7">$B$6*D68 +$B$5*$B$7</f>
        <v>25.6875</v>
      </c>
      <c r="G68">
        <f t="shared" si="2"/>
        <v>10.499031827301522</v>
      </c>
    </row>
    <row r="69" spans="4:7">
      <c r="D69">
        <f t="shared" si="3"/>
        <v>66</v>
      </c>
      <c r="E69">
        <f t="shared" si="6"/>
        <v>36.371160185599713</v>
      </c>
      <c r="F69">
        <f t="shared" si="7"/>
        <v>25.875</v>
      </c>
      <c r="G69">
        <f t="shared" ref="G69:G103" si="8">E69-F69</f>
        <v>10.496160185599713</v>
      </c>
    </row>
    <row r="70" spans="4:7">
      <c r="D70">
        <f t="shared" ref="D70:D103" si="9">D69+1</f>
        <v>67</v>
      </c>
      <c r="E70">
        <f t="shared" si="6"/>
        <v>36.553932904011113</v>
      </c>
      <c r="F70">
        <f t="shared" si="7"/>
        <v>26.0625</v>
      </c>
      <c r="G70">
        <f t="shared" si="8"/>
        <v>10.491432904011113</v>
      </c>
    </row>
    <row r="71" spans="4:7">
      <c r="D71">
        <f t="shared" si="9"/>
        <v>68</v>
      </c>
      <c r="E71">
        <f t="shared" si="6"/>
        <v>36.734895917256139</v>
      </c>
      <c r="F71">
        <f t="shared" si="7"/>
        <v>26.25</v>
      </c>
      <c r="G71">
        <f t="shared" si="8"/>
        <v>10.484895917256139</v>
      </c>
    </row>
    <row r="72" spans="4:7">
      <c r="D72">
        <f t="shared" si="9"/>
        <v>69</v>
      </c>
      <c r="E72">
        <f t="shared" si="6"/>
        <v>36.914093367321136</v>
      </c>
      <c r="F72">
        <f t="shared" si="7"/>
        <v>26.4375</v>
      </c>
      <c r="G72">
        <f t="shared" si="8"/>
        <v>10.476593367321136</v>
      </c>
    </row>
    <row r="73" spans="4:7">
      <c r="D73">
        <f t="shared" si="9"/>
        <v>70</v>
      </c>
      <c r="E73">
        <f t="shared" si="6"/>
        <v>37.091567698277018</v>
      </c>
      <c r="F73">
        <f t="shared" si="7"/>
        <v>26.625</v>
      </c>
      <c r="G73">
        <f t="shared" si="8"/>
        <v>10.466567698277018</v>
      </c>
    </row>
    <row r="74" spans="4:7">
      <c r="D74">
        <f t="shared" si="9"/>
        <v>71</v>
      </c>
      <c r="E74">
        <f t="shared" si="6"/>
        <v>37.267359744805681</v>
      </c>
      <c r="F74">
        <f t="shared" si="7"/>
        <v>26.8125</v>
      </c>
      <c r="G74">
        <f t="shared" si="8"/>
        <v>10.454859744805681</v>
      </c>
    </row>
    <row r="75" spans="4:7">
      <c r="D75">
        <f t="shared" si="9"/>
        <v>72</v>
      </c>
      <c r="E75">
        <f t="shared" si="6"/>
        <v>37.441508814934274</v>
      </c>
      <c r="F75">
        <f t="shared" si="7"/>
        <v>27</v>
      </c>
      <c r="G75">
        <f t="shared" si="8"/>
        <v>10.441508814934274</v>
      </c>
    </row>
    <row r="76" spans="4:7">
      <c r="D76">
        <f t="shared" si="9"/>
        <v>73</v>
      </c>
      <c r="E76">
        <f t="shared" si="6"/>
        <v>37.614052767431083</v>
      </c>
      <c r="F76">
        <f t="shared" si="7"/>
        <v>27.1875</v>
      </c>
      <c r="G76">
        <f t="shared" si="8"/>
        <v>10.426552767431083</v>
      </c>
    </row>
    <row r="77" spans="4:7">
      <c r="D77">
        <f t="shared" si="9"/>
        <v>74</v>
      </c>
      <c r="E77">
        <f t="shared" si="6"/>
        <v>37.78502808427568</v>
      </c>
      <c r="F77">
        <f t="shared" si="7"/>
        <v>27.375</v>
      </c>
      <c r="G77">
        <f t="shared" si="8"/>
        <v>10.41002808427568</v>
      </c>
    </row>
    <row r="78" spans="4:7">
      <c r="D78">
        <f t="shared" si="9"/>
        <v>75</v>
      </c>
      <c r="E78">
        <f t="shared" si="6"/>
        <v>37.954469938578718</v>
      </c>
      <c r="F78">
        <f t="shared" si="7"/>
        <v>27.5625</v>
      </c>
      <c r="G78">
        <f t="shared" si="8"/>
        <v>10.391969938578718</v>
      </c>
    </row>
    <row r="79" spans="4:7">
      <c r="D79">
        <f t="shared" si="9"/>
        <v>76</v>
      </c>
      <c r="E79">
        <f t="shared" si="6"/>
        <v>38.122412258294048</v>
      </c>
      <c r="F79">
        <f t="shared" si="7"/>
        <v>27.75</v>
      </c>
      <c r="G79">
        <f t="shared" si="8"/>
        <v>10.372412258294048</v>
      </c>
    </row>
    <row r="80" spans="4:7">
      <c r="D80">
        <f t="shared" si="9"/>
        <v>77</v>
      </c>
      <c r="E80">
        <f t="shared" si="6"/>
        <v>38.288887786035062</v>
      </c>
      <c r="F80">
        <f t="shared" si="7"/>
        <v>27.9375</v>
      </c>
      <c r="G80">
        <f t="shared" si="8"/>
        <v>10.351387786035062</v>
      </c>
    </row>
    <row r="81" spans="4:7">
      <c r="D81">
        <f t="shared" si="9"/>
        <v>78</v>
      </c>
      <c r="E81">
        <f t="shared" si="6"/>
        <v>38.453928135281259</v>
      </c>
      <c r="F81">
        <f t="shared" si="7"/>
        <v>28.125</v>
      </c>
      <c r="G81">
        <f t="shared" si="8"/>
        <v>10.328928135281259</v>
      </c>
    </row>
    <row r="82" spans="4:7">
      <c r="D82">
        <f t="shared" si="9"/>
        <v>79</v>
      </c>
      <c r="E82">
        <f t="shared" si="6"/>
        <v>38.617563843235864</v>
      </c>
      <c r="F82">
        <f t="shared" si="7"/>
        <v>28.3125</v>
      </c>
      <c r="G82">
        <f t="shared" si="8"/>
        <v>10.305063843235864</v>
      </c>
    </row>
    <row r="83" spans="4:7">
      <c r="D83">
        <f t="shared" si="9"/>
        <v>80</v>
      </c>
      <c r="E83">
        <f t="shared" si="6"/>
        <v>38.779824420573902</v>
      </c>
      <c r="F83">
        <f t="shared" si="7"/>
        <v>28.5</v>
      </c>
      <c r="G83">
        <f t="shared" si="8"/>
        <v>10.279824420573902</v>
      </c>
    </row>
    <row r="84" spans="4:7">
      <c r="D84">
        <f t="shared" si="9"/>
        <v>81</v>
      </c>
      <c r="E84">
        <f t="shared" si="6"/>
        <v>38.940738398300034</v>
      </c>
      <c r="F84">
        <f t="shared" si="7"/>
        <v>28.6875</v>
      </c>
      <c r="G84">
        <f t="shared" si="8"/>
        <v>10.253238398300034</v>
      </c>
    </row>
    <row r="85" spans="4:7">
      <c r="D85">
        <f t="shared" si="9"/>
        <v>82</v>
      </c>
      <c r="E85">
        <f t="shared" si="6"/>
        <v>39.100333371917515</v>
      </c>
      <c r="F85">
        <f t="shared" si="7"/>
        <v>28.875</v>
      </c>
      <c r="G85">
        <f t="shared" si="8"/>
        <v>10.225333371917515</v>
      </c>
    </row>
    <row r="86" spans="4:7">
      <c r="D86">
        <f t="shared" si="9"/>
        <v>83</v>
      </c>
      <c r="E86">
        <f t="shared" si="6"/>
        <v>39.258636043093546</v>
      </c>
      <c r="F86">
        <f t="shared" si="7"/>
        <v>29.0625</v>
      </c>
      <c r="G86">
        <f t="shared" si="8"/>
        <v>10.196136043093546</v>
      </c>
    </row>
    <row r="87" spans="4:7">
      <c r="D87">
        <f t="shared" si="9"/>
        <v>84</v>
      </c>
      <c r="E87">
        <f t="shared" si="6"/>
        <v>39.415672258991009</v>
      </c>
      <c r="F87">
        <f t="shared" si="7"/>
        <v>29.25</v>
      </c>
      <c r="G87">
        <f t="shared" si="8"/>
        <v>10.165672258991009</v>
      </c>
    </row>
    <row r="88" spans="4:7">
      <c r="D88">
        <f t="shared" si="9"/>
        <v>85</v>
      </c>
      <c r="E88">
        <f t="shared" si="6"/>
        <v>39.571467049423617</v>
      </c>
      <c r="F88">
        <f t="shared" si="7"/>
        <v>29.4375</v>
      </c>
      <c r="G88">
        <f t="shared" si="8"/>
        <v>10.133967049423617</v>
      </c>
    </row>
    <row r="89" spans="4:7">
      <c r="D89">
        <f t="shared" si="9"/>
        <v>86</v>
      </c>
      <c r="E89">
        <f t="shared" si="6"/>
        <v>39.726044661978939</v>
      </c>
      <c r="F89">
        <f t="shared" si="7"/>
        <v>29.625</v>
      </c>
      <c r="G89">
        <f t="shared" si="8"/>
        <v>10.101044661978939</v>
      </c>
    </row>
    <row r="90" spans="4:7">
      <c r="D90">
        <f t="shared" si="9"/>
        <v>87</v>
      </c>
      <c r="E90">
        <f t="shared" si="6"/>
        <v>39.879428595242715</v>
      </c>
      <c r="F90">
        <f t="shared" si="7"/>
        <v>29.8125</v>
      </c>
      <c r="G90">
        <f t="shared" si="8"/>
        <v>10.066928595242715</v>
      </c>
    </row>
    <row r="91" spans="4:7">
      <c r="D91">
        <f t="shared" si="9"/>
        <v>88</v>
      </c>
      <c r="E91">
        <f t="shared" si="6"/>
        <v>40.031641630247691</v>
      </c>
      <c r="F91">
        <f t="shared" si="7"/>
        <v>30</v>
      </c>
      <c r="G91">
        <f t="shared" si="8"/>
        <v>10.031641630247691</v>
      </c>
    </row>
    <row r="92" spans="4:7">
      <c r="D92">
        <f t="shared" si="9"/>
        <v>89</v>
      </c>
      <c r="E92">
        <f t="shared" si="6"/>
        <v>40.182705860260839</v>
      </c>
      <c r="F92">
        <f t="shared" si="7"/>
        <v>30.1875</v>
      </c>
      <c r="G92">
        <f t="shared" si="8"/>
        <v>9.9952058602608389</v>
      </c>
    </row>
    <row r="93" spans="4:7">
      <c r="D93">
        <f t="shared" si="9"/>
        <v>90</v>
      </c>
      <c r="E93">
        <f t="shared" si="6"/>
        <v>40.332642719014487</v>
      </c>
      <c r="F93">
        <f t="shared" si="7"/>
        <v>30.375</v>
      </c>
      <c r="G93">
        <f t="shared" si="8"/>
        <v>9.9576427190144869</v>
      </c>
    </row>
    <row r="94" spans="4:7">
      <c r="D94">
        <f t="shared" si="9"/>
        <v>91</v>
      </c>
      <c r="E94">
        <f t="shared" si="6"/>
        <v>40.481473007478733</v>
      </c>
      <c r="F94">
        <f t="shared" si="7"/>
        <v>30.5625</v>
      </c>
      <c r="G94">
        <f t="shared" si="8"/>
        <v>9.9189730074787335</v>
      </c>
    </row>
    <row r="95" spans="4:7">
      <c r="D95">
        <f t="shared" si="9"/>
        <v>92</v>
      </c>
      <c r="E95">
        <f t="shared" si="6"/>
        <v>40.629216919266021</v>
      </c>
      <c r="F95">
        <f t="shared" si="7"/>
        <v>30.75</v>
      </c>
      <c r="G95">
        <f t="shared" si="8"/>
        <v>9.8792169192660211</v>
      </c>
    </row>
    <row r="96" spans="4:7">
      <c r="D96">
        <f t="shared" si="9"/>
        <v>93</v>
      </c>
      <c r="E96">
        <f t="shared" si="6"/>
        <v>40.775894064751448</v>
      </c>
      <c r="F96">
        <f t="shared" si="7"/>
        <v>30.9375</v>
      </c>
      <c r="G96">
        <f t="shared" si="8"/>
        <v>9.8383940647514478</v>
      </c>
    </row>
    <row r="97" spans="4:7">
      <c r="D97">
        <f t="shared" si="9"/>
        <v>94</v>
      </c>
      <c r="E97">
        <f t="shared" si="6"/>
        <v>40.921523493987102</v>
      </c>
      <c r="F97">
        <f t="shared" si="7"/>
        <v>31.125</v>
      </c>
      <c r="G97">
        <f t="shared" si="8"/>
        <v>9.7965234939871024</v>
      </c>
    </row>
    <row r="98" spans="4:7">
      <c r="D98">
        <f t="shared" si="9"/>
        <v>95</v>
      </c>
      <c r="E98">
        <f t="shared" si="6"/>
        <v>41.066123718482707</v>
      </c>
      <c r="F98">
        <f t="shared" si="7"/>
        <v>31.3125</v>
      </c>
      <c r="G98">
        <f t="shared" si="8"/>
        <v>9.7536237184827073</v>
      </c>
    </row>
    <row r="99" spans="4:7">
      <c r="D99">
        <f t="shared" si="9"/>
        <v>96</v>
      </c>
      <c r="E99">
        <f t="shared" si="6"/>
        <v>41.20971273191995</v>
      </c>
      <c r="F99">
        <f t="shared" si="7"/>
        <v>31.5</v>
      </c>
      <c r="G99">
        <f t="shared" si="8"/>
        <v>9.7097127319199501</v>
      </c>
    </row>
    <row r="100" spans="4:7">
      <c r="D100">
        <f t="shared" si="9"/>
        <v>97</v>
      </c>
      <c r="E100">
        <f t="shared" ref="E100:E103" si="10">$B$4*D100^$B$8*$B$7^(1-$B$8)</f>
        <v>41.352308029863366</v>
      </c>
      <c r="F100">
        <f t="shared" si="7"/>
        <v>31.6875</v>
      </c>
      <c r="G100">
        <f t="shared" si="8"/>
        <v>9.6648080298633658</v>
      </c>
    </row>
    <row r="101" spans="4:7">
      <c r="D101">
        <f t="shared" si="9"/>
        <v>98</v>
      </c>
      <c r="E101">
        <f t="shared" si="10"/>
        <v>41.493926628526026</v>
      </c>
      <c r="F101">
        <f t="shared" si="7"/>
        <v>31.875</v>
      </c>
      <c r="G101">
        <f t="shared" si="8"/>
        <v>9.618926628526026</v>
      </c>
    </row>
    <row r="102" spans="4:7">
      <c r="D102">
        <f t="shared" si="9"/>
        <v>99</v>
      </c>
      <c r="E102">
        <f t="shared" si="10"/>
        <v>41.634585082644683</v>
      </c>
      <c r="F102">
        <f t="shared" si="7"/>
        <v>32.0625</v>
      </c>
      <c r="G102">
        <f t="shared" si="8"/>
        <v>9.5720850826446835</v>
      </c>
    </row>
    <row r="103" spans="4:7">
      <c r="D103">
        <f t="shared" si="9"/>
        <v>100</v>
      </c>
      <c r="E103">
        <f t="shared" si="10"/>
        <v>41.774299502515021</v>
      </c>
      <c r="F103">
        <f t="shared" si="7"/>
        <v>32.25</v>
      </c>
      <c r="G103">
        <f t="shared" si="8"/>
        <v>9.5242995025150208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5"/>
  <sheetViews>
    <sheetView workbookViewId="0">
      <selection activeCell="I7" sqref="I7"/>
    </sheetView>
  </sheetViews>
  <sheetFormatPr defaultRowHeight="15"/>
  <cols>
    <col min="1" max="1" width="14.28515625" customWidth="1"/>
    <col min="2" max="2" width="11.42578125" customWidth="1"/>
    <col min="3" max="3" width="10.42578125" customWidth="1"/>
    <col min="4" max="4" width="9.85546875" customWidth="1"/>
  </cols>
  <sheetData>
    <row r="1" spans="1:20">
      <c r="A1" t="s">
        <v>26</v>
      </c>
      <c r="B1" t="s">
        <v>13</v>
      </c>
      <c r="C1" t="s">
        <v>15</v>
      </c>
      <c r="D1" t="s">
        <v>14</v>
      </c>
    </row>
    <row r="2" spans="1:20">
      <c r="A2" s="4">
        <v>17168</v>
      </c>
      <c r="B2" s="5">
        <v>1770.691</v>
      </c>
      <c r="C2" s="6">
        <v>1130.9000000000001</v>
      </c>
      <c r="D2" s="5">
        <v>188.67500000000001</v>
      </c>
    </row>
    <row r="3" spans="1:20">
      <c r="A3" s="4">
        <v>17258</v>
      </c>
      <c r="B3" s="5">
        <v>1767.9760000000001</v>
      </c>
      <c r="C3" s="6">
        <v>1149.7</v>
      </c>
      <c r="D3" s="5">
        <v>173.48500000000001</v>
      </c>
    </row>
    <row r="4" spans="1:20">
      <c r="A4" s="4">
        <v>17349</v>
      </c>
      <c r="B4" s="5">
        <v>1766.5229999999999</v>
      </c>
      <c r="C4" s="6">
        <v>1153.4000000000001</v>
      </c>
      <c r="D4" s="5">
        <v>167.92400000000001</v>
      </c>
    </row>
    <row r="5" spans="1:20">
      <c r="A5" s="4">
        <v>17441</v>
      </c>
      <c r="B5" s="5">
        <v>1793.31</v>
      </c>
      <c r="C5" s="6">
        <v>1153.8</v>
      </c>
      <c r="D5" s="5">
        <v>202.71199999999999</v>
      </c>
    </row>
    <row r="6" spans="1:20">
      <c r="A6" s="4">
        <v>17533</v>
      </c>
      <c r="B6" s="5">
        <v>1821.809</v>
      </c>
      <c r="C6" s="6">
        <v>1159.5999999999999</v>
      </c>
      <c r="D6" s="5">
        <v>224.68199999999999</v>
      </c>
    </row>
    <row r="7" spans="1:20">
      <c r="A7" s="4">
        <v>17624</v>
      </c>
      <c r="B7" s="5">
        <v>1855.345</v>
      </c>
      <c r="C7" s="6">
        <v>1173</v>
      </c>
      <c r="D7" s="5">
        <v>239.489</v>
      </c>
    </row>
    <row r="8" spans="1:20">
      <c r="A8" s="4">
        <v>17715</v>
      </c>
      <c r="B8" s="5">
        <v>1865.32</v>
      </c>
      <c r="C8" s="6">
        <v>1174.8</v>
      </c>
      <c r="D8" s="5">
        <v>242.053</v>
      </c>
    </row>
    <row r="9" spans="1:20">
      <c r="A9" s="4">
        <v>17807</v>
      </c>
      <c r="B9" s="5">
        <v>1868.184</v>
      </c>
      <c r="C9" s="6">
        <v>1184.0999999999999</v>
      </c>
      <c r="D9" s="5">
        <v>230.00800000000001</v>
      </c>
    </row>
    <row r="10" spans="1:20">
      <c r="A10" s="4">
        <v>17899</v>
      </c>
      <c r="B10" s="5">
        <v>1842.24</v>
      </c>
      <c r="C10" s="6">
        <v>1186</v>
      </c>
      <c r="D10" s="5">
        <v>194.233</v>
      </c>
    </row>
    <row r="11" spans="1:20">
      <c r="A11" s="4">
        <v>17989</v>
      </c>
      <c r="B11" s="5">
        <v>1835.5119999999999</v>
      </c>
      <c r="C11" s="6">
        <v>1204.0999999999999</v>
      </c>
      <c r="D11" s="5">
        <v>167.05699999999999</v>
      </c>
    </row>
    <row r="12" spans="1:20">
      <c r="A12" s="4">
        <v>18080</v>
      </c>
      <c r="B12" s="5">
        <v>1856.1030000000001</v>
      </c>
      <c r="C12" s="6">
        <v>1206.9000000000001</v>
      </c>
      <c r="D12" s="5">
        <v>181.69</v>
      </c>
      <c r="F12" s="1" t="s">
        <v>27</v>
      </c>
      <c r="O12" s="1" t="s">
        <v>28</v>
      </c>
    </row>
    <row r="13" spans="1:20">
      <c r="A13" s="4">
        <v>18172</v>
      </c>
      <c r="B13" s="5">
        <v>1838.6790000000001</v>
      </c>
      <c r="C13" s="6">
        <v>1224.5</v>
      </c>
      <c r="D13" s="5">
        <v>171.768</v>
      </c>
      <c r="F13" t="s">
        <v>16</v>
      </c>
      <c r="G13" t="s">
        <v>30</v>
      </c>
      <c r="H13" t="s">
        <v>17</v>
      </c>
      <c r="K13" t="s">
        <v>16</v>
      </c>
      <c r="L13" t="s">
        <v>30</v>
      </c>
      <c r="M13" t="s">
        <v>17</v>
      </c>
      <c r="O13" t="s">
        <v>16</v>
      </c>
      <c r="P13" t="s">
        <v>30</v>
      </c>
      <c r="Q13" t="s">
        <v>17</v>
      </c>
      <c r="T13" t="s">
        <v>16</v>
      </c>
    </row>
    <row r="14" spans="1:20">
      <c r="A14" s="4">
        <v>18264</v>
      </c>
      <c r="B14" s="5">
        <v>1912.998</v>
      </c>
      <c r="C14" s="6">
        <v>1244.9000000000001</v>
      </c>
      <c r="D14" s="5">
        <v>214.858</v>
      </c>
      <c r="F14">
        <f>100*((B14/B13)^4-1)</f>
        <v>17.174848387083784</v>
      </c>
      <c r="G14">
        <f t="shared" ref="G14:H14" si="0">100*((C14/C13)^4-1)</f>
        <v>6.8323323393408852</v>
      </c>
      <c r="H14">
        <f t="shared" si="0"/>
        <v>144.81446765833357</v>
      </c>
      <c r="J14" t="s">
        <v>18</v>
      </c>
      <c r="K14">
        <f>AVERAGE(F14:F265)</f>
        <v>3.3119103156403322</v>
      </c>
      <c r="L14">
        <f>AVERAGE(G14:G265)</f>
        <v>3.3937323672438966</v>
      </c>
      <c r="M14">
        <f>AVERAGE(H14:H265)</f>
        <v>6.0147912855611496</v>
      </c>
      <c r="O14">
        <f>400*LN(B14/B13)</f>
        <v>15.849706391827359</v>
      </c>
      <c r="P14">
        <f t="shared" ref="P14:Q14" si="1">400*LN(C14/C13)</f>
        <v>6.6090431982071705</v>
      </c>
      <c r="Q14">
        <f t="shared" si="1"/>
        <v>89.533046281524193</v>
      </c>
      <c r="S14" t="s">
        <v>18</v>
      </c>
      <c r="T14">
        <f>AVERAGE(O14:O265)</f>
        <v>3.1817700486167881</v>
      </c>
    </row>
    <row r="15" spans="1:20">
      <c r="A15" s="4">
        <v>18354</v>
      </c>
      <c r="B15" s="5">
        <v>1971.2170000000001</v>
      </c>
      <c r="C15" s="6">
        <v>1265.4000000000001</v>
      </c>
      <c r="D15" s="5">
        <v>238.90100000000001</v>
      </c>
      <c r="F15">
        <f t="shared" ref="F15:F78" si="2">100*((B15/B14)^4-1)</f>
        <v>12.740428125366376</v>
      </c>
      <c r="G15">
        <f t="shared" ref="G15:G78" si="3">100*((C15/C14)^4-1)</f>
        <v>6.7513688831917218</v>
      </c>
      <c r="H15">
        <f t="shared" ref="H15:H78" si="4">100*((D15/D14)^4-1)</f>
        <v>52.850109917176624</v>
      </c>
      <c r="J15" t="s">
        <v>19</v>
      </c>
      <c r="K15">
        <f>STDEV(F14:F265)</f>
        <v>4.0476700278092794</v>
      </c>
      <c r="L15">
        <f>STDEV(G14:G265)</f>
        <v>3.485910642215079</v>
      </c>
      <c r="M15">
        <f>STDEV(H14:H265)</f>
        <v>21.62509249192339</v>
      </c>
      <c r="O15">
        <f t="shared" ref="O15:O78" si="5">400*LN(B15/B14)</f>
        <v>11.991789411569684</v>
      </c>
      <c r="P15">
        <f t="shared" ref="P15:P78" si="6">400*LN(C15/C14)</f>
        <v>6.5332289300174677</v>
      </c>
      <c r="Q15">
        <f t="shared" ref="Q15:Q78" si="7">400*LN(D15/D14)</f>
        <v>42.428758146643027</v>
      </c>
      <c r="S15" t="s">
        <v>19</v>
      </c>
      <c r="T15">
        <f>STDEV(O14:O260)</f>
        <v>3.951483635723553</v>
      </c>
    </row>
    <row r="16" spans="1:20">
      <c r="A16" s="4">
        <v>18445</v>
      </c>
      <c r="B16" s="5">
        <v>2048.3510000000001</v>
      </c>
      <c r="C16" s="6">
        <v>1330.3</v>
      </c>
      <c r="D16" s="5">
        <v>260.41800000000001</v>
      </c>
      <c r="F16">
        <f t="shared" si="2"/>
        <v>16.594957728372872</v>
      </c>
      <c r="G16">
        <f t="shared" si="3"/>
        <v>22.14819221690918</v>
      </c>
      <c r="H16">
        <f t="shared" si="4"/>
        <v>41.192661985342014</v>
      </c>
      <c r="O16">
        <f t="shared" si="5"/>
        <v>15.353584281119325</v>
      </c>
      <c r="P16">
        <f t="shared" si="6"/>
        <v>20.006481190830431</v>
      </c>
      <c r="Q16">
        <f t="shared" si="7"/>
        <v>34.495516877828116</v>
      </c>
    </row>
    <row r="17" spans="1:20">
      <c r="A17" s="4">
        <v>18537</v>
      </c>
      <c r="B17" s="5">
        <v>2084.39</v>
      </c>
      <c r="C17" s="6">
        <v>1290.2</v>
      </c>
      <c r="D17" s="5">
        <v>295.02699999999999</v>
      </c>
      <c r="F17">
        <f t="shared" si="2"/>
        <v>7.2255816684911212</v>
      </c>
      <c r="G17">
        <f t="shared" si="3"/>
        <v>-11.523122771532336</v>
      </c>
      <c r="H17">
        <f t="shared" si="4"/>
        <v>64.726342516204085</v>
      </c>
      <c r="J17" t="s">
        <v>20</v>
      </c>
      <c r="O17">
        <f t="shared" si="5"/>
        <v>6.97646691470836</v>
      </c>
      <c r="P17">
        <f t="shared" si="6"/>
        <v>-12.24289423668746</v>
      </c>
      <c r="Q17">
        <f t="shared" si="7"/>
        <v>49.911538082383252</v>
      </c>
      <c r="S17" t="s">
        <v>29</v>
      </c>
    </row>
    <row r="18" spans="1:20">
      <c r="A18" s="4">
        <v>18629</v>
      </c>
      <c r="B18" s="5">
        <v>2110.7310000000002</v>
      </c>
      <c r="C18" s="6">
        <v>1321.4</v>
      </c>
      <c r="D18" s="5">
        <v>263.91699999999997</v>
      </c>
      <c r="F18">
        <f t="shared" si="2"/>
        <v>5.1515383344326704</v>
      </c>
      <c r="G18">
        <f t="shared" si="3"/>
        <v>10.029479790045738</v>
      </c>
      <c r="H18">
        <f t="shared" si="4"/>
        <v>-35.964263214955849</v>
      </c>
      <c r="J18" t="s">
        <v>16</v>
      </c>
      <c r="K18">
        <v>1</v>
      </c>
      <c r="O18">
        <f t="shared" si="5"/>
        <v>5.0232345957858593</v>
      </c>
      <c r="P18">
        <f t="shared" si="6"/>
        <v>9.5578141990576295</v>
      </c>
      <c r="Q18">
        <f t="shared" si="7"/>
        <v>-44.572887120226433</v>
      </c>
      <c r="S18" t="s">
        <v>16</v>
      </c>
      <c r="T18">
        <f>CORREL(O$14:O$265,F$14:F$265)</f>
        <v>0.99932618228761894</v>
      </c>
    </row>
    <row r="19" spans="1:20">
      <c r="A19" s="4">
        <v>18719</v>
      </c>
      <c r="B19" s="5">
        <v>2145.7460000000001</v>
      </c>
      <c r="C19" s="6">
        <v>1284.0999999999999</v>
      </c>
      <c r="D19" s="5">
        <v>270.43900000000002</v>
      </c>
      <c r="F19">
        <f t="shared" si="2"/>
        <v>6.8025672220426436</v>
      </c>
      <c r="G19">
        <f t="shared" si="3"/>
        <v>-10.821908453470087</v>
      </c>
      <c r="H19">
        <f t="shared" si="4"/>
        <v>10.257419050735272</v>
      </c>
      <c r="J19" t="s">
        <v>30</v>
      </c>
      <c r="K19">
        <f>CORREL(F$14:F$265,G$14:G$265)</f>
        <v>0.63317101313269208</v>
      </c>
      <c r="L19">
        <v>1</v>
      </c>
      <c r="O19">
        <f t="shared" si="5"/>
        <v>6.5811777908678328</v>
      </c>
      <c r="P19">
        <f t="shared" si="6"/>
        <v>-11.45347870342288</v>
      </c>
      <c r="Q19">
        <f t="shared" si="7"/>
        <v>9.7647619051983714</v>
      </c>
    </row>
    <row r="20" spans="1:20">
      <c r="A20" s="4">
        <v>18810</v>
      </c>
      <c r="B20" s="5">
        <v>2188.5030000000002</v>
      </c>
      <c r="C20" s="6">
        <v>1299.0999999999999</v>
      </c>
      <c r="D20" s="5">
        <v>249.54300000000001</v>
      </c>
      <c r="F20">
        <f t="shared" si="2"/>
        <v>8.2119787836082878</v>
      </c>
      <c r="G20">
        <f t="shared" si="3"/>
        <v>4.7550448651044075</v>
      </c>
      <c r="H20">
        <f t="shared" si="4"/>
        <v>-27.50562968904887</v>
      </c>
      <c r="J20" t="s">
        <v>17</v>
      </c>
      <c r="K20">
        <f>CORREL(F$14:F$265,H$14:H$265)</f>
        <v>0.78391702322705092</v>
      </c>
      <c r="L20">
        <f>CORREL(G$14:G$265,H$14:H$265)</f>
        <v>0.25939851703319833</v>
      </c>
      <c r="M20">
        <v>1</v>
      </c>
      <c r="O20">
        <f t="shared" si="5"/>
        <v>7.8921883941607467</v>
      </c>
      <c r="P20">
        <f t="shared" si="6"/>
        <v>4.6454532657835168</v>
      </c>
      <c r="Q20">
        <f t="shared" si="7"/>
        <v>-32.166127802588086</v>
      </c>
    </row>
    <row r="21" spans="1:20">
      <c r="A21" s="4">
        <v>18902</v>
      </c>
      <c r="B21" s="5">
        <v>2192.21</v>
      </c>
      <c r="C21" s="6">
        <v>1306.7</v>
      </c>
      <c r="D21" s="5">
        <v>228.29300000000001</v>
      </c>
      <c r="F21">
        <f t="shared" si="2"/>
        <v>0.67926419181776332</v>
      </c>
      <c r="G21">
        <f t="shared" si="3"/>
        <v>2.3606967331284645</v>
      </c>
      <c r="H21">
        <f t="shared" si="4"/>
        <v>-29.953117176597754</v>
      </c>
      <c r="O21">
        <f t="shared" si="5"/>
        <v>0.6769675867511783</v>
      </c>
      <c r="P21">
        <f t="shared" si="6"/>
        <v>2.333263197365365</v>
      </c>
      <c r="Q21">
        <f t="shared" si="7"/>
        <v>-35.600541350423178</v>
      </c>
    </row>
    <row r="22" spans="1:20">
      <c r="A22" s="4">
        <v>18994</v>
      </c>
      <c r="B22" s="5">
        <v>2214.268</v>
      </c>
      <c r="C22" s="6">
        <v>1309.5999999999999</v>
      </c>
      <c r="D22" s="5">
        <v>233.62700000000001</v>
      </c>
      <c r="F22">
        <f t="shared" si="2"/>
        <v>4.0859516174228228</v>
      </c>
      <c r="G22">
        <f t="shared" si="3"/>
        <v>0.89069208911940478</v>
      </c>
      <c r="H22">
        <f t="shared" si="4"/>
        <v>9.6785621024316768</v>
      </c>
      <c r="O22">
        <f t="shared" si="5"/>
        <v>4.0046829684868195</v>
      </c>
      <c r="P22">
        <f t="shared" si="6"/>
        <v>0.88674882472980776</v>
      </c>
      <c r="Q22">
        <f t="shared" si="7"/>
        <v>9.2383739245966208</v>
      </c>
    </row>
    <row r="23" spans="1:20">
      <c r="A23" s="4">
        <v>19085</v>
      </c>
      <c r="B23" s="5">
        <v>2216.7089999999998</v>
      </c>
      <c r="C23" s="6">
        <v>1335.3</v>
      </c>
      <c r="D23" s="5">
        <v>214.227</v>
      </c>
      <c r="F23">
        <f t="shared" si="2"/>
        <v>0.44168806846403008</v>
      </c>
      <c r="G23">
        <f t="shared" si="3"/>
        <v>8.0838311654075401</v>
      </c>
      <c r="H23">
        <f t="shared" si="4"/>
        <v>-29.302396040435564</v>
      </c>
      <c r="O23">
        <f t="shared" si="5"/>
        <v>0.44071548950677031</v>
      </c>
      <c r="P23">
        <f t="shared" si="6"/>
        <v>7.773695453197317</v>
      </c>
      <c r="Q23">
        <f t="shared" si="7"/>
        <v>-34.675850390646495</v>
      </c>
    </row>
    <row r="24" spans="1:20">
      <c r="A24" s="4">
        <v>19176</v>
      </c>
      <c r="B24" s="5">
        <v>2231.5610000000001</v>
      </c>
      <c r="C24" s="6">
        <v>1341.8</v>
      </c>
      <c r="D24" s="5">
        <v>225.626</v>
      </c>
      <c r="F24">
        <f t="shared" si="2"/>
        <v>2.7070636564336281</v>
      </c>
      <c r="G24">
        <f t="shared" si="3"/>
        <v>1.9613915836035556</v>
      </c>
      <c r="H24">
        <f t="shared" si="4"/>
        <v>23.043804838453653</v>
      </c>
      <c r="O24">
        <f t="shared" si="5"/>
        <v>2.6710708098586071</v>
      </c>
      <c r="P24">
        <f t="shared" si="6"/>
        <v>1.9424041755477115</v>
      </c>
      <c r="Q24">
        <f t="shared" si="7"/>
        <v>20.737024288063083</v>
      </c>
    </row>
    <row r="25" spans="1:20">
      <c r="A25" s="4">
        <v>19268</v>
      </c>
      <c r="B25" s="5">
        <v>2305.2759999999998</v>
      </c>
      <c r="C25" s="6">
        <v>1389.2</v>
      </c>
      <c r="D25" s="5">
        <v>241.81100000000001</v>
      </c>
      <c r="F25">
        <f t="shared" si="2"/>
        <v>13.882413955870154</v>
      </c>
      <c r="G25">
        <f t="shared" si="3"/>
        <v>14.896803997299557</v>
      </c>
      <c r="H25">
        <f t="shared" si="4"/>
        <v>31.931237430592184</v>
      </c>
      <c r="O25">
        <f t="shared" si="5"/>
        <v>12.999627356159227</v>
      </c>
      <c r="P25">
        <f t="shared" si="6"/>
        <v>13.886418296452559</v>
      </c>
      <c r="Q25">
        <f t="shared" si="7"/>
        <v>27.711067231173992</v>
      </c>
    </row>
    <row r="26" spans="1:20">
      <c r="A26" s="4">
        <v>19360</v>
      </c>
      <c r="B26" s="5">
        <v>2348.4079999999999</v>
      </c>
      <c r="C26" s="6">
        <v>1405.7</v>
      </c>
      <c r="D26" s="5">
        <v>246.62700000000001</v>
      </c>
      <c r="F26">
        <f t="shared" si="2"/>
        <v>7.6967230647621676</v>
      </c>
      <c r="G26">
        <f t="shared" si="3"/>
        <v>4.8362507164873891</v>
      </c>
      <c r="H26">
        <f t="shared" si="4"/>
        <v>8.2077254933181631</v>
      </c>
      <c r="O26">
        <f t="shared" si="5"/>
        <v>7.4148971200326663</v>
      </c>
      <c r="P26">
        <f t="shared" si="6"/>
        <v>4.7229429871205371</v>
      </c>
      <c r="Q26">
        <f t="shared" si="7"/>
        <v>7.8882577998510772</v>
      </c>
    </row>
    <row r="27" spans="1:20">
      <c r="A27" s="4">
        <v>19450</v>
      </c>
      <c r="B27" s="5">
        <v>2366.1799999999998</v>
      </c>
      <c r="C27" s="6">
        <v>1414.2</v>
      </c>
      <c r="D27" s="5">
        <v>247.46</v>
      </c>
      <c r="F27">
        <f t="shared" si="2"/>
        <v>3.06160751192599</v>
      </c>
      <c r="G27">
        <f t="shared" si="3"/>
        <v>2.4407506816822133</v>
      </c>
      <c r="H27">
        <f t="shared" si="4"/>
        <v>1.3578882844257123</v>
      </c>
      <c r="O27">
        <f t="shared" si="5"/>
        <v>3.0156754616132946</v>
      </c>
      <c r="P27">
        <f t="shared" si="6"/>
        <v>2.4114403329680791</v>
      </c>
      <c r="Q27">
        <f t="shared" si="7"/>
        <v>1.3487515991918135</v>
      </c>
    </row>
    <row r="28" spans="1:20">
      <c r="A28" s="4">
        <v>19541</v>
      </c>
      <c r="B28" s="5">
        <v>2351.7930000000001</v>
      </c>
      <c r="C28" s="6">
        <v>1411</v>
      </c>
      <c r="D28" s="5">
        <v>241.654</v>
      </c>
      <c r="F28">
        <f t="shared" si="2"/>
        <v>-2.4100137652479758</v>
      </c>
      <c r="G28">
        <f t="shared" si="3"/>
        <v>-0.90203793260550391</v>
      </c>
      <c r="H28">
        <f t="shared" si="4"/>
        <v>-9.0597971556346408</v>
      </c>
      <c r="O28">
        <f t="shared" si="5"/>
        <v>-2.439529788656051</v>
      </c>
      <c r="P28">
        <f t="shared" si="6"/>
        <v>-0.90613092693057795</v>
      </c>
      <c r="Q28">
        <f t="shared" si="7"/>
        <v>-9.4968007064075675</v>
      </c>
    </row>
    <row r="29" spans="1:20">
      <c r="A29" s="4">
        <v>19633</v>
      </c>
      <c r="B29" s="5">
        <v>2314.567</v>
      </c>
      <c r="C29" s="6">
        <v>1401.6</v>
      </c>
      <c r="D29" s="5">
        <v>222.626</v>
      </c>
      <c r="F29">
        <f t="shared" si="2"/>
        <v>-6.1827596484823051</v>
      </c>
      <c r="G29">
        <f t="shared" si="3"/>
        <v>-2.6382659420034038</v>
      </c>
      <c r="H29">
        <f t="shared" si="4"/>
        <v>-27.967650570659753</v>
      </c>
      <c r="O29">
        <f t="shared" si="5"/>
        <v>-6.3821547808197865</v>
      </c>
      <c r="P29">
        <f t="shared" si="6"/>
        <v>-2.6736926682748292</v>
      </c>
      <c r="Q29">
        <f t="shared" si="7"/>
        <v>-32.805487024626771</v>
      </c>
    </row>
    <row r="30" spans="1:20">
      <c r="A30" s="4">
        <v>19725</v>
      </c>
      <c r="B30" s="5">
        <v>2303.5230000000001</v>
      </c>
      <c r="C30" s="6">
        <v>1406.7</v>
      </c>
      <c r="D30" s="5">
        <v>220.749</v>
      </c>
      <c r="F30">
        <f t="shared" si="2"/>
        <v>-1.894990494959381</v>
      </c>
      <c r="G30">
        <f t="shared" si="3"/>
        <v>1.4634428169513436</v>
      </c>
      <c r="H30">
        <f t="shared" si="4"/>
        <v>-3.3300605609773326</v>
      </c>
      <c r="O30">
        <f t="shared" si="5"/>
        <v>-1.9131755429627639</v>
      </c>
      <c r="P30">
        <f t="shared" si="6"/>
        <v>1.4528378326093734</v>
      </c>
      <c r="Q30">
        <f t="shared" si="7"/>
        <v>-3.3867695983039998</v>
      </c>
    </row>
    <row r="31" spans="1:20">
      <c r="A31" s="4">
        <v>19815</v>
      </c>
      <c r="B31" s="5">
        <v>2306.413</v>
      </c>
      <c r="C31" s="6">
        <v>1425</v>
      </c>
      <c r="D31" s="5">
        <v>219.99100000000001</v>
      </c>
      <c r="F31">
        <f t="shared" si="2"/>
        <v>0.50278521055462377</v>
      </c>
      <c r="G31">
        <f t="shared" si="3"/>
        <v>5.3060947934379765</v>
      </c>
      <c r="H31">
        <f t="shared" si="4"/>
        <v>-1.3664473947865297</v>
      </c>
      <c r="O31">
        <f t="shared" si="5"/>
        <v>0.50152546648832819</v>
      </c>
      <c r="P31">
        <f t="shared" si="6"/>
        <v>5.1701111756402627</v>
      </c>
      <c r="Q31">
        <f t="shared" si="7"/>
        <v>-1.3758692151323897</v>
      </c>
    </row>
    <row r="32" spans="1:20">
      <c r="A32" s="4">
        <v>19906</v>
      </c>
      <c r="B32" s="5">
        <v>2332.4180000000001</v>
      </c>
      <c r="C32" s="6">
        <v>1444.4</v>
      </c>
      <c r="D32" s="5">
        <v>231.23699999999999</v>
      </c>
      <c r="F32">
        <f t="shared" si="2"/>
        <v>4.5868850207835044</v>
      </c>
      <c r="G32">
        <f t="shared" si="3"/>
        <v>5.5578319418051025</v>
      </c>
      <c r="H32">
        <f t="shared" si="4"/>
        <v>22.070198240898886</v>
      </c>
      <c r="O32">
        <f t="shared" si="5"/>
        <v>4.4847975571241934</v>
      </c>
      <c r="P32">
        <f t="shared" si="6"/>
        <v>5.4088786802207576</v>
      </c>
      <c r="Q32">
        <f t="shared" si="7"/>
        <v>19.942608868589957</v>
      </c>
    </row>
    <row r="33" spans="1:17">
      <c r="A33" s="4">
        <v>19998</v>
      </c>
      <c r="B33" s="5">
        <v>2379.125</v>
      </c>
      <c r="C33" s="6">
        <v>1474.7</v>
      </c>
      <c r="D33" s="5">
        <v>241.87299999999999</v>
      </c>
      <c r="F33">
        <f t="shared" si="2"/>
        <v>8.2538884502944665</v>
      </c>
      <c r="G33">
        <f t="shared" si="3"/>
        <v>8.658774352437737</v>
      </c>
      <c r="H33">
        <f t="shared" si="4"/>
        <v>19.707196473032674</v>
      </c>
      <c r="O33">
        <f t="shared" si="5"/>
        <v>7.9309101268250162</v>
      </c>
      <c r="P33">
        <f t="shared" si="6"/>
        <v>8.3042275414369655</v>
      </c>
      <c r="Q33">
        <f t="shared" si="7"/>
        <v>17.987854567952944</v>
      </c>
    </row>
    <row r="34" spans="1:17">
      <c r="A34" s="4">
        <v>20090</v>
      </c>
      <c r="B34" s="5">
        <v>2447.6570000000002</v>
      </c>
      <c r="C34" s="6">
        <v>1507.8</v>
      </c>
      <c r="D34" s="5">
        <v>267.67500000000001</v>
      </c>
      <c r="F34">
        <f t="shared" si="2"/>
        <v>12.02970459189352</v>
      </c>
      <c r="G34">
        <f t="shared" si="3"/>
        <v>9.284919049217045</v>
      </c>
      <c r="H34">
        <f t="shared" si="4"/>
        <v>49.996691637254372</v>
      </c>
      <c r="O34">
        <f t="shared" si="5"/>
        <v>11.359386971298832</v>
      </c>
      <c r="P34">
        <f t="shared" si="6"/>
        <v>8.8788222082825055</v>
      </c>
      <c r="Q34">
        <f t="shared" si="7"/>
        <v>40.544305211329515</v>
      </c>
    </row>
    <row r="35" spans="1:17">
      <c r="A35" s="4">
        <v>20180</v>
      </c>
      <c r="B35" s="5">
        <v>2488.1489999999999</v>
      </c>
      <c r="C35" s="6">
        <v>1536.6</v>
      </c>
      <c r="D35" s="5">
        <v>284.59100000000001</v>
      </c>
      <c r="F35">
        <f t="shared" si="2"/>
        <v>6.7832913599279676</v>
      </c>
      <c r="G35">
        <f t="shared" si="3"/>
        <v>7.8619728532401956</v>
      </c>
      <c r="H35">
        <f t="shared" si="4"/>
        <v>27.777210073694913</v>
      </c>
      <c r="O35">
        <f t="shared" si="5"/>
        <v>6.563128035799827</v>
      </c>
      <c r="P35">
        <f t="shared" si="6"/>
        <v>7.5682194623732242</v>
      </c>
      <c r="Q35">
        <f t="shared" si="7"/>
        <v>24.511801512159746</v>
      </c>
    </row>
    <row r="36" spans="1:17">
      <c r="A36" s="4">
        <v>20271</v>
      </c>
      <c r="B36" s="5">
        <v>2521.3939999999998</v>
      </c>
      <c r="C36" s="6">
        <v>1555.6</v>
      </c>
      <c r="D36" s="5">
        <v>288.66199999999998</v>
      </c>
      <c r="F36">
        <f t="shared" si="2"/>
        <v>5.4526077702962139</v>
      </c>
      <c r="G36">
        <f t="shared" si="3"/>
        <v>5.0384785471413673</v>
      </c>
      <c r="H36">
        <f t="shared" si="4"/>
        <v>5.8458460020583081</v>
      </c>
      <c r="O36">
        <f t="shared" si="5"/>
        <v>5.3091450553114843</v>
      </c>
      <c r="P36">
        <f t="shared" si="6"/>
        <v>4.9156559392231074</v>
      </c>
      <c r="Q36">
        <f t="shared" si="7"/>
        <v>5.6813566628645047</v>
      </c>
    </row>
    <row r="37" spans="1:17">
      <c r="A37" s="4">
        <v>20363</v>
      </c>
      <c r="B37" s="5">
        <v>2535.4720000000002</v>
      </c>
      <c r="C37" s="6">
        <v>1575.2</v>
      </c>
      <c r="D37" s="5">
        <v>294.916</v>
      </c>
      <c r="F37">
        <f t="shared" si="2"/>
        <v>2.2521421966151145</v>
      </c>
      <c r="G37">
        <f t="shared" si="3"/>
        <v>5.1359091631527631</v>
      </c>
      <c r="H37">
        <f t="shared" si="4"/>
        <v>8.9519165331251251</v>
      </c>
      <c r="O37">
        <f t="shared" si="5"/>
        <v>2.227155929350241</v>
      </c>
      <c r="P37">
        <f t="shared" si="6"/>
        <v>5.0083700173294412</v>
      </c>
      <c r="Q37">
        <f t="shared" si="7"/>
        <v>8.5736466189765697</v>
      </c>
    </row>
    <row r="38" spans="1:17">
      <c r="A38" s="4">
        <v>20455</v>
      </c>
      <c r="B38" s="5">
        <v>2523.902</v>
      </c>
      <c r="C38" s="6">
        <v>1577.8</v>
      </c>
      <c r="D38" s="5">
        <v>284.99700000000001</v>
      </c>
      <c r="F38">
        <f t="shared" si="2"/>
        <v>-1.8128451658849798</v>
      </c>
      <c r="G38">
        <f t="shared" si="3"/>
        <v>0.66187007725775349</v>
      </c>
      <c r="H38">
        <f t="shared" si="4"/>
        <v>-12.789693175346672</v>
      </c>
      <c r="O38">
        <f t="shared" si="5"/>
        <v>-1.8294785353452372</v>
      </c>
      <c r="P38">
        <f t="shared" si="6"/>
        <v>0.6596893344293846</v>
      </c>
      <c r="Q38">
        <f t="shared" si="7"/>
        <v>-13.684766452750708</v>
      </c>
    </row>
    <row r="39" spans="1:17">
      <c r="A39" s="4">
        <v>20546</v>
      </c>
      <c r="B39" s="5">
        <v>2543.752</v>
      </c>
      <c r="C39" s="6">
        <v>1583</v>
      </c>
      <c r="D39" s="5">
        <v>281.76299999999998</v>
      </c>
      <c r="F39">
        <f t="shared" si="2"/>
        <v>3.1832305442676789</v>
      </c>
      <c r="G39">
        <f t="shared" si="3"/>
        <v>1.3248227172549809</v>
      </c>
      <c r="H39">
        <f t="shared" si="4"/>
        <v>-4.4623186666028598</v>
      </c>
      <c r="O39">
        <f t="shared" si="5"/>
        <v>3.133615912958418</v>
      </c>
      <c r="P39">
        <f t="shared" si="6"/>
        <v>1.3161236880091765</v>
      </c>
      <c r="Q39">
        <f t="shared" si="7"/>
        <v>-4.5649447387163775</v>
      </c>
    </row>
    <row r="40" spans="1:17">
      <c r="A40" s="4">
        <v>20637</v>
      </c>
      <c r="B40" s="5">
        <v>2540.5549999999998</v>
      </c>
      <c r="C40" s="6">
        <v>1586.6</v>
      </c>
      <c r="D40" s="5">
        <v>278.45800000000003</v>
      </c>
      <c r="F40">
        <f t="shared" si="2"/>
        <v>-0.50177502214410197</v>
      </c>
      <c r="G40">
        <f t="shared" si="3"/>
        <v>0.9127729903293913</v>
      </c>
      <c r="H40">
        <f t="shared" si="4"/>
        <v>-4.6099783455905925</v>
      </c>
      <c r="O40">
        <f t="shared" si="5"/>
        <v>-0.50303814012022607</v>
      </c>
      <c r="P40">
        <f t="shared" si="6"/>
        <v>0.90863239475612678</v>
      </c>
      <c r="Q40">
        <f t="shared" si="7"/>
        <v>-4.7196207821781311</v>
      </c>
    </row>
    <row r="41" spans="1:17">
      <c r="A41" s="4">
        <v>20729</v>
      </c>
      <c r="B41" s="5">
        <v>2582.0700000000002</v>
      </c>
      <c r="C41" s="6">
        <v>1608.4</v>
      </c>
      <c r="D41" s="5">
        <v>275.16899999999998</v>
      </c>
      <c r="F41">
        <f t="shared" si="2"/>
        <v>6.6983349146608528</v>
      </c>
      <c r="G41">
        <f t="shared" si="3"/>
        <v>5.6103441677699761</v>
      </c>
      <c r="H41">
        <f t="shared" si="4"/>
        <v>-4.6415410288251131</v>
      </c>
      <c r="O41">
        <f t="shared" si="5"/>
        <v>6.4835366899453657</v>
      </c>
      <c r="P41">
        <f t="shared" si="6"/>
        <v>5.4586136620866377</v>
      </c>
      <c r="Q41">
        <f t="shared" si="7"/>
        <v>-4.7527142919340806</v>
      </c>
    </row>
    <row r="42" spans="1:17">
      <c r="A42" s="4">
        <v>20821</v>
      </c>
      <c r="B42" s="5">
        <v>2597.9389999999999</v>
      </c>
      <c r="C42" s="6">
        <v>1619.5</v>
      </c>
      <c r="D42" s="5">
        <v>270.733</v>
      </c>
      <c r="F42">
        <f t="shared" si="2"/>
        <v>2.4810935285781932</v>
      </c>
      <c r="G42">
        <f t="shared" si="3"/>
        <v>2.7892155422279963</v>
      </c>
      <c r="H42">
        <f t="shared" si="4"/>
        <v>-6.2941378771556922</v>
      </c>
      <c r="O42">
        <f t="shared" si="5"/>
        <v>2.4508142197029974</v>
      </c>
      <c r="P42">
        <f t="shared" si="6"/>
        <v>2.7510254353060044</v>
      </c>
      <c r="Q42">
        <f t="shared" si="7"/>
        <v>-6.5009436023577019</v>
      </c>
    </row>
    <row r="43" spans="1:17">
      <c r="A43" s="4">
        <v>20911</v>
      </c>
      <c r="B43" s="5">
        <v>2591.6709999999998</v>
      </c>
      <c r="C43" s="6">
        <v>1622.4</v>
      </c>
      <c r="D43" s="5">
        <v>270.36799999999999</v>
      </c>
      <c r="F43">
        <f t="shared" si="2"/>
        <v>-0.96158569242186243</v>
      </c>
      <c r="G43">
        <f t="shared" si="3"/>
        <v>0.71819666421972794</v>
      </c>
      <c r="H43">
        <f t="shared" si="4"/>
        <v>-0.53818711161029986</v>
      </c>
      <c r="O43">
        <f t="shared" si="5"/>
        <v>-0.96623878062072155</v>
      </c>
      <c r="P43">
        <f t="shared" si="6"/>
        <v>0.71562991419207311</v>
      </c>
      <c r="Q43">
        <f t="shared" si="7"/>
        <v>-0.53964055562358859</v>
      </c>
    </row>
    <row r="44" spans="1:17">
      <c r="A44" s="4">
        <v>21002</v>
      </c>
      <c r="B44" s="5">
        <v>2616.6379999999999</v>
      </c>
      <c r="C44" s="6">
        <v>1635.3</v>
      </c>
      <c r="D44" s="5">
        <v>276.82400000000001</v>
      </c>
      <c r="F44">
        <f t="shared" si="2"/>
        <v>3.9094628954004174</v>
      </c>
      <c r="G44">
        <f t="shared" si="3"/>
        <v>3.2186076369740579</v>
      </c>
      <c r="H44">
        <f t="shared" si="4"/>
        <v>9.8990163384483623</v>
      </c>
      <c r="O44">
        <f t="shared" si="5"/>
        <v>3.8349784922679619</v>
      </c>
      <c r="P44">
        <f t="shared" si="6"/>
        <v>3.1678957365923015</v>
      </c>
      <c r="Q44">
        <f t="shared" si="7"/>
        <v>9.4391724866854609</v>
      </c>
    </row>
    <row r="45" spans="1:17">
      <c r="A45" s="4">
        <v>21094</v>
      </c>
      <c r="B45" s="5">
        <v>2589.11</v>
      </c>
      <c r="C45" s="6">
        <v>1636.1</v>
      </c>
      <c r="D45" s="5">
        <v>253.69399999999999</v>
      </c>
      <c r="F45">
        <f t="shared" si="2"/>
        <v>-4.1422056266853691</v>
      </c>
      <c r="G45">
        <f t="shared" si="3"/>
        <v>0.19582639019879444</v>
      </c>
      <c r="H45">
        <f t="shared" si="4"/>
        <v>-29.461564149829435</v>
      </c>
      <c r="O45">
        <f t="shared" si="5"/>
        <v>-4.2304401353833319</v>
      </c>
      <c r="P45">
        <f t="shared" si="6"/>
        <v>0.1956349002744231</v>
      </c>
      <c r="Q45">
        <f t="shared" si="7"/>
        <v>-34.901243536747451</v>
      </c>
    </row>
    <row r="46" spans="1:17">
      <c r="A46" s="4">
        <v>21186</v>
      </c>
      <c r="B46" s="5">
        <v>2519.0189999999998</v>
      </c>
      <c r="C46" s="6">
        <v>1613.9</v>
      </c>
      <c r="D46" s="5">
        <v>234.84700000000001</v>
      </c>
      <c r="F46">
        <f t="shared" si="2"/>
        <v>-10.396749537694717</v>
      </c>
      <c r="G46">
        <f t="shared" si="3"/>
        <v>-5.3180687399578819</v>
      </c>
      <c r="H46">
        <f t="shared" si="4"/>
        <v>-26.565645305591989</v>
      </c>
      <c r="O46">
        <f t="shared" si="5"/>
        <v>-10.97785891841327</v>
      </c>
      <c r="P46">
        <f t="shared" si="6"/>
        <v>-5.4647003789016084</v>
      </c>
      <c r="Q46">
        <f t="shared" si="7"/>
        <v>-30.877831225999824</v>
      </c>
    </row>
    <row r="47" spans="1:17">
      <c r="A47" s="4">
        <v>21276</v>
      </c>
      <c r="B47" s="5">
        <v>2534.48</v>
      </c>
      <c r="C47" s="6">
        <v>1627.1</v>
      </c>
      <c r="D47" s="5">
        <v>229.28800000000001</v>
      </c>
      <c r="F47">
        <f t="shared" si="2"/>
        <v>2.4777782079047572</v>
      </c>
      <c r="G47">
        <f t="shared" si="3"/>
        <v>3.3119345537248046</v>
      </c>
      <c r="H47">
        <f t="shared" si="4"/>
        <v>-9.137383761157281</v>
      </c>
      <c r="O47">
        <f t="shared" si="5"/>
        <v>2.4475791114633125</v>
      </c>
      <c r="P47">
        <f t="shared" si="6"/>
        <v>3.2582716413985433</v>
      </c>
      <c r="Q47">
        <f t="shared" si="7"/>
        <v>-9.5821531895253393</v>
      </c>
    </row>
    <row r="48" spans="1:17">
      <c r="A48" s="4">
        <v>21367</v>
      </c>
      <c r="B48" s="5">
        <v>2593.8670000000002</v>
      </c>
      <c r="C48" s="6">
        <v>1653.8</v>
      </c>
      <c r="D48" s="5">
        <v>248.19900000000001</v>
      </c>
      <c r="F48">
        <f t="shared" si="2"/>
        <v>9.7072532938249125</v>
      </c>
      <c r="G48">
        <f t="shared" si="3"/>
        <v>6.7271641824462547</v>
      </c>
      <c r="H48">
        <f t="shared" si="4"/>
        <v>37.301349254060035</v>
      </c>
      <c r="O48">
        <f t="shared" si="5"/>
        <v>9.2645298467604658</v>
      </c>
      <c r="P48">
        <f t="shared" si="6"/>
        <v>6.5105524571172353</v>
      </c>
      <c r="Q48">
        <f t="shared" si="7"/>
        <v>31.700795378824083</v>
      </c>
    </row>
    <row r="49" spans="1:17">
      <c r="A49" s="4">
        <v>21459</v>
      </c>
      <c r="B49" s="5">
        <v>2654.348</v>
      </c>
      <c r="C49" s="6">
        <v>1675.6</v>
      </c>
      <c r="D49" s="5">
        <v>270.58699999999999</v>
      </c>
      <c r="F49">
        <f t="shared" si="2"/>
        <v>9.6580773425583022</v>
      </c>
      <c r="G49">
        <f t="shared" si="3"/>
        <v>5.3778798122119165</v>
      </c>
      <c r="H49">
        <f t="shared" si="4"/>
        <v>41.262731961740549</v>
      </c>
      <c r="O49">
        <f t="shared" si="5"/>
        <v>9.2196950937503264</v>
      </c>
      <c r="P49">
        <f t="shared" si="6"/>
        <v>5.2382559139253875</v>
      </c>
      <c r="Q49">
        <f t="shared" si="7"/>
        <v>34.545131775852724</v>
      </c>
    </row>
    <row r="50" spans="1:17">
      <c r="A50" s="4">
        <v>21551</v>
      </c>
      <c r="B50" s="5">
        <v>2708.0360000000001</v>
      </c>
      <c r="C50" s="6">
        <v>1706.7</v>
      </c>
      <c r="D50" s="5">
        <v>285.85199999999998</v>
      </c>
      <c r="F50">
        <f t="shared" si="2"/>
        <v>8.3393662984384989</v>
      </c>
      <c r="G50">
        <f t="shared" si="3"/>
        <v>7.6334713515696206</v>
      </c>
      <c r="H50">
        <f t="shared" si="4"/>
        <v>24.548135370377477</v>
      </c>
      <c r="O50">
        <f t="shared" si="5"/>
        <v>8.0098395031629899</v>
      </c>
      <c r="P50">
        <f t="shared" si="6"/>
        <v>7.3561485407326668</v>
      </c>
      <c r="Q50">
        <f t="shared" si="7"/>
        <v>21.952208467569594</v>
      </c>
    </row>
    <row r="51" spans="1:17">
      <c r="A51" s="4">
        <v>21641</v>
      </c>
      <c r="B51" s="5">
        <v>2776.43</v>
      </c>
      <c r="C51" s="6">
        <v>1732.9</v>
      </c>
      <c r="D51" s="5">
        <v>309.726</v>
      </c>
      <c r="F51">
        <f t="shared" si="2"/>
        <v>10.491578955186576</v>
      </c>
      <c r="G51">
        <f t="shared" si="3"/>
        <v>6.2833544604292912</v>
      </c>
      <c r="H51">
        <f t="shared" si="4"/>
        <v>37.830621546083655</v>
      </c>
      <c r="O51">
        <f t="shared" si="5"/>
        <v>9.9769123515349456</v>
      </c>
      <c r="P51">
        <f t="shared" si="6"/>
        <v>6.093849688595304</v>
      </c>
      <c r="Q51">
        <f t="shared" si="7"/>
        <v>32.085536522041245</v>
      </c>
    </row>
    <row r="52" spans="1:17">
      <c r="A52" s="4">
        <v>21732</v>
      </c>
      <c r="B52" s="5">
        <v>2773.1190000000001</v>
      </c>
      <c r="C52" s="6">
        <v>1751</v>
      </c>
      <c r="D52" s="5">
        <v>288.17099999999999</v>
      </c>
      <c r="F52">
        <f t="shared" si="2"/>
        <v>-0.4761628370640425</v>
      </c>
      <c r="G52">
        <f t="shared" si="3"/>
        <v>4.2438823587229724</v>
      </c>
      <c r="H52">
        <f t="shared" si="4"/>
        <v>-25.064011753174974</v>
      </c>
      <c r="O52">
        <f t="shared" si="5"/>
        <v>-0.47730010389855976</v>
      </c>
      <c r="P52">
        <f t="shared" si="6"/>
        <v>4.1562990558608268</v>
      </c>
      <c r="Q52">
        <f t="shared" si="7"/>
        <v>-28.853592692411318</v>
      </c>
    </row>
    <row r="53" spans="1:17">
      <c r="A53" s="4">
        <v>21824</v>
      </c>
      <c r="B53" s="5">
        <v>2782.8270000000002</v>
      </c>
      <c r="C53" s="6">
        <v>1752.9</v>
      </c>
      <c r="D53" s="5">
        <v>298.26400000000001</v>
      </c>
      <c r="F53">
        <f t="shared" si="2"/>
        <v>1.4076708599825238</v>
      </c>
      <c r="G53">
        <f t="shared" si="3"/>
        <v>0.4347446616297157</v>
      </c>
      <c r="H53">
        <f t="shared" si="4"/>
        <v>14.763096333176717</v>
      </c>
      <c r="O53">
        <f t="shared" si="5"/>
        <v>1.3978551814443059</v>
      </c>
      <c r="P53">
        <f t="shared" si="6"/>
        <v>0.43380237705973107</v>
      </c>
      <c r="Q53">
        <f t="shared" si="7"/>
        <v>13.769978570547071</v>
      </c>
    </row>
    <row r="54" spans="1:17">
      <c r="A54" s="4">
        <v>21916</v>
      </c>
      <c r="B54" s="5">
        <v>2845.268</v>
      </c>
      <c r="C54" s="6">
        <v>1769.7</v>
      </c>
      <c r="D54" s="5">
        <v>330.51299999999998</v>
      </c>
      <c r="F54">
        <f t="shared" si="2"/>
        <v>9.2818112463746605</v>
      </c>
      <c r="G54">
        <f t="shared" si="3"/>
        <v>3.8891132714884424</v>
      </c>
      <c r="H54">
        <f t="shared" si="4"/>
        <v>50.782463040777827</v>
      </c>
      <c r="O54">
        <f t="shared" si="5"/>
        <v>8.8759784059907343</v>
      </c>
      <c r="P54">
        <f t="shared" si="6"/>
        <v>3.8153925794552728</v>
      </c>
      <c r="Q54">
        <f t="shared" si="7"/>
        <v>41.066796999019019</v>
      </c>
    </row>
    <row r="55" spans="1:17">
      <c r="A55" s="4">
        <v>22007</v>
      </c>
      <c r="B55" s="5">
        <v>2831.971</v>
      </c>
      <c r="C55" s="6">
        <v>1792.1</v>
      </c>
      <c r="D55" s="5">
        <v>297.065</v>
      </c>
      <c r="F55">
        <f t="shared" si="2"/>
        <v>-1.8562859178279933</v>
      </c>
      <c r="G55">
        <f t="shared" si="3"/>
        <v>5.1599463279508262</v>
      </c>
      <c r="H55">
        <f t="shared" si="4"/>
        <v>-34.739294947538113</v>
      </c>
      <c r="O55">
        <f t="shared" si="5"/>
        <v>-1.8737311308659668</v>
      </c>
      <c r="P55">
        <f t="shared" si="6"/>
        <v>5.0312303488814569</v>
      </c>
      <c r="Q55">
        <f t="shared" si="7"/>
        <v>-42.678009113530855</v>
      </c>
    </row>
    <row r="56" spans="1:17">
      <c r="A56" s="4">
        <v>22098</v>
      </c>
      <c r="B56" s="5">
        <v>2836.5990000000002</v>
      </c>
      <c r="C56" s="6">
        <v>1785</v>
      </c>
      <c r="D56" s="5">
        <v>295.29399999999998</v>
      </c>
      <c r="F56">
        <f t="shared" si="2"/>
        <v>0.65528311749154522</v>
      </c>
      <c r="G56">
        <f t="shared" si="3"/>
        <v>-1.5753401743345052</v>
      </c>
      <c r="H56">
        <f t="shared" si="4"/>
        <v>-2.363423095797279</v>
      </c>
      <c r="O56">
        <f t="shared" si="5"/>
        <v>0.65314547101386944</v>
      </c>
      <c r="P56">
        <f t="shared" si="6"/>
        <v>-1.5878805342413773</v>
      </c>
      <c r="Q56">
        <f t="shared" si="7"/>
        <v>-2.3917999412560853</v>
      </c>
    </row>
    <row r="57" spans="1:17">
      <c r="A57" s="4">
        <v>22190</v>
      </c>
      <c r="B57" s="5">
        <v>2800.2240000000002</v>
      </c>
      <c r="C57" s="6">
        <v>1787.4</v>
      </c>
      <c r="D57" s="5">
        <v>258.81700000000001</v>
      </c>
      <c r="F57">
        <f t="shared" si="2"/>
        <v>-5.0315582279848332</v>
      </c>
      <c r="G57">
        <f t="shared" si="3"/>
        <v>0.53890076779148366</v>
      </c>
      <c r="H57">
        <f t="shared" si="4"/>
        <v>-40.986319014686664</v>
      </c>
      <c r="O57">
        <f t="shared" si="5"/>
        <v>-5.1625541449017893</v>
      </c>
      <c r="P57">
        <f t="shared" si="6"/>
        <v>0.53745389342083993</v>
      </c>
      <c r="Q57">
        <f t="shared" si="7"/>
        <v>-52.740088785563486</v>
      </c>
    </row>
    <row r="58" spans="1:17">
      <c r="A58" s="4">
        <v>22282</v>
      </c>
      <c r="B58" s="5">
        <v>2816.8580000000002</v>
      </c>
      <c r="C58" s="6">
        <v>1786.9</v>
      </c>
      <c r="D58" s="5">
        <v>265.43400000000003</v>
      </c>
      <c r="F58">
        <f t="shared" si="2"/>
        <v>2.3973514592060097</v>
      </c>
      <c r="G58">
        <f t="shared" si="3"/>
        <v>-0.11184742915438806</v>
      </c>
      <c r="H58">
        <f t="shared" si="4"/>
        <v>10.62544011764297</v>
      </c>
      <c r="O58">
        <f t="shared" si="5"/>
        <v>2.3690661626628624</v>
      </c>
      <c r="P58">
        <f t="shared" si="6"/>
        <v>-0.11191002507040472</v>
      </c>
      <c r="Q58">
        <f t="shared" si="7"/>
        <v>10.097989579665738</v>
      </c>
    </row>
    <row r="59" spans="1:17">
      <c r="A59" s="4">
        <v>22372</v>
      </c>
      <c r="B59" s="5">
        <v>2869.5540000000001</v>
      </c>
      <c r="C59" s="6">
        <v>1813.4</v>
      </c>
      <c r="D59" s="5">
        <v>285.20299999999997</v>
      </c>
      <c r="F59">
        <f t="shared" si="2"/>
        <v>7.6955577109578233</v>
      </c>
      <c r="G59">
        <f t="shared" si="3"/>
        <v>6.065330665910329</v>
      </c>
      <c r="H59">
        <f t="shared" si="4"/>
        <v>33.287723588095488</v>
      </c>
      <c r="O59">
        <f t="shared" si="5"/>
        <v>7.4138150442961033</v>
      </c>
      <c r="P59">
        <f t="shared" si="6"/>
        <v>5.8885045309360562</v>
      </c>
      <c r="Q59">
        <f t="shared" si="7"/>
        <v>28.733994084215215</v>
      </c>
    </row>
    <row r="60" spans="1:17">
      <c r="A60" s="4">
        <v>22463</v>
      </c>
      <c r="B60" s="5">
        <v>2915.9290000000001</v>
      </c>
      <c r="C60" s="6">
        <v>1822.2</v>
      </c>
      <c r="D60" s="5">
        <v>309.09699999999998</v>
      </c>
      <c r="F60">
        <f t="shared" si="2"/>
        <v>6.6228220884023914</v>
      </c>
      <c r="G60">
        <f t="shared" si="3"/>
        <v>1.9552804574442195</v>
      </c>
      <c r="H60">
        <f t="shared" si="4"/>
        <v>37.963054774513473</v>
      </c>
      <c r="O60">
        <f t="shared" si="5"/>
        <v>6.4127393715045278</v>
      </c>
      <c r="P60">
        <f t="shared" si="6"/>
        <v>1.9364104271209579</v>
      </c>
      <c r="Q60">
        <f t="shared" si="7"/>
        <v>32.181574430071279</v>
      </c>
    </row>
    <row r="61" spans="1:17">
      <c r="A61" s="4">
        <v>22555</v>
      </c>
      <c r="B61" s="5">
        <v>2975.288</v>
      </c>
      <c r="C61" s="6">
        <v>1858.7</v>
      </c>
      <c r="D61" s="5">
        <v>314.31299999999999</v>
      </c>
      <c r="F61">
        <f t="shared" si="2"/>
        <v>8.3947535032123497</v>
      </c>
      <c r="G61">
        <f t="shared" si="3"/>
        <v>8.256261842133906</v>
      </c>
      <c r="H61">
        <f t="shared" si="4"/>
        <v>6.922773493597667</v>
      </c>
      <c r="O61">
        <f t="shared" si="5"/>
        <v>8.0609502429304722</v>
      </c>
      <c r="P61">
        <f t="shared" si="6"/>
        <v>7.9331025338196399</v>
      </c>
      <c r="Q61">
        <f t="shared" si="7"/>
        <v>6.6936644841420465</v>
      </c>
    </row>
    <row r="62" spans="1:17">
      <c r="A62" s="4">
        <v>22647</v>
      </c>
      <c r="B62" s="5">
        <v>3028.654</v>
      </c>
      <c r="C62" s="6">
        <v>1878.5</v>
      </c>
      <c r="D62" s="5">
        <v>333.053</v>
      </c>
      <c r="F62">
        <f t="shared" si="2"/>
        <v>7.3699134609464423</v>
      </c>
      <c r="G62">
        <f t="shared" si="3"/>
        <v>4.329614303874485</v>
      </c>
      <c r="H62">
        <f t="shared" si="4"/>
        <v>26.067756582588821</v>
      </c>
      <c r="O62">
        <f t="shared" si="5"/>
        <v>7.1109821468491621</v>
      </c>
      <c r="P62">
        <f t="shared" si="6"/>
        <v>4.2385069598865339</v>
      </c>
      <c r="Q62">
        <f t="shared" si="7"/>
        <v>23.164932708278368</v>
      </c>
    </row>
    <row r="63" spans="1:17">
      <c r="A63" s="4">
        <v>22737</v>
      </c>
      <c r="B63" s="5">
        <v>3062.0940000000001</v>
      </c>
      <c r="C63" s="6">
        <v>1901.6</v>
      </c>
      <c r="D63" s="5">
        <v>329.83199999999999</v>
      </c>
      <c r="F63">
        <f t="shared" si="2"/>
        <v>4.4901682238053464</v>
      </c>
      <c r="G63">
        <f t="shared" si="3"/>
        <v>5.0102947002708342</v>
      </c>
      <c r="H63">
        <f t="shared" si="4"/>
        <v>-3.8126958210906947</v>
      </c>
      <c r="O63">
        <f t="shared" si="5"/>
        <v>4.3922797007874923</v>
      </c>
      <c r="P63">
        <f t="shared" si="6"/>
        <v>4.8888204127842458</v>
      </c>
      <c r="Q63">
        <f t="shared" si="7"/>
        <v>-3.8872810217869529</v>
      </c>
    </row>
    <row r="64" spans="1:17">
      <c r="A64" s="4">
        <v>22828</v>
      </c>
      <c r="B64" s="5">
        <v>3090.4079999999999</v>
      </c>
      <c r="C64" s="6">
        <v>1917</v>
      </c>
      <c r="D64" s="5">
        <v>335.73399999999998</v>
      </c>
      <c r="F64">
        <f t="shared" si="2"/>
        <v>3.7502623192011031</v>
      </c>
      <c r="G64">
        <f t="shared" si="3"/>
        <v>3.278941121893264</v>
      </c>
      <c r="H64">
        <f t="shared" si="4"/>
        <v>7.3520015629134905</v>
      </c>
      <c r="O64">
        <f t="shared" si="5"/>
        <v>3.6816501497361993</v>
      </c>
      <c r="P64">
        <f t="shared" si="6"/>
        <v>3.2263307998641357</v>
      </c>
      <c r="Q64">
        <f t="shared" si="7"/>
        <v>7.0942983369338952</v>
      </c>
    </row>
    <row r="65" spans="1:17">
      <c r="A65" s="4">
        <v>22920</v>
      </c>
      <c r="B65" s="5">
        <v>3097.9169999999999</v>
      </c>
      <c r="C65" s="6">
        <v>1944.2</v>
      </c>
      <c r="D65" s="5">
        <v>324.46300000000002</v>
      </c>
      <c r="F65">
        <f t="shared" si="2"/>
        <v>0.97545853409541916</v>
      </c>
      <c r="G65">
        <f t="shared" si="3"/>
        <v>5.7974752114341221</v>
      </c>
      <c r="H65">
        <f t="shared" si="4"/>
        <v>-12.767279186076919</v>
      </c>
      <c r="O65">
        <f t="shared" si="5"/>
        <v>0.97073165166396203</v>
      </c>
      <c r="P65">
        <f t="shared" si="6"/>
        <v>5.6356469365296151</v>
      </c>
      <c r="Q65">
        <f t="shared" si="7"/>
        <v>-13.659068676581018</v>
      </c>
    </row>
    <row r="66" spans="1:17">
      <c r="A66" s="4">
        <v>23012</v>
      </c>
      <c r="B66" s="5">
        <v>3138.4070000000002</v>
      </c>
      <c r="C66" s="6">
        <v>1957.3</v>
      </c>
      <c r="D66" s="5">
        <v>342.46800000000002</v>
      </c>
      <c r="F66">
        <f t="shared" si="2"/>
        <v>5.3314211110403908</v>
      </c>
      <c r="G66">
        <f t="shared" si="3"/>
        <v>2.7225588417670643</v>
      </c>
      <c r="H66">
        <f t="shared" si="4"/>
        <v>24.113571351658436</v>
      </c>
      <c r="O66">
        <f t="shared" si="5"/>
        <v>5.1941584756814905</v>
      </c>
      <c r="P66">
        <f t="shared" si="6"/>
        <v>2.686156448603771</v>
      </c>
      <c r="Q66">
        <f t="shared" si="7"/>
        <v>21.602685843555047</v>
      </c>
    </row>
    <row r="67" spans="1:17">
      <c r="A67" s="4">
        <v>23102</v>
      </c>
      <c r="B67" s="5">
        <v>3177.7330000000002</v>
      </c>
      <c r="C67" s="6">
        <v>1976</v>
      </c>
      <c r="D67" s="5">
        <v>347.45800000000003</v>
      </c>
      <c r="F67">
        <f t="shared" si="2"/>
        <v>5.1072227878194321</v>
      </c>
      <c r="G67">
        <f t="shared" si="3"/>
        <v>3.8767077200574596</v>
      </c>
      <c r="H67">
        <f t="shared" si="4"/>
        <v>5.9569069059914659</v>
      </c>
      <c r="O67">
        <f t="shared" si="5"/>
        <v>4.9810812538438638</v>
      </c>
      <c r="P67">
        <f t="shared" si="6"/>
        <v>3.8034507197340388</v>
      </c>
      <c r="Q67">
        <f t="shared" si="7"/>
        <v>5.7862286842024382</v>
      </c>
    </row>
    <row r="68" spans="1:17">
      <c r="A68" s="4">
        <v>23193</v>
      </c>
      <c r="B68" s="5">
        <v>3237.567</v>
      </c>
      <c r="C68" s="6">
        <v>2002.9</v>
      </c>
      <c r="D68" s="5">
        <v>358.78899999999999</v>
      </c>
      <c r="F68">
        <f t="shared" si="2"/>
        <v>7.7470634482609269</v>
      </c>
      <c r="G68">
        <f t="shared" si="3"/>
        <v>5.5575508622869751</v>
      </c>
      <c r="H68">
        <f t="shared" si="4"/>
        <v>13.696531695159964</v>
      </c>
      <c r="O68">
        <f t="shared" si="5"/>
        <v>7.4616289243976519</v>
      </c>
      <c r="P68">
        <f t="shared" si="6"/>
        <v>5.4086123997494751</v>
      </c>
      <c r="Q68">
        <f t="shared" si="7"/>
        <v>12.83627103027902</v>
      </c>
    </row>
    <row r="69" spans="1:17">
      <c r="A69" s="4">
        <v>23285</v>
      </c>
      <c r="B69" s="5">
        <v>3262.18</v>
      </c>
      <c r="C69" s="6">
        <v>2019.6</v>
      </c>
      <c r="D69" s="5">
        <v>363.20499999999998</v>
      </c>
      <c r="F69">
        <f t="shared" si="2"/>
        <v>3.0757786742113824</v>
      </c>
      <c r="G69">
        <f t="shared" si="3"/>
        <v>3.3771088047836573</v>
      </c>
      <c r="H69">
        <f t="shared" si="4"/>
        <v>5.0148691128619749</v>
      </c>
      <c r="O69">
        <f t="shared" si="5"/>
        <v>3.0294247019329519</v>
      </c>
      <c r="P69">
        <f t="shared" si="6"/>
        <v>3.3213366710294574</v>
      </c>
      <c r="Q69">
        <f t="shared" si="7"/>
        <v>4.8931764742283193</v>
      </c>
    </row>
    <row r="70" spans="1:17">
      <c r="A70" s="4">
        <v>23377</v>
      </c>
      <c r="B70" s="5">
        <v>3335.3969999999999</v>
      </c>
      <c r="C70" s="6">
        <v>2059.5</v>
      </c>
      <c r="D70" s="5">
        <v>378.13900000000001</v>
      </c>
      <c r="F70">
        <f t="shared" si="2"/>
        <v>9.2844704114325651</v>
      </c>
      <c r="G70">
        <f t="shared" si="3"/>
        <v>8.1398435863881744</v>
      </c>
      <c r="H70">
        <f t="shared" si="4"/>
        <v>17.489379815652796</v>
      </c>
      <c r="O70">
        <f t="shared" si="5"/>
        <v>8.8784116862184668</v>
      </c>
      <c r="P70">
        <f t="shared" si="6"/>
        <v>7.8255051565499558</v>
      </c>
      <c r="Q70">
        <f t="shared" si="7"/>
        <v>16.11777589635571</v>
      </c>
    </row>
    <row r="71" spans="1:17">
      <c r="A71" s="4">
        <v>23468</v>
      </c>
      <c r="B71" s="5">
        <v>3373.7049999999999</v>
      </c>
      <c r="C71" s="6">
        <v>2095.8000000000002</v>
      </c>
      <c r="D71" s="5">
        <v>376.40100000000001</v>
      </c>
      <c r="F71">
        <f t="shared" si="2"/>
        <v>4.6738706657656781</v>
      </c>
      <c r="G71">
        <f t="shared" si="3"/>
        <v>7.2388526753141669</v>
      </c>
      <c r="H71">
        <f t="shared" si="4"/>
        <v>-1.8258411818869669</v>
      </c>
      <c r="O71">
        <f t="shared" si="5"/>
        <v>4.5679336900382808</v>
      </c>
      <c r="P71">
        <f t="shared" si="6"/>
        <v>6.9888428658823418</v>
      </c>
      <c r="Q71">
        <f t="shared" si="7"/>
        <v>-1.8427153749031411</v>
      </c>
    </row>
    <row r="72" spans="1:17">
      <c r="A72" s="4">
        <v>23559</v>
      </c>
      <c r="B72" s="5">
        <v>3419.5479999999998</v>
      </c>
      <c r="C72" s="6">
        <v>2134.3000000000002</v>
      </c>
      <c r="D72" s="5">
        <v>385.34399999999999</v>
      </c>
      <c r="F72">
        <f t="shared" si="2"/>
        <v>5.5471225491311227</v>
      </c>
      <c r="G72">
        <f t="shared" si="3"/>
        <v>7.5529962028755726</v>
      </c>
      <c r="H72">
        <f t="shared" si="4"/>
        <v>9.8477916749186498</v>
      </c>
      <c r="O72">
        <f t="shared" si="5"/>
        <v>5.3987326438958183</v>
      </c>
      <c r="P72">
        <f t="shared" si="6"/>
        <v>7.2813528034724166</v>
      </c>
      <c r="Q72">
        <f t="shared" si="7"/>
        <v>9.3925509544587538</v>
      </c>
    </row>
    <row r="73" spans="1:17">
      <c r="A73" s="4">
        <v>23651</v>
      </c>
      <c r="B73" s="5">
        <v>3429.0279999999998</v>
      </c>
      <c r="C73" s="6">
        <v>2140.1999999999998</v>
      </c>
      <c r="D73" s="5">
        <v>388.488</v>
      </c>
      <c r="F73">
        <f t="shared" si="2"/>
        <v>1.1135383930865661</v>
      </c>
      <c r="G73">
        <f t="shared" si="3"/>
        <v>1.1103424660443784</v>
      </c>
      <c r="H73">
        <f t="shared" si="4"/>
        <v>3.3037361903177631</v>
      </c>
      <c r="O73">
        <f t="shared" si="5"/>
        <v>1.1073841983915307</v>
      </c>
      <c r="P73">
        <f t="shared" si="6"/>
        <v>1.1042234173513155</v>
      </c>
      <c r="Q73">
        <f t="shared" si="7"/>
        <v>3.2503357831146031</v>
      </c>
    </row>
    <row r="74" spans="1:17">
      <c r="A74" s="4">
        <v>23743</v>
      </c>
      <c r="B74" s="5">
        <v>3513.25</v>
      </c>
      <c r="C74" s="6">
        <v>2187.8000000000002</v>
      </c>
      <c r="D74" s="5">
        <v>427.58100000000002</v>
      </c>
      <c r="F74">
        <f t="shared" si="2"/>
        <v>10.192514686766586</v>
      </c>
      <c r="G74">
        <f t="shared" si="3"/>
        <v>9.1975848555981834</v>
      </c>
      <c r="H74">
        <f t="shared" si="4"/>
        <v>46.744948736716594</v>
      </c>
      <c r="O74">
        <f t="shared" si="5"/>
        <v>9.7058783621247624</v>
      </c>
      <c r="P74">
        <f t="shared" si="6"/>
        <v>8.7988760371159085</v>
      </c>
      <c r="Q74">
        <f t="shared" si="7"/>
        <v>38.352585125353968</v>
      </c>
    </row>
    <row r="75" spans="1:17">
      <c r="A75" s="4">
        <v>23833</v>
      </c>
      <c r="B75" s="5">
        <v>3560.9189999999999</v>
      </c>
      <c r="C75" s="6">
        <v>2212</v>
      </c>
      <c r="D75" s="5">
        <v>427.55500000000001</v>
      </c>
      <c r="F75">
        <f t="shared" si="2"/>
        <v>5.5388019679349032</v>
      </c>
      <c r="G75">
        <f t="shared" si="3"/>
        <v>4.4984908646758415</v>
      </c>
      <c r="H75">
        <f t="shared" si="4"/>
        <v>-2.4320658416188135E-2</v>
      </c>
      <c r="O75">
        <f t="shared" si="5"/>
        <v>5.3908490474697928</v>
      </c>
      <c r="P75">
        <f t="shared" si="6"/>
        <v>4.4002443826139519</v>
      </c>
      <c r="Q75">
        <f t="shared" si="7"/>
        <v>-2.4323616367926997E-2</v>
      </c>
    </row>
    <row r="76" spans="1:17">
      <c r="A76" s="4">
        <v>23924</v>
      </c>
      <c r="B76" s="5">
        <v>3633.1819999999998</v>
      </c>
      <c r="C76" s="6">
        <v>2250</v>
      </c>
      <c r="D76" s="5">
        <v>442.82400000000001</v>
      </c>
      <c r="F76">
        <f t="shared" si="2"/>
        <v>8.3677947880010031</v>
      </c>
      <c r="G76">
        <f t="shared" si="3"/>
        <v>7.0507173634400955</v>
      </c>
      <c r="H76">
        <f t="shared" si="4"/>
        <v>15.068550874452846</v>
      </c>
      <c r="O76">
        <f t="shared" si="5"/>
        <v>8.0360762824028242</v>
      </c>
      <c r="P76">
        <f t="shared" si="6"/>
        <v>6.8132530224961823</v>
      </c>
      <c r="Q76">
        <f t="shared" si="7"/>
        <v>14.035785934182723</v>
      </c>
    </row>
    <row r="77" spans="1:17">
      <c r="A77" s="4">
        <v>24016</v>
      </c>
      <c r="B77" s="5">
        <v>3720.8359999999998</v>
      </c>
      <c r="C77" s="6">
        <v>2313.1999999999998</v>
      </c>
      <c r="D77" s="5">
        <v>444.86500000000001</v>
      </c>
      <c r="F77">
        <f t="shared" si="2"/>
        <v>10.005271742164435</v>
      </c>
      <c r="G77">
        <f t="shared" si="3"/>
        <v>11.717873905232201</v>
      </c>
      <c r="H77">
        <f t="shared" si="4"/>
        <v>1.8564070857995274</v>
      </c>
      <c r="O77">
        <f t="shared" si="5"/>
        <v>9.5358103584729879</v>
      </c>
      <c r="P77">
        <f t="shared" si="6"/>
        <v>11.080652434238928</v>
      </c>
      <c r="Q77">
        <f t="shared" si="7"/>
        <v>1.8393861783225902</v>
      </c>
    </row>
    <row r="78" spans="1:17">
      <c r="A78" s="4">
        <v>24108</v>
      </c>
      <c r="B78" s="5">
        <v>3812.1669999999999</v>
      </c>
      <c r="C78" s="6">
        <v>2347.4</v>
      </c>
      <c r="D78" s="5">
        <v>482.47800000000001</v>
      </c>
      <c r="F78">
        <f t="shared" si="2"/>
        <v>10.185781570766572</v>
      </c>
      <c r="G78">
        <f t="shared" si="3"/>
        <v>6.0463356651890399</v>
      </c>
      <c r="H78">
        <f t="shared" si="4"/>
        <v>38.355715893307774</v>
      </c>
      <c r="O78">
        <f t="shared" si="5"/>
        <v>9.699767854768627</v>
      </c>
      <c r="P78">
        <f t="shared" si="6"/>
        <v>5.8705941527841699</v>
      </c>
      <c r="Q78">
        <f t="shared" si="7"/>
        <v>32.465783412439343</v>
      </c>
    </row>
    <row r="79" spans="1:17">
      <c r="A79" s="4">
        <v>24198</v>
      </c>
      <c r="B79" s="5">
        <v>3824.857</v>
      </c>
      <c r="C79" s="6">
        <v>2353.5</v>
      </c>
      <c r="D79" s="5">
        <v>473.67500000000001</v>
      </c>
      <c r="F79">
        <f t="shared" ref="F79:F142" si="8">100*((B79/B78)^4-1)</f>
        <v>1.3381895111221898</v>
      </c>
      <c r="G79">
        <f t="shared" ref="G79:G142" si="9">100*((C79/C78)^4-1)</f>
        <v>1.0435066183349662</v>
      </c>
      <c r="H79">
        <f t="shared" ref="H79:H142" si="10">100*((D79/D78)^4-1)</f>
        <v>-7.1008384462501688</v>
      </c>
      <c r="O79">
        <f t="shared" ref="O79:O142" si="11">400*LN(B79/B78)</f>
        <v>1.3293148408886604</v>
      </c>
      <c r="P79">
        <f t="shared" ref="P79:P142" si="12">400*LN(C79/C78)</f>
        <v>1.0380996700693506</v>
      </c>
      <c r="Q79">
        <f t="shared" ref="Q79:Q142" si="13">400*LN(D79/D78)</f>
        <v>-7.3655565464679498</v>
      </c>
    </row>
    <row r="80" spans="1:17">
      <c r="A80" s="4">
        <v>24289</v>
      </c>
      <c r="B80" s="5">
        <v>3850.0120000000002</v>
      </c>
      <c r="C80" s="6">
        <v>2380.4</v>
      </c>
      <c r="D80" s="5">
        <v>468.98099999999999</v>
      </c>
      <c r="F80">
        <f t="shared" si="8"/>
        <v>2.6567524775007456</v>
      </c>
      <c r="G80">
        <f t="shared" si="9"/>
        <v>4.6508971488392836</v>
      </c>
      <c r="H80">
        <f t="shared" si="10"/>
        <v>-3.9053657347279502</v>
      </c>
      <c r="O80">
        <f t="shared" si="11"/>
        <v>2.6220736876911541</v>
      </c>
      <c r="P80">
        <f t="shared" si="12"/>
        <v>4.5459835717999937</v>
      </c>
      <c r="Q80">
        <f t="shared" si="13"/>
        <v>-3.9836706479390527</v>
      </c>
    </row>
    <row r="81" spans="1:17">
      <c r="A81" s="4">
        <v>24381</v>
      </c>
      <c r="B81" s="5">
        <v>3881.2049999999999</v>
      </c>
      <c r="C81" s="6">
        <v>2390.3000000000002</v>
      </c>
      <c r="D81" s="5">
        <v>471.233</v>
      </c>
      <c r="F81">
        <f t="shared" si="8"/>
        <v>3.2804201909960806</v>
      </c>
      <c r="G81">
        <f t="shared" si="9"/>
        <v>1.6739929502102457</v>
      </c>
      <c r="H81">
        <f t="shared" si="10"/>
        <v>1.9346394064480688</v>
      </c>
      <c r="O81">
        <f t="shared" si="11"/>
        <v>3.2277629006350379</v>
      </c>
      <c r="P81">
        <f t="shared" si="12"/>
        <v>1.6601361160229982</v>
      </c>
      <c r="Q81">
        <f t="shared" si="13"/>
        <v>1.9161631769572676</v>
      </c>
    </row>
    <row r="82" spans="1:17">
      <c r="A82" s="4">
        <v>24473</v>
      </c>
      <c r="B82" s="5">
        <v>3915.3960000000002</v>
      </c>
      <c r="C82" s="6">
        <v>2404.1999999999998</v>
      </c>
      <c r="D82" s="5">
        <v>458.33</v>
      </c>
      <c r="F82">
        <f t="shared" si="8"/>
        <v>3.5705881425913688</v>
      </c>
      <c r="G82">
        <f t="shared" si="9"/>
        <v>2.3464363495087515</v>
      </c>
      <c r="H82">
        <f t="shared" si="10"/>
        <v>-10.510855686329934</v>
      </c>
      <c r="O82">
        <f t="shared" si="11"/>
        <v>3.5083205293022752</v>
      </c>
      <c r="P82">
        <f t="shared" si="12"/>
        <v>2.3193307237597156</v>
      </c>
      <c r="Q82">
        <f t="shared" si="13"/>
        <v>-11.105286064851413</v>
      </c>
    </row>
    <row r="83" spans="1:17">
      <c r="A83" s="4">
        <v>24563</v>
      </c>
      <c r="B83" s="5">
        <v>3916.2109999999998</v>
      </c>
      <c r="C83" s="6">
        <v>2437</v>
      </c>
      <c r="D83" s="5">
        <v>438.78699999999998</v>
      </c>
      <c r="F83">
        <f t="shared" si="8"/>
        <v>8.3287054684744177E-2</v>
      </c>
      <c r="G83">
        <f t="shared" si="9"/>
        <v>5.569811347285647</v>
      </c>
      <c r="H83">
        <f t="shared" si="10"/>
        <v>-15.995631948209443</v>
      </c>
      <c r="O83">
        <f t="shared" si="11"/>
        <v>8.325239026334405E-2</v>
      </c>
      <c r="P83">
        <f t="shared" si="12"/>
        <v>5.4202267020210044</v>
      </c>
      <c r="Q83">
        <f t="shared" si="13"/>
        <v>-17.430138788020873</v>
      </c>
    </row>
    <row r="84" spans="1:17">
      <c r="A84" s="4">
        <v>24654</v>
      </c>
      <c r="B84" s="5">
        <v>3947.4549999999999</v>
      </c>
      <c r="C84" s="6">
        <v>2449.5</v>
      </c>
      <c r="D84" s="5">
        <v>451.38099999999997</v>
      </c>
      <c r="F84">
        <f t="shared" si="8"/>
        <v>3.2296416322535215</v>
      </c>
      <c r="G84">
        <f t="shared" si="9"/>
        <v>2.0675425296314165</v>
      </c>
      <c r="H84">
        <f t="shared" si="10"/>
        <v>11.984544703778521</v>
      </c>
      <c r="O84">
        <f t="shared" si="11"/>
        <v>3.1785850936869151</v>
      </c>
      <c r="P84">
        <f t="shared" si="12"/>
        <v>2.0464589813692893</v>
      </c>
      <c r="Q84">
        <f t="shared" si="13"/>
        <v>11.319068206873133</v>
      </c>
    </row>
    <row r="85" spans="1:17">
      <c r="A85" s="4">
        <v>24746</v>
      </c>
      <c r="B85" s="5">
        <v>3977.5729999999999</v>
      </c>
      <c r="C85" s="6">
        <v>2464.6</v>
      </c>
      <c r="D85" s="5">
        <v>461.14699999999999</v>
      </c>
      <c r="F85">
        <f t="shared" si="8"/>
        <v>3.0869960241042937</v>
      </c>
      <c r="G85">
        <f t="shared" si="9"/>
        <v>2.4887040063803711</v>
      </c>
      <c r="H85">
        <f t="shared" si="10"/>
        <v>8.9392681292859155</v>
      </c>
      <c r="O85">
        <f t="shared" si="11"/>
        <v>3.0403067342691772</v>
      </c>
      <c r="P85">
        <f t="shared" si="12"/>
        <v>2.4582401701573291</v>
      </c>
      <c r="Q85">
        <f t="shared" si="13"/>
        <v>8.56203678366081</v>
      </c>
    </row>
    <row r="86" spans="1:17">
      <c r="A86" s="4">
        <v>24838</v>
      </c>
      <c r="B86" s="5">
        <v>4059.5450000000001</v>
      </c>
      <c r="C86" s="6">
        <v>2523.4</v>
      </c>
      <c r="D86" s="5">
        <v>471.18299999999999</v>
      </c>
      <c r="F86">
        <f t="shared" si="8"/>
        <v>8.5017652318811763</v>
      </c>
      <c r="G86">
        <f t="shared" si="9"/>
        <v>9.8901125810144421</v>
      </c>
      <c r="H86">
        <f t="shared" si="10"/>
        <v>8.9935758787274889</v>
      </c>
      <c r="O86">
        <f t="shared" si="11"/>
        <v>8.1596256278336874</v>
      </c>
      <c r="P86">
        <f t="shared" si="12"/>
        <v>9.4310703958472484</v>
      </c>
      <c r="Q86">
        <f t="shared" si="13"/>
        <v>8.611875761179709</v>
      </c>
    </row>
    <row r="87" spans="1:17">
      <c r="A87" s="4">
        <v>24929</v>
      </c>
      <c r="B87" s="5">
        <v>4128.4719999999998</v>
      </c>
      <c r="C87" s="6">
        <v>2562.1</v>
      </c>
      <c r="D87" s="5">
        <v>490.23200000000003</v>
      </c>
      <c r="F87">
        <f t="shared" si="8"/>
        <v>6.9665365932502832</v>
      </c>
      <c r="G87">
        <f t="shared" si="9"/>
        <v>6.2771527891481105</v>
      </c>
      <c r="H87">
        <f t="shared" si="10"/>
        <v>17.178564704226652</v>
      </c>
      <c r="O87">
        <f t="shared" si="11"/>
        <v>6.7345857440643666</v>
      </c>
      <c r="P87">
        <f t="shared" si="12"/>
        <v>6.08801448302194</v>
      </c>
      <c r="Q87">
        <f t="shared" si="13"/>
        <v>15.852877941235702</v>
      </c>
    </row>
    <row r="88" spans="1:17">
      <c r="A88" s="4">
        <v>25020</v>
      </c>
      <c r="B88" s="5">
        <v>4156.7169999999996</v>
      </c>
      <c r="C88" s="6">
        <v>2610.3000000000002</v>
      </c>
      <c r="D88" s="5">
        <v>474.31799999999998</v>
      </c>
      <c r="F88">
        <f t="shared" si="8"/>
        <v>2.7648177980055699</v>
      </c>
      <c r="G88">
        <f t="shared" si="9"/>
        <v>7.7401033109955053</v>
      </c>
      <c r="H88">
        <f t="shared" si="10"/>
        <v>-12.366168867085269</v>
      </c>
      <c r="O88">
        <f t="shared" si="11"/>
        <v>2.7272869136720432</v>
      </c>
      <c r="P88">
        <f t="shared" si="12"/>
        <v>7.4551690155571313</v>
      </c>
      <c r="Q88">
        <f t="shared" si="13"/>
        <v>-13.200306245439892</v>
      </c>
    </row>
    <row r="89" spans="1:17">
      <c r="A89" s="4">
        <v>25112</v>
      </c>
      <c r="B89" s="5">
        <v>4174.7269999999999</v>
      </c>
      <c r="C89" s="6">
        <v>2622.3</v>
      </c>
      <c r="D89" s="5">
        <v>479.245</v>
      </c>
      <c r="F89">
        <f t="shared" si="8"/>
        <v>1.7443946847814473</v>
      </c>
      <c r="G89">
        <f t="shared" si="9"/>
        <v>1.8515884011391925</v>
      </c>
      <c r="H89">
        <f t="shared" si="10"/>
        <v>4.2202085245609311</v>
      </c>
      <c r="O89">
        <f t="shared" si="11"/>
        <v>1.7293547724096088</v>
      </c>
      <c r="P89">
        <f t="shared" si="12"/>
        <v>1.8346552057854224</v>
      </c>
      <c r="Q89">
        <f t="shared" si="13"/>
        <v>4.1335864302345255</v>
      </c>
    </row>
    <row r="90" spans="1:17">
      <c r="A90" s="4">
        <v>25204</v>
      </c>
      <c r="B90" s="5">
        <v>4240.4780000000001</v>
      </c>
      <c r="C90" s="6">
        <v>2651.7</v>
      </c>
      <c r="D90" s="5">
        <v>510.81700000000001</v>
      </c>
      <c r="F90">
        <f t="shared" si="8"/>
        <v>6.4503110292885024</v>
      </c>
      <c r="G90">
        <f t="shared" si="9"/>
        <v>4.5605971014098801</v>
      </c>
      <c r="H90">
        <f t="shared" si="10"/>
        <v>29.071692952244344</v>
      </c>
      <c r="O90">
        <f t="shared" si="11"/>
        <v>6.2508127181684632</v>
      </c>
      <c r="P90">
        <f t="shared" si="12"/>
        <v>4.4596593921839904</v>
      </c>
      <c r="Q90">
        <f t="shared" si="13"/>
        <v>25.519782331628843</v>
      </c>
    </row>
    <row r="91" spans="1:17">
      <c r="A91" s="4">
        <v>25294</v>
      </c>
      <c r="B91" s="5">
        <v>4252.8280000000004</v>
      </c>
      <c r="C91" s="6">
        <v>2668.6</v>
      </c>
      <c r="D91" s="5">
        <v>506.74700000000001</v>
      </c>
      <c r="F91">
        <f t="shared" si="8"/>
        <v>1.1700621656014709</v>
      </c>
      <c r="G91">
        <f t="shared" si="9"/>
        <v>2.5737828474580837</v>
      </c>
      <c r="H91">
        <f t="shared" si="10"/>
        <v>-3.1491633916752582</v>
      </c>
      <c r="O91">
        <f t="shared" si="11"/>
        <v>1.1632698696272445</v>
      </c>
      <c r="P91">
        <f t="shared" si="12"/>
        <v>2.5412186293233328</v>
      </c>
      <c r="Q91">
        <f t="shared" si="13"/>
        <v>-3.1998157986285509</v>
      </c>
    </row>
    <row r="92" spans="1:17">
      <c r="A92" s="4">
        <v>25385</v>
      </c>
      <c r="B92" s="5">
        <v>4279.723</v>
      </c>
      <c r="C92" s="6">
        <v>2681.5</v>
      </c>
      <c r="D92" s="5">
        <v>518.46299999999997</v>
      </c>
      <c r="F92">
        <f t="shared" si="8"/>
        <v>2.5537082043957327</v>
      </c>
      <c r="G92">
        <f t="shared" si="9"/>
        <v>1.9476638859734274</v>
      </c>
      <c r="H92">
        <f t="shared" si="10"/>
        <v>9.5737004995279698</v>
      </c>
      <c r="O92">
        <f t="shared" si="11"/>
        <v>2.5216457841395963</v>
      </c>
      <c r="P92">
        <f t="shared" si="12"/>
        <v>1.9289396458638801</v>
      </c>
      <c r="Q92">
        <f t="shared" si="13"/>
        <v>9.142720078515703</v>
      </c>
    </row>
    <row r="93" spans="1:17">
      <c r="A93" s="4">
        <v>25477</v>
      </c>
      <c r="B93" s="5">
        <v>4259.6220000000003</v>
      </c>
      <c r="C93" s="6">
        <v>2702.9</v>
      </c>
      <c r="D93" s="5">
        <v>490.53899999999999</v>
      </c>
      <c r="F93">
        <f t="shared" si="8"/>
        <v>-1.8655251624176916</v>
      </c>
      <c r="G93">
        <f t="shared" si="9"/>
        <v>3.2306609285991383</v>
      </c>
      <c r="H93">
        <f t="shared" si="10"/>
        <v>-19.864843094980809</v>
      </c>
      <c r="O93">
        <f t="shared" si="11"/>
        <v>-1.8831455692682937</v>
      </c>
      <c r="P93">
        <f t="shared" si="12"/>
        <v>3.1795724954614748</v>
      </c>
      <c r="Q93">
        <f t="shared" si="13"/>
        <v>-22.145551553586927</v>
      </c>
    </row>
    <row r="94" spans="1:17">
      <c r="A94" s="4">
        <v>25569</v>
      </c>
      <c r="B94" s="5">
        <v>4252.9399999999996</v>
      </c>
      <c r="C94" s="6">
        <v>2719.5</v>
      </c>
      <c r="D94" s="5">
        <v>475.18599999999998</v>
      </c>
      <c r="F94">
        <f t="shared" si="8"/>
        <v>-0.62599859975768224</v>
      </c>
      <c r="G94">
        <f t="shared" si="9"/>
        <v>2.4793446635180905</v>
      </c>
      <c r="H94">
        <f t="shared" si="10"/>
        <v>-11.943710346793257</v>
      </c>
      <c r="O94">
        <f t="shared" si="11"/>
        <v>-0.62796618666779369</v>
      </c>
      <c r="P94">
        <f t="shared" si="12"/>
        <v>2.4491076805526872</v>
      </c>
      <c r="Q94">
        <f t="shared" si="13"/>
        <v>-12.719392085196541</v>
      </c>
    </row>
    <row r="95" spans="1:17">
      <c r="A95" s="4">
        <v>25659</v>
      </c>
      <c r="B95" s="5">
        <v>4260.6499999999996</v>
      </c>
      <c r="C95" s="6">
        <v>2731.9</v>
      </c>
      <c r="D95" s="5">
        <v>476.67500000000001</v>
      </c>
      <c r="F95">
        <f t="shared" si="8"/>
        <v>0.72711969765963946</v>
      </c>
      <c r="G95">
        <f t="shared" si="9"/>
        <v>1.836376952222718</v>
      </c>
      <c r="H95">
        <f t="shared" si="10"/>
        <v>1.2593075772155071</v>
      </c>
      <c r="O95">
        <f t="shared" si="11"/>
        <v>0.72448892725519121</v>
      </c>
      <c r="P95">
        <f t="shared" si="12"/>
        <v>1.819719174667072</v>
      </c>
      <c r="Q95">
        <f t="shared" si="13"/>
        <v>1.2514442462106099</v>
      </c>
    </row>
    <row r="96" spans="1:17">
      <c r="A96" s="4">
        <v>25750</v>
      </c>
      <c r="B96" s="5">
        <v>4298.5879999999997</v>
      </c>
      <c r="C96" s="6">
        <v>2755.9</v>
      </c>
      <c r="D96" s="5">
        <v>484.82</v>
      </c>
      <c r="F96">
        <f t="shared" si="8"/>
        <v>3.6095647602742753</v>
      </c>
      <c r="G96">
        <f t="shared" si="9"/>
        <v>3.5606163832954119</v>
      </c>
      <c r="H96">
        <f t="shared" si="10"/>
        <v>7.0120313115110688</v>
      </c>
      <c r="O96">
        <f t="shared" si="11"/>
        <v>3.5459463516569798</v>
      </c>
      <c r="P96">
        <f t="shared" si="12"/>
        <v>3.4986920821288994</v>
      </c>
      <c r="Q96">
        <f t="shared" si="13"/>
        <v>6.7771084316323256</v>
      </c>
    </row>
    <row r="97" spans="1:17">
      <c r="A97" s="4">
        <v>25842</v>
      </c>
      <c r="B97" s="5">
        <v>4253.0039999999999</v>
      </c>
      <c r="C97" s="6">
        <v>2748.4</v>
      </c>
      <c r="D97" s="5">
        <v>456.73500000000001</v>
      </c>
      <c r="F97">
        <f t="shared" si="8"/>
        <v>-4.1747685695319836</v>
      </c>
      <c r="G97">
        <f t="shared" si="9"/>
        <v>-1.0841379405741591</v>
      </c>
      <c r="H97">
        <f t="shared" si="10"/>
        <v>-21.234675952466699</v>
      </c>
      <c r="O97">
        <f t="shared" si="11"/>
        <v>-4.264415958775448</v>
      </c>
      <c r="P97">
        <f t="shared" si="12"/>
        <v>-1.0900575392336913</v>
      </c>
      <c r="Q97">
        <f t="shared" si="13"/>
        <v>-23.86973361329493</v>
      </c>
    </row>
    <row r="98" spans="1:17">
      <c r="A98" s="4">
        <v>25934</v>
      </c>
      <c r="B98" s="5">
        <v>4370.2830000000004</v>
      </c>
      <c r="C98" s="6">
        <v>2800.9</v>
      </c>
      <c r="D98" s="5">
        <v>516.04700000000003</v>
      </c>
      <c r="F98">
        <f t="shared" si="8"/>
        <v>11.494919606838682</v>
      </c>
      <c r="G98">
        <f t="shared" si="9"/>
        <v>7.86254291596169</v>
      </c>
      <c r="H98">
        <f t="shared" si="10"/>
        <v>62.967070092073449</v>
      </c>
      <c r="O98">
        <f t="shared" si="11"/>
        <v>10.880883980978147</v>
      </c>
      <c r="P98">
        <f t="shared" si="12"/>
        <v>7.568747972282674</v>
      </c>
      <c r="Q98">
        <f t="shared" si="13"/>
        <v>48.83779704340693</v>
      </c>
    </row>
    <row r="99" spans="1:17">
      <c r="A99" s="4">
        <v>26024</v>
      </c>
      <c r="B99" s="5">
        <v>4395.0749999999998</v>
      </c>
      <c r="C99" s="6">
        <v>2826.6</v>
      </c>
      <c r="D99" s="5">
        <v>532.04</v>
      </c>
      <c r="F99">
        <f t="shared" si="8"/>
        <v>2.2885255950656935</v>
      </c>
      <c r="G99">
        <f t="shared" si="9"/>
        <v>3.7210737879465938</v>
      </c>
      <c r="H99">
        <f t="shared" si="10"/>
        <v>12.984822723359969</v>
      </c>
      <c r="O99">
        <f t="shared" si="11"/>
        <v>2.2627316407499714</v>
      </c>
      <c r="P99">
        <f t="shared" si="12"/>
        <v>3.6535127385691513</v>
      </c>
      <c r="Q99">
        <f t="shared" si="13"/>
        <v>12.20833115209051</v>
      </c>
    </row>
    <row r="100" spans="1:17">
      <c r="A100" s="4">
        <v>26115</v>
      </c>
      <c r="B100" s="5">
        <v>4430.1589999999997</v>
      </c>
      <c r="C100" s="6">
        <v>2849.1</v>
      </c>
      <c r="D100" s="5">
        <v>539.03800000000001</v>
      </c>
      <c r="F100">
        <f t="shared" si="8"/>
        <v>3.2314652985197645</v>
      </c>
      <c r="G100">
        <f t="shared" si="9"/>
        <v>3.2222573634427265</v>
      </c>
      <c r="H100">
        <f t="shared" si="10"/>
        <v>5.3659749262884304</v>
      </c>
      <c r="O100">
        <f t="shared" si="11"/>
        <v>3.1803516891424848</v>
      </c>
      <c r="P100">
        <f t="shared" si="12"/>
        <v>3.1714315931864223</v>
      </c>
      <c r="Q100">
        <f t="shared" si="13"/>
        <v>5.2269579465887572</v>
      </c>
    </row>
    <row r="101" spans="1:17">
      <c r="A101" s="4">
        <v>26207</v>
      </c>
      <c r="B101" s="5">
        <v>4442.47</v>
      </c>
      <c r="C101" s="6">
        <v>2896.5</v>
      </c>
      <c r="D101" s="5">
        <v>522.17399999999998</v>
      </c>
      <c r="F101">
        <f t="shared" si="8"/>
        <v>1.1162047973715561</v>
      </c>
      <c r="G101">
        <f t="shared" si="9"/>
        <v>6.8226531805866353</v>
      </c>
      <c r="H101">
        <f t="shared" si="10"/>
        <v>-11.939033893261719</v>
      </c>
      <c r="O101">
        <f t="shared" si="11"/>
        <v>1.1100212034561985</v>
      </c>
      <c r="P101">
        <f t="shared" si="12"/>
        <v>6.5999826478648949</v>
      </c>
      <c r="Q101">
        <f t="shared" si="13"/>
        <v>-12.714081471523334</v>
      </c>
    </row>
    <row r="102" spans="1:17">
      <c r="A102" s="4">
        <v>26299</v>
      </c>
      <c r="B102" s="5">
        <v>4521.9070000000002</v>
      </c>
      <c r="C102" s="6">
        <v>2935.2</v>
      </c>
      <c r="D102" s="5">
        <v>559.101</v>
      </c>
      <c r="F102">
        <f t="shared" si="8"/>
        <v>7.3466485292732253</v>
      </c>
      <c r="G102">
        <f t="shared" si="9"/>
        <v>5.4524474259801448</v>
      </c>
      <c r="H102">
        <f t="shared" si="10"/>
        <v>31.431692734980231</v>
      </c>
      <c r="O102">
        <f t="shared" si="11"/>
        <v>7.0893117814626967</v>
      </c>
      <c r="P102">
        <f t="shared" si="12"/>
        <v>5.3089930017574023</v>
      </c>
      <c r="Q102">
        <f t="shared" si="13"/>
        <v>27.331708378817822</v>
      </c>
    </row>
    <row r="103" spans="1:17">
      <c r="A103" s="4">
        <v>26390</v>
      </c>
      <c r="B103" s="5">
        <v>4629.1469999999999</v>
      </c>
      <c r="C103" s="6">
        <v>2991.2</v>
      </c>
      <c r="D103" s="5">
        <v>593.32399999999996</v>
      </c>
      <c r="F103">
        <f t="shared" si="8"/>
        <v>9.8290896833633123</v>
      </c>
      <c r="G103">
        <f t="shared" si="9"/>
        <v>7.8526979705468847</v>
      </c>
      <c r="H103">
        <f t="shared" si="10"/>
        <v>26.825501300265998</v>
      </c>
      <c r="O103">
        <f t="shared" si="11"/>
        <v>9.3755241362657245</v>
      </c>
      <c r="P103">
        <f t="shared" si="12"/>
        <v>7.5596202487327044</v>
      </c>
      <c r="Q103">
        <f t="shared" si="13"/>
        <v>23.764195014966351</v>
      </c>
    </row>
    <row r="104" spans="1:17">
      <c r="A104" s="4">
        <v>26481</v>
      </c>
      <c r="B104" s="5">
        <v>4673.5110000000004</v>
      </c>
      <c r="C104" s="6">
        <v>3037.4</v>
      </c>
      <c r="D104" s="5">
        <v>601.76800000000003</v>
      </c>
      <c r="F104">
        <f t="shared" si="8"/>
        <v>3.8889096580412286</v>
      </c>
      <c r="G104">
        <f t="shared" si="9"/>
        <v>6.3227365117267897</v>
      </c>
      <c r="H104">
        <f t="shared" si="10"/>
        <v>5.8153554255502504</v>
      </c>
      <c r="O104">
        <f t="shared" si="11"/>
        <v>3.8151965881330852</v>
      </c>
      <c r="P104">
        <f t="shared" si="12"/>
        <v>6.1308966533063183</v>
      </c>
      <c r="Q104">
        <f t="shared" si="13"/>
        <v>5.652545925220279</v>
      </c>
    </row>
    <row r="105" spans="1:17">
      <c r="A105" s="4">
        <v>26573</v>
      </c>
      <c r="B105" s="5">
        <v>4750.4880000000003</v>
      </c>
      <c r="C105" s="6">
        <v>3108.6</v>
      </c>
      <c r="D105" s="5">
        <v>604.89</v>
      </c>
      <c r="F105">
        <f t="shared" si="8"/>
        <v>6.7529351304570939</v>
      </c>
      <c r="G105">
        <f t="shared" si="9"/>
        <v>9.7113139133911286</v>
      </c>
      <c r="H105">
        <f t="shared" si="10"/>
        <v>2.09142377732916</v>
      </c>
      <c r="O105">
        <f t="shared" si="11"/>
        <v>6.5346961109931447</v>
      </c>
      <c r="P105">
        <f t="shared" si="12"/>
        <v>9.2682311010511622</v>
      </c>
      <c r="Q105">
        <f t="shared" si="13"/>
        <v>2.0698537391295071</v>
      </c>
    </row>
    <row r="106" spans="1:17">
      <c r="A106" s="4">
        <v>26665</v>
      </c>
      <c r="B106" s="5">
        <v>4872.0050000000001</v>
      </c>
      <c r="C106" s="6">
        <v>3165.5</v>
      </c>
      <c r="D106" s="5">
        <v>643.29999999999995</v>
      </c>
      <c r="F106">
        <f t="shared" si="8"/>
        <v>10.631295951031316</v>
      </c>
      <c r="G106">
        <f t="shared" si="9"/>
        <v>7.5251112948654164</v>
      </c>
      <c r="H106">
        <f t="shared" si="10"/>
        <v>27.922985413610803</v>
      </c>
      <c r="O106">
        <f t="shared" si="11"/>
        <v>10.103282827224001</v>
      </c>
      <c r="P106">
        <f t="shared" si="12"/>
        <v>7.2554227741534723</v>
      </c>
      <c r="Q106">
        <f t="shared" si="13"/>
        <v>24.625822039544332</v>
      </c>
    </row>
    <row r="107" spans="1:17">
      <c r="A107" s="4">
        <v>26755</v>
      </c>
      <c r="B107" s="5">
        <v>4928.3620000000001</v>
      </c>
      <c r="C107" s="6">
        <v>3163.9</v>
      </c>
      <c r="D107" s="5">
        <v>673.37400000000002</v>
      </c>
      <c r="F107">
        <f t="shared" si="8"/>
        <v>4.7079121319253625</v>
      </c>
      <c r="G107">
        <f t="shared" si="9"/>
        <v>-0.20202651463744337</v>
      </c>
      <c r="H107">
        <f t="shared" si="10"/>
        <v>20.052489073465107</v>
      </c>
      <c r="O107">
        <f t="shared" si="11"/>
        <v>4.6004498583550841</v>
      </c>
      <c r="P107">
        <f t="shared" si="12"/>
        <v>-0.202230863472802</v>
      </c>
      <c r="Q107">
        <f t="shared" si="13"/>
        <v>18.275887010409125</v>
      </c>
    </row>
    <row r="108" spans="1:17">
      <c r="A108" s="4">
        <v>26846</v>
      </c>
      <c r="B108" s="5">
        <v>4902.0649999999996</v>
      </c>
      <c r="C108" s="6">
        <v>3175.3</v>
      </c>
      <c r="D108" s="5">
        <v>647.04399999999998</v>
      </c>
      <c r="F108">
        <f t="shared" si="8"/>
        <v>-2.1173178790622305</v>
      </c>
      <c r="G108">
        <f t="shared" si="9"/>
        <v>1.4490675390312235</v>
      </c>
      <c r="H108">
        <f t="shared" si="10"/>
        <v>-14.746958265256971</v>
      </c>
      <c r="O108">
        <f t="shared" si="11"/>
        <v>-2.1400545654420142</v>
      </c>
      <c r="P108">
        <f t="shared" si="12"/>
        <v>1.4386688906166236</v>
      </c>
      <c r="Q108">
        <f t="shared" si="13"/>
        <v>-15.954639028804873</v>
      </c>
    </row>
    <row r="109" spans="1:17">
      <c r="A109" s="4">
        <v>26938</v>
      </c>
      <c r="B109" s="5">
        <v>4948.8230000000003</v>
      </c>
      <c r="C109" s="6">
        <v>3166</v>
      </c>
      <c r="D109" s="5">
        <v>671.79499999999996</v>
      </c>
      <c r="F109">
        <f t="shared" si="8"/>
        <v>3.8703086208165427</v>
      </c>
      <c r="G109">
        <f t="shared" si="9"/>
        <v>-1.1664059663171411</v>
      </c>
      <c r="H109">
        <f t="shared" si="10"/>
        <v>16.201520594235763</v>
      </c>
      <c r="O109">
        <f t="shared" si="11"/>
        <v>3.7972902469093386</v>
      </c>
      <c r="P109">
        <f t="shared" si="12"/>
        <v>-1.1732618444332912</v>
      </c>
      <c r="Q109">
        <f t="shared" si="13"/>
        <v>15.015574435301218</v>
      </c>
    </row>
    <row r="110" spans="1:17">
      <c r="A110" s="4">
        <v>27030</v>
      </c>
      <c r="B110" s="5">
        <v>4905.4269999999997</v>
      </c>
      <c r="C110" s="6">
        <v>3138.3</v>
      </c>
      <c r="D110" s="5">
        <v>628.92899999999997</v>
      </c>
      <c r="F110">
        <f t="shared" si="8"/>
        <v>-3.4617138923917934</v>
      </c>
      <c r="G110">
        <f t="shared" si="9"/>
        <v>-3.4540222451136748</v>
      </c>
      <c r="H110">
        <f t="shared" si="10"/>
        <v>-23.182633635084038</v>
      </c>
      <c r="O110">
        <f t="shared" si="11"/>
        <v>-3.5230509097421527</v>
      </c>
      <c r="P110">
        <f t="shared" si="12"/>
        <v>-3.5150837692529975</v>
      </c>
      <c r="Q110">
        <f t="shared" si="13"/>
        <v>-26.373944685358957</v>
      </c>
    </row>
    <row r="111" spans="1:17">
      <c r="A111" s="4">
        <v>27120</v>
      </c>
      <c r="B111" s="5">
        <v>4917.9870000000001</v>
      </c>
      <c r="C111" s="6">
        <v>3149.2</v>
      </c>
      <c r="D111" s="5">
        <v>625.81299999999999</v>
      </c>
      <c r="F111">
        <f t="shared" si="8"/>
        <v>1.0281119980235953</v>
      </c>
      <c r="G111">
        <f t="shared" si="9"/>
        <v>1.3965419134646995</v>
      </c>
      <c r="H111">
        <f t="shared" si="10"/>
        <v>-1.967102342578031</v>
      </c>
      <c r="O111">
        <f t="shared" si="11"/>
        <v>1.0228628738814116</v>
      </c>
      <c r="P111">
        <f t="shared" si="12"/>
        <v>1.3868801169948832</v>
      </c>
      <c r="Q111">
        <f t="shared" si="13"/>
        <v>-1.9867073267072675</v>
      </c>
    </row>
    <row r="112" spans="1:17">
      <c r="A112" s="4">
        <v>27211</v>
      </c>
      <c r="B112" s="5">
        <v>4869.3609999999999</v>
      </c>
      <c r="C112" s="6">
        <v>3162.2</v>
      </c>
      <c r="D112" s="5">
        <v>590.51099999999997</v>
      </c>
      <c r="F112">
        <f t="shared" si="8"/>
        <v>-3.8966810138858388</v>
      </c>
      <c r="G112">
        <f t="shared" si="9"/>
        <v>1.6614655647360088</v>
      </c>
      <c r="H112">
        <f t="shared" si="10"/>
        <v>-20.725475424417105</v>
      </c>
      <c r="O112">
        <f t="shared" si="11"/>
        <v>-3.9746333812032937</v>
      </c>
      <c r="P112">
        <f t="shared" si="12"/>
        <v>1.6478142262930378</v>
      </c>
      <c r="Q112">
        <f t="shared" si="13"/>
        <v>-23.225336273608907</v>
      </c>
    </row>
    <row r="113" spans="1:17">
      <c r="A113" s="4">
        <v>27303</v>
      </c>
      <c r="B113" s="5">
        <v>4850.1970000000001</v>
      </c>
      <c r="C113" s="6">
        <v>3115.8</v>
      </c>
      <c r="D113" s="5">
        <v>596.125</v>
      </c>
      <c r="F113">
        <f t="shared" si="8"/>
        <v>-1.5649825873790713</v>
      </c>
      <c r="G113">
        <f t="shared" si="9"/>
        <v>-5.7414066030521571</v>
      </c>
      <c r="H113">
        <f t="shared" si="10"/>
        <v>3.8573826639071385</v>
      </c>
      <c r="O113">
        <f t="shared" si="11"/>
        <v>-1.5773577221446602</v>
      </c>
      <c r="P113">
        <f t="shared" si="12"/>
        <v>-5.9128187190865686</v>
      </c>
      <c r="Q113">
        <f t="shared" si="13"/>
        <v>3.7848451493432513</v>
      </c>
    </row>
    <row r="114" spans="1:17">
      <c r="A114" s="4">
        <v>27395</v>
      </c>
      <c r="B114" s="5">
        <v>4791.2030000000004</v>
      </c>
      <c r="C114" s="6">
        <v>3142</v>
      </c>
      <c r="D114" s="5">
        <v>491.41399999999999</v>
      </c>
      <c r="F114">
        <f t="shared" si="8"/>
        <v>-4.7772382028372533</v>
      </c>
      <c r="G114">
        <f t="shared" si="9"/>
        <v>3.4061647741713275</v>
      </c>
      <c r="H114">
        <f t="shared" si="10"/>
        <v>-53.821400413720809</v>
      </c>
      <c r="O114">
        <f t="shared" si="11"/>
        <v>-4.8951178261296491</v>
      </c>
      <c r="P114">
        <f t="shared" si="12"/>
        <v>3.3494394948952309</v>
      </c>
      <c r="Q114">
        <f t="shared" si="13"/>
        <v>-77.265370763461121</v>
      </c>
    </row>
    <row r="115" spans="1:17">
      <c r="A115" s="4">
        <v>27485</v>
      </c>
      <c r="B115" s="5">
        <v>4827.8180000000002</v>
      </c>
      <c r="C115" s="6">
        <v>3194.4</v>
      </c>
      <c r="D115" s="5">
        <v>474.35</v>
      </c>
      <c r="F115">
        <f t="shared" si="8"/>
        <v>3.0920724844565095</v>
      </c>
      <c r="G115">
        <f t="shared" si="9"/>
        <v>6.8396522876610133</v>
      </c>
      <c r="H115">
        <f t="shared" si="10"/>
        <v>-13.182851067007784</v>
      </c>
      <c r="O115">
        <f t="shared" si="11"/>
        <v>3.0452310560152958</v>
      </c>
      <c r="P115">
        <f t="shared" si="12"/>
        <v>6.6158947733780904</v>
      </c>
      <c r="Q115">
        <f t="shared" si="13"/>
        <v>-14.136601548339863</v>
      </c>
    </row>
    <row r="116" spans="1:17">
      <c r="A116" s="4">
        <v>27576</v>
      </c>
      <c r="B116" s="5">
        <v>4909.1350000000002</v>
      </c>
      <c r="C116" s="6">
        <v>3239.9</v>
      </c>
      <c r="D116" s="5">
        <v>514.52</v>
      </c>
      <c r="F116">
        <f t="shared" si="8"/>
        <v>6.9095108629918522</v>
      </c>
      <c r="G116">
        <f t="shared" si="9"/>
        <v>5.8203599966755393</v>
      </c>
      <c r="H116">
        <f t="shared" si="10"/>
        <v>38.424646845825272</v>
      </c>
      <c r="O116">
        <f t="shared" si="11"/>
        <v>6.6812597804625256</v>
      </c>
      <c r="P116">
        <f t="shared" si="12"/>
        <v>5.6572753454093707</v>
      </c>
      <c r="Q116">
        <f t="shared" si="13"/>
        <v>32.515592548651512</v>
      </c>
    </row>
    <row r="117" spans="1:17">
      <c r="A117" s="4">
        <v>27668</v>
      </c>
      <c r="B117" s="5">
        <v>4973.2629999999999</v>
      </c>
      <c r="C117" s="6">
        <v>3274.2</v>
      </c>
      <c r="D117" s="5">
        <v>528.66200000000003</v>
      </c>
      <c r="F117">
        <f t="shared" si="8"/>
        <v>5.3284771474293002</v>
      </c>
      <c r="G117">
        <f t="shared" si="9"/>
        <v>4.3024220005521308</v>
      </c>
      <c r="H117">
        <f t="shared" si="10"/>
        <v>11.455969679513167</v>
      </c>
      <c r="O117">
        <f t="shared" si="11"/>
        <v>5.1913634837199263</v>
      </c>
      <c r="P117">
        <f t="shared" si="12"/>
        <v>4.2124397230824782</v>
      </c>
      <c r="Q117">
        <f t="shared" si="13"/>
        <v>10.845943615549276</v>
      </c>
    </row>
    <row r="118" spans="1:17">
      <c r="A118" s="4">
        <v>27760</v>
      </c>
      <c r="B118" s="5">
        <v>5086.3180000000002</v>
      </c>
      <c r="C118" s="6">
        <v>3339.6</v>
      </c>
      <c r="D118" s="5">
        <v>583.40599999999995</v>
      </c>
      <c r="F118">
        <f t="shared" si="8"/>
        <v>9.4078113103413621</v>
      </c>
      <c r="G118">
        <f t="shared" si="9"/>
        <v>8.2323262426344144</v>
      </c>
      <c r="H118">
        <f t="shared" si="10"/>
        <v>48.310256712262813</v>
      </c>
      <c r="O118">
        <f t="shared" si="11"/>
        <v>8.9912102825067919</v>
      </c>
      <c r="P118">
        <f t="shared" si="12"/>
        <v>7.9109899598416717</v>
      </c>
      <c r="Q118">
        <f t="shared" si="13"/>
        <v>39.41362226810292</v>
      </c>
    </row>
    <row r="119" spans="1:17">
      <c r="A119" s="4">
        <v>27851</v>
      </c>
      <c r="B119" s="5">
        <v>5124.57</v>
      </c>
      <c r="C119" s="6">
        <v>3370.3</v>
      </c>
      <c r="D119" s="5">
        <v>608.28700000000003</v>
      </c>
      <c r="F119">
        <f t="shared" si="8"/>
        <v>3.0423329966107637</v>
      </c>
      <c r="G119">
        <f t="shared" si="9"/>
        <v>3.7281021616847765</v>
      </c>
      <c r="H119">
        <f t="shared" si="10"/>
        <v>18.18179311726762</v>
      </c>
      <c r="O119">
        <f t="shared" si="11"/>
        <v>2.9969717771287669</v>
      </c>
      <c r="P119">
        <f t="shared" si="12"/>
        <v>3.6602887343847192</v>
      </c>
      <c r="Q119">
        <f t="shared" si="13"/>
        <v>16.705387257848514</v>
      </c>
    </row>
    <row r="120" spans="1:17">
      <c r="A120" s="4">
        <v>27942</v>
      </c>
      <c r="B120" s="5">
        <v>5149.6729999999998</v>
      </c>
      <c r="C120" s="6">
        <v>3405.9</v>
      </c>
      <c r="D120" s="5">
        <v>609.41600000000005</v>
      </c>
      <c r="F120">
        <f t="shared" si="8"/>
        <v>1.9738675309972642</v>
      </c>
      <c r="G120">
        <f t="shared" si="9"/>
        <v>4.2925602034722843</v>
      </c>
      <c r="H120">
        <f t="shared" si="10"/>
        <v>0.74448218084874895</v>
      </c>
      <c r="O120">
        <f t="shared" si="11"/>
        <v>1.9546393794682486</v>
      </c>
      <c r="P120">
        <f t="shared" si="12"/>
        <v>4.202984273116229</v>
      </c>
      <c r="Q120">
        <f t="shared" si="13"/>
        <v>0.74172459031656701</v>
      </c>
    </row>
    <row r="121" spans="1:17">
      <c r="A121" s="4">
        <v>28034</v>
      </c>
      <c r="B121" s="5">
        <v>5187.0690000000004</v>
      </c>
      <c r="C121" s="6">
        <v>3450.3</v>
      </c>
      <c r="D121" s="5">
        <v>613.65300000000002</v>
      </c>
      <c r="F121">
        <f t="shared" si="8"/>
        <v>2.9365220021366545</v>
      </c>
      <c r="G121">
        <f t="shared" si="9"/>
        <v>5.3173353399906809</v>
      </c>
      <c r="H121">
        <f t="shared" si="10"/>
        <v>2.810160642857884</v>
      </c>
      <c r="O121">
        <f t="shared" si="11"/>
        <v>2.8942321014644063</v>
      </c>
      <c r="P121">
        <f t="shared" si="12"/>
        <v>5.1807847712191029</v>
      </c>
      <c r="Q121">
        <f t="shared" si="13"/>
        <v>2.7714001087033657</v>
      </c>
    </row>
    <row r="122" spans="1:17">
      <c r="A122" s="4">
        <v>28126</v>
      </c>
      <c r="B122" s="5">
        <v>5247.28</v>
      </c>
      <c r="C122" s="6">
        <v>3489.7</v>
      </c>
      <c r="D122" s="5">
        <v>643.84299999999996</v>
      </c>
      <c r="F122">
        <f t="shared" si="8"/>
        <v>4.7246351926480745</v>
      </c>
      <c r="G122">
        <f t="shared" si="9"/>
        <v>4.646556286242487</v>
      </c>
      <c r="H122">
        <f t="shared" si="10"/>
        <v>21.179307516032232</v>
      </c>
      <c r="O122">
        <f t="shared" si="11"/>
        <v>4.616419735980962</v>
      </c>
      <c r="P122">
        <f t="shared" si="12"/>
        <v>4.541835539871129</v>
      </c>
      <c r="Q122">
        <f t="shared" si="13"/>
        <v>19.21011430053451</v>
      </c>
    </row>
    <row r="123" spans="1:17">
      <c r="A123" s="4">
        <v>28216</v>
      </c>
      <c r="B123" s="5">
        <v>5351.56</v>
      </c>
      <c r="C123" s="6">
        <v>3509</v>
      </c>
      <c r="D123" s="5">
        <v>693.60299999999995</v>
      </c>
      <c r="F123">
        <f t="shared" si="8"/>
        <v>8.1893817624064003</v>
      </c>
      <c r="G123">
        <f t="shared" si="9"/>
        <v>2.2306445710490452</v>
      </c>
      <c r="H123">
        <f t="shared" si="10"/>
        <v>34.686459988002859</v>
      </c>
      <c r="O123">
        <f t="shared" si="11"/>
        <v>7.8713040325957317</v>
      </c>
      <c r="P123">
        <f t="shared" si="12"/>
        <v>2.206129586756719</v>
      </c>
      <c r="Q123">
        <f t="shared" si="13"/>
        <v>29.777937261336344</v>
      </c>
    </row>
    <row r="124" spans="1:17">
      <c r="A124" s="4">
        <v>28307</v>
      </c>
      <c r="B124" s="5">
        <v>5447.268</v>
      </c>
      <c r="C124" s="6">
        <v>3542.5</v>
      </c>
      <c r="D124" s="5">
        <v>731.40200000000004</v>
      </c>
      <c r="F124">
        <f t="shared" si="8"/>
        <v>7.3478559469405402</v>
      </c>
      <c r="G124">
        <f t="shared" si="9"/>
        <v>3.8737864083488782</v>
      </c>
      <c r="H124">
        <f t="shared" si="10"/>
        <v>23.646185447452361</v>
      </c>
      <c r="O124">
        <f t="shared" si="11"/>
        <v>7.0904365588949814</v>
      </c>
      <c r="P124">
        <f t="shared" si="12"/>
        <v>3.8006383926481284</v>
      </c>
      <c r="Q124">
        <f t="shared" si="13"/>
        <v>21.225395790745718</v>
      </c>
    </row>
    <row r="125" spans="1:17">
      <c r="A125" s="4">
        <v>28399</v>
      </c>
      <c r="B125" s="5">
        <v>5446.1409999999996</v>
      </c>
      <c r="C125" s="6">
        <v>3595.9</v>
      </c>
      <c r="D125" s="5">
        <v>710.755</v>
      </c>
      <c r="F125">
        <f t="shared" si="8"/>
        <v>-8.273140195227402E-2</v>
      </c>
      <c r="G125">
        <f t="shared" si="9"/>
        <v>6.1673524523357504</v>
      </c>
      <c r="H125">
        <f t="shared" si="10"/>
        <v>-10.822535589439418</v>
      </c>
      <c r="O125">
        <f t="shared" si="11"/>
        <v>-8.2765643263467442E-2</v>
      </c>
      <c r="P125">
        <f t="shared" si="12"/>
        <v>5.9846459854800163</v>
      </c>
      <c r="Q125">
        <f t="shared" si="13"/>
        <v>-11.454181945848907</v>
      </c>
    </row>
    <row r="126" spans="1:17">
      <c r="A126" s="4">
        <v>28491</v>
      </c>
      <c r="B126" s="5">
        <v>5464.7380000000003</v>
      </c>
      <c r="C126" s="6">
        <v>3616.9</v>
      </c>
      <c r="D126" s="5">
        <v>724.851</v>
      </c>
      <c r="F126">
        <f t="shared" si="8"/>
        <v>1.3728966704284362</v>
      </c>
      <c r="G126">
        <f t="shared" si="9"/>
        <v>2.3565368079080162</v>
      </c>
      <c r="H126">
        <f t="shared" si="10"/>
        <v>8.1721036022153868</v>
      </c>
      <c r="O126">
        <f t="shared" si="11"/>
        <v>1.3635578221672355</v>
      </c>
      <c r="P126">
        <f t="shared" si="12"/>
        <v>2.3291991279667434</v>
      </c>
      <c r="Q126">
        <f t="shared" si="13"/>
        <v>7.8553324651990719</v>
      </c>
    </row>
    <row r="127" spans="1:17">
      <c r="A127" s="4">
        <v>28581</v>
      </c>
      <c r="B127" s="5">
        <v>5679.7179999999998</v>
      </c>
      <c r="C127" s="6">
        <v>3694.2</v>
      </c>
      <c r="D127" s="5">
        <v>774.62</v>
      </c>
      <c r="F127">
        <f t="shared" si="8"/>
        <v>16.688944950755946</v>
      </c>
      <c r="G127">
        <f t="shared" si="9"/>
        <v>8.8267374851771727</v>
      </c>
      <c r="H127">
        <f t="shared" si="10"/>
        <v>30.424702267950998</v>
      </c>
      <c r="O127">
        <f t="shared" si="11"/>
        <v>15.434161831810975</v>
      </c>
      <c r="P127">
        <f t="shared" si="12"/>
        <v>8.4586867187068169</v>
      </c>
      <c r="Q127">
        <f t="shared" si="13"/>
        <v>26.562588013417521</v>
      </c>
    </row>
    <row r="128" spans="1:17">
      <c r="A128" s="4">
        <v>28672</v>
      </c>
      <c r="B128" s="5">
        <v>5735.4009999999998</v>
      </c>
      <c r="C128" s="6">
        <v>3709.7</v>
      </c>
      <c r="D128" s="5">
        <v>798.53099999999995</v>
      </c>
      <c r="F128">
        <f t="shared" si="8"/>
        <v>3.9795796372713355</v>
      </c>
      <c r="G128">
        <f t="shared" si="9"/>
        <v>1.6888987843213688</v>
      </c>
      <c r="H128">
        <f t="shared" si="10"/>
        <v>12.930772548672898</v>
      </c>
      <c r="O128">
        <f t="shared" si="11"/>
        <v>3.9024344232544999</v>
      </c>
      <c r="P128">
        <f t="shared" si="12"/>
        <v>1.6747954612070508</v>
      </c>
      <c r="Q128">
        <f t="shared" si="13"/>
        <v>12.160481267576555</v>
      </c>
    </row>
    <row r="129" spans="1:17">
      <c r="A129" s="4">
        <v>28764</v>
      </c>
      <c r="B129" s="5">
        <v>5811.259</v>
      </c>
      <c r="C129" s="6">
        <v>3739.6</v>
      </c>
      <c r="D129" s="5">
        <v>816.7</v>
      </c>
      <c r="F129">
        <f t="shared" si="8"/>
        <v>5.396399825339171</v>
      </c>
      <c r="G129">
        <f t="shared" si="9"/>
        <v>3.2631679220977095</v>
      </c>
      <c r="H129">
        <f t="shared" si="10"/>
        <v>9.4165708344868584</v>
      </c>
      <c r="O129">
        <f t="shared" si="11"/>
        <v>5.2558292280951742</v>
      </c>
      <c r="P129">
        <f t="shared" si="12"/>
        <v>3.211057207569358</v>
      </c>
      <c r="Q129">
        <f t="shared" si="13"/>
        <v>8.9992162680046874</v>
      </c>
    </row>
    <row r="130" spans="1:17">
      <c r="A130" s="4">
        <v>28856</v>
      </c>
      <c r="B130" s="5">
        <v>5820.9769999999999</v>
      </c>
      <c r="C130" s="6">
        <v>3758.5</v>
      </c>
      <c r="D130" s="5">
        <v>816.56799999999998</v>
      </c>
      <c r="F130">
        <f t="shared" si="8"/>
        <v>0.67058817253025094</v>
      </c>
      <c r="G130">
        <f t="shared" si="9"/>
        <v>2.0369841417504642</v>
      </c>
      <c r="H130">
        <f t="shared" si="10"/>
        <v>-6.4634750331349355E-2</v>
      </c>
      <c r="O130">
        <f t="shared" si="11"/>
        <v>0.66834973161891464</v>
      </c>
      <c r="P130">
        <f t="shared" si="12"/>
        <v>2.0165151201452094</v>
      </c>
      <c r="Q130">
        <f t="shared" si="13"/>
        <v>-6.4655647591178617E-2</v>
      </c>
    </row>
    <row r="131" spans="1:17">
      <c r="A131" s="4">
        <v>28946</v>
      </c>
      <c r="B131" s="5">
        <v>5826.4409999999998</v>
      </c>
      <c r="C131" s="6">
        <v>3756.3</v>
      </c>
      <c r="D131" s="5">
        <v>814.67899999999997</v>
      </c>
      <c r="F131">
        <f t="shared" si="8"/>
        <v>0.37599861246284672</v>
      </c>
      <c r="G131">
        <f t="shared" si="9"/>
        <v>-0.23393046502614423</v>
      </c>
      <c r="H131">
        <f t="shared" si="10"/>
        <v>-0.92213030748692359</v>
      </c>
      <c r="O131">
        <f t="shared" si="11"/>
        <v>0.37529350459114591</v>
      </c>
      <c r="P131">
        <f t="shared" si="12"/>
        <v>-0.23420450980471655</v>
      </c>
      <c r="Q131">
        <f t="shared" si="13"/>
        <v>-0.9264082481072593</v>
      </c>
    </row>
    <row r="132" spans="1:17">
      <c r="A132" s="4">
        <v>29037</v>
      </c>
      <c r="B132" s="5">
        <v>5868.3230000000003</v>
      </c>
      <c r="C132" s="6">
        <v>3793.2</v>
      </c>
      <c r="D132" s="5">
        <v>798.81899999999996</v>
      </c>
      <c r="F132">
        <f t="shared" si="8"/>
        <v>2.9064573952795936</v>
      </c>
      <c r="G132">
        <f t="shared" si="9"/>
        <v>3.9876793832017476</v>
      </c>
      <c r="H132">
        <f t="shared" si="10"/>
        <v>-7.5626561484036898</v>
      </c>
      <c r="O132">
        <f t="shared" si="11"/>
        <v>2.8650208967307211</v>
      </c>
      <c r="P132">
        <f t="shared" si="12"/>
        <v>3.9102238666242628</v>
      </c>
      <c r="Q132">
        <f t="shared" si="13"/>
        <v>-7.8639134750723345</v>
      </c>
    </row>
    <row r="133" spans="1:17">
      <c r="A133" s="4">
        <v>29129</v>
      </c>
      <c r="B133" s="5">
        <v>5884.4690000000001</v>
      </c>
      <c r="C133" s="6">
        <v>3803.3</v>
      </c>
      <c r="D133" s="5">
        <v>783.94799999999998</v>
      </c>
      <c r="F133">
        <f t="shared" si="8"/>
        <v>1.1051033175078384</v>
      </c>
      <c r="G133">
        <f t="shared" si="9"/>
        <v>1.0693252077993654</v>
      </c>
      <c r="H133">
        <f t="shared" si="10"/>
        <v>-7.2411231004916861</v>
      </c>
      <c r="O133">
        <f t="shared" si="11"/>
        <v>1.0990416682347748</v>
      </c>
      <c r="P133">
        <f t="shared" si="12"/>
        <v>1.0636483592560604</v>
      </c>
      <c r="Q133">
        <f t="shared" si="13"/>
        <v>-7.5166781268836722</v>
      </c>
    </row>
    <row r="134" spans="1:17">
      <c r="A134" s="4">
        <v>29221</v>
      </c>
      <c r="B134" s="5">
        <v>5903.424</v>
      </c>
      <c r="C134" s="6">
        <v>3796.7</v>
      </c>
      <c r="D134" s="5">
        <v>778.26599999999996</v>
      </c>
      <c r="F134">
        <f t="shared" si="8"/>
        <v>1.2947155202486016</v>
      </c>
      <c r="G134">
        <f t="shared" si="9"/>
        <v>-0.69232929813700661</v>
      </c>
      <c r="H134">
        <f t="shared" si="10"/>
        <v>-2.8678044175415862</v>
      </c>
      <c r="O134">
        <f t="shared" si="11"/>
        <v>1.2864057274513221</v>
      </c>
      <c r="P134">
        <f t="shared" si="12"/>
        <v>-0.69473701675183153</v>
      </c>
      <c r="Q134">
        <f t="shared" si="13"/>
        <v>-2.9097294253418897</v>
      </c>
    </row>
    <row r="135" spans="1:17">
      <c r="A135" s="4">
        <v>29312</v>
      </c>
      <c r="B135" s="5">
        <v>5782.4340000000002</v>
      </c>
      <c r="C135" s="6">
        <v>3710.5</v>
      </c>
      <c r="D135" s="5">
        <v>708.05</v>
      </c>
      <c r="F135">
        <f t="shared" si="8"/>
        <v>-7.9493558966451943</v>
      </c>
      <c r="G135">
        <f t="shared" si="9"/>
        <v>-8.7769445456969954</v>
      </c>
      <c r="H135">
        <f t="shared" si="10"/>
        <v>-31.491654878620491</v>
      </c>
      <c r="O135">
        <f t="shared" si="11"/>
        <v>-8.2831281012955422</v>
      </c>
      <c r="P135">
        <f t="shared" si="12"/>
        <v>-9.1862519822578559</v>
      </c>
      <c r="Q135">
        <f t="shared" si="13"/>
        <v>-37.821462155068609</v>
      </c>
    </row>
    <row r="136" spans="1:17">
      <c r="A136" s="4">
        <v>29403</v>
      </c>
      <c r="B136" s="5">
        <v>5771.6869999999999</v>
      </c>
      <c r="C136" s="6">
        <v>3750.3</v>
      </c>
      <c r="D136" s="5">
        <v>654.08399999999995</v>
      </c>
      <c r="F136">
        <f t="shared" si="8"/>
        <v>-0.74135398280609222</v>
      </c>
      <c r="G136">
        <f t="shared" si="9"/>
        <v>4.3600541771847245</v>
      </c>
      <c r="H136">
        <f t="shared" si="10"/>
        <v>-27.175351978980267</v>
      </c>
      <c r="O136">
        <f t="shared" si="11"/>
        <v>-0.74411566915898431</v>
      </c>
      <c r="P136">
        <f t="shared" si="12"/>
        <v>4.2676793417755796</v>
      </c>
      <c r="Q136">
        <f t="shared" si="13"/>
        <v>-31.711571637061724</v>
      </c>
    </row>
    <row r="137" spans="1:17">
      <c r="A137" s="4">
        <v>29495</v>
      </c>
      <c r="B137" s="5">
        <v>5878.4390000000003</v>
      </c>
      <c r="C137" s="6">
        <v>3800.3</v>
      </c>
      <c r="D137" s="5">
        <v>720.58299999999997</v>
      </c>
      <c r="F137">
        <f t="shared" si="8"/>
        <v>7.6061217116191848</v>
      </c>
      <c r="G137">
        <f t="shared" si="9"/>
        <v>5.4405073829567607</v>
      </c>
      <c r="H137">
        <f t="shared" si="10"/>
        <v>47.299728165527874</v>
      </c>
      <c r="O137">
        <f t="shared" si="11"/>
        <v>7.330735335189571</v>
      </c>
      <c r="P137">
        <f t="shared" si="12"/>
        <v>5.2976696808366643</v>
      </c>
      <c r="Q137">
        <f t="shared" si="13"/>
        <v>38.729929203091459</v>
      </c>
    </row>
    <row r="138" spans="1:17">
      <c r="A138" s="4">
        <v>29587</v>
      </c>
      <c r="B138" s="5">
        <v>6000.5910000000003</v>
      </c>
      <c r="C138" s="6">
        <v>3821.1</v>
      </c>
      <c r="D138" s="5">
        <v>792.19299999999998</v>
      </c>
      <c r="F138">
        <f t="shared" si="8"/>
        <v>8.5745508452773187</v>
      </c>
      <c r="G138">
        <f t="shared" si="9"/>
        <v>2.2073404113819972</v>
      </c>
      <c r="H138">
        <f t="shared" si="10"/>
        <v>46.079056149496409</v>
      </c>
      <c r="O138">
        <f t="shared" si="11"/>
        <v>8.2266855608923937</v>
      </c>
      <c r="P138">
        <f t="shared" si="12"/>
        <v>2.183331318841907</v>
      </c>
      <c r="Q138">
        <f t="shared" si="13"/>
        <v>37.897776964859418</v>
      </c>
    </row>
    <row r="139" spans="1:17">
      <c r="A139" s="4">
        <v>29677</v>
      </c>
      <c r="B139" s="5">
        <v>5952.7110000000002</v>
      </c>
      <c r="C139" s="6">
        <v>3821.1</v>
      </c>
      <c r="D139" s="5">
        <v>754.47900000000004</v>
      </c>
      <c r="F139">
        <f t="shared" si="8"/>
        <v>-3.1536877073012226</v>
      </c>
      <c r="G139">
        <f t="shared" si="9"/>
        <v>0</v>
      </c>
      <c r="H139">
        <f t="shared" si="10"/>
        <v>-17.725619162476882</v>
      </c>
      <c r="O139">
        <f t="shared" si="11"/>
        <v>-3.2044873342215654</v>
      </c>
      <c r="P139">
        <f t="shared" si="12"/>
        <v>0</v>
      </c>
      <c r="Q139">
        <f t="shared" si="13"/>
        <v>-19.511041671088048</v>
      </c>
    </row>
    <row r="140" spans="1:17">
      <c r="A140" s="4">
        <v>29768</v>
      </c>
      <c r="B140" s="5">
        <v>6025.0370000000003</v>
      </c>
      <c r="C140" s="6">
        <v>3836.6</v>
      </c>
      <c r="D140" s="5">
        <v>801.31100000000004</v>
      </c>
      <c r="F140">
        <f t="shared" si="8"/>
        <v>4.9493322369139614</v>
      </c>
      <c r="G140">
        <f t="shared" si="9"/>
        <v>1.6324688861199643</v>
      </c>
      <c r="H140">
        <f t="shared" si="10"/>
        <v>27.237695114345861</v>
      </c>
      <c r="O140">
        <f t="shared" si="11"/>
        <v>4.8307497580023426</v>
      </c>
      <c r="P140">
        <f t="shared" si="12"/>
        <v>1.6192873753655503</v>
      </c>
      <c r="Q140">
        <f t="shared" si="13"/>
        <v>24.088676625492148</v>
      </c>
    </row>
    <row r="141" spans="1:17">
      <c r="A141" s="4">
        <v>29860</v>
      </c>
      <c r="B141" s="5">
        <v>5949.98</v>
      </c>
      <c r="C141" s="6">
        <v>3807.6</v>
      </c>
      <c r="D141" s="5">
        <v>770.23500000000001</v>
      </c>
      <c r="F141">
        <f t="shared" si="8"/>
        <v>-4.8906638106621099</v>
      </c>
      <c r="G141">
        <f t="shared" si="9"/>
        <v>-2.9894017651769134</v>
      </c>
      <c r="H141">
        <f t="shared" si="10"/>
        <v>-14.633283113528051</v>
      </c>
      <c r="O141">
        <f t="shared" si="11"/>
        <v>-5.0143048917397497</v>
      </c>
      <c r="P141">
        <f t="shared" si="12"/>
        <v>-3.0349953300349082</v>
      </c>
      <c r="Q141">
        <f t="shared" si="13"/>
        <v>-15.821389316734965</v>
      </c>
    </row>
    <row r="142" spans="1:17">
      <c r="A142" s="4">
        <v>29952</v>
      </c>
      <c r="B142" s="5">
        <v>5852.3339999999998</v>
      </c>
      <c r="C142" s="6">
        <v>3832.2</v>
      </c>
      <c r="D142" s="5">
        <v>689.99</v>
      </c>
      <c r="F142">
        <f t="shared" si="8"/>
        <v>-6.4046243051790075</v>
      </c>
      <c r="G142">
        <f t="shared" si="9"/>
        <v>2.6094579936342788</v>
      </c>
      <c r="H142">
        <f t="shared" si="10"/>
        <v>-35.601138617574932</v>
      </c>
      <c r="O142">
        <f t="shared" si="11"/>
        <v>-6.6189208694871908</v>
      </c>
      <c r="P142">
        <f t="shared" si="12"/>
        <v>2.5759925673793331</v>
      </c>
      <c r="Q142">
        <f t="shared" si="13"/>
        <v>-44.007423343120969</v>
      </c>
    </row>
    <row r="143" spans="1:17">
      <c r="A143" s="4">
        <v>30042</v>
      </c>
      <c r="B143" s="5">
        <v>5884.0479999999998</v>
      </c>
      <c r="C143" s="6">
        <v>3845.9</v>
      </c>
      <c r="D143" s="5">
        <v>689.37699999999995</v>
      </c>
      <c r="F143">
        <f t="shared" ref="F143:F206" si="14">100*((B143/B142)^4-1)</f>
        <v>2.1852971115030151</v>
      </c>
      <c r="G143">
        <f t="shared" ref="G143:G206" si="15">100*((C143/C142)^4-1)</f>
        <v>1.4376745348810172</v>
      </c>
      <c r="H143">
        <f t="shared" ref="H143:H206" si="16">100*((D143/D142)^4-1)</f>
        <v>-0.35489417687584179</v>
      </c>
      <c r="O143">
        <f t="shared" ref="O143:O206" si="17">400*LN(B143/B142)</f>
        <v>2.1617617552493944</v>
      </c>
      <c r="P143">
        <f t="shared" ref="P143:P206" si="18">400*LN(C143/C142)</f>
        <v>1.4274379900208309</v>
      </c>
      <c r="Q143">
        <f t="shared" ref="Q143:Q206" si="19">400*LN(D143/D142)</f>
        <v>-0.35552542019947558</v>
      </c>
    </row>
    <row r="144" spans="1:17">
      <c r="A144" s="4">
        <v>30133</v>
      </c>
      <c r="B144" s="5">
        <v>5861.3630000000003</v>
      </c>
      <c r="C144" s="6">
        <v>3875.4</v>
      </c>
      <c r="D144" s="5">
        <v>681.33199999999999</v>
      </c>
      <c r="F144">
        <f t="shared" si="14"/>
        <v>-1.5332403343613632</v>
      </c>
      <c r="G144">
        <f t="shared" si="15"/>
        <v>3.1036853700569855</v>
      </c>
      <c r="H144">
        <f t="shared" si="16"/>
        <v>-4.5869039600208943</v>
      </c>
      <c r="O144">
        <f t="shared" si="17"/>
        <v>-1.5451160087749882</v>
      </c>
      <c r="P144">
        <f t="shared" si="18"/>
        <v>3.056494998332635</v>
      </c>
      <c r="Q144">
        <f t="shared" si="19"/>
        <v>-4.6954341903016426</v>
      </c>
    </row>
    <row r="145" spans="1:17">
      <c r="A145" s="4">
        <v>30225</v>
      </c>
      <c r="B145" s="5">
        <v>5865.99</v>
      </c>
      <c r="C145" s="6">
        <v>3946.1</v>
      </c>
      <c r="D145" s="5">
        <v>620.65899999999999</v>
      </c>
      <c r="F145">
        <f t="shared" si="14"/>
        <v>0.31613682770139651</v>
      </c>
      <c r="G145">
        <f t="shared" si="15"/>
        <v>7.4994413104786162</v>
      </c>
      <c r="H145">
        <f t="shared" si="16"/>
        <v>-31.138404331070824</v>
      </c>
      <c r="O145">
        <f t="shared" si="17"/>
        <v>0.31563816592482741</v>
      </c>
      <c r="P145">
        <f t="shared" si="18"/>
        <v>7.2315464454294212</v>
      </c>
      <c r="Q145">
        <f t="shared" si="19"/>
        <v>-37.307155569256231</v>
      </c>
    </row>
    <row r="146" spans="1:17">
      <c r="A146" s="4">
        <v>30317</v>
      </c>
      <c r="B146" s="5">
        <v>5938.9470000000001</v>
      </c>
      <c r="C146" s="6">
        <v>3984.8</v>
      </c>
      <c r="D146" s="5">
        <v>642.75800000000004</v>
      </c>
      <c r="F146">
        <f t="shared" si="14"/>
        <v>5.0684983250046889</v>
      </c>
      <c r="G146">
        <f t="shared" si="15"/>
        <v>3.9809469032342282</v>
      </c>
      <c r="H146">
        <f t="shared" si="16"/>
        <v>15.021157442771237</v>
      </c>
      <c r="O146">
        <f t="shared" si="17"/>
        <v>4.944231647192936</v>
      </c>
      <c r="P146">
        <f t="shared" si="18"/>
        <v>3.9037493516071677</v>
      </c>
      <c r="Q146">
        <f t="shared" si="19"/>
        <v>13.994590321655359</v>
      </c>
    </row>
    <row r="147" spans="1:17">
      <c r="A147" s="4">
        <v>30407</v>
      </c>
      <c r="B147" s="5">
        <v>6072.433</v>
      </c>
      <c r="C147" s="6">
        <v>4063.9</v>
      </c>
      <c r="D147" s="5">
        <v>704.79300000000001</v>
      </c>
      <c r="F147">
        <f t="shared" si="14"/>
        <v>9.2982299030422322</v>
      </c>
      <c r="G147">
        <f t="shared" si="15"/>
        <v>8.1797407073443509</v>
      </c>
      <c r="H147">
        <f t="shared" si="16"/>
        <v>44.562738001406508</v>
      </c>
      <c r="O147">
        <f t="shared" si="17"/>
        <v>8.891001421461068</v>
      </c>
      <c r="P147">
        <f t="shared" si="18"/>
        <v>7.8623923589166296</v>
      </c>
      <c r="Q147">
        <f t="shared" si="19"/>
        <v>36.854340035867637</v>
      </c>
    </row>
    <row r="148" spans="1:17">
      <c r="A148" s="4">
        <v>30498</v>
      </c>
      <c r="B148" s="5">
        <v>6192.1779999999999</v>
      </c>
      <c r="C148" s="6">
        <v>4135.7</v>
      </c>
      <c r="D148" s="5">
        <v>752.18499999999995</v>
      </c>
      <c r="F148">
        <f t="shared" si="14"/>
        <v>8.1241736435801126</v>
      </c>
      <c r="G148">
        <f t="shared" si="15"/>
        <v>7.2566085612321363</v>
      </c>
      <c r="H148">
        <f t="shared" si="16"/>
        <v>29.73356308685684</v>
      </c>
      <c r="O148">
        <f t="shared" si="17"/>
        <v>7.8110136632020071</v>
      </c>
      <c r="P148">
        <f t="shared" si="18"/>
        <v>7.0053988208253042</v>
      </c>
      <c r="Q148">
        <f t="shared" si="19"/>
        <v>26.031264662163096</v>
      </c>
    </row>
    <row r="149" spans="1:17">
      <c r="A149" s="4">
        <v>30590</v>
      </c>
      <c r="B149" s="5">
        <v>6320.1760000000004</v>
      </c>
      <c r="C149" s="6">
        <v>4201.3</v>
      </c>
      <c r="D149" s="5">
        <v>831.38499999999999</v>
      </c>
      <c r="F149">
        <f t="shared" si="14"/>
        <v>8.5282902798396787</v>
      </c>
      <c r="G149">
        <f t="shared" si="15"/>
        <v>6.497316527576058</v>
      </c>
      <c r="H149">
        <f t="shared" si="16"/>
        <v>49.248530727567719</v>
      </c>
      <c r="O149">
        <f t="shared" si="17"/>
        <v>8.1840692912037749</v>
      </c>
      <c r="P149">
        <f t="shared" si="18"/>
        <v>6.2949601919772045</v>
      </c>
      <c r="Q149">
        <f t="shared" si="19"/>
        <v>40.044272186475851</v>
      </c>
    </row>
    <row r="150" spans="1:17">
      <c r="A150" s="4">
        <v>30682</v>
      </c>
      <c r="B150" s="5">
        <v>6442.76</v>
      </c>
      <c r="C150" s="6">
        <v>4237.3</v>
      </c>
      <c r="D150" s="5">
        <v>918.40200000000004</v>
      </c>
      <c r="F150">
        <f t="shared" si="14"/>
        <v>7.9869127387136807</v>
      </c>
      <c r="G150">
        <f t="shared" si="15"/>
        <v>3.4718170895352563</v>
      </c>
      <c r="H150">
        <f t="shared" si="16"/>
        <v>48.909547797411037</v>
      </c>
      <c r="O150">
        <f t="shared" si="17"/>
        <v>7.6839855448195964</v>
      </c>
      <c r="P150">
        <f t="shared" si="18"/>
        <v>3.4129090985489801</v>
      </c>
      <c r="Q150">
        <f t="shared" si="19"/>
        <v>39.816887385842804</v>
      </c>
    </row>
    <row r="151" spans="1:17">
      <c r="A151" s="4">
        <v>30773</v>
      </c>
      <c r="B151" s="5">
        <v>6553.9960000000001</v>
      </c>
      <c r="C151" s="6">
        <v>4297.8999999999996</v>
      </c>
      <c r="D151" s="5">
        <v>949.36699999999996</v>
      </c>
      <c r="F151">
        <f t="shared" si="14"/>
        <v>7.0870298450475655</v>
      </c>
      <c r="G151">
        <f t="shared" si="15"/>
        <v>5.8445190016286563</v>
      </c>
      <c r="H151">
        <f t="shared" si="16"/>
        <v>14.183997428560335</v>
      </c>
      <c r="O151">
        <f t="shared" si="17"/>
        <v>6.8471680911180197</v>
      </c>
      <c r="P151">
        <f t="shared" si="18"/>
        <v>5.6801029445578939</v>
      </c>
      <c r="Q151">
        <f t="shared" si="19"/>
        <v>13.264097381923593</v>
      </c>
    </row>
    <row r="152" spans="1:17">
      <c r="A152" s="4">
        <v>30864</v>
      </c>
      <c r="B152" s="5">
        <v>6617.69</v>
      </c>
      <c r="C152" s="6">
        <v>4331.1000000000004</v>
      </c>
      <c r="D152" s="5">
        <v>971.43499999999995</v>
      </c>
      <c r="F152">
        <f t="shared" si="14"/>
        <v>3.9443741349956429</v>
      </c>
      <c r="G152">
        <f t="shared" si="15"/>
        <v>3.1258684568405082</v>
      </c>
      <c r="H152">
        <f t="shared" si="16"/>
        <v>9.6272349870765606</v>
      </c>
      <c r="O152">
        <f t="shared" si="17"/>
        <v>3.8685705975880453</v>
      </c>
      <c r="P152">
        <f t="shared" si="18"/>
        <v>3.0780080030959529</v>
      </c>
      <c r="Q152">
        <f t="shared" si="19"/>
        <v>9.1915652063835243</v>
      </c>
    </row>
    <row r="153" spans="1:17">
      <c r="A153" s="4">
        <v>30956</v>
      </c>
      <c r="B153" s="5">
        <v>6671.5649999999996</v>
      </c>
      <c r="C153" s="6">
        <v>4388.1000000000004</v>
      </c>
      <c r="D153" s="5">
        <v>955.49699999999996</v>
      </c>
      <c r="F153">
        <f t="shared" si="14"/>
        <v>3.2964056765483196</v>
      </c>
      <c r="G153">
        <f t="shared" si="15"/>
        <v>5.3690876478736937</v>
      </c>
      <c r="H153">
        <f t="shared" si="16"/>
        <v>-6.4029147147533489</v>
      </c>
      <c r="O153">
        <f t="shared" si="17"/>
        <v>3.2432394532609461</v>
      </c>
      <c r="P153">
        <f t="shared" si="18"/>
        <v>5.2299121029094691</v>
      </c>
      <c r="Q153">
        <f t="shared" si="19"/>
        <v>-6.6170943104294704</v>
      </c>
    </row>
    <row r="154" spans="1:17">
      <c r="A154" s="4">
        <v>31048</v>
      </c>
      <c r="B154" s="5">
        <v>6734.5219999999999</v>
      </c>
      <c r="C154" s="6">
        <v>4462.5</v>
      </c>
      <c r="D154" s="5">
        <v>923.99400000000003</v>
      </c>
      <c r="F154">
        <f t="shared" si="14"/>
        <v>3.8284133406404797</v>
      </c>
      <c r="G154">
        <f t="shared" si="15"/>
        <v>6.9564185365972087</v>
      </c>
      <c r="H154">
        <f t="shared" si="16"/>
        <v>-12.550104839542964</v>
      </c>
      <c r="O154">
        <f t="shared" si="17"/>
        <v>3.7569478891436061</v>
      </c>
      <c r="P154">
        <f t="shared" si="18"/>
        <v>6.7251262106968568</v>
      </c>
      <c r="Q154">
        <f t="shared" si="19"/>
        <v>-13.410418337546218</v>
      </c>
    </row>
    <row r="155" spans="1:17">
      <c r="A155" s="4">
        <v>31138</v>
      </c>
      <c r="B155" s="5">
        <v>6791.5420000000004</v>
      </c>
      <c r="C155" s="6">
        <v>4503.2</v>
      </c>
      <c r="D155" s="5">
        <v>939.94399999999996</v>
      </c>
      <c r="F155">
        <f t="shared" si="14"/>
        <v>3.429984402597519</v>
      </c>
      <c r="G155">
        <f t="shared" si="15"/>
        <v>3.6983929735830756</v>
      </c>
      <c r="H155">
        <f t="shared" si="16"/>
        <v>7.0856594308679854</v>
      </c>
      <c r="O155">
        <f t="shared" si="17"/>
        <v>3.3724718600077286</v>
      </c>
      <c r="P155">
        <f t="shared" si="18"/>
        <v>3.6316432247689252</v>
      </c>
      <c r="Q155">
        <f t="shared" si="19"/>
        <v>6.8458883628910003</v>
      </c>
    </row>
    <row r="156" spans="1:17">
      <c r="A156" s="4">
        <v>31229</v>
      </c>
      <c r="B156" s="5">
        <v>6897.6310000000003</v>
      </c>
      <c r="C156" s="6">
        <v>4588.7</v>
      </c>
      <c r="D156" s="5">
        <v>929.55799999999999</v>
      </c>
      <c r="F156">
        <f t="shared" si="14"/>
        <v>6.396236539176603</v>
      </c>
      <c r="G156">
        <f t="shared" si="15"/>
        <v>7.8136424213284927</v>
      </c>
      <c r="H156">
        <f t="shared" si="16"/>
        <v>-4.347119798090282</v>
      </c>
      <c r="O156">
        <f t="shared" si="17"/>
        <v>6.2000019421488242</v>
      </c>
      <c r="P156">
        <f t="shared" si="18"/>
        <v>7.5234017553188659</v>
      </c>
      <c r="Q156">
        <f t="shared" si="19"/>
        <v>-4.4444378669038871</v>
      </c>
    </row>
    <row r="157" spans="1:17">
      <c r="A157" s="4">
        <v>31321</v>
      </c>
      <c r="B157" s="5">
        <v>6949.982</v>
      </c>
      <c r="C157" s="6">
        <v>4598.8</v>
      </c>
      <c r="D157" s="5">
        <v>965.9</v>
      </c>
      <c r="F157">
        <f t="shared" si="14"/>
        <v>3.0706203029514878</v>
      </c>
      <c r="G157">
        <f t="shared" si="15"/>
        <v>0.88333471386012885</v>
      </c>
      <c r="H157">
        <f t="shared" si="16"/>
        <v>16.57963541939813</v>
      </c>
      <c r="O157">
        <f t="shared" si="17"/>
        <v>3.0244201311167029</v>
      </c>
      <c r="P157">
        <f t="shared" si="18"/>
        <v>0.87945613658844901</v>
      </c>
      <c r="Q157">
        <f t="shared" si="19"/>
        <v>15.340441932469814</v>
      </c>
    </row>
    <row r="158" spans="1:17">
      <c r="A158" s="4">
        <v>31413</v>
      </c>
      <c r="B158" s="5">
        <v>7016.7629999999999</v>
      </c>
      <c r="C158" s="6">
        <v>4637.2</v>
      </c>
      <c r="D158" s="5">
        <v>963.91499999999996</v>
      </c>
      <c r="F158">
        <f t="shared" si="14"/>
        <v>3.899273910946488</v>
      </c>
      <c r="G158">
        <f t="shared" si="15"/>
        <v>3.382068642798397</v>
      </c>
      <c r="H158">
        <f t="shared" si="16"/>
        <v>-0.81950072835601517</v>
      </c>
      <c r="O158">
        <f t="shared" si="17"/>
        <v>3.8251723747594455</v>
      </c>
      <c r="P158">
        <f t="shared" si="18"/>
        <v>3.3261343666644905</v>
      </c>
      <c r="Q158">
        <f t="shared" si="19"/>
        <v>-0.8228770944573478</v>
      </c>
    </row>
    <row r="159" spans="1:17">
      <c r="A159" s="4">
        <v>31503</v>
      </c>
      <c r="B159" s="5">
        <v>7044.9520000000002</v>
      </c>
      <c r="C159" s="6">
        <v>4686.6000000000004</v>
      </c>
      <c r="D159" s="5">
        <v>942.52300000000002</v>
      </c>
      <c r="F159">
        <f t="shared" si="14"/>
        <v>1.6166613736751323</v>
      </c>
      <c r="G159">
        <f t="shared" si="15"/>
        <v>4.3297685650651951</v>
      </c>
      <c r="H159">
        <f t="shared" si="16"/>
        <v>-8.5859662294177514</v>
      </c>
      <c r="O159">
        <f t="shared" si="17"/>
        <v>1.6037325609793887</v>
      </c>
      <c r="P159">
        <f t="shared" si="18"/>
        <v>4.2386548192241849</v>
      </c>
      <c r="Q159">
        <f t="shared" si="19"/>
        <v>-8.9771176966679835</v>
      </c>
    </row>
    <row r="160" spans="1:17">
      <c r="A160" s="4">
        <v>31594</v>
      </c>
      <c r="B160" s="5">
        <v>7112.8739999999998</v>
      </c>
      <c r="C160" s="6">
        <v>4768.5</v>
      </c>
      <c r="D160" s="5">
        <v>912.97500000000002</v>
      </c>
      <c r="F160">
        <f t="shared" si="14"/>
        <v>3.9126231770612252</v>
      </c>
      <c r="G160">
        <f t="shared" si="15"/>
        <v>7.1755189643300188</v>
      </c>
      <c r="H160">
        <f t="shared" si="16"/>
        <v>-11.962497452027964</v>
      </c>
      <c r="O160">
        <f t="shared" si="17"/>
        <v>3.8380198260557199</v>
      </c>
      <c r="P160">
        <f t="shared" si="18"/>
        <v>6.9297668698641584</v>
      </c>
      <c r="Q160">
        <f t="shared" si="19"/>
        <v>-12.740729697466854</v>
      </c>
    </row>
    <row r="161" spans="1:17">
      <c r="A161" s="4">
        <v>31686</v>
      </c>
      <c r="B161" s="5">
        <v>7147.2539999999999</v>
      </c>
      <c r="C161" s="6">
        <v>4797.2</v>
      </c>
      <c r="D161" s="5">
        <v>914.39</v>
      </c>
      <c r="F161">
        <f t="shared" si="14"/>
        <v>1.9474584938745876</v>
      </c>
      <c r="G161">
        <f t="shared" si="15"/>
        <v>2.4292875909743827</v>
      </c>
      <c r="H161">
        <f t="shared" si="16"/>
        <v>0.62139402138456923</v>
      </c>
      <c r="O161">
        <f t="shared" si="17"/>
        <v>1.9287381774849885</v>
      </c>
      <c r="P161">
        <f t="shared" si="18"/>
        <v>2.4002497354395715</v>
      </c>
      <c r="Q161">
        <f t="shared" si="19"/>
        <v>0.61947132961908746</v>
      </c>
    </row>
    <row r="162" spans="1:17">
      <c r="A162" s="4">
        <v>31778</v>
      </c>
      <c r="B162" s="5">
        <v>7186.8810000000003</v>
      </c>
      <c r="C162" s="6">
        <v>4789.8999999999996</v>
      </c>
      <c r="D162" s="5">
        <v>942.32799999999997</v>
      </c>
      <c r="F162">
        <f t="shared" si="14"/>
        <v>2.2362591157865319</v>
      </c>
      <c r="G162">
        <f t="shared" si="15"/>
        <v>-0.6073004296431761</v>
      </c>
      <c r="H162">
        <f t="shared" si="16"/>
        <v>12.793094479308099</v>
      </c>
      <c r="O162">
        <f t="shared" si="17"/>
        <v>2.2116214728641412</v>
      </c>
      <c r="P162">
        <f t="shared" si="18"/>
        <v>-0.60915199890057792</v>
      </c>
      <c r="Q162">
        <f t="shared" si="19"/>
        <v>12.038493204682805</v>
      </c>
    </row>
    <row r="163" spans="1:17">
      <c r="A163" s="4">
        <v>31868</v>
      </c>
      <c r="B163" s="5">
        <v>7263.3069999999998</v>
      </c>
      <c r="C163" s="6">
        <v>4854</v>
      </c>
      <c r="D163" s="5">
        <v>943.64700000000005</v>
      </c>
      <c r="F163">
        <f t="shared" si="14"/>
        <v>4.3219721015894219</v>
      </c>
      <c r="G163">
        <f t="shared" si="15"/>
        <v>5.4613439476381975</v>
      </c>
      <c r="H163">
        <f t="shared" si="16"/>
        <v>0.5610666098919026</v>
      </c>
      <c r="O163">
        <f t="shared" si="17"/>
        <v>4.2311816359624608</v>
      </c>
      <c r="P163">
        <f t="shared" si="18"/>
        <v>5.3174291704928915</v>
      </c>
      <c r="Q163">
        <f t="shared" si="19"/>
        <v>0.5594984939041483</v>
      </c>
    </row>
    <row r="164" spans="1:17">
      <c r="A164" s="4">
        <v>31959</v>
      </c>
      <c r="B164" s="5">
        <v>7326.3010000000004</v>
      </c>
      <c r="C164" s="6">
        <v>4908.2</v>
      </c>
      <c r="D164" s="5">
        <v>944.59900000000005</v>
      </c>
      <c r="F164">
        <f t="shared" si="14"/>
        <v>3.5145566876018997</v>
      </c>
      <c r="G164">
        <f t="shared" si="15"/>
        <v>4.5417862635139583</v>
      </c>
      <c r="H164">
        <f t="shared" si="16"/>
        <v>0.40415181082831264</v>
      </c>
      <c r="O164">
        <f t="shared" si="17"/>
        <v>3.454206115250257</v>
      </c>
      <c r="P164">
        <f t="shared" si="18"/>
        <v>4.4416674041024251</v>
      </c>
      <c r="Q164">
        <f t="shared" si="19"/>
        <v>0.40333731120313215</v>
      </c>
    </row>
    <row r="165" spans="1:17">
      <c r="A165" s="4">
        <v>32051</v>
      </c>
      <c r="B165" s="5">
        <v>7451.6580000000004</v>
      </c>
      <c r="C165" s="6">
        <v>4920</v>
      </c>
      <c r="D165" s="5">
        <v>1018.254</v>
      </c>
      <c r="F165">
        <f t="shared" si="14"/>
        <v>7.0218926392964232</v>
      </c>
      <c r="G165">
        <f t="shared" si="15"/>
        <v>0.9651294993580084</v>
      </c>
      <c r="H165">
        <f t="shared" si="16"/>
        <v>35.031338705220705</v>
      </c>
      <c r="O165">
        <f t="shared" si="17"/>
        <v>6.7863231650823277</v>
      </c>
      <c r="P165">
        <f t="shared" si="18"/>
        <v>0.96050187582044988</v>
      </c>
      <c r="Q165">
        <f t="shared" si="19"/>
        <v>30.033670406754258</v>
      </c>
    </row>
    <row r="166" spans="1:17">
      <c r="A166" s="4">
        <v>32143</v>
      </c>
      <c r="B166" s="5">
        <v>7490.2030000000004</v>
      </c>
      <c r="C166" s="6">
        <v>5002.2</v>
      </c>
      <c r="D166" s="5">
        <v>960.88300000000004</v>
      </c>
      <c r="F166">
        <f t="shared" si="14"/>
        <v>2.0851790977495233</v>
      </c>
      <c r="G166">
        <f t="shared" si="15"/>
        <v>6.8522807222054061</v>
      </c>
      <c r="H166">
        <f t="shared" si="16"/>
        <v>-20.702857004762276</v>
      </c>
      <c r="O166">
        <f t="shared" si="17"/>
        <v>2.063736799682359</v>
      </c>
      <c r="P166">
        <f t="shared" si="18"/>
        <v>6.6277140633075344</v>
      </c>
      <c r="Q166">
        <f t="shared" si="19"/>
        <v>-23.196808579910883</v>
      </c>
    </row>
    <row r="167" spans="1:17">
      <c r="A167" s="4">
        <v>32234</v>
      </c>
      <c r="B167" s="5">
        <v>7586.4009999999998</v>
      </c>
      <c r="C167" s="6">
        <v>5038.5</v>
      </c>
      <c r="D167" s="5">
        <v>984.25599999999997</v>
      </c>
      <c r="F167">
        <f t="shared" si="14"/>
        <v>5.237089055808708</v>
      </c>
      <c r="G167">
        <f t="shared" si="15"/>
        <v>2.9344726890369266</v>
      </c>
      <c r="H167">
        <f t="shared" si="16"/>
        <v>10.090601385662712</v>
      </c>
      <c r="O167">
        <f t="shared" si="17"/>
        <v>5.1045609746424994</v>
      </c>
      <c r="P167">
        <f t="shared" si="18"/>
        <v>2.8922412303337981</v>
      </c>
      <c r="Q167">
        <f t="shared" si="19"/>
        <v>9.6133489752228698</v>
      </c>
    </row>
    <row r="168" spans="1:17">
      <c r="A168" s="4">
        <v>32325</v>
      </c>
      <c r="B168" s="5">
        <v>7625.57</v>
      </c>
      <c r="C168" s="6">
        <v>5078.3</v>
      </c>
      <c r="D168" s="5">
        <v>990.58</v>
      </c>
      <c r="F168">
        <f t="shared" si="14"/>
        <v>2.081271105457394</v>
      </c>
      <c r="G168">
        <f t="shared" si="15"/>
        <v>3.1973062722564061</v>
      </c>
      <c r="H168">
        <f t="shared" si="16"/>
        <v>2.5949389332123651</v>
      </c>
      <c r="O168">
        <f t="shared" si="17"/>
        <v>2.0599085582756764</v>
      </c>
      <c r="P168">
        <f t="shared" si="18"/>
        <v>3.1472564705688018</v>
      </c>
      <c r="Q168">
        <f t="shared" si="19"/>
        <v>2.5618417395573525</v>
      </c>
    </row>
    <row r="169" spans="1:17">
      <c r="A169" s="4">
        <v>32417</v>
      </c>
      <c r="B169" s="5">
        <v>7727.3919999999998</v>
      </c>
      <c r="C169" s="6">
        <v>5138.1000000000004</v>
      </c>
      <c r="D169" s="5">
        <v>1003.699</v>
      </c>
      <c r="F169">
        <f t="shared" si="14"/>
        <v>5.4490150319524977</v>
      </c>
      <c r="G169">
        <f t="shared" si="15"/>
        <v>4.7940915152480112</v>
      </c>
      <c r="H169">
        <f t="shared" si="16"/>
        <v>5.4036729628703872</v>
      </c>
      <c r="O169">
        <f t="shared" si="17"/>
        <v>5.3057380276212003</v>
      </c>
      <c r="P169">
        <f t="shared" si="18"/>
        <v>4.6827205638215617</v>
      </c>
      <c r="Q169">
        <f t="shared" si="19"/>
        <v>5.2627297357068574</v>
      </c>
    </row>
    <row r="170" spans="1:17">
      <c r="A170" s="4">
        <v>32509</v>
      </c>
      <c r="B170" s="5">
        <v>7799.942</v>
      </c>
      <c r="C170" s="6">
        <v>5156.8999999999996</v>
      </c>
      <c r="D170" s="5">
        <v>1042.162</v>
      </c>
      <c r="F170">
        <f t="shared" si="14"/>
        <v>3.808691628220795</v>
      </c>
      <c r="G170">
        <f t="shared" si="15"/>
        <v>1.4716283475826986</v>
      </c>
      <c r="H170">
        <f t="shared" si="16"/>
        <v>16.232336621252074</v>
      </c>
      <c r="O170">
        <f t="shared" si="17"/>
        <v>3.7379515614092402</v>
      </c>
      <c r="P170">
        <f t="shared" si="18"/>
        <v>1.4609049750592322</v>
      </c>
      <c r="Q170">
        <f t="shared" si="19"/>
        <v>15.042090389186766</v>
      </c>
    </row>
    <row r="171" spans="1:17">
      <c r="A171" s="4">
        <v>32599</v>
      </c>
      <c r="B171" s="5">
        <v>7858.3040000000001</v>
      </c>
      <c r="C171" s="6">
        <v>5180</v>
      </c>
      <c r="D171" s="5">
        <v>1029.9839999999999</v>
      </c>
      <c r="F171">
        <f t="shared" si="14"/>
        <v>3.0267046645250373</v>
      </c>
      <c r="G171">
        <f t="shared" si="15"/>
        <v>1.8038493251576915</v>
      </c>
      <c r="H171">
        <f t="shared" si="16"/>
        <v>-4.5928376611240607</v>
      </c>
      <c r="O171">
        <f t="shared" si="17"/>
        <v>2.9818037224873994</v>
      </c>
      <c r="P171">
        <f t="shared" si="18"/>
        <v>1.7877730037790462</v>
      </c>
      <c r="Q171">
        <f t="shared" si="19"/>
        <v>-4.7016533424561109</v>
      </c>
    </row>
    <row r="172" spans="1:17">
      <c r="A172" s="4">
        <v>32690</v>
      </c>
      <c r="B172" s="5">
        <v>7920.6279999999997</v>
      </c>
      <c r="C172" s="6">
        <v>5233.7</v>
      </c>
      <c r="D172" s="5">
        <v>1017.88</v>
      </c>
      <c r="F172">
        <f t="shared" si="14"/>
        <v>3.2103295038135471</v>
      </c>
      <c r="G172">
        <f t="shared" si="15"/>
        <v>4.2116472190634413</v>
      </c>
      <c r="H172">
        <f t="shared" si="16"/>
        <v>-4.6184421927374819</v>
      </c>
      <c r="O172">
        <f t="shared" si="17"/>
        <v>3.1598754141708172</v>
      </c>
      <c r="P172">
        <f t="shared" si="18"/>
        <v>4.1253714618730255</v>
      </c>
      <c r="Q172">
        <f t="shared" si="19"/>
        <v>-4.7284940610767361</v>
      </c>
    </row>
    <row r="173" spans="1:17">
      <c r="A173" s="4">
        <v>32782</v>
      </c>
      <c r="B173" s="5">
        <v>7937.9179999999997</v>
      </c>
      <c r="C173" s="6">
        <v>5259.3</v>
      </c>
      <c r="D173" s="5">
        <v>1007.433</v>
      </c>
      <c r="F173">
        <f t="shared" si="14"/>
        <v>0.87602630220693367</v>
      </c>
      <c r="G173">
        <f t="shared" si="15"/>
        <v>1.9709530253390506</v>
      </c>
      <c r="H173">
        <f t="shared" si="16"/>
        <v>-4.0426233557634745</v>
      </c>
      <c r="O173">
        <f t="shared" si="17"/>
        <v>0.87221145498396957</v>
      </c>
      <c r="P173">
        <f t="shared" si="18"/>
        <v>1.9517812478908203</v>
      </c>
      <c r="Q173">
        <f t="shared" si="19"/>
        <v>-4.1266086403662952</v>
      </c>
    </row>
    <row r="174" spans="1:17">
      <c r="A174" s="4">
        <v>32874</v>
      </c>
      <c r="B174" s="5">
        <v>8020.8419999999996</v>
      </c>
      <c r="C174" s="6">
        <v>5300.9</v>
      </c>
      <c r="D174" s="5">
        <v>1017.347</v>
      </c>
      <c r="F174">
        <f t="shared" si="14"/>
        <v>4.2445628689981918</v>
      </c>
      <c r="G174">
        <f t="shared" si="15"/>
        <v>3.2016564359879984</v>
      </c>
      <c r="H174">
        <f t="shared" si="16"/>
        <v>3.9948287505103153</v>
      </c>
      <c r="O174">
        <f t="shared" si="17"/>
        <v>4.1569518596883963</v>
      </c>
      <c r="P174">
        <f t="shared" si="18"/>
        <v>3.1514717666877106</v>
      </c>
      <c r="Q174">
        <f t="shared" si="19"/>
        <v>3.917098836423917</v>
      </c>
    </row>
    <row r="175" spans="1:17">
      <c r="A175" s="4">
        <v>32964</v>
      </c>
      <c r="B175" s="5">
        <v>8052.7209999999995</v>
      </c>
      <c r="C175" s="6">
        <v>5318.4</v>
      </c>
      <c r="D175" s="5">
        <v>1017.636</v>
      </c>
      <c r="F175">
        <f t="shared" si="14"/>
        <v>1.5993113785203406</v>
      </c>
      <c r="G175">
        <f t="shared" si="15"/>
        <v>1.3270841327400307</v>
      </c>
      <c r="H175">
        <f t="shared" si="16"/>
        <v>0.11367730720062141</v>
      </c>
      <c r="O175">
        <f t="shared" si="17"/>
        <v>1.5866571362851911</v>
      </c>
      <c r="P175">
        <f t="shared" si="18"/>
        <v>1.318355510566674</v>
      </c>
      <c r="Q175">
        <f t="shared" si="19"/>
        <v>0.11361274347465526</v>
      </c>
    </row>
    <row r="176" spans="1:17">
      <c r="A176" s="4">
        <v>33055</v>
      </c>
      <c r="B176" s="5">
        <v>8052.598</v>
      </c>
      <c r="C176" s="6">
        <v>5338.6</v>
      </c>
      <c r="D176" s="5">
        <v>993.68299999999999</v>
      </c>
      <c r="F176">
        <f t="shared" si="14"/>
        <v>-6.1095960936508042E-3</v>
      </c>
      <c r="G176">
        <f t="shared" si="15"/>
        <v>1.5279313449287457</v>
      </c>
      <c r="H176">
        <f t="shared" si="16"/>
        <v>-9.0879206983498602</v>
      </c>
      <c r="O176">
        <f t="shared" si="17"/>
        <v>-6.1097827370790326E-3</v>
      </c>
      <c r="P176">
        <f t="shared" si="18"/>
        <v>1.5163760301442999</v>
      </c>
      <c r="Q176">
        <f t="shared" si="19"/>
        <v>-9.5277308026456087</v>
      </c>
    </row>
    <row r="177" spans="1:17">
      <c r="A177" s="4">
        <v>33147</v>
      </c>
      <c r="B177" s="5">
        <v>7982.0469999999996</v>
      </c>
      <c r="C177" s="6">
        <v>5297</v>
      </c>
      <c r="D177" s="5">
        <v>930.84199999999998</v>
      </c>
      <c r="F177">
        <f t="shared" si="14"/>
        <v>-3.4587212172683013</v>
      </c>
      <c r="G177">
        <f t="shared" si="15"/>
        <v>-3.0806789191077821</v>
      </c>
      <c r="H177">
        <f t="shared" si="16"/>
        <v>-22.996149408746046</v>
      </c>
      <c r="O177">
        <f t="shared" si="17"/>
        <v>-3.5199509699578142</v>
      </c>
      <c r="P177">
        <f t="shared" si="18"/>
        <v>-3.1291295007633515</v>
      </c>
      <c r="Q177">
        <f t="shared" si="19"/>
        <v>-26.131475770612699</v>
      </c>
    </row>
    <row r="178" spans="1:17">
      <c r="A178" s="4">
        <v>33239</v>
      </c>
      <c r="B178" s="5">
        <v>7943.38</v>
      </c>
      <c r="C178" s="6">
        <v>5282</v>
      </c>
      <c r="D178" s="5">
        <v>892.94299999999998</v>
      </c>
      <c r="F178">
        <f t="shared" si="14"/>
        <v>-1.9236638217342783</v>
      </c>
      <c r="G178">
        <f t="shared" si="15"/>
        <v>-1.1279142827973709</v>
      </c>
      <c r="H178">
        <f t="shared" si="16"/>
        <v>-15.318007931401389</v>
      </c>
      <c r="O178">
        <f t="shared" si="17"/>
        <v>-1.942406993974773</v>
      </c>
      <c r="P178">
        <f t="shared" si="18"/>
        <v>-1.1343234749796549</v>
      </c>
      <c r="Q178">
        <f t="shared" si="19"/>
        <v>-16.62672153335242</v>
      </c>
    </row>
    <row r="179" spans="1:17">
      <c r="A179" s="4">
        <v>33329</v>
      </c>
      <c r="B179" s="5">
        <v>7996.9930000000004</v>
      </c>
      <c r="C179" s="6">
        <v>5322.2</v>
      </c>
      <c r="D179" s="5">
        <v>888.45299999999997</v>
      </c>
      <c r="F179">
        <f t="shared" si="14"/>
        <v>2.7272133173599</v>
      </c>
      <c r="G179">
        <f t="shared" si="15"/>
        <v>3.0792322146254492</v>
      </c>
      <c r="H179">
        <f t="shared" si="16"/>
        <v>-1.9962070012652156</v>
      </c>
      <c r="O179">
        <f t="shared" si="17"/>
        <v>2.6906874593172203</v>
      </c>
      <c r="P179">
        <f t="shared" si="18"/>
        <v>3.0327751326593537</v>
      </c>
      <c r="Q179">
        <f t="shared" si="19"/>
        <v>-2.0164003997780267</v>
      </c>
    </row>
    <row r="180" spans="1:17">
      <c r="A180" s="4">
        <v>33420</v>
      </c>
      <c r="B180" s="5">
        <v>8030.6790000000001</v>
      </c>
      <c r="C180" s="6">
        <v>5342.6</v>
      </c>
      <c r="D180" s="5">
        <v>910.57299999999998</v>
      </c>
      <c r="F180">
        <f t="shared" si="14"/>
        <v>1.6956095039888819</v>
      </c>
      <c r="G180">
        <f t="shared" si="15"/>
        <v>1.5420382431702961</v>
      </c>
      <c r="H180">
        <f t="shared" si="16"/>
        <v>10.33701784348191</v>
      </c>
      <c r="O180">
        <f t="shared" si="17"/>
        <v>1.6813945082302943</v>
      </c>
      <c r="P180">
        <f t="shared" si="18"/>
        <v>1.5302696632529931</v>
      </c>
      <c r="Q180">
        <f t="shared" si="19"/>
        <v>9.8369294515082615</v>
      </c>
    </row>
    <row r="181" spans="1:17">
      <c r="A181" s="4">
        <v>33512</v>
      </c>
      <c r="B181" s="5">
        <v>8062.16</v>
      </c>
      <c r="C181" s="6">
        <v>5340.2</v>
      </c>
      <c r="D181" s="5">
        <v>945.43200000000002</v>
      </c>
      <c r="F181">
        <f t="shared" si="14"/>
        <v>1.5772811672766673</v>
      </c>
      <c r="G181">
        <f t="shared" si="15"/>
        <v>-0.17956674983190535</v>
      </c>
      <c r="H181">
        <f t="shared" si="16"/>
        <v>16.214981285651643</v>
      </c>
      <c r="O181">
        <f t="shared" si="17"/>
        <v>1.5649713593421204</v>
      </c>
      <c r="P181">
        <f t="shared" si="18"/>
        <v>-0.17972816418005821</v>
      </c>
      <c r="Q181">
        <f t="shared" si="19"/>
        <v>15.027157684616169</v>
      </c>
    </row>
    <row r="182" spans="1:17">
      <c r="A182" s="4">
        <v>33604</v>
      </c>
      <c r="B182" s="5">
        <v>8150.6540000000005</v>
      </c>
      <c r="C182" s="6">
        <v>5432</v>
      </c>
      <c r="D182" s="5">
        <v>924.41300000000001</v>
      </c>
      <c r="F182">
        <f t="shared" si="14"/>
        <v>4.4634052371440136</v>
      </c>
      <c r="G182">
        <f t="shared" si="15"/>
        <v>7.055492893643267</v>
      </c>
      <c r="H182">
        <f t="shared" si="16"/>
        <v>-8.6006754557415572</v>
      </c>
      <c r="O182">
        <f t="shared" si="17"/>
        <v>4.3666634968007285</v>
      </c>
      <c r="P182">
        <f t="shared" si="18"/>
        <v>6.817713920849573</v>
      </c>
      <c r="Q182">
        <f t="shared" si="19"/>
        <v>-8.9932097661875599</v>
      </c>
    </row>
    <row r="183" spans="1:17">
      <c r="A183" s="4">
        <v>33695</v>
      </c>
      <c r="B183" s="5">
        <v>8237.259</v>
      </c>
      <c r="C183" s="6">
        <v>5464.2</v>
      </c>
      <c r="D183" s="5">
        <v>985.30700000000002</v>
      </c>
      <c r="F183">
        <f t="shared" si="14"/>
        <v>4.3184333222638704</v>
      </c>
      <c r="G183">
        <f t="shared" si="15"/>
        <v>2.3923010009540002</v>
      </c>
      <c r="H183">
        <f t="shared" si="16"/>
        <v>29.069044651239651</v>
      </c>
      <c r="O183">
        <f t="shared" si="17"/>
        <v>4.227789407770902</v>
      </c>
      <c r="P183">
        <f t="shared" si="18"/>
        <v>2.3641338253183282</v>
      </c>
      <c r="Q183">
        <f t="shared" si="19"/>
        <v>25.517730504374175</v>
      </c>
    </row>
    <row r="184" spans="1:17">
      <c r="A184" s="4">
        <v>33786</v>
      </c>
      <c r="B184" s="5">
        <v>8322.2530000000006</v>
      </c>
      <c r="C184" s="6">
        <v>5524.6</v>
      </c>
      <c r="D184" s="5">
        <v>995.49199999999996</v>
      </c>
      <c r="F184">
        <f t="shared" si="14"/>
        <v>4.1916154301232744</v>
      </c>
      <c r="G184">
        <f t="shared" si="15"/>
        <v>4.4953604781410528</v>
      </c>
      <c r="H184">
        <f t="shared" si="16"/>
        <v>4.1993055043315186</v>
      </c>
      <c r="O184">
        <f t="shared" si="17"/>
        <v>4.1061473971945457</v>
      </c>
      <c r="P184">
        <f t="shared" si="18"/>
        <v>4.3972487092820396</v>
      </c>
      <c r="Q184">
        <f t="shared" si="19"/>
        <v>4.1135278283354664</v>
      </c>
    </row>
    <row r="185" spans="1:17">
      <c r="A185" s="4">
        <v>33878</v>
      </c>
      <c r="B185" s="5">
        <v>8409.8340000000007</v>
      </c>
      <c r="C185" s="6">
        <v>5592</v>
      </c>
      <c r="D185" s="5">
        <v>1027</v>
      </c>
      <c r="F185">
        <f t="shared" si="14"/>
        <v>4.2764016385981263</v>
      </c>
      <c r="G185">
        <f t="shared" si="15"/>
        <v>4.970023544231772</v>
      </c>
      <c r="H185">
        <f t="shared" si="16"/>
        <v>13.2741148626637</v>
      </c>
      <c r="O185">
        <f t="shared" si="17"/>
        <v>4.1874895755699155</v>
      </c>
      <c r="P185">
        <f t="shared" si="18"/>
        <v>4.8504633354453004</v>
      </c>
      <c r="Q185">
        <f t="shared" si="19"/>
        <v>12.46404904773191</v>
      </c>
    </row>
    <row r="186" spans="1:17">
      <c r="A186" s="4">
        <v>33970</v>
      </c>
      <c r="B186" s="5">
        <v>8425.2890000000007</v>
      </c>
      <c r="C186" s="6">
        <v>5614.7</v>
      </c>
      <c r="D186" s="5">
        <v>1051.133</v>
      </c>
      <c r="F186">
        <f t="shared" si="14"/>
        <v>0.73712063203243972</v>
      </c>
      <c r="G186">
        <f t="shared" si="15"/>
        <v>1.6336620892588805</v>
      </c>
      <c r="H186">
        <f t="shared" si="16"/>
        <v>9.7359452600221061</v>
      </c>
      <c r="O186">
        <f t="shared" si="17"/>
        <v>0.73441717493293412</v>
      </c>
      <c r="P186">
        <f t="shared" si="18"/>
        <v>1.6204614058183413</v>
      </c>
      <c r="Q186">
        <f t="shared" si="19"/>
        <v>9.2906796354527277</v>
      </c>
    </row>
    <row r="187" spans="1:17">
      <c r="A187" s="4">
        <v>34060</v>
      </c>
      <c r="B187" s="5">
        <v>8479.1929999999993</v>
      </c>
      <c r="C187" s="6">
        <v>5668.6</v>
      </c>
      <c r="D187" s="5">
        <v>1059.3869999999999</v>
      </c>
      <c r="F187">
        <f t="shared" si="14"/>
        <v>2.5838172234108114</v>
      </c>
      <c r="G187">
        <f t="shared" si="15"/>
        <v>3.895568633122215</v>
      </c>
      <c r="H187">
        <f t="shared" si="16"/>
        <v>3.1781825886262549</v>
      </c>
      <c r="O187">
        <f t="shared" si="17"/>
        <v>2.5510007441046536</v>
      </c>
      <c r="P187">
        <f t="shared" si="18"/>
        <v>3.8216060900727684</v>
      </c>
      <c r="Q187">
        <f t="shared" si="19"/>
        <v>3.1287235684393546</v>
      </c>
    </row>
    <row r="188" spans="1:17">
      <c r="A188" s="4">
        <v>34151</v>
      </c>
      <c r="B188" s="5">
        <v>8523.8279999999995</v>
      </c>
      <c r="C188" s="6">
        <v>5730.1</v>
      </c>
      <c r="D188" s="5">
        <v>1058.6410000000001</v>
      </c>
      <c r="F188">
        <f t="shared" si="14"/>
        <v>2.122309545673895</v>
      </c>
      <c r="G188">
        <f t="shared" si="15"/>
        <v>4.4108316630523614</v>
      </c>
      <c r="H188">
        <f t="shared" si="16"/>
        <v>-0.28137494287673315</v>
      </c>
      <c r="O188">
        <f t="shared" si="17"/>
        <v>2.1001022127043911</v>
      </c>
      <c r="P188">
        <f t="shared" si="18"/>
        <v>4.3163235640430013</v>
      </c>
      <c r="Q188">
        <f t="shared" si="19"/>
        <v>-0.2817715463056093</v>
      </c>
    </row>
    <row r="189" spans="1:17">
      <c r="A189" s="4">
        <v>34243</v>
      </c>
      <c r="B189" s="5">
        <v>8636.393</v>
      </c>
      <c r="C189" s="6">
        <v>5781.1</v>
      </c>
      <c r="D189" s="5">
        <v>1114.5050000000001</v>
      </c>
      <c r="F189">
        <f t="shared" si="14"/>
        <v>5.3879305166014024</v>
      </c>
      <c r="G189">
        <f t="shared" si="15"/>
        <v>3.6079598752847719</v>
      </c>
      <c r="H189">
        <f t="shared" si="16"/>
        <v>22.838143982173808</v>
      </c>
      <c r="O189">
        <f t="shared" si="17"/>
        <v>5.2477932334568589</v>
      </c>
      <c r="P189">
        <f t="shared" si="18"/>
        <v>3.5443973658824084</v>
      </c>
      <c r="Q189">
        <f t="shared" si="19"/>
        <v>20.569740024027876</v>
      </c>
    </row>
    <row r="190" spans="1:17">
      <c r="A190" s="4">
        <v>34335</v>
      </c>
      <c r="B190" s="5">
        <v>8720.4709999999995</v>
      </c>
      <c r="C190" s="6">
        <v>5845.5</v>
      </c>
      <c r="D190" s="5">
        <v>1162.5909999999999</v>
      </c>
      <c r="F190">
        <f t="shared" si="14"/>
        <v>3.9513614829359556</v>
      </c>
      <c r="G190">
        <f t="shared" si="15"/>
        <v>4.5309102844670601</v>
      </c>
      <c r="H190">
        <f t="shared" si="16"/>
        <v>18.407644491608501</v>
      </c>
      <c r="O190">
        <f t="shared" si="17"/>
        <v>3.8752925709100481</v>
      </c>
      <c r="P190">
        <f t="shared" si="18"/>
        <v>4.4312633874744218</v>
      </c>
      <c r="Q190">
        <f t="shared" si="19"/>
        <v>16.896309934049611</v>
      </c>
    </row>
    <row r="191" spans="1:17">
      <c r="A191" s="4">
        <v>34425</v>
      </c>
      <c r="B191" s="5">
        <v>8839.7530000000006</v>
      </c>
      <c r="C191" s="6">
        <v>5888.8</v>
      </c>
      <c r="D191" s="5">
        <v>1230.354</v>
      </c>
      <c r="F191">
        <f t="shared" si="14"/>
        <v>5.58464203536988</v>
      </c>
      <c r="G191">
        <f t="shared" si="15"/>
        <v>2.9960476515737966</v>
      </c>
      <c r="H191">
        <f t="shared" si="16"/>
        <v>25.433203952989381</v>
      </c>
      <c r="O191">
        <f t="shared" si="17"/>
        <v>5.4342739436216387</v>
      </c>
      <c r="P191">
        <f t="shared" si="18"/>
        <v>2.952042919049072</v>
      </c>
      <c r="Q191">
        <f t="shared" si="19"/>
        <v>22.660319147565922</v>
      </c>
    </row>
    <row r="192" spans="1:17">
      <c r="A192" s="4">
        <v>34516</v>
      </c>
      <c r="B192" s="5">
        <v>8896.6910000000007</v>
      </c>
      <c r="C192" s="6">
        <v>5936</v>
      </c>
      <c r="D192" s="5">
        <v>1208.2349999999999</v>
      </c>
      <c r="F192">
        <f t="shared" si="14"/>
        <v>2.6014520389225693</v>
      </c>
      <c r="G192">
        <f t="shared" si="15"/>
        <v>3.2448387191018391</v>
      </c>
      <c r="H192">
        <f t="shared" si="16"/>
        <v>-6.9994950566466425</v>
      </c>
      <c r="O192">
        <f t="shared" si="17"/>
        <v>2.5681899074579002</v>
      </c>
      <c r="P192">
        <f t="shared" si="18"/>
        <v>3.1933056410881075</v>
      </c>
      <c r="Q192">
        <f t="shared" si="19"/>
        <v>-7.2565263351151943</v>
      </c>
    </row>
    <row r="193" spans="1:17">
      <c r="A193" s="4">
        <v>34608</v>
      </c>
      <c r="B193" s="5">
        <v>8995.4969999999994</v>
      </c>
      <c r="C193" s="6">
        <v>5994.6</v>
      </c>
      <c r="D193" s="5">
        <v>1264.5630000000001</v>
      </c>
      <c r="F193">
        <f t="shared" si="14"/>
        <v>4.5169251826178813</v>
      </c>
      <c r="G193">
        <f t="shared" si="15"/>
        <v>4.0076462909719668</v>
      </c>
      <c r="H193">
        <f t="shared" si="16"/>
        <v>19.993089032133259</v>
      </c>
      <c r="O193">
        <f t="shared" si="17"/>
        <v>4.417883577213523</v>
      </c>
      <c r="P193">
        <f t="shared" si="18"/>
        <v>3.9294232479246225</v>
      </c>
      <c r="Q193">
        <f t="shared" si="19"/>
        <v>18.226396373661704</v>
      </c>
    </row>
    <row r="194" spans="1:17">
      <c r="A194" s="4">
        <v>34700</v>
      </c>
      <c r="B194" s="5">
        <v>9017.5650000000005</v>
      </c>
      <c r="C194" s="6">
        <v>6001.6</v>
      </c>
      <c r="D194" s="5">
        <v>1277.4159999999999</v>
      </c>
      <c r="F194">
        <f t="shared" si="14"/>
        <v>0.98490787683147563</v>
      </c>
      <c r="G194">
        <f t="shared" si="15"/>
        <v>0.46790582074993647</v>
      </c>
      <c r="H194">
        <f t="shared" si="16"/>
        <v>4.1279992320482295</v>
      </c>
      <c r="O194">
        <f t="shared" si="17"/>
        <v>0.98008927257826928</v>
      </c>
      <c r="P194">
        <f t="shared" si="18"/>
        <v>0.46681454423801538</v>
      </c>
      <c r="Q194">
        <f t="shared" si="19"/>
        <v>4.0450718233406375</v>
      </c>
    </row>
    <row r="195" spans="1:17">
      <c r="A195" s="4">
        <v>34790</v>
      </c>
      <c r="B195" s="5">
        <v>9036.9500000000007</v>
      </c>
      <c r="C195" s="6">
        <v>6050.8</v>
      </c>
      <c r="D195" s="5">
        <v>1243.0609999999999</v>
      </c>
      <c r="F195">
        <f t="shared" si="14"/>
        <v>0.86265404639516152</v>
      </c>
      <c r="G195">
        <f t="shared" si="15"/>
        <v>3.3196688808153851</v>
      </c>
      <c r="H195">
        <f t="shared" si="16"/>
        <v>-10.331406412615395</v>
      </c>
      <c r="O195">
        <f t="shared" si="17"/>
        <v>0.85895444764336559</v>
      </c>
      <c r="P195">
        <f t="shared" si="18"/>
        <v>3.2657577441685524</v>
      </c>
      <c r="Q195">
        <f t="shared" si="19"/>
        <v>-10.904960546313172</v>
      </c>
    </row>
    <row r="196" spans="1:17">
      <c r="A196" s="4">
        <v>34881</v>
      </c>
      <c r="B196" s="5">
        <v>9112.9009999999998</v>
      </c>
      <c r="C196" s="6">
        <v>6104.9</v>
      </c>
      <c r="D196" s="5">
        <v>1231.097</v>
      </c>
      <c r="F196">
        <f t="shared" si="14"/>
        <v>3.4044172335807366</v>
      </c>
      <c r="G196">
        <f t="shared" si="15"/>
        <v>3.6246376610585385</v>
      </c>
      <c r="H196">
        <f t="shared" si="16"/>
        <v>-3.7946269802776378</v>
      </c>
      <c r="O196">
        <f t="shared" si="17"/>
        <v>3.3477495034319036</v>
      </c>
      <c r="P196">
        <f t="shared" si="18"/>
        <v>3.5604930824907557</v>
      </c>
      <c r="Q196">
        <f t="shared" si="19"/>
        <v>-3.8684977280262114</v>
      </c>
    </row>
    <row r="197" spans="1:17">
      <c r="A197" s="4">
        <v>34973</v>
      </c>
      <c r="B197" s="5">
        <v>9176.4369999999999</v>
      </c>
      <c r="C197" s="6">
        <v>6147.8</v>
      </c>
      <c r="D197" s="5">
        <v>1265.761</v>
      </c>
      <c r="F197">
        <f t="shared" si="14"/>
        <v>2.818139351922988</v>
      </c>
      <c r="G197">
        <f t="shared" si="15"/>
        <v>2.8406243346150495</v>
      </c>
      <c r="H197">
        <f t="shared" si="16"/>
        <v>11.747482805987941</v>
      </c>
      <c r="O197">
        <f t="shared" si="17"/>
        <v>2.7791604306719795</v>
      </c>
      <c r="P197">
        <f t="shared" si="18"/>
        <v>2.8010267322859677</v>
      </c>
      <c r="Q197">
        <f t="shared" si="19"/>
        <v>11.107152202583116</v>
      </c>
    </row>
    <row r="198" spans="1:17">
      <c r="A198" s="4">
        <v>35065</v>
      </c>
      <c r="B198" s="5">
        <v>9239.2970000000005</v>
      </c>
      <c r="C198" s="6">
        <v>6204</v>
      </c>
      <c r="D198" s="5">
        <v>1282.4349999999999</v>
      </c>
      <c r="F198">
        <f t="shared" si="14"/>
        <v>2.7683448678138545</v>
      </c>
      <c r="G198">
        <f t="shared" si="15"/>
        <v>3.7070388803598142</v>
      </c>
      <c r="H198">
        <f t="shared" si="16"/>
        <v>5.3742769630179543</v>
      </c>
      <c r="O198">
        <f t="shared" si="17"/>
        <v>2.7307190311589573</v>
      </c>
      <c r="P198">
        <f t="shared" si="18"/>
        <v>3.6399804285773869</v>
      </c>
      <c r="Q198">
        <f t="shared" si="19"/>
        <v>5.2348368749466854</v>
      </c>
    </row>
    <row r="199" spans="1:17">
      <c r="A199" s="4">
        <v>35156</v>
      </c>
      <c r="B199" s="5">
        <v>9399.0249999999996</v>
      </c>
      <c r="C199" s="6">
        <v>6274.2</v>
      </c>
      <c r="D199" s="5">
        <v>1348.86</v>
      </c>
      <c r="F199">
        <f t="shared" si="14"/>
        <v>7.096556626511985</v>
      </c>
      <c r="G199">
        <f t="shared" si="15"/>
        <v>4.6035146715503572</v>
      </c>
      <c r="H199">
        <f t="shared" si="16"/>
        <v>22.384397796029365</v>
      </c>
      <c r="O199">
        <f t="shared" si="17"/>
        <v>6.8560639935796672</v>
      </c>
      <c r="P199">
        <f t="shared" si="18"/>
        <v>4.50069661446748</v>
      </c>
      <c r="Q199">
        <f t="shared" si="19"/>
        <v>20.199670697858416</v>
      </c>
    </row>
    <row r="200" spans="1:17">
      <c r="A200" s="4">
        <v>35247</v>
      </c>
      <c r="B200" s="5">
        <v>9480.7810000000009</v>
      </c>
      <c r="C200" s="6">
        <v>6311.8</v>
      </c>
      <c r="D200" s="5">
        <v>1416.875</v>
      </c>
      <c r="F200">
        <f t="shared" si="14"/>
        <v>3.5250002016083748</v>
      </c>
      <c r="G200">
        <f t="shared" si="15"/>
        <v>2.4187527374321949</v>
      </c>
      <c r="H200">
        <f t="shared" si="16"/>
        <v>21.747105805170474</v>
      </c>
      <c r="O200">
        <f t="shared" si="17"/>
        <v>3.4642945390976356</v>
      </c>
      <c r="P200">
        <f t="shared" si="18"/>
        <v>2.3899642052147825</v>
      </c>
      <c r="Q200">
        <f t="shared" si="19"/>
        <v>19.677580407128183</v>
      </c>
    </row>
    <row r="201" spans="1:17">
      <c r="A201" s="4">
        <v>35339</v>
      </c>
      <c r="B201" s="5">
        <v>9584.2720000000008</v>
      </c>
      <c r="C201" s="6">
        <v>6363.2</v>
      </c>
      <c r="D201" s="5">
        <v>1413.0229999999999</v>
      </c>
      <c r="F201">
        <f t="shared" si="14"/>
        <v>4.438364609507528</v>
      </c>
      <c r="G201">
        <f t="shared" si="15"/>
        <v>3.297397109728939</v>
      </c>
      <c r="H201">
        <f t="shared" si="16"/>
        <v>-1.0830369762672265</v>
      </c>
      <c r="O201">
        <f t="shared" si="17"/>
        <v>4.3426899059835842</v>
      </c>
      <c r="P201">
        <f t="shared" si="18"/>
        <v>3.2441992431164226</v>
      </c>
      <c r="Q201">
        <f t="shared" si="19"/>
        <v>-1.0889445143284655</v>
      </c>
    </row>
    <row r="202" spans="1:17">
      <c r="A202" s="4">
        <v>35431</v>
      </c>
      <c r="B202" s="5">
        <v>9657.9869999999992</v>
      </c>
      <c r="C202" s="6">
        <v>6427.3</v>
      </c>
      <c r="D202" s="5">
        <v>1446.0139999999999</v>
      </c>
      <c r="F202">
        <f t="shared" si="14"/>
        <v>3.1121741698062921</v>
      </c>
      <c r="G202">
        <f t="shared" si="15"/>
        <v>4.0907149011163213</v>
      </c>
      <c r="H202">
        <f t="shared" si="16"/>
        <v>9.6713190664515771</v>
      </c>
      <c r="O202">
        <f t="shared" si="17"/>
        <v>3.0647279245227415</v>
      </c>
      <c r="P202">
        <f t="shared" si="18"/>
        <v>4.0092591621342901</v>
      </c>
      <c r="Q202">
        <f t="shared" si="19"/>
        <v>9.2317698307679148</v>
      </c>
    </row>
    <row r="203" spans="1:17">
      <c r="A203" s="4">
        <v>35521</v>
      </c>
      <c r="B203" s="5">
        <v>9801.18</v>
      </c>
      <c r="C203" s="6">
        <v>6453.3</v>
      </c>
      <c r="D203" s="5">
        <v>1538.348</v>
      </c>
      <c r="F203">
        <f t="shared" si="14"/>
        <v>6.0637540580237959</v>
      </c>
      <c r="G203">
        <f t="shared" si="15"/>
        <v>1.627942708758523</v>
      </c>
      <c r="H203">
        <f t="shared" si="16"/>
        <v>28.093878026803143</v>
      </c>
      <c r="O203">
        <f t="shared" si="17"/>
        <v>5.8870180700967998</v>
      </c>
      <c r="P203">
        <f t="shared" si="18"/>
        <v>1.6148338004400205</v>
      </c>
      <c r="Q203">
        <f t="shared" si="19"/>
        <v>24.759323119338077</v>
      </c>
    </row>
    <row r="204" spans="1:17">
      <c r="A204" s="4">
        <v>35612</v>
      </c>
      <c r="B204" s="5">
        <v>9924.1959999999999</v>
      </c>
      <c r="C204" s="6">
        <v>6563</v>
      </c>
      <c r="D204" s="5">
        <v>1565.6969999999999</v>
      </c>
      <c r="F204">
        <f t="shared" si="14"/>
        <v>5.1157687768072169</v>
      </c>
      <c r="G204">
        <f t="shared" si="15"/>
        <v>6.9749758386991934</v>
      </c>
      <c r="H204">
        <f t="shared" si="16"/>
        <v>7.3031602360026593</v>
      </c>
      <c r="O204">
        <f t="shared" si="17"/>
        <v>4.9892116575917047</v>
      </c>
      <c r="P204">
        <f t="shared" si="18"/>
        <v>6.7424750455443325</v>
      </c>
      <c r="Q204">
        <f t="shared" si="19"/>
        <v>7.0487915554110563</v>
      </c>
    </row>
    <row r="205" spans="1:17">
      <c r="A205" s="4">
        <v>35704</v>
      </c>
      <c r="B205" s="5">
        <v>10000.332</v>
      </c>
      <c r="C205" s="6">
        <v>6638.1</v>
      </c>
      <c r="D205" s="5">
        <v>1590.702</v>
      </c>
      <c r="F205">
        <f t="shared" si="14"/>
        <v>3.1041964405446709</v>
      </c>
      <c r="G205">
        <f t="shared" si="15"/>
        <v>4.6563406196572066</v>
      </c>
      <c r="H205">
        <f t="shared" si="16"/>
        <v>6.5428796432337677</v>
      </c>
      <c r="O205">
        <f t="shared" si="17"/>
        <v>3.056990683059297</v>
      </c>
      <c r="P205">
        <f t="shared" si="18"/>
        <v>4.5511849885089282</v>
      </c>
      <c r="Q205">
        <f t="shared" si="19"/>
        <v>6.3377343887451181</v>
      </c>
    </row>
    <row r="206" spans="1:17">
      <c r="A206" s="4">
        <v>35796</v>
      </c>
      <c r="B206" s="5">
        <v>10094.800999999999</v>
      </c>
      <c r="C206" s="6">
        <v>6704.1</v>
      </c>
      <c r="D206" s="5">
        <v>1666.6310000000001</v>
      </c>
      <c r="F206">
        <f t="shared" si="14"/>
        <v>3.8325153399078715</v>
      </c>
      <c r="G206">
        <f t="shared" si="15"/>
        <v>4.0367489778146304</v>
      </c>
      <c r="H206">
        <f t="shared" si="16"/>
        <v>20.504291598058288</v>
      </c>
      <c r="O206">
        <f t="shared" si="17"/>
        <v>3.7608985593962938</v>
      </c>
      <c r="P206">
        <f t="shared" si="18"/>
        <v>3.9574006293819401</v>
      </c>
      <c r="Q206">
        <f t="shared" si="19"/>
        <v>18.651518123006756</v>
      </c>
    </row>
    <row r="207" spans="1:17">
      <c r="A207" s="4">
        <v>35886</v>
      </c>
      <c r="B207" s="5">
        <v>10185.575999999999</v>
      </c>
      <c r="C207" s="6">
        <v>6819.5</v>
      </c>
      <c r="D207" s="5">
        <v>1646.6880000000001</v>
      </c>
      <c r="F207">
        <f t="shared" ref="F207:F265" si="20">100*((B207/B206)^4-1)</f>
        <v>3.6457088836098439</v>
      </c>
      <c r="G207">
        <f t="shared" ref="G207:G265" si="21">100*((C207/C206)^4-1)</f>
        <v>7.0651673131576276</v>
      </c>
      <c r="H207">
        <f t="shared" ref="H207:H265" si="22">100*((D207/D206)^4-1)</f>
        <v>-4.7011938314941766</v>
      </c>
      <c r="O207">
        <f t="shared" ref="O207:O265" si="23">400*LN(B207/B206)</f>
        <v>3.5808251975039775</v>
      </c>
      <c r="P207">
        <f t="shared" ref="P207:P265" si="24">400*LN(C207/C206)</f>
        <v>6.8267503393919249</v>
      </c>
      <c r="Q207">
        <f t="shared" ref="Q207:Q265" si="25">400*LN(D207/D206)</f>
        <v>-4.8152902494481156</v>
      </c>
    </row>
    <row r="208" spans="1:17">
      <c r="A208" s="4">
        <v>35977</v>
      </c>
      <c r="B208" s="5">
        <v>10319.973</v>
      </c>
      <c r="C208" s="6">
        <v>6909.9</v>
      </c>
      <c r="D208" s="5">
        <v>1693.873</v>
      </c>
      <c r="F208">
        <f t="shared" si="20"/>
        <v>5.3833183577854937</v>
      </c>
      <c r="G208">
        <f t="shared" si="21"/>
        <v>5.4088109567293818</v>
      </c>
      <c r="H208">
        <f t="shared" si="22"/>
        <v>11.963921067827176</v>
      </c>
      <c r="O208">
        <f t="shared" si="23"/>
        <v>5.2434167742943769</v>
      </c>
      <c r="P208">
        <f t="shared" si="24"/>
        <v>5.2676042040158331</v>
      </c>
      <c r="Q208">
        <f t="shared" si="25"/>
        <v>11.300650008794721</v>
      </c>
    </row>
    <row r="209" spans="1:17">
      <c r="A209" s="4">
        <v>36069</v>
      </c>
      <c r="B209" s="5">
        <v>10498.614</v>
      </c>
      <c r="C209" s="6">
        <v>7015.9</v>
      </c>
      <c r="D209" s="5">
        <v>1748.3510000000001</v>
      </c>
      <c r="F209">
        <f t="shared" si="20"/>
        <v>7.1059578445612503</v>
      </c>
      <c r="G209">
        <f t="shared" si="21"/>
        <v>6.2787680994635942</v>
      </c>
      <c r="H209">
        <f t="shared" si="22"/>
        <v>13.498761641013912</v>
      </c>
      <c r="O209">
        <f t="shared" si="23"/>
        <v>6.8648418719145825</v>
      </c>
      <c r="P209">
        <f t="shared" si="24"/>
        <v>6.0895343751131437</v>
      </c>
      <c r="Q209">
        <f t="shared" si="25"/>
        <v>12.662174022198435</v>
      </c>
    </row>
    <row r="210" spans="1:17">
      <c r="A210" s="4">
        <v>36161</v>
      </c>
      <c r="B210" s="5">
        <v>10592.145</v>
      </c>
      <c r="C210" s="6">
        <v>7085.1</v>
      </c>
      <c r="D210" s="5">
        <v>1803.4069999999999</v>
      </c>
      <c r="F210">
        <f t="shared" si="20"/>
        <v>3.6114605624965046</v>
      </c>
      <c r="G210">
        <f t="shared" si="21"/>
        <v>4.0040798952521106</v>
      </c>
      <c r="H210">
        <f t="shared" si="22"/>
        <v>13.203668055063766</v>
      </c>
      <c r="O210">
        <f t="shared" si="23"/>
        <v>3.5477760909118006</v>
      </c>
      <c r="P210">
        <f t="shared" si="24"/>
        <v>3.9259942145853932</v>
      </c>
      <c r="Q210">
        <f t="shared" si="25"/>
        <v>12.401838256929906</v>
      </c>
    </row>
    <row r="211" spans="1:17">
      <c r="A211" s="4">
        <v>36251</v>
      </c>
      <c r="B211" s="5">
        <v>10674.941999999999</v>
      </c>
      <c r="C211" s="6">
        <v>7196.6</v>
      </c>
      <c r="D211" s="5">
        <v>1797.11</v>
      </c>
      <c r="F211">
        <f t="shared" si="20"/>
        <v>3.1635852479694693</v>
      </c>
      <c r="G211">
        <f t="shared" si="21"/>
        <v>6.4450623507217752</v>
      </c>
      <c r="H211">
        <f t="shared" si="22"/>
        <v>-1.3893914408085628</v>
      </c>
      <c r="O211">
        <f t="shared" si="23"/>
        <v>3.1145748666673749</v>
      </c>
      <c r="P211">
        <f t="shared" si="24"/>
        <v>6.2458819594727863</v>
      </c>
      <c r="Q211">
        <f t="shared" si="25"/>
        <v>-1.3991338288883388</v>
      </c>
    </row>
    <row r="212" spans="1:17">
      <c r="A212" s="4">
        <v>36342</v>
      </c>
      <c r="B212" s="5">
        <v>10810.68</v>
      </c>
      <c r="C212" s="6">
        <v>7283.1</v>
      </c>
      <c r="D212" s="5">
        <v>1842.2080000000001</v>
      </c>
      <c r="F212">
        <f t="shared" si="20"/>
        <v>5.1840654970301658</v>
      </c>
      <c r="G212">
        <f t="shared" si="21"/>
        <v>4.8952045539716327</v>
      </c>
      <c r="H212">
        <f t="shared" si="22"/>
        <v>10.422102601639693</v>
      </c>
      <c r="O212">
        <f t="shared" si="23"/>
        <v>5.0541634183573132</v>
      </c>
      <c r="P212">
        <f t="shared" si="24"/>
        <v>4.7791613917093594</v>
      </c>
      <c r="Q212">
        <f t="shared" si="25"/>
        <v>9.9140132541609542</v>
      </c>
    </row>
    <row r="213" spans="1:17">
      <c r="A213" s="4">
        <v>36434</v>
      </c>
      <c r="B213" s="5">
        <v>11004.834000000001</v>
      </c>
      <c r="C213" s="6">
        <v>7385.8</v>
      </c>
      <c r="D213" s="5">
        <v>1907.5640000000001</v>
      </c>
      <c r="F213">
        <f t="shared" si="20"/>
        <v>7.3796377734326235</v>
      </c>
      <c r="G213">
        <f t="shared" si="21"/>
        <v>5.7608860744163826</v>
      </c>
      <c r="H213">
        <f t="shared" si="22"/>
        <v>14.963986532861329</v>
      </c>
      <c r="O213">
        <f t="shared" si="23"/>
        <v>7.1200385685617542</v>
      </c>
      <c r="P213">
        <f t="shared" si="24"/>
        <v>5.601056824221895</v>
      </c>
      <c r="Q213">
        <f t="shared" si="25"/>
        <v>13.944873274632908</v>
      </c>
    </row>
    <row r="214" spans="1:17">
      <c r="A214" s="4">
        <v>36526</v>
      </c>
      <c r="B214" s="5">
        <v>11033.569</v>
      </c>
      <c r="C214" s="6">
        <v>7497.8</v>
      </c>
      <c r="D214" s="5">
        <v>1880.8989999999999</v>
      </c>
      <c r="F214">
        <f t="shared" si="20"/>
        <v>1.0485480133100245</v>
      </c>
      <c r="G214">
        <f t="shared" si="21"/>
        <v>6.2050661436518828</v>
      </c>
      <c r="H214">
        <f t="shared" si="22"/>
        <v>-5.4752730997532861</v>
      </c>
      <c r="O214">
        <f t="shared" si="23"/>
        <v>1.043088876582476</v>
      </c>
      <c r="P214">
        <f t="shared" si="24"/>
        <v>6.0201625482822259</v>
      </c>
      <c r="Q214">
        <f t="shared" si="25"/>
        <v>-5.6308725395414472</v>
      </c>
    </row>
    <row r="215" spans="1:17">
      <c r="A215" s="4">
        <v>36617</v>
      </c>
      <c r="B215" s="5">
        <v>11248.802</v>
      </c>
      <c r="C215" s="6">
        <v>7568.3</v>
      </c>
      <c r="D215" s="5">
        <v>2011.12</v>
      </c>
      <c r="F215">
        <f t="shared" si="20"/>
        <v>8.0341423828534033</v>
      </c>
      <c r="G215">
        <f t="shared" si="21"/>
        <v>3.8144836811687899</v>
      </c>
      <c r="H215">
        <f t="shared" si="22"/>
        <v>30.704348785833059</v>
      </c>
      <c r="O215">
        <f t="shared" si="23"/>
        <v>7.7277124351133821</v>
      </c>
      <c r="P215">
        <f t="shared" si="24"/>
        <v>3.743530951032644</v>
      </c>
      <c r="Q215">
        <f t="shared" si="25"/>
        <v>26.776770712476285</v>
      </c>
    </row>
    <row r="216" spans="1:17">
      <c r="A216" s="4">
        <v>36708</v>
      </c>
      <c r="B216" s="5">
        <v>11258.254999999999</v>
      </c>
      <c r="C216" s="6">
        <v>7642.4</v>
      </c>
      <c r="D216" s="5">
        <v>1979.7159999999999</v>
      </c>
      <c r="F216">
        <f t="shared" si="20"/>
        <v>0.33656641861774528</v>
      </c>
      <c r="G216">
        <f t="shared" si="21"/>
        <v>3.9742278876629511</v>
      </c>
      <c r="H216">
        <f t="shared" si="22"/>
        <v>-6.101288598326116</v>
      </c>
      <c r="O216">
        <f t="shared" si="23"/>
        <v>0.33600130148835017</v>
      </c>
      <c r="P216">
        <f t="shared" si="24"/>
        <v>3.8972873671142527</v>
      </c>
      <c r="Q216">
        <f t="shared" si="25"/>
        <v>-6.295352295990166</v>
      </c>
    </row>
    <row r="217" spans="1:17">
      <c r="A217" s="4">
        <v>36800</v>
      </c>
      <c r="B217" s="5">
        <v>11324.964</v>
      </c>
      <c r="C217" s="6">
        <v>7710</v>
      </c>
      <c r="D217" s="5">
        <v>1980.7</v>
      </c>
      <c r="F217">
        <f t="shared" si="20"/>
        <v>2.3912855397174582</v>
      </c>
      <c r="G217">
        <f t="shared" si="21"/>
        <v>3.5853775365797258</v>
      </c>
      <c r="H217">
        <f t="shared" si="22"/>
        <v>0.1989646748580709</v>
      </c>
      <c r="O217">
        <f t="shared" si="23"/>
        <v>2.3631420844725968</v>
      </c>
      <c r="P217">
        <f t="shared" si="24"/>
        <v>3.5225990406306766</v>
      </c>
      <c r="Q217">
        <f t="shared" si="25"/>
        <v>0.19876700230444522</v>
      </c>
    </row>
    <row r="218" spans="1:17">
      <c r="A218" s="4">
        <v>36892</v>
      </c>
      <c r="B218" s="5">
        <v>11287.752</v>
      </c>
      <c r="C218" s="6">
        <v>7740.8</v>
      </c>
      <c r="D218" s="5">
        <v>1876.059</v>
      </c>
      <c r="F218">
        <f t="shared" si="20"/>
        <v>-1.3078714428767735</v>
      </c>
      <c r="G218">
        <f t="shared" si="21"/>
        <v>1.6075254124336746</v>
      </c>
      <c r="H218">
        <f t="shared" si="22"/>
        <v>-19.515701509264062</v>
      </c>
      <c r="O218">
        <f t="shared" si="23"/>
        <v>-1.3164993923244603</v>
      </c>
      <c r="P218">
        <f t="shared" si="24"/>
        <v>1.5947415433332248</v>
      </c>
      <c r="Q218">
        <f t="shared" si="25"/>
        <v>-21.710807039278322</v>
      </c>
    </row>
    <row r="219" spans="1:17">
      <c r="A219" s="4">
        <v>36982</v>
      </c>
      <c r="B219" s="5">
        <v>11361.734</v>
      </c>
      <c r="C219" s="6">
        <v>7770</v>
      </c>
      <c r="D219" s="5">
        <v>1869.9970000000001</v>
      </c>
      <c r="F219">
        <f t="shared" si="20"/>
        <v>2.6475606729214674</v>
      </c>
      <c r="G219">
        <f t="shared" si="21"/>
        <v>1.5174472473214795</v>
      </c>
      <c r="H219">
        <f t="shared" si="22"/>
        <v>-1.2862455949024021</v>
      </c>
      <c r="O219">
        <f t="shared" si="23"/>
        <v>2.6131193657440699</v>
      </c>
      <c r="P219">
        <f t="shared" si="24"/>
        <v>1.5060491783939525</v>
      </c>
      <c r="Q219">
        <f t="shared" si="25"/>
        <v>-1.2945893583007866</v>
      </c>
    </row>
    <row r="220" spans="1:17">
      <c r="A220" s="4">
        <v>37073</v>
      </c>
      <c r="B220" s="5">
        <v>11330.38</v>
      </c>
      <c r="C220" s="6">
        <v>7804.2</v>
      </c>
      <c r="D220" s="5">
        <v>1830.347</v>
      </c>
      <c r="F220">
        <f t="shared" si="20"/>
        <v>-1.0992847114897231</v>
      </c>
      <c r="G220">
        <f t="shared" si="21"/>
        <v>1.7722760635147772</v>
      </c>
      <c r="H220">
        <f t="shared" si="22"/>
        <v>-8.215343319762292</v>
      </c>
      <c r="O220">
        <f t="shared" si="23"/>
        <v>-1.1053714943614603</v>
      </c>
      <c r="P220">
        <f t="shared" si="24"/>
        <v>1.7567543744227834</v>
      </c>
      <c r="Q220">
        <f t="shared" si="25"/>
        <v>-8.5725040890354283</v>
      </c>
    </row>
    <row r="221" spans="1:17">
      <c r="A221" s="4">
        <v>37165</v>
      </c>
      <c r="B221" s="5">
        <v>11370.028</v>
      </c>
      <c r="C221" s="6">
        <v>7926.4</v>
      </c>
      <c r="D221" s="5">
        <v>1724.4870000000001</v>
      </c>
      <c r="F221">
        <f t="shared" si="20"/>
        <v>1.4070699900753825</v>
      </c>
      <c r="G221">
        <f t="shared" si="21"/>
        <v>6.4119439713543391</v>
      </c>
      <c r="H221">
        <f t="shared" si="22"/>
        <v>-21.203673297439508</v>
      </c>
      <c r="O221">
        <f t="shared" si="23"/>
        <v>1.3972626506404158</v>
      </c>
      <c r="P221">
        <f t="shared" si="24"/>
        <v>6.2147639989161449</v>
      </c>
      <c r="Q221">
        <f t="shared" si="25"/>
        <v>-23.830380566053169</v>
      </c>
    </row>
    <row r="222" spans="1:17">
      <c r="A222" s="4">
        <v>37257</v>
      </c>
      <c r="B222" s="5">
        <v>11467.137000000001</v>
      </c>
      <c r="C222" s="6">
        <v>7953.7</v>
      </c>
      <c r="D222" s="5">
        <v>1781.87</v>
      </c>
      <c r="F222">
        <f t="shared" si="20"/>
        <v>3.4603320180524477</v>
      </c>
      <c r="G222">
        <f t="shared" si="21"/>
        <v>1.3848084154601814</v>
      </c>
      <c r="H222">
        <f t="shared" si="22"/>
        <v>13.98937300352776</v>
      </c>
      <c r="O222">
        <f t="shared" si="23"/>
        <v>3.4018087726265858</v>
      </c>
      <c r="P222">
        <f t="shared" si="24"/>
        <v>1.3753075557129246</v>
      </c>
      <c r="Q222">
        <f t="shared" si="25"/>
        <v>13.093503879391772</v>
      </c>
    </row>
    <row r="223" spans="1:17">
      <c r="A223" s="4">
        <v>37347</v>
      </c>
      <c r="B223" s="5">
        <v>11528.137000000001</v>
      </c>
      <c r="C223" s="6">
        <v>7994.1</v>
      </c>
      <c r="D223" s="5">
        <v>1803.39</v>
      </c>
      <c r="F223">
        <f t="shared" si="20"/>
        <v>2.1448585538167642</v>
      </c>
      <c r="G223">
        <f t="shared" si="21"/>
        <v>2.0472914549701793</v>
      </c>
      <c r="H223">
        <f t="shared" si="22"/>
        <v>4.9191019248391754</v>
      </c>
      <c r="O223">
        <f t="shared" si="23"/>
        <v>2.1221801691809627</v>
      </c>
      <c r="P223">
        <f t="shared" si="24"/>
        <v>2.0266161562963916</v>
      </c>
      <c r="Q223">
        <f t="shared" si="25"/>
        <v>4.8019409355564182</v>
      </c>
    </row>
    <row r="224" spans="1:17">
      <c r="A224" s="4">
        <v>37438</v>
      </c>
      <c r="B224" s="5">
        <v>11586.608</v>
      </c>
      <c r="C224" s="6">
        <v>8048.3</v>
      </c>
      <c r="D224" s="5">
        <v>1807.992</v>
      </c>
      <c r="F224">
        <f t="shared" si="20"/>
        <v>2.0442975536183461</v>
      </c>
      <c r="G224">
        <f t="shared" si="21"/>
        <v>2.7397060197333234</v>
      </c>
      <c r="H224">
        <f t="shared" si="22"/>
        <v>1.0246581119917941</v>
      </c>
      <c r="O224">
        <f t="shared" si="23"/>
        <v>2.0236822761040751</v>
      </c>
      <c r="P224">
        <f t="shared" si="24"/>
        <v>2.702847764663812</v>
      </c>
      <c r="Q224">
        <f t="shared" si="25"/>
        <v>1.0194440778607008</v>
      </c>
    </row>
    <row r="225" spans="1:17">
      <c r="A225" s="4">
        <v>37530</v>
      </c>
      <c r="B225" s="5">
        <v>11590.578</v>
      </c>
      <c r="C225" s="6">
        <v>8076.9</v>
      </c>
      <c r="D225" s="5">
        <v>1808.2539999999999</v>
      </c>
      <c r="F225">
        <f t="shared" si="20"/>
        <v>0.13712523524200826</v>
      </c>
      <c r="G225">
        <f t="shared" si="21"/>
        <v>1.4290127641004347</v>
      </c>
      <c r="H225">
        <f t="shared" si="22"/>
        <v>5.7977459186808744E-2</v>
      </c>
      <c r="O225">
        <f t="shared" si="23"/>
        <v>0.13703130445006018</v>
      </c>
      <c r="P225">
        <f t="shared" si="24"/>
        <v>1.418898617784669</v>
      </c>
      <c r="Q225">
        <f t="shared" si="25"/>
        <v>5.7960658751290833E-2</v>
      </c>
    </row>
    <row r="226" spans="1:17">
      <c r="A226" s="4">
        <v>37622</v>
      </c>
      <c r="B226" s="5">
        <v>11638.916999999999</v>
      </c>
      <c r="C226" s="6">
        <v>8117.7</v>
      </c>
      <c r="D226" s="5">
        <v>1810.4469999999999</v>
      </c>
      <c r="F226">
        <f t="shared" si="20"/>
        <v>1.6786821658038464</v>
      </c>
      <c r="G226">
        <f t="shared" si="21"/>
        <v>2.0359390718384551</v>
      </c>
      <c r="H226">
        <f t="shared" si="22"/>
        <v>0.48599204321935208</v>
      </c>
      <c r="O226">
        <f t="shared" si="23"/>
        <v>1.6647480205300245</v>
      </c>
      <c r="P226">
        <f t="shared" si="24"/>
        <v>2.0154909079218939</v>
      </c>
      <c r="Q226">
        <f t="shared" si="25"/>
        <v>0.48481491418403461</v>
      </c>
    </row>
    <row r="227" spans="1:17">
      <c r="A227" s="4">
        <v>37712</v>
      </c>
      <c r="B227" s="5">
        <v>11737.522000000001</v>
      </c>
      <c r="C227" s="6">
        <v>8198.1</v>
      </c>
      <c r="D227" s="5">
        <v>1821.78</v>
      </c>
      <c r="F227">
        <f t="shared" si="20"/>
        <v>3.4321119707482861</v>
      </c>
      <c r="G227">
        <f t="shared" si="21"/>
        <v>4.0209597748261938</v>
      </c>
      <c r="H227">
        <f t="shared" si="22"/>
        <v>2.5275211939749909</v>
      </c>
      <c r="O227">
        <f t="shared" si="23"/>
        <v>3.374528851779667</v>
      </c>
      <c r="P227">
        <f t="shared" si="24"/>
        <v>3.9422229143975667</v>
      </c>
      <c r="Q227">
        <f t="shared" si="25"/>
        <v>2.4961076004258915</v>
      </c>
    </row>
    <row r="228" spans="1:17">
      <c r="A228" s="4">
        <v>37803</v>
      </c>
      <c r="B228" s="5">
        <v>11930.678</v>
      </c>
      <c r="C228" s="6">
        <v>8308.5</v>
      </c>
      <c r="D228" s="5">
        <v>1888.413</v>
      </c>
      <c r="F228">
        <f t="shared" si="20"/>
        <v>6.7467892708799715</v>
      </c>
      <c r="G228">
        <f t="shared" si="21"/>
        <v>5.4964026473339089</v>
      </c>
      <c r="H228">
        <f t="shared" si="22"/>
        <v>15.452729839707647</v>
      </c>
      <c r="O228">
        <f t="shared" si="23"/>
        <v>6.5289388580542633</v>
      </c>
      <c r="P228">
        <f t="shared" si="24"/>
        <v>5.3506668217139044</v>
      </c>
      <c r="Q228">
        <f t="shared" si="25"/>
        <v>14.369099474471545</v>
      </c>
    </row>
    <row r="229" spans="1:17">
      <c r="A229" s="4">
        <v>37895</v>
      </c>
      <c r="B229" s="5">
        <v>12038.591</v>
      </c>
      <c r="C229" s="6">
        <v>8353.7000000000007</v>
      </c>
      <c r="D229" s="5">
        <v>1959.8689999999999</v>
      </c>
      <c r="F229">
        <f t="shared" si="20"/>
        <v>3.6673844826706326</v>
      </c>
      <c r="G229">
        <f t="shared" si="21"/>
        <v>2.1939067661525646</v>
      </c>
      <c r="H229">
        <f t="shared" si="22"/>
        <v>16.0166305777961</v>
      </c>
      <c r="O229">
        <f t="shared" si="23"/>
        <v>3.6017361769195149</v>
      </c>
      <c r="P229">
        <f t="shared" si="24"/>
        <v>2.1701869320690417</v>
      </c>
      <c r="Q229">
        <f t="shared" si="25"/>
        <v>14.856336189216648</v>
      </c>
    </row>
    <row r="230" spans="1:17">
      <c r="A230" s="4">
        <v>37987</v>
      </c>
      <c r="B230" s="5">
        <v>12117.924000000001</v>
      </c>
      <c r="C230" s="6">
        <v>8427.6</v>
      </c>
      <c r="D230" s="5">
        <v>1970.1030000000001</v>
      </c>
      <c r="F230">
        <f t="shared" si="20"/>
        <v>2.6621269732510777</v>
      </c>
      <c r="G230">
        <f t="shared" si="21"/>
        <v>3.5857843710030757</v>
      </c>
      <c r="H230">
        <f t="shared" si="22"/>
        <v>2.105128234991982</v>
      </c>
      <c r="O230">
        <f t="shared" si="23"/>
        <v>2.6273089546729036</v>
      </c>
      <c r="P230">
        <f t="shared" si="24"/>
        <v>3.5229917926137397</v>
      </c>
      <c r="Q230">
        <f t="shared" si="25"/>
        <v>2.0832765492096819</v>
      </c>
    </row>
    <row r="231" spans="1:17">
      <c r="A231" s="4">
        <v>38078</v>
      </c>
      <c r="B231" s="5">
        <v>12195.893</v>
      </c>
      <c r="C231" s="6">
        <v>8465.1</v>
      </c>
      <c r="D231" s="5">
        <v>2055.7159999999999</v>
      </c>
      <c r="F231">
        <f t="shared" si="20"/>
        <v>2.598621143619062</v>
      </c>
      <c r="G231">
        <f t="shared" si="21"/>
        <v>1.7917811469904565</v>
      </c>
      <c r="H231">
        <f t="shared" si="22"/>
        <v>18.548683380646057</v>
      </c>
      <c r="O231">
        <f t="shared" si="23"/>
        <v>2.5654307512258447</v>
      </c>
      <c r="P231">
        <f t="shared" si="24"/>
        <v>1.775917957427237</v>
      </c>
      <c r="Q231">
        <f t="shared" si="25"/>
        <v>17.015352043589019</v>
      </c>
    </row>
    <row r="232" spans="1:17">
      <c r="A232" s="4">
        <v>38169</v>
      </c>
      <c r="B232" s="5">
        <v>12286.666999999999</v>
      </c>
      <c r="C232" s="6">
        <v>8539.1</v>
      </c>
      <c r="D232" s="5">
        <v>2082.1129999999998</v>
      </c>
      <c r="F232">
        <f t="shared" si="20"/>
        <v>3.0106031282677748</v>
      </c>
      <c r="G232">
        <f t="shared" si="21"/>
        <v>3.5428289975644178</v>
      </c>
      <c r="H232">
        <f t="shared" si="22"/>
        <v>5.236093628416949</v>
      </c>
      <c r="O232">
        <f t="shared" si="23"/>
        <v>2.9661739936169282</v>
      </c>
      <c r="P232">
        <f t="shared" si="24"/>
        <v>3.4815147862688476</v>
      </c>
      <c r="Q232">
        <f t="shared" si="25"/>
        <v>5.1036150798932578</v>
      </c>
    </row>
    <row r="233" spans="1:17">
      <c r="A233" s="4">
        <v>38261</v>
      </c>
      <c r="B233" s="5">
        <v>12387.233</v>
      </c>
      <c r="C233" s="6">
        <v>8631.2999999999993</v>
      </c>
      <c r="D233" s="5">
        <v>2124.924</v>
      </c>
      <c r="F233">
        <f t="shared" si="20"/>
        <v>3.3144039993153074</v>
      </c>
      <c r="G233">
        <f t="shared" si="21"/>
        <v>4.3894113983405258</v>
      </c>
      <c r="H233">
        <f t="shared" si="22"/>
        <v>8.4816853688465024</v>
      </c>
      <c r="O233">
        <f t="shared" si="23"/>
        <v>3.2606618938783845</v>
      </c>
      <c r="P233">
        <f t="shared" si="24"/>
        <v>4.2958060929204409</v>
      </c>
      <c r="Q233">
        <f t="shared" si="25"/>
        <v>8.1411174300550915</v>
      </c>
    </row>
    <row r="234" spans="1:17">
      <c r="A234" s="4">
        <v>38353</v>
      </c>
      <c r="B234" s="5">
        <v>12514.999</v>
      </c>
      <c r="C234" s="6">
        <v>8700.1</v>
      </c>
      <c r="D234" s="5">
        <v>2169.9589999999998</v>
      </c>
      <c r="F234">
        <f t="shared" si="20"/>
        <v>4.1900029934521354</v>
      </c>
      <c r="G234">
        <f t="shared" si="21"/>
        <v>3.2267207085973526</v>
      </c>
      <c r="H234">
        <f t="shared" si="22"/>
        <v>8.7508114252992097</v>
      </c>
      <c r="O234">
        <f t="shared" si="23"/>
        <v>4.1045998166705306</v>
      </c>
      <c r="P234">
        <f t="shared" si="24"/>
        <v>3.1757555139895324</v>
      </c>
      <c r="Q234">
        <f t="shared" si="25"/>
        <v>8.3888945334927971</v>
      </c>
    </row>
    <row r="235" spans="1:17">
      <c r="A235" s="4">
        <v>38443</v>
      </c>
      <c r="B235" s="5">
        <v>12570.71</v>
      </c>
      <c r="C235" s="6">
        <v>8786.2000000000007</v>
      </c>
      <c r="D235" s="5">
        <v>2131.2930000000001</v>
      </c>
      <c r="F235">
        <f t="shared" si="20"/>
        <v>1.7925404453179805</v>
      </c>
      <c r="G235">
        <f t="shared" si="21"/>
        <v>4.0177275395386625</v>
      </c>
      <c r="H235">
        <f t="shared" si="22"/>
        <v>-6.9392557673640169</v>
      </c>
      <c r="O235">
        <f t="shared" si="23"/>
        <v>1.7766638874886431</v>
      </c>
      <c r="P235">
        <f t="shared" si="24"/>
        <v>3.9391155738067209</v>
      </c>
      <c r="Q235">
        <f t="shared" si="25"/>
        <v>-7.1917742261680795</v>
      </c>
    </row>
    <row r="236" spans="1:17">
      <c r="A236" s="4">
        <v>38534</v>
      </c>
      <c r="B236" s="5">
        <v>12670.529</v>
      </c>
      <c r="C236" s="6">
        <v>8852.9</v>
      </c>
      <c r="D236" s="5">
        <v>2155.0500000000002</v>
      </c>
      <c r="F236">
        <f t="shared" si="20"/>
        <v>3.214273203804674</v>
      </c>
      <c r="G236">
        <f t="shared" si="21"/>
        <v>3.0713334920402957</v>
      </c>
      <c r="H236">
        <f t="shared" si="22"/>
        <v>4.5338074509659876</v>
      </c>
      <c r="O236">
        <f t="shared" si="23"/>
        <v>3.1636963734362347</v>
      </c>
      <c r="P236">
        <f t="shared" si="24"/>
        <v>3.0251120708947994</v>
      </c>
      <c r="Q236">
        <f t="shared" si="25"/>
        <v>4.4340349373854178</v>
      </c>
    </row>
    <row r="237" spans="1:17">
      <c r="A237" s="4">
        <v>38626</v>
      </c>
      <c r="B237" s="5">
        <v>12735.584999999999</v>
      </c>
      <c r="C237" s="6">
        <v>8874.9</v>
      </c>
      <c r="D237" s="5">
        <v>2232.8249999999998</v>
      </c>
      <c r="F237">
        <f t="shared" si="20"/>
        <v>2.0696454230624939</v>
      </c>
      <c r="G237">
        <f t="shared" si="21"/>
        <v>0.99773601744130858</v>
      </c>
      <c r="H237">
        <f t="shared" si="22"/>
        <v>15.236309466392184</v>
      </c>
      <c r="O237">
        <f t="shared" si="23"/>
        <v>2.0485192560818413</v>
      </c>
      <c r="P237">
        <f t="shared" si="24"/>
        <v>0.99279149330354577</v>
      </c>
      <c r="Q237">
        <f t="shared" si="25"/>
        <v>14.181469895312931</v>
      </c>
    </row>
    <row r="238" spans="1:17">
      <c r="A238" s="4">
        <v>38718</v>
      </c>
      <c r="B238" s="5">
        <v>12896.380999999999</v>
      </c>
      <c r="C238" s="6">
        <v>8965.7999999999993</v>
      </c>
      <c r="D238" s="5">
        <v>2266.337</v>
      </c>
      <c r="F238">
        <f t="shared" si="20"/>
        <v>5.1467431596714075</v>
      </c>
      <c r="G238">
        <f t="shared" si="21"/>
        <v>4.160322139403938</v>
      </c>
      <c r="H238">
        <f t="shared" si="22"/>
        <v>6.1400314284787871</v>
      </c>
      <c r="O238">
        <f t="shared" si="23"/>
        <v>5.018674240153838</v>
      </c>
      <c r="P238">
        <f t="shared" si="24"/>
        <v>4.0761085203598393</v>
      </c>
      <c r="Q238">
        <f t="shared" si="25"/>
        <v>5.9589087515616077</v>
      </c>
    </row>
    <row r="239" spans="1:17">
      <c r="A239" s="4">
        <v>38808</v>
      </c>
      <c r="B239" s="5">
        <v>12948.713</v>
      </c>
      <c r="C239" s="6">
        <v>9019.7999999999993</v>
      </c>
      <c r="D239" s="5">
        <v>2263.1390000000001</v>
      </c>
      <c r="F239">
        <f t="shared" si="20"/>
        <v>1.6330596393630215</v>
      </c>
      <c r="G239">
        <f t="shared" si="21"/>
        <v>2.4310074127528614</v>
      </c>
      <c r="H239">
        <f t="shared" si="22"/>
        <v>-0.56324145585988639</v>
      </c>
      <c r="O239">
        <f t="shared" si="23"/>
        <v>1.6198686379607072</v>
      </c>
      <c r="P239">
        <f t="shared" si="24"/>
        <v>2.40192875457653</v>
      </c>
      <c r="Q239">
        <f t="shared" si="25"/>
        <v>-0.56483364193048702</v>
      </c>
    </row>
    <row r="240" spans="1:17">
      <c r="A240" s="4">
        <v>38899</v>
      </c>
      <c r="B240" s="5">
        <v>12950.436</v>
      </c>
      <c r="C240" s="6">
        <v>9073.9</v>
      </c>
      <c r="D240" s="5">
        <v>2231.2399999999998</v>
      </c>
      <c r="F240">
        <f t="shared" si="20"/>
        <v>5.3235991342437394E-2</v>
      </c>
      <c r="G240">
        <f t="shared" si="21"/>
        <v>2.4208377136627712</v>
      </c>
      <c r="H240">
        <f t="shared" si="22"/>
        <v>-5.5199241844040792</v>
      </c>
      <c r="O240">
        <f t="shared" si="23"/>
        <v>5.3221826015723117E-2</v>
      </c>
      <c r="P240">
        <f t="shared" si="24"/>
        <v>2.3919999212851426</v>
      </c>
      <c r="Q240">
        <f t="shared" si="25"/>
        <v>-5.6781211648037075</v>
      </c>
    </row>
    <row r="241" spans="1:17">
      <c r="A241" s="4">
        <v>38991</v>
      </c>
      <c r="B241" s="5">
        <v>13038.441000000001</v>
      </c>
      <c r="C241" s="6">
        <v>9158.2999999999993</v>
      </c>
      <c r="D241" s="5">
        <v>2166.66</v>
      </c>
      <c r="F241">
        <f t="shared" si="20"/>
        <v>2.7460428683129923</v>
      </c>
      <c r="G241">
        <f t="shared" si="21"/>
        <v>3.7727934647036498</v>
      </c>
      <c r="H241">
        <f t="shared" si="22"/>
        <v>-11.084410043199377</v>
      </c>
      <c r="O241">
        <f t="shared" si="23"/>
        <v>2.7090154416107093</v>
      </c>
      <c r="P241">
        <f t="shared" si="24"/>
        <v>3.7033645038410725</v>
      </c>
      <c r="Q241">
        <f t="shared" si="25"/>
        <v>-11.748269374952278</v>
      </c>
    </row>
    <row r="242" spans="1:17">
      <c r="A242" s="4">
        <v>39083</v>
      </c>
      <c r="B242" s="5">
        <v>13056.120999999999</v>
      </c>
      <c r="C242" s="6">
        <v>9209.2000000000007</v>
      </c>
      <c r="D242" s="5">
        <v>2145.1379999999999</v>
      </c>
      <c r="F242">
        <f t="shared" si="20"/>
        <v>0.54350035815280417</v>
      </c>
      <c r="G242">
        <f t="shared" si="21"/>
        <v>2.2417222617310051</v>
      </c>
      <c r="H242">
        <f t="shared" si="22"/>
        <v>-3.9144937959366466</v>
      </c>
      <c r="O242">
        <f t="shared" si="23"/>
        <v>0.54202872476996222</v>
      </c>
      <c r="P242">
        <f t="shared" si="24"/>
        <v>2.2169649782224554</v>
      </c>
      <c r="Q242">
        <f t="shared" si="25"/>
        <v>-3.993170132322081</v>
      </c>
    </row>
    <row r="243" spans="1:17">
      <c r="A243" s="4">
        <v>39173</v>
      </c>
      <c r="B243" s="5">
        <v>13173.553</v>
      </c>
      <c r="C243" s="6">
        <v>9244.5</v>
      </c>
      <c r="D243" s="5">
        <v>2192.991</v>
      </c>
      <c r="F243">
        <f t="shared" si="20"/>
        <v>3.6465920448173872</v>
      </c>
      <c r="G243">
        <f t="shared" si="21"/>
        <v>1.5420876096961633</v>
      </c>
      <c r="H243">
        <f t="shared" si="22"/>
        <v>9.2261063556522416</v>
      </c>
      <c r="O243">
        <f t="shared" si="23"/>
        <v>3.581677290132216</v>
      </c>
      <c r="P243">
        <f t="shared" si="24"/>
        <v>1.5303182800768638</v>
      </c>
      <c r="Q243">
        <f t="shared" si="25"/>
        <v>8.8249917941182634</v>
      </c>
    </row>
    <row r="244" spans="1:17">
      <c r="A244" s="4">
        <v>39264</v>
      </c>
      <c r="B244" s="5">
        <v>13269.825999999999</v>
      </c>
      <c r="C244" s="6">
        <v>9285.2000000000007</v>
      </c>
      <c r="D244" s="5">
        <v>2176.2730000000001</v>
      </c>
      <c r="F244">
        <f t="shared" si="20"/>
        <v>2.9554214607677265</v>
      </c>
      <c r="G244">
        <f t="shared" si="21"/>
        <v>1.7727111070661161</v>
      </c>
      <c r="H244">
        <f t="shared" si="22"/>
        <v>-3.0146586597510461</v>
      </c>
      <c r="O244">
        <f t="shared" si="23"/>
        <v>2.9125907204237422</v>
      </c>
      <c r="P244">
        <f t="shared" si="24"/>
        <v>1.7571818411537672</v>
      </c>
      <c r="Q244">
        <f t="shared" si="25"/>
        <v>-3.0610339108136024</v>
      </c>
    </row>
    <row r="245" spans="1:17">
      <c r="A245" s="4">
        <v>39356</v>
      </c>
      <c r="B245" s="5">
        <v>13325.962</v>
      </c>
      <c r="C245" s="6">
        <v>9312.6</v>
      </c>
      <c r="D245" s="5">
        <v>2123.5929999999998</v>
      </c>
      <c r="F245">
        <f t="shared" si="20"/>
        <v>1.7029075739859678</v>
      </c>
      <c r="G245">
        <f t="shared" si="21"/>
        <v>1.1856081552551023</v>
      </c>
      <c r="H245">
        <f t="shared" si="22"/>
        <v>-9.3366745779560052</v>
      </c>
      <c r="O245">
        <f t="shared" si="23"/>
        <v>1.688570637245421</v>
      </c>
      <c r="P245">
        <f t="shared" si="24"/>
        <v>1.1786348847608386</v>
      </c>
      <c r="Q245">
        <f t="shared" si="25"/>
        <v>-9.8017261002004066</v>
      </c>
    </row>
    <row r="246" spans="1:17">
      <c r="A246" s="4">
        <v>39448</v>
      </c>
      <c r="B246" s="5">
        <v>13266.834000000001</v>
      </c>
      <c r="C246" s="6">
        <v>9289.1</v>
      </c>
      <c r="D246" s="5">
        <v>2055.6970000000001</v>
      </c>
      <c r="F246">
        <f t="shared" si="20"/>
        <v>-1.763043649104834</v>
      </c>
      <c r="G246">
        <f t="shared" si="21"/>
        <v>-1.0055708388836404</v>
      </c>
      <c r="H246">
        <f t="shared" si="22"/>
        <v>-12.18852586392687</v>
      </c>
      <c r="O246">
        <f t="shared" si="23"/>
        <v>-1.7787703839408007</v>
      </c>
      <c r="P246">
        <f t="shared" si="24"/>
        <v>-1.0106608536613932</v>
      </c>
      <c r="Q246">
        <f t="shared" si="25"/>
        <v>-12.997800896444446</v>
      </c>
    </row>
    <row r="247" spans="1:17">
      <c r="A247" s="4">
        <v>39539</v>
      </c>
      <c r="B247" s="5">
        <v>13310.467000000001</v>
      </c>
      <c r="C247" s="6">
        <v>9285.7999999999993</v>
      </c>
      <c r="D247" s="5">
        <v>2024.0429999999999</v>
      </c>
      <c r="F247">
        <f t="shared" si="20"/>
        <v>1.3220555192646088</v>
      </c>
      <c r="G247">
        <f t="shared" si="21"/>
        <v>-0.14202632779404256</v>
      </c>
      <c r="H247">
        <f t="shared" si="22"/>
        <v>-6.0184658031954825</v>
      </c>
      <c r="O247">
        <f t="shared" si="23"/>
        <v>1.3133926338576285</v>
      </c>
      <c r="P247">
        <f t="shared" si="24"/>
        <v>-0.14212728078083459</v>
      </c>
      <c r="Q247">
        <f t="shared" si="25"/>
        <v>-6.2071867730723342</v>
      </c>
    </row>
    <row r="248" spans="1:17">
      <c r="A248" s="4">
        <v>39630</v>
      </c>
      <c r="B248" s="5">
        <v>13186.924999999999</v>
      </c>
      <c r="C248" s="6">
        <v>9196</v>
      </c>
      <c r="D248" s="5">
        <v>1934.654</v>
      </c>
      <c r="F248">
        <f t="shared" si="20"/>
        <v>-3.6612576550933973</v>
      </c>
      <c r="G248">
        <f t="shared" si="21"/>
        <v>-3.8125196487063806</v>
      </c>
      <c r="H248">
        <f t="shared" si="22"/>
        <v>-16.529256146734284</v>
      </c>
      <c r="O248">
        <f t="shared" si="23"/>
        <v>-3.7299639210994893</v>
      </c>
      <c r="P248">
        <f t="shared" si="24"/>
        <v>-3.8870978664064415</v>
      </c>
      <c r="Q248">
        <f t="shared" si="25"/>
        <v>-18.067398854102937</v>
      </c>
    </row>
    <row r="249" spans="1:17">
      <c r="A249" s="4">
        <v>39722</v>
      </c>
      <c r="B249" s="5">
        <v>12883.531000000001</v>
      </c>
      <c r="C249" s="6">
        <v>9076</v>
      </c>
      <c r="D249" s="5">
        <v>1744.6389999999999</v>
      </c>
      <c r="F249">
        <f t="shared" si="20"/>
        <v>-8.89011835420993</v>
      </c>
      <c r="G249">
        <f t="shared" si="21"/>
        <v>-5.1183784105344525</v>
      </c>
      <c r="H249">
        <f t="shared" si="22"/>
        <v>-33.868391854012401</v>
      </c>
      <c r="O249">
        <f t="shared" si="23"/>
        <v>-9.3103917288630917</v>
      </c>
      <c r="P249">
        <f t="shared" si="24"/>
        <v>-5.2540159933359272</v>
      </c>
      <c r="Q249">
        <f t="shared" si="25"/>
        <v>-41.352336664789114</v>
      </c>
    </row>
    <row r="250" spans="1:17">
      <c r="A250" s="4">
        <v>39814</v>
      </c>
      <c r="B250" s="5">
        <v>12710.977000000001</v>
      </c>
      <c r="C250" s="6">
        <v>9039.5</v>
      </c>
      <c r="D250" s="5">
        <v>1515.954</v>
      </c>
      <c r="F250">
        <f t="shared" si="20"/>
        <v>-5.2506794334772122</v>
      </c>
      <c r="G250">
        <f t="shared" si="21"/>
        <v>-1.5989602194941388</v>
      </c>
      <c r="H250">
        <f t="shared" si="22"/>
        <v>-42.993840058233545</v>
      </c>
      <c r="O250">
        <f t="shared" si="23"/>
        <v>-5.3935512853136292</v>
      </c>
      <c r="P250">
        <f t="shared" si="24"/>
        <v>-1.6118815110652944</v>
      </c>
      <c r="Q250">
        <f t="shared" si="25"/>
        <v>-56.201085483879396</v>
      </c>
    </row>
    <row r="251" spans="1:17">
      <c r="A251" s="4">
        <v>39904</v>
      </c>
      <c r="B251" s="5">
        <v>12700.987999999999</v>
      </c>
      <c r="C251" s="6">
        <v>8999.2999999999993</v>
      </c>
      <c r="D251" s="5">
        <v>1400.6869999999999</v>
      </c>
      <c r="F251">
        <f t="shared" si="20"/>
        <v>-0.31397212948844899</v>
      </c>
      <c r="G251">
        <f t="shared" si="21"/>
        <v>-1.7670283132753095</v>
      </c>
      <c r="H251">
        <f t="shared" si="22"/>
        <v>-27.117997214562052</v>
      </c>
      <c r="O251">
        <f t="shared" si="23"/>
        <v>-0.31446605611116873</v>
      </c>
      <c r="P251">
        <f t="shared" si="24"/>
        <v>-1.7828266425354948</v>
      </c>
      <c r="Q251">
        <f t="shared" si="25"/>
        <v>-31.632845282344128</v>
      </c>
    </row>
    <row r="252" spans="1:17">
      <c r="A252" s="4">
        <v>39995</v>
      </c>
      <c r="B252" s="5">
        <v>12746.714</v>
      </c>
      <c r="C252" s="6">
        <v>9046.2000000000007</v>
      </c>
      <c r="D252" s="5">
        <v>1394.7819999999999</v>
      </c>
      <c r="F252">
        <f t="shared" si="20"/>
        <v>1.4478724584169766</v>
      </c>
      <c r="G252">
        <f t="shared" si="21"/>
        <v>2.1009592142250844</v>
      </c>
      <c r="H252">
        <f t="shared" si="22"/>
        <v>-1.6756815741094</v>
      </c>
      <c r="O252">
        <f t="shared" si="23"/>
        <v>1.4374908732307743</v>
      </c>
      <c r="P252">
        <f t="shared" si="24"/>
        <v>2.0791933988789681</v>
      </c>
      <c r="Q252">
        <f t="shared" si="25"/>
        <v>-1.6898799543817751</v>
      </c>
    </row>
    <row r="253" spans="1:17">
      <c r="A253" s="4">
        <v>40087</v>
      </c>
      <c r="B253" s="5">
        <v>12873.052</v>
      </c>
      <c r="C253" s="6">
        <v>9045.4</v>
      </c>
      <c r="D253" s="5">
        <v>1521.0730000000001</v>
      </c>
      <c r="F253">
        <f t="shared" si="20"/>
        <v>4.0238990111489459</v>
      </c>
      <c r="G253">
        <f t="shared" si="21"/>
        <v>-3.5369277015762091E-2</v>
      </c>
      <c r="H253">
        <f t="shared" si="22"/>
        <v>41.440861643985038</v>
      </c>
      <c r="O253">
        <f t="shared" si="23"/>
        <v>3.9450484937847294</v>
      </c>
      <c r="P253">
        <f t="shared" si="24"/>
        <v>-3.5375533419816828E-2</v>
      </c>
      <c r="Q253">
        <f t="shared" si="25"/>
        <v>34.671150482262561</v>
      </c>
    </row>
    <row r="254" spans="1:17">
      <c r="A254" s="4">
        <v>40179</v>
      </c>
      <c r="B254" s="5">
        <v>12947.56</v>
      </c>
      <c r="C254" s="6">
        <v>9100.7999999999993</v>
      </c>
      <c r="D254" s="5">
        <v>1591.3810000000001</v>
      </c>
      <c r="F254">
        <f t="shared" si="20"/>
        <v>2.3353395119931397</v>
      </c>
      <c r="G254">
        <f t="shared" si="21"/>
        <v>2.4724629343929827</v>
      </c>
      <c r="H254">
        <f t="shared" si="22"/>
        <v>19.810931495360997</v>
      </c>
      <c r="O254">
        <f t="shared" si="23"/>
        <v>2.3084877090557931</v>
      </c>
      <c r="P254">
        <f t="shared" si="24"/>
        <v>2.4423922197735584</v>
      </c>
      <c r="Q254">
        <f t="shared" si="25"/>
        <v>18.074474340488916</v>
      </c>
    </row>
    <row r="255" spans="1:17">
      <c r="A255" s="4">
        <v>40269</v>
      </c>
      <c r="B255" s="5">
        <v>13019.593000000001</v>
      </c>
      <c r="C255" s="6">
        <v>9159.4</v>
      </c>
      <c r="D255" s="5">
        <v>1646.422</v>
      </c>
      <c r="F255">
        <f t="shared" si="20"/>
        <v>2.2440169357688111</v>
      </c>
      <c r="G255">
        <f t="shared" si="21"/>
        <v>2.6005810966300169</v>
      </c>
      <c r="H255">
        <f t="shared" si="22"/>
        <v>14.569223126328712</v>
      </c>
      <c r="O255">
        <f t="shared" si="23"/>
        <v>2.2192093147193646</v>
      </c>
      <c r="P255">
        <f t="shared" si="24"/>
        <v>2.567341044238324</v>
      </c>
      <c r="Q255">
        <f t="shared" si="25"/>
        <v>13.600902311701365</v>
      </c>
    </row>
    <row r="256" spans="1:17">
      <c r="A256" s="4">
        <v>40360</v>
      </c>
      <c r="B256" s="5">
        <v>13103.5</v>
      </c>
      <c r="C256" s="6">
        <v>9216</v>
      </c>
      <c r="D256" s="5">
        <v>1710.0719999999999</v>
      </c>
      <c r="F256">
        <f t="shared" si="20"/>
        <v>2.6028961172130494</v>
      </c>
      <c r="G256">
        <f t="shared" si="21"/>
        <v>2.4947834767018895</v>
      </c>
      <c r="H256">
        <f t="shared" si="22"/>
        <v>16.38390954219102</v>
      </c>
      <c r="O256">
        <f t="shared" si="23"/>
        <v>2.569597361348106</v>
      </c>
      <c r="P256">
        <f t="shared" si="24"/>
        <v>2.4641718385057851</v>
      </c>
      <c r="Q256">
        <f t="shared" si="25"/>
        <v>15.17241055804053</v>
      </c>
    </row>
    <row r="257" spans="1:17">
      <c r="A257" s="4">
        <v>40452</v>
      </c>
      <c r="B257" s="5">
        <v>13181.209000000001</v>
      </c>
      <c r="C257" s="6">
        <v>9308.5</v>
      </c>
      <c r="D257" s="5">
        <v>1684.2739999999999</v>
      </c>
      <c r="F257">
        <f t="shared" si="20"/>
        <v>2.3933454500705498</v>
      </c>
      <c r="G257">
        <f t="shared" si="21"/>
        <v>4.0756059276803702</v>
      </c>
      <c r="H257">
        <f t="shared" si="22"/>
        <v>-5.8991830650474526</v>
      </c>
      <c r="O257">
        <f t="shared" si="23"/>
        <v>2.3651538666490262</v>
      </c>
      <c r="P257">
        <f t="shared" si="24"/>
        <v>3.9947429105116949</v>
      </c>
      <c r="Q257">
        <f t="shared" si="25"/>
        <v>-6.0803457872778326</v>
      </c>
    </row>
    <row r="258" spans="1:17">
      <c r="A258" s="4">
        <v>40544</v>
      </c>
      <c r="B258" s="5">
        <v>13183.78</v>
      </c>
      <c r="C258" s="6">
        <v>9380.9</v>
      </c>
      <c r="D258" s="5">
        <v>1661.625</v>
      </c>
      <c r="F258">
        <f t="shared" si="20"/>
        <v>7.8042987093462912E-2</v>
      </c>
      <c r="G258">
        <f t="shared" si="21"/>
        <v>3.1476204108022987</v>
      </c>
      <c r="H258">
        <f t="shared" si="22"/>
        <v>-5.2714056661929636</v>
      </c>
      <c r="O258">
        <f t="shared" si="23"/>
        <v>7.801254938959977E-2</v>
      </c>
      <c r="P258">
        <f t="shared" si="24"/>
        <v>3.0990984051265809</v>
      </c>
      <c r="Q258">
        <f t="shared" si="25"/>
        <v>-5.4154284870015506</v>
      </c>
    </row>
    <row r="259" spans="1:17">
      <c r="A259" s="4">
        <v>40634</v>
      </c>
      <c r="B259" s="5">
        <v>13264.662</v>
      </c>
      <c r="C259" s="6">
        <v>9403.2000000000007</v>
      </c>
      <c r="D259" s="5">
        <v>1711.288</v>
      </c>
      <c r="F259">
        <f t="shared" si="20"/>
        <v>2.4766602895403222</v>
      </c>
      <c r="G259">
        <f t="shared" si="21"/>
        <v>0.95426419420578945</v>
      </c>
      <c r="H259">
        <f t="shared" si="22"/>
        <v>12.502027378078351</v>
      </c>
      <c r="O259">
        <f t="shared" si="23"/>
        <v>2.4464882169477753</v>
      </c>
      <c r="P259">
        <f t="shared" si="24"/>
        <v>0.94973985344713929</v>
      </c>
      <c r="Q259">
        <f t="shared" si="25"/>
        <v>11.780105663247882</v>
      </c>
    </row>
    <row r="260" spans="1:17">
      <c r="A260" s="4">
        <v>40725</v>
      </c>
      <c r="B260" s="5">
        <v>13306.922</v>
      </c>
      <c r="C260" s="6">
        <v>9441.9</v>
      </c>
      <c r="D260" s="5">
        <v>1735.777</v>
      </c>
      <c r="F260">
        <f t="shared" si="20"/>
        <v>1.2804663706865504</v>
      </c>
      <c r="G260">
        <f t="shared" si="21"/>
        <v>1.6564389969911053</v>
      </c>
      <c r="H260">
        <f t="shared" si="22"/>
        <v>5.8481563223705013</v>
      </c>
      <c r="O260">
        <f t="shared" si="23"/>
        <v>1.2723377163035225</v>
      </c>
      <c r="P260">
        <f t="shared" si="24"/>
        <v>1.6428696861092718</v>
      </c>
      <c r="Q260">
        <f t="shared" si="25"/>
        <v>5.6835393608029934</v>
      </c>
    </row>
    <row r="261" spans="1:17">
      <c r="A261" s="4">
        <v>40817</v>
      </c>
      <c r="B261" s="5">
        <v>13441.048000000001</v>
      </c>
      <c r="C261" s="6">
        <v>9489.2999999999993</v>
      </c>
      <c r="D261" s="5">
        <v>1867.2750000000001</v>
      </c>
      <c r="F261">
        <f t="shared" si="20"/>
        <v>4.0931337361026721</v>
      </c>
      <c r="G261">
        <f t="shared" si="21"/>
        <v>2.0232423811852751</v>
      </c>
      <c r="H261">
        <f t="shared" si="22"/>
        <v>33.923691895615683</v>
      </c>
      <c r="O261">
        <f t="shared" si="23"/>
        <v>4.0115829110728294</v>
      </c>
      <c r="P261">
        <f t="shared" si="24"/>
        <v>2.0030467820764621</v>
      </c>
      <c r="Q261">
        <f t="shared" si="25"/>
        <v>29.209998829136293</v>
      </c>
    </row>
    <row r="262" spans="1:17">
      <c r="A262" s="4">
        <v>40909</v>
      </c>
      <c r="B262" s="5">
        <v>13506.429</v>
      </c>
      <c r="C262" s="6">
        <v>9546.7999999999993</v>
      </c>
      <c r="D262" s="5">
        <v>1895.124</v>
      </c>
      <c r="F262">
        <f t="shared" si="20"/>
        <v>1.9599541927839859</v>
      </c>
      <c r="G262">
        <f t="shared" si="21"/>
        <v>2.4459019124453141</v>
      </c>
      <c r="H262">
        <f t="shared" si="22"/>
        <v>6.1004914577112546</v>
      </c>
      <c r="O262">
        <f t="shared" si="23"/>
        <v>1.9409944253186318</v>
      </c>
      <c r="P262">
        <f t="shared" si="24"/>
        <v>2.4164687042153075</v>
      </c>
      <c r="Q262">
        <f t="shared" si="25"/>
        <v>5.9216491644786906</v>
      </c>
    </row>
    <row r="263" spans="1:17">
      <c r="A263" s="4">
        <v>41000</v>
      </c>
      <c r="B263" s="5">
        <v>13548.54</v>
      </c>
      <c r="C263" s="6">
        <v>9582.5</v>
      </c>
      <c r="D263" s="5">
        <v>1898.44</v>
      </c>
      <c r="F263">
        <f t="shared" si="20"/>
        <v>1.2529841384229856</v>
      </c>
      <c r="G263">
        <f t="shared" si="21"/>
        <v>1.5042002957112333</v>
      </c>
      <c r="H263">
        <f t="shared" si="22"/>
        <v>0.70174055758434051</v>
      </c>
      <c r="O263">
        <f t="shared" si="23"/>
        <v>1.2451992536316594</v>
      </c>
      <c r="P263">
        <f t="shared" si="24"/>
        <v>1.4929993861286068</v>
      </c>
      <c r="Q263">
        <f t="shared" si="25"/>
        <v>0.69928981708058024</v>
      </c>
    </row>
    <row r="264" spans="1:17">
      <c r="A264" s="4">
        <v>41091</v>
      </c>
      <c r="B264" s="5">
        <v>13652.519</v>
      </c>
      <c r="C264" s="6">
        <v>9620.1</v>
      </c>
      <c r="D264" s="5">
        <v>1928.83</v>
      </c>
      <c r="F264">
        <f t="shared" si="20"/>
        <v>3.1053419671895899</v>
      </c>
      <c r="G264">
        <f t="shared" si="21"/>
        <v>1.5787897892479252</v>
      </c>
      <c r="H264">
        <f t="shared" si="22"/>
        <v>6.5585507864082793</v>
      </c>
      <c r="O264">
        <f t="shared" si="23"/>
        <v>3.0581017147349159</v>
      </c>
      <c r="P264">
        <f t="shared" si="24"/>
        <v>1.5664565445637002</v>
      </c>
      <c r="Q264">
        <f t="shared" si="25"/>
        <v>6.3524420734107521</v>
      </c>
    </row>
    <row r="265" spans="1:17">
      <c r="A265" s="4">
        <v>41183</v>
      </c>
      <c r="B265" s="5">
        <v>13647.584000000001</v>
      </c>
      <c r="C265" s="6">
        <v>9671.9</v>
      </c>
      <c r="D265" s="5">
        <v>1925.816</v>
      </c>
      <c r="F265">
        <f t="shared" si="20"/>
        <v>-0.14451032370196293</v>
      </c>
      <c r="G265">
        <f t="shared" si="21"/>
        <v>2.1712823837715334</v>
      </c>
      <c r="H265">
        <f t="shared" si="22"/>
        <v>-0.62357860836029788</v>
      </c>
      <c r="O265">
        <f t="shared" si="23"/>
        <v>-0.14461484057415852</v>
      </c>
      <c r="P265">
        <f t="shared" si="24"/>
        <v>2.148045800727068</v>
      </c>
      <c r="Q265">
        <f t="shared" si="25"/>
        <v>-0.62553098037891097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2013-02-18T19:59:18Z</dcterms:modified>
</cp:coreProperties>
</file>