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6" windowWidth="16608" windowHeight="7992"/>
  </bookViews>
  <sheets>
    <sheet name="Question 1" sheetId="3" r:id="rId1"/>
    <sheet name="Question 2" sheetId="1" r:id="rId2"/>
    <sheet name="Question 3" sheetId="2" r:id="rId3"/>
  </sheets>
  <calcPr calcId="145621"/>
</workbook>
</file>

<file path=xl/calcChain.xml><?xml version="1.0" encoding="utf-8"?>
<calcChain xmlns="http://schemas.openxmlformats.org/spreadsheetml/2006/main">
  <c r="T14" i="2"/>
  <c r="T15"/>
  <c r="T18"/>
  <c r="L20"/>
  <c r="K20"/>
  <c r="K19"/>
  <c r="K15"/>
  <c r="L15"/>
  <c r="M15"/>
  <c r="M14"/>
  <c r="L14"/>
  <c r="K14"/>
  <c r="Q267"/>
  <c r="P267"/>
  <c r="O267"/>
  <c r="Q266"/>
  <c r="P266"/>
  <c r="O266"/>
  <c r="Q265"/>
  <c r="P265"/>
  <c r="O265"/>
  <c r="Q264"/>
  <c r="P264"/>
  <c r="O264"/>
  <c r="Q263"/>
  <c r="P263"/>
  <c r="O263"/>
  <c r="Q262"/>
  <c r="P262"/>
  <c r="O262"/>
  <c r="Q261"/>
  <c r="P261"/>
  <c r="O261"/>
  <c r="Q260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H267"/>
  <c r="G267"/>
  <c r="F267"/>
  <c r="H266"/>
  <c r="G266"/>
  <c r="F266"/>
  <c r="H265"/>
  <c r="G265"/>
  <c r="F265"/>
  <c r="H264"/>
  <c r="G264"/>
  <c r="F264"/>
  <c r="H263"/>
  <c r="G263"/>
  <c r="F263"/>
  <c r="H262"/>
  <c r="G262"/>
  <c r="F262"/>
  <c r="H261"/>
  <c r="G261"/>
  <c r="F261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B6" i="3" l="1"/>
  <c r="B3"/>
  <c r="B4" s="1"/>
  <c r="B8" i="1"/>
  <c r="E4" s="1"/>
  <c r="D5"/>
  <c r="B7"/>
  <c r="B6"/>
  <c r="B5"/>
  <c r="F5" l="1"/>
  <c r="F4"/>
  <c r="G4" s="1"/>
  <c r="J4"/>
  <c r="E5"/>
  <c r="G5" s="1"/>
  <c r="D6"/>
  <c r="D7" l="1"/>
  <c r="E6"/>
  <c r="F6"/>
  <c r="D8" l="1"/>
  <c r="E7"/>
  <c r="F7"/>
  <c r="G6"/>
  <c r="D9" l="1"/>
  <c r="E8"/>
  <c r="F8"/>
  <c r="G7"/>
  <c r="D10" l="1"/>
  <c r="E9"/>
  <c r="F9"/>
  <c r="G8"/>
  <c r="D11" l="1"/>
  <c r="E10"/>
  <c r="F10"/>
  <c r="G9"/>
  <c r="D12" l="1"/>
  <c r="E11"/>
  <c r="F11"/>
  <c r="G10"/>
  <c r="D13" l="1"/>
  <c r="E12"/>
  <c r="F12"/>
  <c r="G11"/>
  <c r="D14" l="1"/>
  <c r="E13"/>
  <c r="F13"/>
  <c r="G12"/>
  <c r="D15" l="1"/>
  <c r="E14"/>
  <c r="F14"/>
  <c r="G13"/>
  <c r="D16" l="1"/>
  <c r="E15"/>
  <c r="F15"/>
  <c r="G14"/>
  <c r="D17" l="1"/>
  <c r="E16"/>
  <c r="F16"/>
  <c r="G15"/>
  <c r="D18" l="1"/>
  <c r="E17"/>
  <c r="F17"/>
  <c r="G16"/>
  <c r="D19" l="1"/>
  <c r="E18"/>
  <c r="F18"/>
  <c r="G17"/>
  <c r="D20" l="1"/>
  <c r="E19"/>
  <c r="F19"/>
  <c r="G18"/>
  <c r="D21" l="1"/>
  <c r="E20"/>
  <c r="G20" s="1"/>
  <c r="F20"/>
  <c r="G19"/>
  <c r="D22" l="1"/>
  <c r="E21"/>
  <c r="G21" s="1"/>
  <c r="F21"/>
  <c r="D23" l="1"/>
  <c r="E22"/>
  <c r="F22"/>
  <c r="D24" l="1"/>
  <c r="E23"/>
  <c r="G23" s="1"/>
  <c r="F23"/>
  <c r="G22"/>
  <c r="D25" l="1"/>
  <c r="E24"/>
  <c r="F24"/>
  <c r="D26" l="1"/>
  <c r="E25"/>
  <c r="G25" s="1"/>
  <c r="F25"/>
  <c r="G24"/>
  <c r="D27" l="1"/>
  <c r="E26"/>
  <c r="G26" s="1"/>
  <c r="F26"/>
  <c r="D28" l="1"/>
  <c r="E27"/>
  <c r="G27" s="1"/>
  <c r="F27"/>
  <c r="D29" l="1"/>
  <c r="E28"/>
  <c r="F28"/>
  <c r="D30" l="1"/>
  <c r="E29"/>
  <c r="G29" s="1"/>
  <c r="F29"/>
  <c r="G28"/>
  <c r="D31" l="1"/>
  <c r="E30"/>
  <c r="F30"/>
  <c r="D32" l="1"/>
  <c r="E31"/>
  <c r="G31" s="1"/>
  <c r="F31"/>
  <c r="G30"/>
  <c r="D33" l="1"/>
  <c r="E32"/>
  <c r="F32"/>
  <c r="G32" l="1"/>
  <c r="D34"/>
  <c r="E33"/>
  <c r="F33"/>
  <c r="G33" l="1"/>
  <c r="D35"/>
  <c r="E34"/>
  <c r="F34"/>
  <c r="G34" l="1"/>
  <c r="D36"/>
  <c r="E35"/>
  <c r="G35" s="1"/>
  <c r="F35"/>
  <c r="D37" l="1"/>
  <c r="E36"/>
  <c r="F36"/>
  <c r="D38" l="1"/>
  <c r="E37"/>
  <c r="F37"/>
  <c r="G36"/>
  <c r="D39" l="1"/>
  <c r="E38"/>
  <c r="F38"/>
  <c r="G37"/>
  <c r="D40" l="1"/>
  <c r="E39"/>
  <c r="G39" s="1"/>
  <c r="F39"/>
  <c r="G38"/>
  <c r="D41" l="1"/>
  <c r="E40"/>
  <c r="F40"/>
  <c r="D42" l="1"/>
  <c r="E41"/>
  <c r="G41" s="1"/>
  <c r="F41"/>
  <c r="G40"/>
  <c r="D43" l="1"/>
  <c r="E42"/>
  <c r="F42"/>
  <c r="D44" l="1"/>
  <c r="E43"/>
  <c r="G43" s="1"/>
  <c r="F43"/>
  <c r="G42"/>
  <c r="D45" l="1"/>
  <c r="E44"/>
  <c r="F44"/>
  <c r="D46" l="1"/>
  <c r="E45"/>
  <c r="G45" s="1"/>
  <c r="F45"/>
  <c r="G44"/>
  <c r="D47" l="1"/>
  <c r="E46"/>
  <c r="F46"/>
  <c r="D48" l="1"/>
  <c r="E47"/>
  <c r="G47" s="1"/>
  <c r="F47"/>
  <c r="G46"/>
  <c r="D49" l="1"/>
  <c r="E48"/>
  <c r="F48"/>
  <c r="D50" l="1"/>
  <c r="E49"/>
  <c r="G49" s="1"/>
  <c r="F49"/>
  <c r="G48"/>
  <c r="D51" l="1"/>
  <c r="E50"/>
  <c r="F50"/>
  <c r="D52" l="1"/>
  <c r="E51"/>
  <c r="G51" s="1"/>
  <c r="F51"/>
  <c r="G50"/>
  <c r="D53" l="1"/>
  <c r="E52"/>
  <c r="F52"/>
  <c r="D54" l="1"/>
  <c r="E53"/>
  <c r="G53" s="1"/>
  <c r="F53"/>
  <c r="G52"/>
  <c r="D55" l="1"/>
  <c r="E54"/>
  <c r="F54"/>
  <c r="D56" l="1"/>
  <c r="E55"/>
  <c r="G55" s="1"/>
  <c r="F55"/>
  <c r="G54"/>
  <c r="D57" l="1"/>
  <c r="E56"/>
  <c r="F56"/>
  <c r="D58" l="1"/>
  <c r="E57"/>
  <c r="F57"/>
  <c r="G56"/>
  <c r="D59" l="1"/>
  <c r="E58"/>
  <c r="F58"/>
  <c r="G57"/>
  <c r="D60" l="1"/>
  <c r="E59"/>
  <c r="F59"/>
  <c r="G58"/>
  <c r="D61" l="1"/>
  <c r="E60"/>
  <c r="F60"/>
  <c r="G59"/>
  <c r="D62" l="1"/>
  <c r="E61"/>
  <c r="F61"/>
  <c r="G60"/>
  <c r="D63" l="1"/>
  <c r="E62"/>
  <c r="F62"/>
  <c r="G61"/>
  <c r="D64" l="1"/>
  <c r="E63"/>
  <c r="F63"/>
  <c r="G62"/>
  <c r="D65" l="1"/>
  <c r="E64"/>
  <c r="F64"/>
  <c r="G63"/>
  <c r="D66" l="1"/>
  <c r="E65"/>
  <c r="F65"/>
  <c r="G64"/>
  <c r="D67" l="1"/>
  <c r="E66"/>
  <c r="F66"/>
  <c r="G65"/>
  <c r="D68" l="1"/>
  <c r="E67"/>
  <c r="F67"/>
  <c r="G66"/>
  <c r="D69" l="1"/>
  <c r="E68"/>
  <c r="F68"/>
  <c r="G67"/>
  <c r="D70" l="1"/>
  <c r="E69"/>
  <c r="G69" s="1"/>
  <c r="F69"/>
  <c r="G68"/>
  <c r="D71" l="1"/>
  <c r="E70"/>
  <c r="F70"/>
  <c r="D72" l="1"/>
  <c r="E71"/>
  <c r="G71" s="1"/>
  <c r="F71"/>
  <c r="G70"/>
  <c r="D73" l="1"/>
  <c r="E72"/>
  <c r="F72"/>
  <c r="D74" l="1"/>
  <c r="E73"/>
  <c r="G73" s="1"/>
  <c r="F73"/>
  <c r="G72"/>
  <c r="D75" l="1"/>
  <c r="E74"/>
  <c r="F74"/>
  <c r="D76" l="1"/>
  <c r="E75"/>
  <c r="G75" s="1"/>
  <c r="F75"/>
  <c r="G74"/>
  <c r="D77" l="1"/>
  <c r="E76"/>
  <c r="F76"/>
  <c r="D78" l="1"/>
  <c r="E77"/>
  <c r="G77" s="1"/>
  <c r="F77"/>
  <c r="G76"/>
  <c r="D79" l="1"/>
  <c r="E78"/>
  <c r="F78"/>
  <c r="D80" l="1"/>
  <c r="E79"/>
  <c r="G79" s="1"/>
  <c r="F79"/>
  <c r="G78"/>
  <c r="D81" l="1"/>
  <c r="E80"/>
  <c r="F80"/>
  <c r="D82" l="1"/>
  <c r="E81"/>
  <c r="G81" s="1"/>
  <c r="F81"/>
  <c r="G80"/>
  <c r="D83" l="1"/>
  <c r="E82"/>
  <c r="F82"/>
  <c r="D84" l="1"/>
  <c r="E83"/>
  <c r="G83" s="1"/>
  <c r="F83"/>
  <c r="G82"/>
  <c r="D85" l="1"/>
  <c r="E84"/>
  <c r="F84"/>
  <c r="D86" l="1"/>
  <c r="E85"/>
  <c r="G85" s="1"/>
  <c r="F85"/>
  <c r="G84"/>
  <c r="D87" l="1"/>
  <c r="E86"/>
  <c r="F86"/>
  <c r="D88" l="1"/>
  <c r="E87"/>
  <c r="G87" s="1"/>
  <c r="F87"/>
  <c r="G86"/>
  <c r="D89" l="1"/>
  <c r="E88"/>
  <c r="F88"/>
  <c r="D90" l="1"/>
  <c r="E89"/>
  <c r="G89" s="1"/>
  <c r="F89"/>
  <c r="G88"/>
  <c r="D91" l="1"/>
  <c r="E90"/>
  <c r="F90"/>
  <c r="D92" l="1"/>
  <c r="E91"/>
  <c r="G91" s="1"/>
  <c r="F91"/>
  <c r="G90"/>
  <c r="D93" l="1"/>
  <c r="E92"/>
  <c r="F92"/>
  <c r="D94" l="1"/>
  <c r="E93"/>
  <c r="F93"/>
  <c r="G92"/>
  <c r="D95" l="1"/>
  <c r="E94"/>
  <c r="F94"/>
  <c r="G93"/>
  <c r="D96" l="1"/>
  <c r="E95"/>
  <c r="F95"/>
  <c r="G94"/>
  <c r="D97" l="1"/>
  <c r="E96"/>
  <c r="F96"/>
  <c r="G95"/>
  <c r="D98" l="1"/>
  <c r="E97"/>
  <c r="F97"/>
  <c r="G96"/>
  <c r="D99" l="1"/>
  <c r="E98"/>
  <c r="F98"/>
  <c r="G97"/>
  <c r="D100" l="1"/>
  <c r="E99"/>
  <c r="F99"/>
  <c r="G98"/>
  <c r="D101" l="1"/>
  <c r="E100"/>
  <c r="F100"/>
  <c r="G99"/>
  <c r="D102" l="1"/>
  <c r="E101"/>
  <c r="G101" s="1"/>
  <c r="F101"/>
  <c r="G100"/>
  <c r="D103" l="1"/>
  <c r="E102"/>
  <c r="F102"/>
  <c r="E103" l="1"/>
  <c r="G103" s="1"/>
  <c r="F103"/>
  <c r="G102"/>
</calcChain>
</file>

<file path=xl/sharedStrings.xml><?xml version="1.0" encoding="utf-8"?>
<sst xmlns="http://schemas.openxmlformats.org/spreadsheetml/2006/main" count="44" uniqueCount="31">
  <si>
    <t>Question 2</t>
  </si>
  <si>
    <t>K</t>
  </si>
  <si>
    <t>Revenue</t>
  </si>
  <si>
    <t xml:space="preserve">p = </t>
  </si>
  <si>
    <t xml:space="preserve">w = </t>
  </si>
  <si>
    <t xml:space="preserve">r = </t>
  </si>
  <si>
    <t xml:space="preserve">L = </t>
  </si>
  <si>
    <t xml:space="preserve">alpha = </t>
  </si>
  <si>
    <t>Cost</t>
  </si>
  <si>
    <t>Profit</t>
  </si>
  <si>
    <t>Calculus solution</t>
  </si>
  <si>
    <t xml:space="preserve">K = </t>
  </si>
  <si>
    <t>GDPC96</t>
  </si>
  <si>
    <t>GPDIC96</t>
  </si>
  <si>
    <t>PCECC96</t>
  </si>
  <si>
    <t>GDP</t>
  </si>
  <si>
    <t>INV</t>
  </si>
  <si>
    <t>Mean</t>
  </si>
  <si>
    <t>Std dev</t>
  </si>
  <si>
    <t>Correlations</t>
  </si>
  <si>
    <t>Question 1</t>
  </si>
  <si>
    <t xml:space="preserve">(a) </t>
  </si>
  <si>
    <t xml:space="preserve">(b) </t>
  </si>
  <si>
    <t xml:space="preserve">(d) </t>
  </si>
  <si>
    <t xml:space="preserve">(c) </t>
  </si>
  <si>
    <t>observation_date</t>
  </si>
  <si>
    <t>Discretely-compunded growth rates (%)</t>
  </si>
  <si>
    <t>Continuously-compounded growth rates (%)</t>
  </si>
  <si>
    <t>Correlation of the two GDP growth rates</t>
  </si>
  <si>
    <t>CON</t>
  </si>
  <si>
    <t>Given numbers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</si>
</sst>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\-mm\-dd"/>
    <numFmt numFmtId="166" formatCode="0.000"/>
    <numFmt numFmtId="167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1"/>
    <xf numFmtId="165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7" fontId="2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4" sqref="B4"/>
    </sheetView>
  </sheetViews>
  <sheetFormatPr defaultRowHeight="14.4"/>
  <sheetData>
    <row r="1" spans="1:2">
      <c r="A1" s="1" t="s">
        <v>20</v>
      </c>
    </row>
    <row r="3" spans="1:2">
      <c r="A3" t="s">
        <v>21</v>
      </c>
      <c r="B3">
        <f>150^(1/3)*50^(2/3)</f>
        <v>72.112478515370398</v>
      </c>
    </row>
    <row r="4" spans="1:2">
      <c r="A4" t="s">
        <v>22</v>
      </c>
      <c r="B4">
        <f>LN(B3)</f>
        <v>4.2782271016508489</v>
      </c>
    </row>
    <row r="5" spans="1:2">
      <c r="A5" t="s">
        <v>24</v>
      </c>
    </row>
    <row r="6" spans="1:2">
      <c r="A6" t="s">
        <v>23</v>
      </c>
      <c r="B6">
        <f>(1/3)*LN(150)+(2/3)*LN(50)</f>
        <v>4.2782271016508489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J5" sqref="J5"/>
    </sheetView>
  </sheetViews>
  <sheetFormatPr defaultRowHeight="14.4"/>
  <sheetData>
    <row r="1" spans="1:10">
      <c r="A1" s="1" t="s">
        <v>0</v>
      </c>
    </row>
    <row r="2" spans="1:10">
      <c r="A2" s="1"/>
    </row>
    <row r="3" spans="1:10" s="1" customFormat="1">
      <c r="A3" s="1" t="s">
        <v>30</v>
      </c>
      <c r="D3" s="1" t="s">
        <v>1</v>
      </c>
      <c r="E3" s="1" t="s">
        <v>2</v>
      </c>
      <c r="F3" s="1" t="s">
        <v>8</v>
      </c>
      <c r="G3" s="1" t="s">
        <v>9</v>
      </c>
      <c r="I3" s="1" t="s">
        <v>10</v>
      </c>
    </row>
    <row r="4" spans="1:10">
      <c r="A4" s="2" t="s">
        <v>3</v>
      </c>
      <c r="B4" s="3">
        <v>1</v>
      </c>
      <c r="D4">
        <v>1</v>
      </c>
      <c r="E4">
        <f t="shared" ref="E4:E35" si="0">$B$4*D4^$B$8*$B$7^(1-$B$8)</f>
        <v>9.0000000000000018</v>
      </c>
      <c r="F4">
        <f t="shared" ref="F4:F35" si="1">$B$6*D4 +$B$5*$B$7</f>
        <v>13.6875</v>
      </c>
      <c r="G4">
        <f>E4-F4</f>
        <v>-4.6874999999999982</v>
      </c>
      <c r="I4" t="s">
        <v>11</v>
      </c>
      <c r="J4">
        <f>$B$7*($B$8*$B$4/$B$6)^(1/(1-$B$8))</f>
        <v>63.999999999999986</v>
      </c>
    </row>
    <row r="5" spans="1:10">
      <c r="A5" s="2" t="s">
        <v>4</v>
      </c>
      <c r="B5" s="3">
        <f>1/2</f>
        <v>0.5</v>
      </c>
      <c r="D5">
        <f>D4+1</f>
        <v>2</v>
      </c>
      <c r="E5">
        <f t="shared" si="0"/>
        <v>11.339289449053862</v>
      </c>
      <c r="F5">
        <f t="shared" si="1"/>
        <v>13.875</v>
      </c>
      <c r="G5">
        <f t="shared" ref="G5:G68" si="2">E5-F5</f>
        <v>-2.5357105509461384</v>
      </c>
    </row>
    <row r="6" spans="1:10">
      <c r="A6" t="s">
        <v>5</v>
      </c>
      <c r="B6" s="3">
        <f>3/16</f>
        <v>0.1875</v>
      </c>
      <c r="D6">
        <f t="shared" ref="D6:D69" si="3">D5+1</f>
        <v>3</v>
      </c>
      <c r="E6">
        <f t="shared" si="0"/>
        <v>12.980246132766677</v>
      </c>
      <c r="F6">
        <f t="shared" si="1"/>
        <v>14.0625</v>
      </c>
      <c r="G6">
        <f t="shared" si="2"/>
        <v>-1.0822538672333231</v>
      </c>
    </row>
    <row r="7" spans="1:10">
      <c r="A7" t="s">
        <v>6</v>
      </c>
      <c r="B7" s="3">
        <f>27</f>
        <v>27</v>
      </c>
      <c r="D7">
        <f t="shared" si="3"/>
        <v>4</v>
      </c>
      <c r="E7">
        <f t="shared" si="0"/>
        <v>14.286609467713797</v>
      </c>
      <c r="F7">
        <f t="shared" si="1"/>
        <v>14.25</v>
      </c>
      <c r="G7">
        <f t="shared" si="2"/>
        <v>3.6609467713796917E-2</v>
      </c>
    </row>
    <row r="8" spans="1:10">
      <c r="A8" t="s">
        <v>7</v>
      </c>
      <c r="B8" s="3">
        <f>1/3</f>
        <v>0.33333333333333331</v>
      </c>
      <c r="D8">
        <f t="shared" si="3"/>
        <v>5</v>
      </c>
      <c r="E8">
        <f t="shared" si="0"/>
        <v>15.389783520090274</v>
      </c>
      <c r="F8">
        <f t="shared" si="1"/>
        <v>14.4375</v>
      </c>
      <c r="G8">
        <f t="shared" si="2"/>
        <v>0.95228352009027439</v>
      </c>
    </row>
    <row r="9" spans="1:10">
      <c r="D9">
        <f t="shared" si="3"/>
        <v>6</v>
      </c>
      <c r="E9">
        <f t="shared" si="0"/>
        <v>16.354085335489259</v>
      </c>
      <c r="F9">
        <f t="shared" si="1"/>
        <v>14.625</v>
      </c>
      <c r="G9">
        <f t="shared" si="2"/>
        <v>1.729085335489259</v>
      </c>
    </row>
    <row r="10" spans="1:10">
      <c r="D10">
        <f t="shared" si="3"/>
        <v>7</v>
      </c>
      <c r="E10">
        <f t="shared" si="0"/>
        <v>17.216380644951503</v>
      </c>
      <c r="F10">
        <f t="shared" si="1"/>
        <v>14.8125</v>
      </c>
      <c r="G10">
        <f t="shared" si="2"/>
        <v>2.4038806449515029</v>
      </c>
    </row>
    <row r="11" spans="1:10">
      <c r="D11">
        <f t="shared" si="3"/>
        <v>8</v>
      </c>
      <c r="E11">
        <f t="shared" si="0"/>
        <v>18</v>
      </c>
      <c r="F11">
        <f t="shared" si="1"/>
        <v>15</v>
      </c>
      <c r="G11">
        <f t="shared" si="2"/>
        <v>3</v>
      </c>
    </row>
    <row r="12" spans="1:10">
      <c r="D12">
        <f t="shared" si="3"/>
        <v>9</v>
      </c>
      <c r="E12">
        <f t="shared" si="0"/>
        <v>18.72075440746714</v>
      </c>
      <c r="F12">
        <f t="shared" si="1"/>
        <v>15.1875</v>
      </c>
      <c r="G12">
        <f t="shared" si="2"/>
        <v>3.5332544074671404</v>
      </c>
    </row>
    <row r="13" spans="1:10">
      <c r="D13">
        <f t="shared" si="3"/>
        <v>10</v>
      </c>
      <c r="E13">
        <f t="shared" si="0"/>
        <v>19.389912210286958</v>
      </c>
      <c r="F13">
        <f t="shared" si="1"/>
        <v>15.375</v>
      </c>
      <c r="G13">
        <f t="shared" si="2"/>
        <v>4.0149122102869583</v>
      </c>
    </row>
    <row r="14" spans="1:10">
      <c r="D14">
        <f t="shared" si="3"/>
        <v>11</v>
      </c>
      <c r="E14">
        <f t="shared" si="0"/>
        <v>20.015820815123845</v>
      </c>
      <c r="F14">
        <f t="shared" si="1"/>
        <v>15.5625</v>
      </c>
      <c r="G14">
        <f t="shared" si="2"/>
        <v>4.4533208151238455</v>
      </c>
    </row>
    <row r="15" spans="1:10">
      <c r="D15">
        <f t="shared" si="3"/>
        <v>12</v>
      </c>
      <c r="E15">
        <f t="shared" si="0"/>
        <v>20.604856365959979</v>
      </c>
      <c r="F15">
        <f t="shared" si="1"/>
        <v>15.75</v>
      </c>
      <c r="G15">
        <f t="shared" si="2"/>
        <v>4.8548563659599786</v>
      </c>
    </row>
    <row r="16" spans="1:10">
      <c r="D16">
        <f t="shared" si="3"/>
        <v>13</v>
      </c>
      <c r="E16">
        <f t="shared" si="0"/>
        <v>21.16201218948682</v>
      </c>
      <c r="F16">
        <f t="shared" si="1"/>
        <v>15.9375</v>
      </c>
      <c r="G16">
        <f t="shared" si="2"/>
        <v>5.2245121894868198</v>
      </c>
    </row>
    <row r="17" spans="4:7">
      <c r="D17">
        <f t="shared" si="3"/>
        <v>14</v>
      </c>
      <c r="E17">
        <f t="shared" si="0"/>
        <v>21.691280377577073</v>
      </c>
      <c r="F17">
        <f t="shared" si="1"/>
        <v>16.125</v>
      </c>
      <c r="G17">
        <f t="shared" si="2"/>
        <v>5.5662803775770726</v>
      </c>
    </row>
    <row r="18" spans="4:7">
      <c r="D18">
        <f t="shared" si="3"/>
        <v>15</v>
      </c>
      <c r="E18">
        <f t="shared" si="0"/>
        <v>22.195908668974237</v>
      </c>
      <c r="F18">
        <f t="shared" si="1"/>
        <v>16.3125</v>
      </c>
      <c r="G18">
        <f t="shared" si="2"/>
        <v>5.8834086689742371</v>
      </c>
    </row>
    <row r="19" spans="4:7">
      <c r="D19">
        <f t="shared" si="3"/>
        <v>16</v>
      </c>
      <c r="E19">
        <f t="shared" si="0"/>
        <v>22.67857889810772</v>
      </c>
      <c r="F19">
        <f t="shared" si="1"/>
        <v>16.5</v>
      </c>
      <c r="G19">
        <f t="shared" si="2"/>
        <v>6.1785788981077197</v>
      </c>
    </row>
    <row r="20" spans="4:7">
      <c r="D20">
        <f t="shared" si="3"/>
        <v>17</v>
      </c>
      <c r="E20">
        <f t="shared" si="0"/>
        <v>23.141534315924122</v>
      </c>
      <c r="F20">
        <f t="shared" si="1"/>
        <v>16.6875</v>
      </c>
      <c r="G20">
        <f t="shared" si="2"/>
        <v>6.4540343159241225</v>
      </c>
    </row>
    <row r="21" spans="4:7">
      <c r="D21">
        <f t="shared" si="3"/>
        <v>18</v>
      </c>
      <c r="E21">
        <f t="shared" si="0"/>
        <v>23.586672547880074</v>
      </c>
      <c r="F21">
        <f t="shared" si="1"/>
        <v>16.875</v>
      </c>
      <c r="G21">
        <f t="shared" si="2"/>
        <v>6.7116725478800738</v>
      </c>
    </row>
    <row r="22" spans="4:7">
      <c r="D22">
        <f t="shared" si="3"/>
        <v>19</v>
      </c>
      <c r="E22">
        <f t="shared" si="0"/>
        <v>24.015614838497505</v>
      </c>
      <c r="F22">
        <f t="shared" si="1"/>
        <v>17.0625</v>
      </c>
      <c r="G22">
        <f t="shared" si="2"/>
        <v>6.9531148384975054</v>
      </c>
    </row>
    <row r="23" spans="4:7">
      <c r="D23">
        <f t="shared" si="3"/>
        <v>20</v>
      </c>
      <c r="E23">
        <f t="shared" si="0"/>
        <v>24.429758549354162</v>
      </c>
      <c r="F23">
        <f t="shared" si="1"/>
        <v>17.25</v>
      </c>
      <c r="G23">
        <f t="shared" si="2"/>
        <v>7.1797585493541618</v>
      </c>
    </row>
    <row r="24" spans="4:7">
      <c r="D24">
        <f t="shared" si="3"/>
        <v>21</v>
      </c>
      <c r="E24">
        <f t="shared" si="0"/>
        <v>24.830317587430091</v>
      </c>
      <c r="F24">
        <f t="shared" si="1"/>
        <v>17.4375</v>
      </c>
      <c r="G24">
        <f t="shared" si="2"/>
        <v>7.3928175874300912</v>
      </c>
    </row>
    <row r="25" spans="4:7">
      <c r="D25">
        <f t="shared" si="3"/>
        <v>22</v>
      </c>
      <c r="E25">
        <f t="shared" si="0"/>
        <v>25.218353975898491</v>
      </c>
      <c r="F25">
        <f t="shared" si="1"/>
        <v>17.625</v>
      </c>
      <c r="G25">
        <f t="shared" si="2"/>
        <v>7.5933539758984914</v>
      </c>
    </row>
    <row r="26" spans="4:7">
      <c r="D26">
        <f t="shared" si="3"/>
        <v>23</v>
      </c>
      <c r="E26">
        <f t="shared" si="0"/>
        <v>25.594802818664093</v>
      </c>
      <c r="F26">
        <f t="shared" si="1"/>
        <v>17.8125</v>
      </c>
      <c r="G26">
        <f t="shared" si="2"/>
        <v>7.7823028186640926</v>
      </c>
    </row>
    <row r="27" spans="4:7">
      <c r="D27">
        <f t="shared" si="3"/>
        <v>24</v>
      </c>
      <c r="E27">
        <f t="shared" si="0"/>
        <v>25.960492265533354</v>
      </c>
      <c r="F27">
        <f t="shared" si="1"/>
        <v>18</v>
      </c>
      <c r="G27">
        <f t="shared" si="2"/>
        <v>7.9604922655333539</v>
      </c>
    </row>
    <row r="28" spans="4:7">
      <c r="D28">
        <f t="shared" si="3"/>
        <v>25</v>
      </c>
      <c r="E28">
        <f t="shared" si="0"/>
        <v>26.316159643915796</v>
      </c>
      <c r="F28">
        <f t="shared" si="1"/>
        <v>18.1875</v>
      </c>
      <c r="G28">
        <f t="shared" si="2"/>
        <v>8.1286596439157961</v>
      </c>
    </row>
    <row r="29" spans="4:7">
      <c r="D29">
        <f t="shared" si="3"/>
        <v>26</v>
      </c>
      <c r="E29">
        <f t="shared" si="0"/>
        <v>26.662464615666337</v>
      </c>
      <c r="F29">
        <f t="shared" si="1"/>
        <v>18.375</v>
      </c>
      <c r="G29">
        <f t="shared" si="2"/>
        <v>8.2874646156663374</v>
      </c>
    </row>
    <row r="30" spans="4:7">
      <c r="D30">
        <f t="shared" si="3"/>
        <v>27</v>
      </c>
      <c r="E30">
        <f t="shared" si="0"/>
        <v>27</v>
      </c>
      <c r="F30">
        <f t="shared" si="1"/>
        <v>18.5625</v>
      </c>
      <c r="G30">
        <f t="shared" si="2"/>
        <v>8.4375</v>
      </c>
    </row>
    <row r="31" spans="4:7">
      <c r="D31">
        <f t="shared" si="3"/>
        <v>28</v>
      </c>
      <c r="E31">
        <f t="shared" si="0"/>
        <v>27.329300746880961</v>
      </c>
      <c r="F31">
        <f t="shared" si="1"/>
        <v>18.75</v>
      </c>
      <c r="G31">
        <f t="shared" si="2"/>
        <v>8.5793007468809606</v>
      </c>
    </row>
    <row r="32" spans="4:7">
      <c r="D32">
        <f t="shared" si="3"/>
        <v>29</v>
      </c>
      <c r="E32">
        <f t="shared" si="0"/>
        <v>27.650851431172629</v>
      </c>
      <c r="F32">
        <f t="shared" si="1"/>
        <v>18.9375</v>
      </c>
      <c r="G32">
        <f t="shared" si="2"/>
        <v>8.7133514311726294</v>
      </c>
    </row>
    <row r="33" spans="4:7">
      <c r="D33">
        <f t="shared" si="3"/>
        <v>30</v>
      </c>
      <c r="E33">
        <f t="shared" si="0"/>
        <v>27.965092553584732</v>
      </c>
      <c r="F33">
        <f t="shared" si="1"/>
        <v>19.125</v>
      </c>
      <c r="G33">
        <f t="shared" si="2"/>
        <v>8.8400925535847321</v>
      </c>
    </row>
    <row r="34" spans="4:7">
      <c r="D34">
        <f t="shared" si="3"/>
        <v>31</v>
      </c>
      <c r="E34">
        <f t="shared" si="0"/>
        <v>28.27242587152254</v>
      </c>
      <c r="F34">
        <f t="shared" si="1"/>
        <v>19.3125</v>
      </c>
      <c r="G34">
        <f t="shared" si="2"/>
        <v>8.9599258715225396</v>
      </c>
    </row>
    <row r="35" spans="4:7">
      <c r="D35">
        <f t="shared" si="3"/>
        <v>32</v>
      </c>
      <c r="E35">
        <f t="shared" si="0"/>
        <v>28.573218935427594</v>
      </c>
      <c r="F35">
        <f t="shared" si="1"/>
        <v>19.5</v>
      </c>
      <c r="G35">
        <f t="shared" si="2"/>
        <v>9.0732189354275938</v>
      </c>
    </row>
    <row r="36" spans="4:7">
      <c r="D36">
        <f t="shared" si="3"/>
        <v>33</v>
      </c>
      <c r="E36">
        <f t="shared" ref="E36:E67" si="4">$B$4*D36^$B$8*$B$7^(1-$B$8)</f>
        <v>28.867808969962443</v>
      </c>
      <c r="F36">
        <f t="shared" ref="F36:F67" si="5">$B$6*D36 +$B$5*$B$7</f>
        <v>19.6875</v>
      </c>
      <c r="G36">
        <f t="shared" si="2"/>
        <v>9.1803089699624429</v>
      </c>
    </row>
    <row r="37" spans="4:7">
      <c r="D37">
        <f t="shared" si="3"/>
        <v>34</v>
      </c>
      <c r="E37">
        <f t="shared" si="4"/>
        <v>29.156506211497359</v>
      </c>
      <c r="F37">
        <f t="shared" si="5"/>
        <v>19.875</v>
      </c>
      <c r="G37">
        <f t="shared" si="2"/>
        <v>9.2815062114973585</v>
      </c>
    </row>
    <row r="38" spans="4:7">
      <c r="D38">
        <f t="shared" si="3"/>
        <v>35</v>
      </c>
      <c r="E38">
        <f t="shared" si="4"/>
        <v>29.439596791697305</v>
      </c>
      <c r="F38">
        <f t="shared" si="5"/>
        <v>20.0625</v>
      </c>
      <c r="G38">
        <f t="shared" si="2"/>
        <v>9.3770967916973049</v>
      </c>
    </row>
    <row r="39" spans="4:7">
      <c r="D39">
        <f t="shared" si="3"/>
        <v>36</v>
      </c>
      <c r="E39">
        <f t="shared" si="4"/>
        <v>29.717345240051642</v>
      </c>
      <c r="F39">
        <f t="shared" si="5"/>
        <v>20.25</v>
      </c>
      <c r="G39">
        <f t="shared" si="2"/>
        <v>9.4673452400516425</v>
      </c>
    </row>
    <row r="40" spans="4:7">
      <c r="D40">
        <f t="shared" si="3"/>
        <v>37</v>
      </c>
      <c r="E40">
        <f t="shared" si="4"/>
        <v>29.989996664813578</v>
      </c>
      <c r="F40">
        <f t="shared" si="5"/>
        <v>20.4375</v>
      </c>
      <c r="G40">
        <f t="shared" si="2"/>
        <v>9.5524966648135781</v>
      </c>
    </row>
    <row r="41" spans="4:7">
      <c r="D41">
        <f t="shared" si="3"/>
        <v>38</v>
      </c>
      <c r="E41">
        <f t="shared" si="4"/>
        <v>30.25777866119067</v>
      </c>
      <c r="F41">
        <f t="shared" si="5"/>
        <v>20.625</v>
      </c>
      <c r="G41">
        <f t="shared" si="2"/>
        <v>9.6327786611906703</v>
      </c>
    </row>
    <row r="42" spans="4:7">
      <c r="D42">
        <f t="shared" si="3"/>
        <v>39</v>
      </c>
      <c r="E42">
        <f t="shared" si="4"/>
        <v>30.520902987127499</v>
      </c>
      <c r="F42">
        <f t="shared" si="5"/>
        <v>20.8125</v>
      </c>
      <c r="G42">
        <f t="shared" si="2"/>
        <v>9.7084029871274993</v>
      </c>
    </row>
    <row r="43" spans="4:7">
      <c r="D43">
        <f t="shared" si="3"/>
        <v>40</v>
      </c>
      <c r="E43">
        <f t="shared" si="4"/>
        <v>30.779567040180552</v>
      </c>
      <c r="F43">
        <f t="shared" si="5"/>
        <v>21</v>
      </c>
      <c r="G43">
        <f t="shared" si="2"/>
        <v>9.7795670401805523</v>
      </c>
    </row>
    <row r="44" spans="4:7">
      <c r="D44">
        <f t="shared" si="3"/>
        <v>41</v>
      </c>
      <c r="E44">
        <f t="shared" si="4"/>
        <v>31.033955163444578</v>
      </c>
      <c r="F44">
        <f t="shared" si="5"/>
        <v>21.1875</v>
      </c>
      <c r="G44">
        <f t="shared" si="2"/>
        <v>9.8464551634445776</v>
      </c>
    </row>
    <row r="45" spans="4:7">
      <c r="D45">
        <f t="shared" si="3"/>
        <v>42</v>
      </c>
      <c r="E45">
        <f t="shared" si="4"/>
        <v>31.284239803978053</v>
      </c>
      <c r="F45">
        <f t="shared" si="5"/>
        <v>21.375</v>
      </c>
      <c r="G45">
        <f t="shared" si="2"/>
        <v>9.9092398039780534</v>
      </c>
    </row>
    <row r="46" spans="4:7">
      <c r="D46">
        <f t="shared" si="3"/>
        <v>43</v>
      </c>
      <c r="E46">
        <f t="shared" si="4"/>
        <v>31.53058254348052</v>
      </c>
      <c r="F46">
        <f t="shared" si="5"/>
        <v>21.5625</v>
      </c>
      <c r="G46">
        <f t="shared" si="2"/>
        <v>9.96808254348052</v>
      </c>
    </row>
    <row r="47" spans="4:7">
      <c r="D47">
        <f t="shared" si="3"/>
        <v>44</v>
      </c>
      <c r="E47">
        <f t="shared" si="4"/>
        <v>31.773135017934568</v>
      </c>
      <c r="F47">
        <f t="shared" si="5"/>
        <v>21.75</v>
      </c>
      <c r="G47">
        <f t="shared" si="2"/>
        <v>10.023135017934568</v>
      </c>
    </row>
    <row r="48" spans="4:7">
      <c r="D48">
        <f t="shared" si="3"/>
        <v>45</v>
      </c>
      <c r="E48">
        <f t="shared" si="4"/>
        <v>32.012039740410572</v>
      </c>
      <c r="F48">
        <f t="shared" si="5"/>
        <v>21.9375</v>
      </c>
      <c r="G48">
        <f t="shared" si="2"/>
        <v>10.074539740410572</v>
      </c>
    </row>
    <row r="49" spans="4:7">
      <c r="D49">
        <f t="shared" si="3"/>
        <v>46</v>
      </c>
      <c r="E49">
        <f t="shared" si="4"/>
        <v>32.247430839143519</v>
      </c>
      <c r="F49">
        <f t="shared" si="5"/>
        <v>22.125</v>
      </c>
      <c r="G49">
        <f t="shared" si="2"/>
        <v>10.122430839143519</v>
      </c>
    </row>
    <row r="50" spans="4:7">
      <c r="D50">
        <f t="shared" si="3"/>
        <v>47</v>
      </c>
      <c r="E50">
        <f t="shared" si="4"/>
        <v>32.479434721248253</v>
      </c>
      <c r="F50">
        <f t="shared" si="5"/>
        <v>22.3125</v>
      </c>
      <c r="G50">
        <f t="shared" si="2"/>
        <v>10.166934721248253</v>
      </c>
    </row>
    <row r="51" spans="4:7">
      <c r="D51">
        <f t="shared" si="3"/>
        <v>48</v>
      </c>
      <c r="E51">
        <f t="shared" si="4"/>
        <v>32.708170670978518</v>
      </c>
      <c r="F51">
        <f t="shared" si="5"/>
        <v>22.5</v>
      </c>
      <c r="G51">
        <f t="shared" si="2"/>
        <v>10.208170670978518</v>
      </c>
    </row>
    <row r="52" spans="4:7">
      <c r="D52">
        <f t="shared" si="3"/>
        <v>49</v>
      </c>
      <c r="E52">
        <f t="shared" si="4"/>
        <v>32.933751390206744</v>
      </c>
      <c r="F52">
        <f t="shared" si="5"/>
        <v>22.6875</v>
      </c>
      <c r="G52">
        <f t="shared" si="2"/>
        <v>10.246251390206744</v>
      </c>
    </row>
    <row r="53" spans="4:7">
      <c r="D53">
        <f t="shared" si="3"/>
        <v>50</v>
      </c>
      <c r="E53">
        <f t="shared" si="4"/>
        <v>33.156283487763481</v>
      </c>
      <c r="F53">
        <f t="shared" si="5"/>
        <v>22.875</v>
      </c>
      <c r="G53">
        <f t="shared" si="2"/>
        <v>10.281283487763481</v>
      </c>
    </row>
    <row r="54" spans="4:7">
      <c r="D54">
        <f t="shared" si="3"/>
        <v>51</v>
      </c>
      <c r="E54">
        <f t="shared" si="4"/>
        <v>33.37586792339571</v>
      </c>
      <c r="F54">
        <f t="shared" si="5"/>
        <v>23.0625</v>
      </c>
      <c r="G54">
        <f t="shared" si="2"/>
        <v>10.31336792339571</v>
      </c>
    </row>
    <row r="55" spans="4:7">
      <c r="D55">
        <f t="shared" si="3"/>
        <v>52</v>
      </c>
      <c r="E55">
        <f t="shared" si="4"/>
        <v>33.592600411355242</v>
      </c>
      <c r="F55">
        <f t="shared" si="5"/>
        <v>23.25</v>
      </c>
      <c r="G55">
        <f t="shared" si="2"/>
        <v>10.342600411355242</v>
      </c>
    </row>
    <row r="56" spans="4:7">
      <c r="D56">
        <f t="shared" si="3"/>
        <v>53</v>
      </c>
      <c r="E56">
        <f t="shared" si="4"/>
        <v>33.806571787989654</v>
      </c>
      <c r="F56">
        <f t="shared" si="5"/>
        <v>23.4375</v>
      </c>
      <c r="G56">
        <f t="shared" si="2"/>
        <v>10.369071787989654</v>
      </c>
    </row>
    <row r="57" spans="4:7">
      <c r="D57">
        <f t="shared" si="3"/>
        <v>54</v>
      </c>
      <c r="E57">
        <f t="shared" si="4"/>
        <v>34.017868347161588</v>
      </c>
      <c r="F57">
        <f t="shared" si="5"/>
        <v>23.625</v>
      </c>
      <c r="G57">
        <f t="shared" si="2"/>
        <v>10.392868347161588</v>
      </c>
    </row>
    <row r="58" spans="4:7">
      <c r="D58">
        <f t="shared" si="3"/>
        <v>55</v>
      </c>
      <c r="E58">
        <f t="shared" si="4"/>
        <v>34.226572146852533</v>
      </c>
      <c r="F58">
        <f t="shared" si="5"/>
        <v>23.8125</v>
      </c>
      <c r="G58">
        <f t="shared" si="2"/>
        <v>10.414072146852533</v>
      </c>
    </row>
    <row r="59" spans="4:7">
      <c r="D59">
        <f t="shared" si="3"/>
        <v>56</v>
      </c>
      <c r="E59">
        <f t="shared" si="4"/>
        <v>34.432761289903013</v>
      </c>
      <c r="F59">
        <f t="shared" si="5"/>
        <v>24</v>
      </c>
      <c r="G59">
        <f t="shared" si="2"/>
        <v>10.432761289903013</v>
      </c>
    </row>
    <row r="60" spans="4:7">
      <c r="D60">
        <f t="shared" si="3"/>
        <v>57</v>
      </c>
      <c r="E60">
        <f t="shared" si="4"/>
        <v>34.636510181491246</v>
      </c>
      <c r="F60">
        <f t="shared" si="5"/>
        <v>24.1875</v>
      </c>
      <c r="G60">
        <f t="shared" si="2"/>
        <v>10.449010181491246</v>
      </c>
    </row>
    <row r="61" spans="4:7">
      <c r="D61">
        <f t="shared" si="3"/>
        <v>58</v>
      </c>
      <c r="E61">
        <f t="shared" si="4"/>
        <v>34.837889765650175</v>
      </c>
      <c r="F61">
        <f t="shared" si="5"/>
        <v>24.375</v>
      </c>
      <c r="G61">
        <f t="shared" si="2"/>
        <v>10.462889765650175</v>
      </c>
    </row>
    <row r="62" spans="4:7">
      <c r="D62">
        <f t="shared" si="3"/>
        <v>59</v>
      </c>
      <c r="E62">
        <f t="shared" si="4"/>
        <v>35.036967742859353</v>
      </c>
      <c r="F62">
        <f t="shared" si="5"/>
        <v>24.5625</v>
      </c>
      <c r="G62">
        <f t="shared" si="2"/>
        <v>10.474467742859353</v>
      </c>
    </row>
    <row r="63" spans="4:7">
      <c r="D63">
        <f t="shared" si="3"/>
        <v>60</v>
      </c>
      <c r="E63">
        <f t="shared" si="4"/>
        <v>35.233808770519779</v>
      </c>
      <c r="F63">
        <f t="shared" si="5"/>
        <v>24.75</v>
      </c>
      <c r="G63">
        <f t="shared" si="2"/>
        <v>10.483808770519779</v>
      </c>
    </row>
    <row r="64" spans="4:7">
      <c r="D64">
        <f t="shared" si="3"/>
        <v>61</v>
      </c>
      <c r="E64">
        <f t="shared" si="4"/>
        <v>35.428474647919565</v>
      </c>
      <c r="F64">
        <f t="shared" si="5"/>
        <v>24.9375</v>
      </c>
      <c r="G64">
        <f t="shared" si="2"/>
        <v>10.490974647919565</v>
      </c>
    </row>
    <row r="65" spans="4:7">
      <c r="D65">
        <f t="shared" si="3"/>
        <v>62</v>
      </c>
      <c r="E65">
        <f t="shared" si="4"/>
        <v>35.621024487123655</v>
      </c>
      <c r="F65">
        <f t="shared" si="5"/>
        <v>25.125</v>
      </c>
      <c r="G65">
        <f t="shared" si="2"/>
        <v>10.496024487123655</v>
      </c>
    </row>
    <row r="66" spans="4:7">
      <c r="D66">
        <f t="shared" si="3"/>
        <v>63</v>
      </c>
      <c r="E66">
        <f t="shared" si="4"/>
        <v>35.81151487106753</v>
      </c>
      <c r="F66">
        <f t="shared" si="5"/>
        <v>25.3125</v>
      </c>
      <c r="G66">
        <f t="shared" si="2"/>
        <v>10.49901487106753</v>
      </c>
    </row>
    <row r="67" spans="4:7">
      <c r="D67">
        <f t="shared" si="3"/>
        <v>64</v>
      </c>
      <c r="E67">
        <f t="shared" si="4"/>
        <v>36</v>
      </c>
      <c r="F67">
        <f t="shared" si="5"/>
        <v>25.5</v>
      </c>
      <c r="G67">
        <f t="shared" si="2"/>
        <v>10.5</v>
      </c>
    </row>
    <row r="68" spans="4:7">
      <c r="D68">
        <f t="shared" si="3"/>
        <v>65</v>
      </c>
      <c r="E68">
        <f t="shared" ref="E68:E99" si="6">$B$4*D68^$B$8*$B$7^(1-$B$8)</f>
        <v>36.186531827301522</v>
      </c>
      <c r="F68">
        <f t="shared" ref="F68:F103" si="7">$B$6*D68 +$B$5*$B$7</f>
        <v>25.6875</v>
      </c>
      <c r="G68">
        <f t="shared" si="2"/>
        <v>10.499031827301522</v>
      </c>
    </row>
    <row r="69" spans="4:7">
      <c r="D69">
        <f t="shared" si="3"/>
        <v>66</v>
      </c>
      <c r="E69">
        <f t="shared" si="6"/>
        <v>36.371160185599713</v>
      </c>
      <c r="F69">
        <f t="shared" si="7"/>
        <v>25.875</v>
      </c>
      <c r="G69">
        <f t="shared" ref="G69:G103" si="8">E69-F69</f>
        <v>10.496160185599713</v>
      </c>
    </row>
    <row r="70" spans="4:7">
      <c r="D70">
        <f t="shared" ref="D70:D103" si="9">D69+1</f>
        <v>67</v>
      </c>
      <c r="E70">
        <f t="shared" si="6"/>
        <v>36.553932904011113</v>
      </c>
      <c r="F70">
        <f t="shared" si="7"/>
        <v>26.0625</v>
      </c>
      <c r="G70">
        <f t="shared" si="8"/>
        <v>10.491432904011113</v>
      </c>
    </row>
    <row r="71" spans="4:7">
      <c r="D71">
        <f t="shared" si="9"/>
        <v>68</v>
      </c>
      <c r="E71">
        <f t="shared" si="6"/>
        <v>36.734895917256139</v>
      </c>
      <c r="F71">
        <f t="shared" si="7"/>
        <v>26.25</v>
      </c>
      <c r="G71">
        <f t="shared" si="8"/>
        <v>10.484895917256139</v>
      </c>
    </row>
    <row r="72" spans="4:7">
      <c r="D72">
        <f t="shared" si="9"/>
        <v>69</v>
      </c>
      <c r="E72">
        <f t="shared" si="6"/>
        <v>36.914093367321136</v>
      </c>
      <c r="F72">
        <f t="shared" si="7"/>
        <v>26.4375</v>
      </c>
      <c r="G72">
        <f t="shared" si="8"/>
        <v>10.476593367321136</v>
      </c>
    </row>
    <row r="73" spans="4:7">
      <c r="D73">
        <f t="shared" si="9"/>
        <v>70</v>
      </c>
      <c r="E73">
        <f t="shared" si="6"/>
        <v>37.091567698277018</v>
      </c>
      <c r="F73">
        <f t="shared" si="7"/>
        <v>26.625</v>
      </c>
      <c r="G73">
        <f t="shared" si="8"/>
        <v>10.466567698277018</v>
      </c>
    </row>
    <row r="74" spans="4:7">
      <c r="D74">
        <f t="shared" si="9"/>
        <v>71</v>
      </c>
      <c r="E74">
        <f t="shared" si="6"/>
        <v>37.267359744805681</v>
      </c>
      <c r="F74">
        <f t="shared" si="7"/>
        <v>26.8125</v>
      </c>
      <c r="G74">
        <f t="shared" si="8"/>
        <v>10.454859744805681</v>
      </c>
    </row>
    <row r="75" spans="4:7">
      <c r="D75">
        <f t="shared" si="9"/>
        <v>72</v>
      </c>
      <c r="E75">
        <f t="shared" si="6"/>
        <v>37.441508814934274</v>
      </c>
      <c r="F75">
        <f t="shared" si="7"/>
        <v>27</v>
      </c>
      <c r="G75">
        <f t="shared" si="8"/>
        <v>10.441508814934274</v>
      </c>
    </row>
    <row r="76" spans="4:7">
      <c r="D76">
        <f t="shared" si="9"/>
        <v>73</v>
      </c>
      <c r="E76">
        <f t="shared" si="6"/>
        <v>37.614052767431083</v>
      </c>
      <c r="F76">
        <f t="shared" si="7"/>
        <v>27.1875</v>
      </c>
      <c r="G76">
        <f t="shared" si="8"/>
        <v>10.426552767431083</v>
      </c>
    </row>
    <row r="77" spans="4:7">
      <c r="D77">
        <f t="shared" si="9"/>
        <v>74</v>
      </c>
      <c r="E77">
        <f t="shared" si="6"/>
        <v>37.78502808427568</v>
      </c>
      <c r="F77">
        <f t="shared" si="7"/>
        <v>27.375</v>
      </c>
      <c r="G77">
        <f t="shared" si="8"/>
        <v>10.41002808427568</v>
      </c>
    </row>
    <row r="78" spans="4:7">
      <c r="D78">
        <f t="shared" si="9"/>
        <v>75</v>
      </c>
      <c r="E78">
        <f t="shared" si="6"/>
        <v>37.954469938578718</v>
      </c>
      <c r="F78">
        <f t="shared" si="7"/>
        <v>27.5625</v>
      </c>
      <c r="G78">
        <f t="shared" si="8"/>
        <v>10.391969938578718</v>
      </c>
    </row>
    <row r="79" spans="4:7">
      <c r="D79">
        <f t="shared" si="9"/>
        <v>76</v>
      </c>
      <c r="E79">
        <f t="shared" si="6"/>
        <v>38.122412258294048</v>
      </c>
      <c r="F79">
        <f t="shared" si="7"/>
        <v>27.75</v>
      </c>
      <c r="G79">
        <f t="shared" si="8"/>
        <v>10.372412258294048</v>
      </c>
    </row>
    <row r="80" spans="4:7">
      <c r="D80">
        <f t="shared" si="9"/>
        <v>77</v>
      </c>
      <c r="E80">
        <f t="shared" si="6"/>
        <v>38.288887786035062</v>
      </c>
      <c r="F80">
        <f t="shared" si="7"/>
        <v>27.9375</v>
      </c>
      <c r="G80">
        <f t="shared" si="8"/>
        <v>10.351387786035062</v>
      </c>
    </row>
    <row r="81" spans="4:7">
      <c r="D81">
        <f t="shared" si="9"/>
        <v>78</v>
      </c>
      <c r="E81">
        <f t="shared" si="6"/>
        <v>38.453928135281259</v>
      </c>
      <c r="F81">
        <f t="shared" si="7"/>
        <v>28.125</v>
      </c>
      <c r="G81">
        <f t="shared" si="8"/>
        <v>10.328928135281259</v>
      </c>
    </row>
    <row r="82" spans="4:7">
      <c r="D82">
        <f t="shared" si="9"/>
        <v>79</v>
      </c>
      <c r="E82">
        <f t="shared" si="6"/>
        <v>38.617563843235864</v>
      </c>
      <c r="F82">
        <f t="shared" si="7"/>
        <v>28.3125</v>
      </c>
      <c r="G82">
        <f t="shared" si="8"/>
        <v>10.305063843235864</v>
      </c>
    </row>
    <row r="83" spans="4:7">
      <c r="D83">
        <f t="shared" si="9"/>
        <v>80</v>
      </c>
      <c r="E83">
        <f t="shared" si="6"/>
        <v>38.779824420573902</v>
      </c>
      <c r="F83">
        <f t="shared" si="7"/>
        <v>28.5</v>
      </c>
      <c r="G83">
        <f t="shared" si="8"/>
        <v>10.279824420573902</v>
      </c>
    </row>
    <row r="84" spans="4:7">
      <c r="D84">
        <f t="shared" si="9"/>
        <v>81</v>
      </c>
      <c r="E84">
        <f t="shared" si="6"/>
        <v>38.940738398300034</v>
      </c>
      <c r="F84">
        <f t="shared" si="7"/>
        <v>28.6875</v>
      </c>
      <c r="G84">
        <f t="shared" si="8"/>
        <v>10.253238398300034</v>
      </c>
    </row>
    <row r="85" spans="4:7">
      <c r="D85">
        <f t="shared" si="9"/>
        <v>82</v>
      </c>
      <c r="E85">
        <f t="shared" si="6"/>
        <v>39.100333371917515</v>
      </c>
      <c r="F85">
        <f t="shared" si="7"/>
        <v>28.875</v>
      </c>
      <c r="G85">
        <f t="shared" si="8"/>
        <v>10.225333371917515</v>
      </c>
    </row>
    <row r="86" spans="4:7">
      <c r="D86">
        <f t="shared" si="9"/>
        <v>83</v>
      </c>
      <c r="E86">
        <f t="shared" si="6"/>
        <v>39.258636043093546</v>
      </c>
      <c r="F86">
        <f t="shared" si="7"/>
        <v>29.0625</v>
      </c>
      <c r="G86">
        <f t="shared" si="8"/>
        <v>10.196136043093546</v>
      </c>
    </row>
    <row r="87" spans="4:7">
      <c r="D87">
        <f t="shared" si="9"/>
        <v>84</v>
      </c>
      <c r="E87">
        <f t="shared" si="6"/>
        <v>39.415672258991009</v>
      </c>
      <c r="F87">
        <f t="shared" si="7"/>
        <v>29.25</v>
      </c>
      <c r="G87">
        <f t="shared" si="8"/>
        <v>10.165672258991009</v>
      </c>
    </row>
    <row r="88" spans="4:7">
      <c r="D88">
        <f t="shared" si="9"/>
        <v>85</v>
      </c>
      <c r="E88">
        <f t="shared" si="6"/>
        <v>39.571467049423617</v>
      </c>
      <c r="F88">
        <f t="shared" si="7"/>
        <v>29.4375</v>
      </c>
      <c r="G88">
        <f t="shared" si="8"/>
        <v>10.133967049423617</v>
      </c>
    </row>
    <row r="89" spans="4:7">
      <c r="D89">
        <f t="shared" si="9"/>
        <v>86</v>
      </c>
      <c r="E89">
        <f t="shared" si="6"/>
        <v>39.726044661978939</v>
      </c>
      <c r="F89">
        <f t="shared" si="7"/>
        <v>29.625</v>
      </c>
      <c r="G89">
        <f t="shared" si="8"/>
        <v>10.101044661978939</v>
      </c>
    </row>
    <row r="90" spans="4:7">
      <c r="D90">
        <f t="shared" si="9"/>
        <v>87</v>
      </c>
      <c r="E90">
        <f t="shared" si="6"/>
        <v>39.879428595242715</v>
      </c>
      <c r="F90">
        <f t="shared" si="7"/>
        <v>29.8125</v>
      </c>
      <c r="G90">
        <f t="shared" si="8"/>
        <v>10.066928595242715</v>
      </c>
    </row>
    <row r="91" spans="4:7">
      <c r="D91">
        <f t="shared" si="9"/>
        <v>88</v>
      </c>
      <c r="E91">
        <f t="shared" si="6"/>
        <v>40.031641630247691</v>
      </c>
      <c r="F91">
        <f t="shared" si="7"/>
        <v>30</v>
      </c>
      <c r="G91">
        <f t="shared" si="8"/>
        <v>10.031641630247691</v>
      </c>
    </row>
    <row r="92" spans="4:7">
      <c r="D92">
        <f t="shared" si="9"/>
        <v>89</v>
      </c>
      <c r="E92">
        <f t="shared" si="6"/>
        <v>40.182705860260839</v>
      </c>
      <c r="F92">
        <f t="shared" si="7"/>
        <v>30.1875</v>
      </c>
      <c r="G92">
        <f t="shared" si="8"/>
        <v>9.9952058602608389</v>
      </c>
    </row>
    <row r="93" spans="4:7">
      <c r="D93">
        <f t="shared" si="9"/>
        <v>90</v>
      </c>
      <c r="E93">
        <f t="shared" si="6"/>
        <v>40.332642719014487</v>
      </c>
      <c r="F93">
        <f t="shared" si="7"/>
        <v>30.375</v>
      </c>
      <c r="G93">
        <f t="shared" si="8"/>
        <v>9.9576427190144869</v>
      </c>
    </row>
    <row r="94" spans="4:7">
      <c r="D94">
        <f t="shared" si="9"/>
        <v>91</v>
      </c>
      <c r="E94">
        <f t="shared" si="6"/>
        <v>40.481473007478733</v>
      </c>
      <c r="F94">
        <f t="shared" si="7"/>
        <v>30.5625</v>
      </c>
      <c r="G94">
        <f t="shared" si="8"/>
        <v>9.9189730074787335</v>
      </c>
    </row>
    <row r="95" spans="4:7">
      <c r="D95">
        <f t="shared" si="9"/>
        <v>92</v>
      </c>
      <c r="E95">
        <f t="shared" si="6"/>
        <v>40.629216919266021</v>
      </c>
      <c r="F95">
        <f t="shared" si="7"/>
        <v>30.75</v>
      </c>
      <c r="G95">
        <f t="shared" si="8"/>
        <v>9.8792169192660211</v>
      </c>
    </row>
    <row r="96" spans="4:7">
      <c r="D96">
        <f t="shared" si="9"/>
        <v>93</v>
      </c>
      <c r="E96">
        <f t="shared" si="6"/>
        <v>40.775894064751448</v>
      </c>
      <c r="F96">
        <f t="shared" si="7"/>
        <v>30.9375</v>
      </c>
      <c r="G96">
        <f t="shared" si="8"/>
        <v>9.8383940647514478</v>
      </c>
    </row>
    <row r="97" spans="4:7">
      <c r="D97">
        <f t="shared" si="9"/>
        <v>94</v>
      </c>
      <c r="E97">
        <f t="shared" si="6"/>
        <v>40.921523493987102</v>
      </c>
      <c r="F97">
        <f t="shared" si="7"/>
        <v>31.125</v>
      </c>
      <c r="G97">
        <f t="shared" si="8"/>
        <v>9.7965234939871024</v>
      </c>
    </row>
    <row r="98" spans="4:7">
      <c r="D98">
        <f t="shared" si="9"/>
        <v>95</v>
      </c>
      <c r="E98">
        <f t="shared" si="6"/>
        <v>41.066123718482707</v>
      </c>
      <c r="F98">
        <f t="shared" si="7"/>
        <v>31.3125</v>
      </c>
      <c r="G98">
        <f t="shared" si="8"/>
        <v>9.7536237184827073</v>
      </c>
    </row>
    <row r="99" spans="4:7">
      <c r="D99">
        <f t="shared" si="9"/>
        <v>96</v>
      </c>
      <c r="E99">
        <f t="shared" si="6"/>
        <v>41.20971273191995</v>
      </c>
      <c r="F99">
        <f t="shared" si="7"/>
        <v>31.5</v>
      </c>
      <c r="G99">
        <f t="shared" si="8"/>
        <v>9.7097127319199501</v>
      </c>
    </row>
    <row r="100" spans="4:7">
      <c r="D100">
        <f t="shared" si="9"/>
        <v>97</v>
      </c>
      <c r="E100">
        <f t="shared" ref="E100:E103" si="10">$B$4*D100^$B$8*$B$7^(1-$B$8)</f>
        <v>41.352308029863366</v>
      </c>
      <c r="F100">
        <f t="shared" si="7"/>
        <v>31.6875</v>
      </c>
      <c r="G100">
        <f t="shared" si="8"/>
        <v>9.6648080298633658</v>
      </c>
    </row>
    <row r="101" spans="4:7">
      <c r="D101">
        <f t="shared" si="9"/>
        <v>98</v>
      </c>
      <c r="E101">
        <f t="shared" si="10"/>
        <v>41.493926628526026</v>
      </c>
      <c r="F101">
        <f t="shared" si="7"/>
        <v>31.875</v>
      </c>
      <c r="G101">
        <f t="shared" si="8"/>
        <v>9.618926628526026</v>
      </c>
    </row>
    <row r="102" spans="4:7">
      <c r="D102">
        <f t="shared" si="9"/>
        <v>99</v>
      </c>
      <c r="E102">
        <f t="shared" si="10"/>
        <v>41.634585082644683</v>
      </c>
      <c r="F102">
        <f t="shared" si="7"/>
        <v>32.0625</v>
      </c>
      <c r="G102">
        <f t="shared" si="8"/>
        <v>9.5720850826446835</v>
      </c>
    </row>
    <row r="103" spans="4:7">
      <c r="D103">
        <f t="shared" si="9"/>
        <v>100</v>
      </c>
      <c r="E103">
        <f t="shared" si="10"/>
        <v>41.774299502515021</v>
      </c>
      <c r="F103">
        <f t="shared" si="7"/>
        <v>32.25</v>
      </c>
      <c r="G103">
        <f t="shared" si="8"/>
        <v>9.5242995025150208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7"/>
  <sheetViews>
    <sheetView workbookViewId="0">
      <selection activeCell="T1" sqref="T1"/>
    </sheetView>
  </sheetViews>
  <sheetFormatPr defaultRowHeight="14.4"/>
  <cols>
    <col min="1" max="1" width="14.33203125" customWidth="1"/>
    <col min="2" max="2" width="11.44140625" customWidth="1"/>
    <col min="3" max="3" width="10.44140625" customWidth="1"/>
    <col min="4" max="4" width="9.88671875" customWidth="1"/>
  </cols>
  <sheetData>
    <row r="1" spans="1:20">
      <c r="A1" s="4" t="s">
        <v>25</v>
      </c>
      <c r="B1" s="4" t="s">
        <v>12</v>
      </c>
      <c r="C1" s="4" t="s">
        <v>14</v>
      </c>
      <c r="D1" s="4" t="s">
        <v>13</v>
      </c>
    </row>
    <row r="2" spans="1:20">
      <c r="A2" s="5">
        <v>17168</v>
      </c>
      <c r="B2" s="6">
        <v>1932.6</v>
      </c>
      <c r="C2" s="7">
        <v>1199.4000000000001</v>
      </c>
      <c r="D2" s="6">
        <v>222.679</v>
      </c>
    </row>
    <row r="3" spans="1:20">
      <c r="A3" s="5">
        <v>17258</v>
      </c>
      <c r="B3" s="6">
        <v>1930.412</v>
      </c>
      <c r="C3" s="7">
        <v>1219.3</v>
      </c>
      <c r="D3" s="6">
        <v>205.62299999999999</v>
      </c>
    </row>
    <row r="4" spans="1:20">
      <c r="A4" s="5">
        <v>17349</v>
      </c>
      <c r="B4" s="6">
        <v>1928.4480000000001</v>
      </c>
      <c r="C4" s="7">
        <v>1223.3</v>
      </c>
      <c r="D4" s="6">
        <v>199.57300000000001</v>
      </c>
    </row>
    <row r="5" spans="1:20">
      <c r="A5" s="5">
        <v>17441</v>
      </c>
      <c r="B5" s="6">
        <v>1958.807</v>
      </c>
      <c r="C5" s="7">
        <v>1223.7</v>
      </c>
      <c r="D5" s="6">
        <v>238.19200000000001</v>
      </c>
    </row>
    <row r="6" spans="1:20">
      <c r="A6" s="5">
        <v>17533</v>
      </c>
      <c r="B6" s="6">
        <v>1987.606</v>
      </c>
      <c r="C6" s="7">
        <v>1229.8</v>
      </c>
      <c r="D6" s="6">
        <v>262.63200000000001</v>
      </c>
    </row>
    <row r="7" spans="1:20">
      <c r="A7" s="5">
        <v>17624</v>
      </c>
      <c r="B7" s="6">
        <v>2019.8889999999999</v>
      </c>
      <c r="C7" s="7">
        <v>1244.0999999999999</v>
      </c>
      <c r="D7" s="6">
        <v>278.88499999999999</v>
      </c>
    </row>
    <row r="8" spans="1:20">
      <c r="A8" s="5">
        <v>17715</v>
      </c>
      <c r="B8" s="6">
        <v>2031.1790000000001</v>
      </c>
      <c r="C8" s="7">
        <v>1245.9000000000001</v>
      </c>
      <c r="D8" s="6">
        <v>281.74099999999999</v>
      </c>
    </row>
    <row r="9" spans="1:20">
      <c r="A9" s="5">
        <v>17807</v>
      </c>
      <c r="B9" s="6">
        <v>2033.347</v>
      </c>
      <c r="C9" s="7">
        <v>1255.9000000000001</v>
      </c>
      <c r="D9" s="6">
        <v>268.267</v>
      </c>
    </row>
    <row r="10" spans="1:20">
      <c r="A10" s="5">
        <v>17899</v>
      </c>
      <c r="B10" s="6">
        <v>2005.5630000000001</v>
      </c>
      <c r="C10" s="7">
        <v>1257.9000000000001</v>
      </c>
      <c r="D10" s="6">
        <v>228.041</v>
      </c>
    </row>
    <row r="11" spans="1:20">
      <c r="A11" s="5">
        <v>17989</v>
      </c>
      <c r="B11" s="6">
        <v>1998.835</v>
      </c>
      <c r="C11" s="7">
        <v>1277.2</v>
      </c>
      <c r="D11" s="6">
        <v>197.72499999999999</v>
      </c>
    </row>
    <row r="12" spans="1:20">
      <c r="A12" s="5">
        <v>18080</v>
      </c>
      <c r="B12" s="6">
        <v>2020.825</v>
      </c>
      <c r="C12" s="7">
        <v>1280.0999999999999</v>
      </c>
      <c r="D12" s="6">
        <v>214.11699999999999</v>
      </c>
      <c r="F12" s="1" t="s">
        <v>26</v>
      </c>
      <c r="O12" s="1" t="s">
        <v>27</v>
      </c>
    </row>
    <row r="13" spans="1:20">
      <c r="A13" s="5">
        <v>18172</v>
      </c>
      <c r="B13" s="6">
        <v>2002.702</v>
      </c>
      <c r="C13" s="7">
        <v>1298.8</v>
      </c>
      <c r="D13" s="6">
        <v>203.58500000000001</v>
      </c>
      <c r="F13" t="s">
        <v>15</v>
      </c>
      <c r="G13" t="s">
        <v>29</v>
      </c>
      <c r="H13" t="s">
        <v>16</v>
      </c>
      <c r="K13" t="s">
        <v>15</v>
      </c>
      <c r="L13" t="s">
        <v>29</v>
      </c>
      <c r="M13" t="s">
        <v>16</v>
      </c>
      <c r="O13" t="s">
        <v>15</v>
      </c>
      <c r="P13" t="s">
        <v>29</v>
      </c>
      <c r="Q13" t="s">
        <v>16</v>
      </c>
      <c r="T13" t="s">
        <v>15</v>
      </c>
    </row>
    <row r="14" spans="1:20">
      <c r="A14" s="5">
        <v>18264</v>
      </c>
      <c r="B14" s="6">
        <v>2082.538</v>
      </c>
      <c r="C14" s="7">
        <v>1320.4</v>
      </c>
      <c r="D14" s="6">
        <v>251.917</v>
      </c>
      <c r="F14">
        <f>100*((B14/B13)-1)</f>
        <v>3.986414354207457</v>
      </c>
      <c r="G14">
        <f t="shared" ref="G14:H14" si="0">100*((C14/C13)-1)</f>
        <v>1.6630736064059182</v>
      </c>
      <c r="H14">
        <f t="shared" si="0"/>
        <v>23.740452390893239</v>
      </c>
      <c r="J14" t="s">
        <v>17</v>
      </c>
      <c r="K14">
        <f>AVERAGE(F14:F267)</f>
        <v>0.81814071480223616</v>
      </c>
      <c r="L14">
        <f>AVERAGE(G14:G267)</f>
        <v>0.83688635487990326</v>
      </c>
      <c r="M14">
        <f>AVERAGE(H14:H267)</f>
        <v>1.1034295376899139</v>
      </c>
      <c r="O14">
        <f>100*LN(B14/B13)</f>
        <v>3.9090073410738038</v>
      </c>
      <c r="P14">
        <f t="shared" ref="P14:Q14" si="1">100*LN(C14/C13)</f>
        <v>1.6493959750347109</v>
      </c>
      <c r="Q14">
        <f t="shared" si="1"/>
        <v>21.301606008748674</v>
      </c>
      <c r="S14" t="s">
        <v>17</v>
      </c>
      <c r="T14">
        <f>AVERAGE(O14:O267)</f>
        <v>0.81021740187443481</v>
      </c>
    </row>
    <row r="15" spans="1:20">
      <c r="A15" s="5">
        <v>18354</v>
      </c>
      <c r="B15" s="6">
        <v>2145.5149999999999</v>
      </c>
      <c r="C15" s="7">
        <v>1342.1</v>
      </c>
      <c r="D15" s="6">
        <v>278.87700000000001</v>
      </c>
      <c r="F15">
        <f t="shared" ref="F15:F78" si="2">100*((B15/B14)-1)</f>
        <v>3.0240504615041797</v>
      </c>
      <c r="G15">
        <f t="shared" ref="G15:G78" si="3">100*((C15/C14)-1)</f>
        <v>1.6434413813995574</v>
      </c>
      <c r="H15">
        <f t="shared" ref="H15:H78" si="4">100*((D15/D14)-1)</f>
        <v>10.701937542920881</v>
      </c>
      <c r="J15" t="s">
        <v>18</v>
      </c>
      <c r="K15">
        <f>STDEV(F14:F267)</f>
        <v>0.9680782112521692</v>
      </c>
      <c r="L15">
        <f>STDEV(G14:G267)</f>
        <v>0.84592219957801928</v>
      </c>
      <c r="M15">
        <f>STDEV(H14:H267)</f>
        <v>4.6461469282632972</v>
      </c>
      <c r="O15">
        <f t="shared" ref="O15:O78" si="5">100*LN(B15/B14)</f>
        <v>2.9792274611003728</v>
      </c>
      <c r="P15">
        <f t="shared" ref="P15:P78" si="6">100*LN(C15/C14)</f>
        <v>1.6300830424722104</v>
      </c>
      <c r="Q15">
        <f t="shared" ref="Q15:Q78" si="7">100*LN(D15/D14)</f>
        <v>10.167115621940873</v>
      </c>
      <c r="S15" t="s">
        <v>18</v>
      </c>
      <c r="T15">
        <f>STDEV(O14:O267)</f>
        <v>0.9606678111314767</v>
      </c>
    </row>
    <row r="16" spans="1:20">
      <c r="A16" s="5">
        <v>18445</v>
      </c>
      <c r="B16" s="6">
        <v>2228.21</v>
      </c>
      <c r="C16" s="7">
        <v>1411</v>
      </c>
      <c r="D16" s="6">
        <v>302.85000000000002</v>
      </c>
      <c r="F16">
        <f t="shared" si="2"/>
        <v>3.8543193592214475</v>
      </c>
      <c r="G16">
        <f t="shared" si="3"/>
        <v>5.1337456225318601</v>
      </c>
      <c r="H16">
        <f t="shared" si="4"/>
        <v>8.5962628685764653</v>
      </c>
      <c r="O16">
        <f t="shared" si="5"/>
        <v>3.7818955758179387</v>
      </c>
      <c r="P16">
        <f t="shared" si="6"/>
        <v>5.006312144905384</v>
      </c>
      <c r="Q16">
        <f t="shared" si="7"/>
        <v>8.2466809028079879</v>
      </c>
    </row>
    <row r="17" spans="1:20">
      <c r="A17" s="5">
        <v>18537</v>
      </c>
      <c r="B17" s="6">
        <v>2271.2429999999999</v>
      </c>
      <c r="C17" s="7">
        <v>1368.4</v>
      </c>
      <c r="D17" s="6">
        <v>341.33199999999999</v>
      </c>
      <c r="F17">
        <f t="shared" si="2"/>
        <v>1.9312811629065507</v>
      </c>
      <c r="G17">
        <f t="shared" si="3"/>
        <v>-3.0191353649893671</v>
      </c>
      <c r="H17">
        <f t="shared" si="4"/>
        <v>12.706620439161288</v>
      </c>
      <c r="J17" t="s">
        <v>19</v>
      </c>
      <c r="O17">
        <f t="shared" si="5"/>
        <v>1.9128686159708908</v>
      </c>
      <c r="P17">
        <f t="shared" si="6"/>
        <v>-3.0656498749364371</v>
      </c>
      <c r="Q17">
        <f t="shared" si="7"/>
        <v>11.961797724675767</v>
      </c>
      <c r="S17" t="s">
        <v>28</v>
      </c>
    </row>
    <row r="18" spans="1:20">
      <c r="A18" s="5">
        <v>18629</v>
      </c>
      <c r="B18" s="6">
        <v>2302.3180000000002</v>
      </c>
      <c r="C18" s="7">
        <v>1401.5</v>
      </c>
      <c r="D18" s="6">
        <v>306.45400000000001</v>
      </c>
      <c r="F18">
        <f t="shared" si="2"/>
        <v>1.3681935398370149</v>
      </c>
      <c r="G18">
        <f t="shared" si="3"/>
        <v>2.4188833674364085</v>
      </c>
      <c r="H18">
        <f t="shared" si="4"/>
        <v>-10.218203977359286</v>
      </c>
      <c r="J18" t="s">
        <v>15</v>
      </c>
      <c r="K18">
        <v>1</v>
      </c>
      <c r="O18">
        <f t="shared" si="5"/>
        <v>1.358918278612069</v>
      </c>
      <c r="P18">
        <f t="shared" si="6"/>
        <v>2.3900917501393222</v>
      </c>
      <c r="Q18">
        <f t="shared" si="7"/>
        <v>-10.778794812688162</v>
      </c>
      <c r="S18" t="s">
        <v>15</v>
      </c>
      <c r="T18">
        <f>CORREL(O$14:O$267,F$14:F$267)</f>
        <v>0.999959925884777</v>
      </c>
    </row>
    <row r="19" spans="1:20">
      <c r="A19" s="5">
        <v>18719</v>
      </c>
      <c r="B19" s="6">
        <v>2342.2539999999999</v>
      </c>
      <c r="C19" s="7">
        <v>1361.9</v>
      </c>
      <c r="D19" s="6">
        <v>313.55799999999999</v>
      </c>
      <c r="F19">
        <f t="shared" si="2"/>
        <v>1.7345996513079331</v>
      </c>
      <c r="G19">
        <f t="shared" si="3"/>
        <v>-2.8255440599357806</v>
      </c>
      <c r="H19">
        <f t="shared" si="4"/>
        <v>2.3181293114137747</v>
      </c>
      <c r="J19" t="s">
        <v>29</v>
      </c>
      <c r="K19">
        <f>CORREL(F$14:F$267,G$14:G$267)</f>
        <v>0.61875603266910784</v>
      </c>
      <c r="L19">
        <v>1</v>
      </c>
      <c r="O19">
        <f t="shared" si="5"/>
        <v>1.7197272101022243</v>
      </c>
      <c r="P19">
        <f t="shared" si="6"/>
        <v>-2.8662308029931269</v>
      </c>
      <c r="Q19">
        <f t="shared" si="7"/>
        <v>2.2916688388759781</v>
      </c>
    </row>
    <row r="20" spans="1:20">
      <c r="A20" s="5">
        <v>18810</v>
      </c>
      <c r="B20" s="6">
        <v>2390.4989999999998</v>
      </c>
      <c r="C20" s="7">
        <v>1377.7</v>
      </c>
      <c r="D20" s="6">
        <v>290.47000000000003</v>
      </c>
      <c r="F20">
        <f t="shared" si="2"/>
        <v>2.0597680695603415</v>
      </c>
      <c r="G20">
        <f t="shared" si="3"/>
        <v>1.1601439165871197</v>
      </c>
      <c r="H20">
        <f t="shared" si="4"/>
        <v>-7.3632310449741283</v>
      </c>
      <c r="J20" t="s">
        <v>16</v>
      </c>
      <c r="K20">
        <f>CORREL(F$14:F$267,H$14:H$267)</f>
        <v>0.79366509389457629</v>
      </c>
      <c r="L20">
        <f>CORREL(G$14:G$267,H$14:H$267)</f>
        <v>0.26444877628638253</v>
      </c>
      <c r="M20">
        <v>1</v>
      </c>
      <c r="O20">
        <f t="shared" si="5"/>
        <v>2.0388417154071585</v>
      </c>
      <c r="P20">
        <f t="shared" si="6"/>
        <v>1.1534658475641668</v>
      </c>
      <c r="Q20">
        <f t="shared" si="7"/>
        <v>-7.6484050200115101</v>
      </c>
    </row>
    <row r="21" spans="1:20">
      <c r="A21" s="5">
        <v>18902</v>
      </c>
      <c r="B21" s="6">
        <v>2395.7910000000002</v>
      </c>
      <c r="C21" s="7">
        <v>1385.8</v>
      </c>
      <c r="D21" s="6">
        <v>267.32600000000002</v>
      </c>
      <c r="F21">
        <f t="shared" si="2"/>
        <v>0.22137637371948404</v>
      </c>
      <c r="G21">
        <f t="shared" si="3"/>
        <v>0.5879364157653999</v>
      </c>
      <c r="H21">
        <f t="shared" si="4"/>
        <v>-7.967776362447065</v>
      </c>
      <c r="O21">
        <f t="shared" si="5"/>
        <v>0.22113169726265172</v>
      </c>
      <c r="P21">
        <f t="shared" si="6"/>
        <v>0.58621481427274835</v>
      </c>
      <c r="Q21">
        <f t="shared" si="7"/>
        <v>-8.3031413334766935</v>
      </c>
    </row>
    <row r="22" spans="1:20">
      <c r="A22" s="5">
        <v>18994</v>
      </c>
      <c r="B22" s="6">
        <v>2421.12</v>
      </c>
      <c r="C22" s="7">
        <v>1388.9</v>
      </c>
      <c r="D22" s="6">
        <v>274.30099999999999</v>
      </c>
      <c r="F22">
        <f t="shared" si="2"/>
        <v>1.0572291155614089</v>
      </c>
      <c r="G22">
        <f t="shared" si="3"/>
        <v>0.22369750324722215</v>
      </c>
      <c r="H22">
        <f t="shared" si="4"/>
        <v>2.6091738177356438</v>
      </c>
      <c r="O22">
        <f t="shared" si="5"/>
        <v>1.0516795288439478</v>
      </c>
      <c r="P22">
        <f t="shared" si="6"/>
        <v>0.22344767288923817</v>
      </c>
      <c r="Q22">
        <f t="shared" si="7"/>
        <v>2.5757156179658134</v>
      </c>
    </row>
    <row r="23" spans="1:20">
      <c r="A23" s="5">
        <v>19085</v>
      </c>
      <c r="B23" s="6">
        <v>2426.174</v>
      </c>
      <c r="C23" s="7">
        <v>1416.1</v>
      </c>
      <c r="D23" s="6">
        <v>253.62100000000001</v>
      </c>
      <c r="F23">
        <f t="shared" si="2"/>
        <v>0.20874636531853508</v>
      </c>
      <c r="G23">
        <f t="shared" si="3"/>
        <v>1.9583843329253225</v>
      </c>
      <c r="H23">
        <f t="shared" si="4"/>
        <v>-7.5391631820518228</v>
      </c>
      <c r="O23">
        <f t="shared" si="5"/>
        <v>0.20852879282387077</v>
      </c>
      <c r="P23">
        <f t="shared" si="6"/>
        <v>1.9394547306839669</v>
      </c>
      <c r="Q23">
        <f t="shared" si="7"/>
        <v>-7.8385016874677031</v>
      </c>
    </row>
    <row r="24" spans="1:20">
      <c r="A24" s="5">
        <v>19176</v>
      </c>
      <c r="B24" s="6">
        <v>2443.7249999999999</v>
      </c>
      <c r="C24" s="7">
        <v>1423</v>
      </c>
      <c r="D24" s="6">
        <v>267.21699999999998</v>
      </c>
      <c r="F24">
        <f t="shared" si="2"/>
        <v>0.723402361083747</v>
      </c>
      <c r="G24">
        <f t="shared" si="3"/>
        <v>0.48725372501943198</v>
      </c>
      <c r="H24">
        <f t="shared" si="4"/>
        <v>5.3607548270844907</v>
      </c>
      <c r="O24">
        <f t="shared" si="5"/>
        <v>0.72079835694707273</v>
      </c>
      <c r="P24">
        <f t="shared" si="6"/>
        <v>0.4860704860839406</v>
      </c>
      <c r="Q24">
        <f t="shared" si="7"/>
        <v>5.2220035687448778</v>
      </c>
    </row>
    <row r="25" spans="1:20">
      <c r="A25" s="5">
        <v>19268</v>
      </c>
      <c r="B25" s="6">
        <v>2523.9270000000001</v>
      </c>
      <c r="C25" s="7">
        <v>1473.3</v>
      </c>
      <c r="D25" s="6">
        <v>286.46699999999998</v>
      </c>
      <c r="F25">
        <f t="shared" si="2"/>
        <v>3.2819568486634143</v>
      </c>
      <c r="G25">
        <f t="shared" si="3"/>
        <v>3.5347856640899566</v>
      </c>
      <c r="H25">
        <f t="shared" si="4"/>
        <v>7.2038829864866427</v>
      </c>
      <c r="O25">
        <f t="shared" si="5"/>
        <v>3.22925073950422</v>
      </c>
      <c r="P25">
        <f t="shared" si="6"/>
        <v>3.4737463623456288</v>
      </c>
      <c r="Q25">
        <f t="shared" si="7"/>
        <v>6.9562283881481406</v>
      </c>
    </row>
    <row r="26" spans="1:20">
      <c r="A26" s="5">
        <v>19360</v>
      </c>
      <c r="B26" s="6">
        <v>2570.8980000000001</v>
      </c>
      <c r="C26" s="7">
        <v>1490.8</v>
      </c>
      <c r="D26" s="6">
        <v>292.63200000000001</v>
      </c>
      <c r="F26">
        <f t="shared" si="2"/>
        <v>1.8610284687314627</v>
      </c>
      <c r="G26">
        <f t="shared" si="3"/>
        <v>1.1878096789520232</v>
      </c>
      <c r="H26">
        <f t="shared" si="4"/>
        <v>2.1520803443328518</v>
      </c>
      <c r="O26">
        <f t="shared" si="5"/>
        <v>1.8439232302642983</v>
      </c>
      <c r="P26">
        <f t="shared" si="6"/>
        <v>1.1808105891794853</v>
      </c>
      <c r="Q26">
        <f t="shared" si="7"/>
        <v>2.1292500651451851</v>
      </c>
    </row>
    <row r="27" spans="1:20">
      <c r="A27" s="5">
        <v>19450</v>
      </c>
      <c r="B27" s="6">
        <v>2590.9639999999999</v>
      </c>
      <c r="C27" s="7">
        <v>1499.9</v>
      </c>
      <c r="D27" s="6">
        <v>294.29899999999998</v>
      </c>
      <c r="F27">
        <f t="shared" si="2"/>
        <v>0.78050548874362136</v>
      </c>
      <c r="G27">
        <f t="shared" si="3"/>
        <v>0.61041051784278544</v>
      </c>
      <c r="H27">
        <f t="shared" si="4"/>
        <v>0.56965745373027676</v>
      </c>
      <c r="O27">
        <f t="shared" si="5"/>
        <v>0.77747530162550815</v>
      </c>
      <c r="P27">
        <f t="shared" si="6"/>
        <v>0.60855505962105894</v>
      </c>
      <c r="Q27">
        <f t="shared" si="7"/>
        <v>0.56804104142747103</v>
      </c>
    </row>
    <row r="28" spans="1:20">
      <c r="A28" s="5">
        <v>19541</v>
      </c>
      <c r="B28" s="6">
        <v>2576.444</v>
      </c>
      <c r="C28" s="7">
        <v>1496.3</v>
      </c>
      <c r="D28" s="6">
        <v>288.14499999999998</v>
      </c>
      <c r="F28">
        <f t="shared" si="2"/>
        <v>-0.56040917588974226</v>
      </c>
      <c r="G28">
        <f t="shared" si="3"/>
        <v>-0.24001600106674514</v>
      </c>
      <c r="H28">
        <f t="shared" si="4"/>
        <v>-2.0910706458397765</v>
      </c>
      <c r="O28">
        <f t="shared" si="5"/>
        <v>-0.56198535958889473</v>
      </c>
      <c r="P28">
        <f t="shared" si="6"/>
        <v>-0.24030450119401528</v>
      </c>
      <c r="Q28">
        <f t="shared" si="7"/>
        <v>-2.1132431681794515</v>
      </c>
    </row>
    <row r="29" spans="1:20">
      <c r="A29" s="5">
        <v>19633</v>
      </c>
      <c r="B29" s="6">
        <v>2537.3440000000001</v>
      </c>
      <c r="C29" s="7">
        <v>1486.4</v>
      </c>
      <c r="D29" s="6">
        <v>267.32799999999997</v>
      </c>
      <c r="F29">
        <f t="shared" si="2"/>
        <v>-1.517595569707697</v>
      </c>
      <c r="G29">
        <f t="shared" si="3"/>
        <v>-0.6616320256632946</v>
      </c>
      <c r="H29">
        <f t="shared" si="4"/>
        <v>-7.224487671137803</v>
      </c>
      <c r="O29">
        <f t="shared" si="5"/>
        <v>-1.5292288992679282</v>
      </c>
      <c r="P29">
        <f t="shared" si="6"/>
        <v>-0.66383051297995421</v>
      </c>
      <c r="Q29">
        <f t="shared" si="7"/>
        <v>-7.4987456783843527</v>
      </c>
    </row>
    <row r="30" spans="1:20">
      <c r="A30" s="5">
        <v>19725</v>
      </c>
      <c r="B30" s="6">
        <v>2525.6109999999999</v>
      </c>
      <c r="C30" s="7">
        <v>1491.9</v>
      </c>
      <c r="D30" s="6">
        <v>265.41399999999999</v>
      </c>
      <c r="F30">
        <f t="shared" si="2"/>
        <v>-0.46241266458155739</v>
      </c>
      <c r="G30">
        <f t="shared" si="3"/>
        <v>0.37002152852529946</v>
      </c>
      <c r="H30">
        <f t="shared" si="4"/>
        <v>-0.71597438352883902</v>
      </c>
      <c r="O30">
        <f t="shared" si="5"/>
        <v>-0.46348509926971321</v>
      </c>
      <c r="P30">
        <f t="shared" si="6"/>
        <v>0.36933863292285152</v>
      </c>
      <c r="Q30">
        <f t="shared" si="7"/>
        <v>-0.71854978026804206</v>
      </c>
    </row>
    <row r="31" spans="1:20">
      <c r="A31" s="5">
        <v>19815</v>
      </c>
      <c r="B31" s="6">
        <v>2528.252</v>
      </c>
      <c r="C31" s="7">
        <v>1511.3</v>
      </c>
      <c r="D31" s="6">
        <v>264.78699999999998</v>
      </c>
      <c r="F31">
        <f t="shared" si="2"/>
        <v>0.10456875583770842</v>
      </c>
      <c r="G31">
        <f t="shared" si="3"/>
        <v>1.3003552516924533</v>
      </c>
      <c r="H31">
        <f t="shared" si="4"/>
        <v>-0.23623471256226658</v>
      </c>
      <c r="O31">
        <f t="shared" si="5"/>
        <v>0.10451412079835801</v>
      </c>
      <c r="P31">
        <f t="shared" si="6"/>
        <v>1.291973218727223</v>
      </c>
      <c r="Q31">
        <f t="shared" si="7"/>
        <v>-0.23651418698986096</v>
      </c>
    </row>
    <row r="32" spans="1:20">
      <c r="A32" s="5">
        <v>19906</v>
      </c>
      <c r="B32" s="6">
        <v>2556.931</v>
      </c>
      <c r="C32" s="7">
        <v>1531.8</v>
      </c>
      <c r="D32" s="6">
        <v>277.56</v>
      </c>
      <c r="F32">
        <f t="shared" si="2"/>
        <v>1.1343410387888664</v>
      </c>
      <c r="G32">
        <f t="shared" si="3"/>
        <v>1.3564480910474463</v>
      </c>
      <c r="H32">
        <f t="shared" si="4"/>
        <v>4.8238773051547224</v>
      </c>
      <c r="O32">
        <f t="shared" si="5"/>
        <v>1.1279556336363117</v>
      </c>
      <c r="P32">
        <f t="shared" si="6"/>
        <v>1.3473306899418205</v>
      </c>
      <c r="Q32">
        <f t="shared" si="7"/>
        <v>4.7111396829217185</v>
      </c>
    </row>
    <row r="33" spans="1:17">
      <c r="A33" s="5">
        <v>19998</v>
      </c>
      <c r="B33" s="6">
        <v>2606.7579999999998</v>
      </c>
      <c r="C33" s="7">
        <v>1564</v>
      </c>
      <c r="D33" s="6">
        <v>289.72300000000001</v>
      </c>
      <c r="F33">
        <f t="shared" si="2"/>
        <v>1.9487033478807092</v>
      </c>
      <c r="G33">
        <f t="shared" si="3"/>
        <v>2.1021021021021102</v>
      </c>
      <c r="H33">
        <f t="shared" si="4"/>
        <v>4.3821155786136323</v>
      </c>
      <c r="O33">
        <f t="shared" si="5"/>
        <v>1.9299592441248712</v>
      </c>
      <c r="P33">
        <f t="shared" si="6"/>
        <v>2.0803127629763325</v>
      </c>
      <c r="Q33">
        <f t="shared" si="7"/>
        <v>4.2888168067514947</v>
      </c>
    </row>
    <row r="34" spans="1:17">
      <c r="A34" s="5">
        <v>20090</v>
      </c>
      <c r="B34" s="6">
        <v>2681.18</v>
      </c>
      <c r="C34" s="7">
        <v>1599.1</v>
      </c>
      <c r="D34" s="6">
        <v>318.65100000000001</v>
      </c>
      <c r="F34">
        <f t="shared" si="2"/>
        <v>2.8549639053567777</v>
      </c>
      <c r="G34">
        <f t="shared" si="3"/>
        <v>2.244245524296673</v>
      </c>
      <c r="H34">
        <f t="shared" si="4"/>
        <v>9.9847095328986732</v>
      </c>
      <c r="O34">
        <f t="shared" si="5"/>
        <v>2.8149692488831084</v>
      </c>
      <c r="P34">
        <f t="shared" si="6"/>
        <v>2.2194328860139985</v>
      </c>
      <c r="Q34">
        <f t="shared" si="7"/>
        <v>9.5171165895963519</v>
      </c>
    </row>
    <row r="35" spans="1:17">
      <c r="A35" s="5">
        <v>20180</v>
      </c>
      <c r="B35" s="6">
        <v>2724.8249999999998</v>
      </c>
      <c r="C35" s="7">
        <v>1629.7</v>
      </c>
      <c r="D35" s="6">
        <v>337.94099999999997</v>
      </c>
      <c r="F35">
        <f t="shared" si="2"/>
        <v>1.6278280458604133</v>
      </c>
      <c r="G35">
        <f t="shared" si="3"/>
        <v>1.9135763867175415</v>
      </c>
      <c r="H35">
        <f t="shared" si="4"/>
        <v>6.0536448967679179</v>
      </c>
      <c r="O35">
        <f t="shared" si="5"/>
        <v>1.6147209742233704</v>
      </c>
      <c r="P35">
        <f t="shared" si="6"/>
        <v>1.8954977816546819</v>
      </c>
      <c r="Q35">
        <f t="shared" si="7"/>
        <v>5.8774864038465431</v>
      </c>
    </row>
    <row r="36" spans="1:17">
      <c r="A36" s="5">
        <v>20271</v>
      </c>
      <c r="B36" s="6">
        <v>2761.4670000000001</v>
      </c>
      <c r="C36" s="7">
        <v>1649.8</v>
      </c>
      <c r="D36" s="6">
        <v>343.12200000000001</v>
      </c>
      <c r="F36">
        <f t="shared" si="2"/>
        <v>1.344746910352046</v>
      </c>
      <c r="G36">
        <f t="shared" si="3"/>
        <v>1.233355832361771</v>
      </c>
      <c r="H36">
        <f t="shared" si="4"/>
        <v>1.5331078501868767</v>
      </c>
      <c r="O36">
        <f t="shared" si="5"/>
        <v>1.3357854391027055</v>
      </c>
      <c r="P36">
        <f t="shared" si="6"/>
        <v>1.2258119644688104</v>
      </c>
      <c r="Q36">
        <f t="shared" si="7"/>
        <v>1.5214745022882394</v>
      </c>
    </row>
    <row r="37" spans="1:17">
      <c r="A37" s="5">
        <v>20363</v>
      </c>
      <c r="B37" s="6">
        <v>2778.087</v>
      </c>
      <c r="C37" s="7">
        <v>1670.5</v>
      </c>
      <c r="D37" s="6">
        <v>351.08</v>
      </c>
      <c r="F37">
        <f t="shared" si="2"/>
        <v>0.601854014550951</v>
      </c>
      <c r="G37">
        <f t="shared" si="3"/>
        <v>1.2546975390956616</v>
      </c>
      <c r="H37">
        <f t="shared" si="4"/>
        <v>2.3192916805101271</v>
      </c>
      <c r="O37">
        <f t="shared" si="5"/>
        <v>0.60005010758259647</v>
      </c>
      <c r="P37">
        <f t="shared" si="6"/>
        <v>1.2468914370180038</v>
      </c>
      <c r="Q37">
        <f t="shared" si="7"/>
        <v>2.2928048667742296</v>
      </c>
    </row>
    <row r="38" spans="1:17">
      <c r="A38" s="5">
        <v>20455</v>
      </c>
      <c r="B38" s="6">
        <v>2767.37</v>
      </c>
      <c r="C38" s="7">
        <v>1673.3</v>
      </c>
      <c r="D38" s="6">
        <v>341.06299999999999</v>
      </c>
      <c r="F38">
        <f t="shared" si="2"/>
        <v>-0.3857690561886673</v>
      </c>
      <c r="G38">
        <f t="shared" si="3"/>
        <v>0.16761448668063395</v>
      </c>
      <c r="H38">
        <f t="shared" si="4"/>
        <v>-2.8531958527970858</v>
      </c>
      <c r="O38">
        <f t="shared" si="5"/>
        <v>-0.38651506420900927</v>
      </c>
      <c r="P38">
        <f t="shared" si="6"/>
        <v>0.16747417037166737</v>
      </c>
      <c r="Q38">
        <f t="shared" si="7"/>
        <v>-2.8946906771577225</v>
      </c>
    </row>
    <row r="39" spans="1:17">
      <c r="A39" s="5">
        <v>20546</v>
      </c>
      <c r="B39" s="6">
        <v>2790.19</v>
      </c>
      <c r="C39" s="7">
        <v>1678.8</v>
      </c>
      <c r="D39" s="6">
        <v>338.38499999999999</v>
      </c>
      <c r="F39">
        <f t="shared" si="2"/>
        <v>0.82460964742698817</v>
      </c>
      <c r="G39">
        <f t="shared" si="3"/>
        <v>0.32869180660970443</v>
      </c>
      <c r="H39">
        <f t="shared" si="4"/>
        <v>-0.78519217857111467</v>
      </c>
      <c r="O39">
        <f t="shared" si="5"/>
        <v>0.82122831786932593</v>
      </c>
      <c r="P39">
        <f t="shared" si="6"/>
        <v>0.32815279589080065</v>
      </c>
      <c r="Q39">
        <f t="shared" si="7"/>
        <v>-0.7882910443843052</v>
      </c>
    </row>
    <row r="40" spans="1:17">
      <c r="A40" s="5">
        <v>20637</v>
      </c>
      <c r="B40" s="6">
        <v>2787.91</v>
      </c>
      <c r="C40" s="7">
        <v>1682.6</v>
      </c>
      <c r="D40" s="6">
        <v>335.358</v>
      </c>
      <c r="F40">
        <f t="shared" si="2"/>
        <v>-8.17148652959232E-2</v>
      </c>
      <c r="G40">
        <f t="shared" si="3"/>
        <v>0.22635215630211203</v>
      </c>
      <c r="H40">
        <f t="shared" si="4"/>
        <v>-0.89454319783678349</v>
      </c>
      <c r="O40">
        <f t="shared" si="5"/>
        <v>-8.1748270091003453E-2</v>
      </c>
      <c r="P40">
        <f t="shared" si="6"/>
        <v>0.22609636572773215</v>
      </c>
      <c r="Q40">
        <f t="shared" si="7"/>
        <v>-0.89856825741151369</v>
      </c>
    </row>
    <row r="41" spans="1:17">
      <c r="A41" s="5">
        <v>20729</v>
      </c>
      <c r="B41" s="6">
        <v>2833.5169999999998</v>
      </c>
      <c r="C41" s="7">
        <v>1705.8</v>
      </c>
      <c r="D41" s="6">
        <v>332.24799999999999</v>
      </c>
      <c r="F41">
        <f t="shared" si="2"/>
        <v>1.6358849460707203</v>
      </c>
      <c r="G41">
        <f t="shared" si="3"/>
        <v>1.3788184951860183</v>
      </c>
      <c r="H41">
        <f t="shared" si="4"/>
        <v>-0.92736717179849881</v>
      </c>
      <c r="O41">
        <f t="shared" si="5"/>
        <v>1.6226485084555591</v>
      </c>
      <c r="P41">
        <f t="shared" si="6"/>
        <v>1.3693992768295857</v>
      </c>
      <c r="Q41">
        <f t="shared" si="7"/>
        <v>-0.93169399227260685</v>
      </c>
    </row>
    <row r="42" spans="1:17">
      <c r="A42" s="5">
        <v>20821</v>
      </c>
      <c r="B42" s="6">
        <v>2851.7779999999998</v>
      </c>
      <c r="C42" s="7">
        <v>1717.6</v>
      </c>
      <c r="D42" s="6">
        <v>327.08800000000002</v>
      </c>
      <c r="F42">
        <f t="shared" si="2"/>
        <v>0.64446410591501024</v>
      </c>
      <c r="G42">
        <f t="shared" si="3"/>
        <v>0.69175753312229471</v>
      </c>
      <c r="H42">
        <f t="shared" si="4"/>
        <v>-1.5530567527870631</v>
      </c>
      <c r="O42">
        <f t="shared" si="5"/>
        <v>0.64239631535300656</v>
      </c>
      <c r="P42">
        <f t="shared" si="6"/>
        <v>0.68937586795622341</v>
      </c>
      <c r="Q42">
        <f t="shared" si="7"/>
        <v>-1.5652430169003282</v>
      </c>
    </row>
    <row r="43" spans="1:17">
      <c r="A43" s="5">
        <v>20911</v>
      </c>
      <c r="B43" s="6">
        <v>2845.453</v>
      </c>
      <c r="C43" s="7">
        <v>1720.6</v>
      </c>
      <c r="D43" s="6">
        <v>326.755</v>
      </c>
      <c r="F43">
        <f t="shared" si="2"/>
        <v>-0.22179145782034171</v>
      </c>
      <c r="G43">
        <f t="shared" si="3"/>
        <v>0.17466231951559497</v>
      </c>
      <c r="H43">
        <f t="shared" si="4"/>
        <v>-0.10180746465783264</v>
      </c>
      <c r="O43">
        <f t="shared" si="5"/>
        <v>-0.22203777935496305</v>
      </c>
      <c r="P43">
        <f t="shared" si="6"/>
        <v>0.17450996226763971</v>
      </c>
      <c r="Q43">
        <f t="shared" si="7"/>
        <v>-0.10185932365767598</v>
      </c>
    </row>
    <row r="44" spans="1:17">
      <c r="A44" s="5">
        <v>21002</v>
      </c>
      <c r="B44" s="6">
        <v>2873.1689999999999</v>
      </c>
      <c r="C44" s="7">
        <v>1734.1</v>
      </c>
      <c r="D44" s="6">
        <v>334.24599999999998</v>
      </c>
      <c r="F44">
        <f t="shared" si="2"/>
        <v>0.97404525746866977</v>
      </c>
      <c r="G44">
        <f t="shared" si="3"/>
        <v>0.78461001976055655</v>
      </c>
      <c r="H44">
        <f t="shared" si="4"/>
        <v>2.2925433428715669</v>
      </c>
      <c r="O44">
        <f t="shared" si="5"/>
        <v>0.96933201799292212</v>
      </c>
      <c r="P44">
        <f t="shared" si="6"/>
        <v>0.78154796172559327</v>
      </c>
      <c r="Q44">
        <f t="shared" si="7"/>
        <v>2.2666594213869904</v>
      </c>
    </row>
    <row r="45" spans="1:17">
      <c r="A45" s="5">
        <v>21094</v>
      </c>
      <c r="B45" s="6">
        <v>2843.7179999999998</v>
      </c>
      <c r="C45" s="7">
        <v>1734.9</v>
      </c>
      <c r="D45" s="6">
        <v>308.54700000000003</v>
      </c>
      <c r="F45">
        <f t="shared" si="2"/>
        <v>-1.0250354225595504</v>
      </c>
      <c r="G45">
        <f t="shared" si="3"/>
        <v>4.6133440978035622E-2</v>
      </c>
      <c r="H45">
        <f t="shared" si="4"/>
        <v>-7.6886484804604915</v>
      </c>
      <c r="O45">
        <f t="shared" si="5"/>
        <v>-1.0303250889970195</v>
      </c>
      <c r="P45">
        <f t="shared" si="6"/>
        <v>4.6122802777872694E-2</v>
      </c>
      <c r="Q45">
        <f t="shared" si="7"/>
        <v>-8.0003066997560399</v>
      </c>
    </row>
    <row r="46" spans="1:17">
      <c r="A46" s="5">
        <v>21186</v>
      </c>
      <c r="B46" s="6">
        <v>2770</v>
      </c>
      <c r="C46" s="7">
        <v>1711.1</v>
      </c>
      <c r="D46" s="6">
        <v>287.7</v>
      </c>
      <c r="F46">
        <f t="shared" si="2"/>
        <v>-2.5923104892960458</v>
      </c>
      <c r="G46">
        <f t="shared" si="3"/>
        <v>-1.3718369934866637</v>
      </c>
      <c r="H46">
        <f t="shared" si="4"/>
        <v>-6.7565071123686256</v>
      </c>
      <c r="O46">
        <f t="shared" si="5"/>
        <v>-2.6265030707310881</v>
      </c>
      <c r="P46">
        <f t="shared" si="6"/>
        <v>-1.3813336294357608</v>
      </c>
      <c r="Q46">
        <f t="shared" si="7"/>
        <v>-6.9955911264882609</v>
      </c>
    </row>
    <row r="47" spans="1:17">
      <c r="A47" s="5">
        <v>21276</v>
      </c>
      <c r="B47" s="6">
        <v>2788.2779999999998</v>
      </c>
      <c r="C47" s="7">
        <v>1725.1</v>
      </c>
      <c r="D47" s="6">
        <v>281.90600000000001</v>
      </c>
      <c r="F47">
        <f t="shared" si="2"/>
        <v>0.65985559566785756</v>
      </c>
      <c r="G47">
        <f t="shared" si="3"/>
        <v>0.81818713108525731</v>
      </c>
      <c r="H47">
        <f t="shared" si="4"/>
        <v>-2.0139033715676047</v>
      </c>
      <c r="O47">
        <f t="shared" si="5"/>
        <v>0.65768807839679677</v>
      </c>
      <c r="P47">
        <f t="shared" si="6"/>
        <v>0.81485812617737352</v>
      </c>
      <c r="Q47">
        <f t="shared" si="7"/>
        <v>-2.0344588520626292</v>
      </c>
    </row>
    <row r="48" spans="1:17">
      <c r="A48" s="5">
        <v>21367</v>
      </c>
      <c r="B48" s="6">
        <v>2852.741</v>
      </c>
      <c r="C48" s="7">
        <v>1753.6</v>
      </c>
      <c r="D48" s="6">
        <v>303.54300000000001</v>
      </c>
      <c r="F48">
        <f t="shared" si="2"/>
        <v>2.311928724467216</v>
      </c>
      <c r="G48">
        <f t="shared" si="3"/>
        <v>1.6520781403976503</v>
      </c>
      <c r="H48">
        <f t="shared" si="4"/>
        <v>7.675253453278752</v>
      </c>
      <c r="O48">
        <f t="shared" si="5"/>
        <v>2.2856085493877454</v>
      </c>
      <c r="P48">
        <f t="shared" si="6"/>
        <v>1.6385797953997761</v>
      </c>
      <c r="Q48">
        <f t="shared" si="7"/>
        <v>7.3949598822344846</v>
      </c>
    </row>
    <row r="49" spans="1:17">
      <c r="A49" s="5">
        <v>21459</v>
      </c>
      <c r="B49" s="6">
        <v>2919.47</v>
      </c>
      <c r="C49" s="7">
        <v>1777.1</v>
      </c>
      <c r="D49" s="6">
        <v>329.42399999999998</v>
      </c>
      <c r="F49">
        <f t="shared" si="2"/>
        <v>2.3391187633227117</v>
      </c>
      <c r="G49">
        <f t="shared" si="3"/>
        <v>1.3401003649635035</v>
      </c>
      <c r="H49">
        <f t="shared" si="4"/>
        <v>8.5263043456775378</v>
      </c>
      <c r="O49">
        <f t="shared" si="5"/>
        <v>2.3121806479420943</v>
      </c>
      <c r="P49">
        <f t="shared" si="6"/>
        <v>1.3312004437744214</v>
      </c>
      <c r="Q49">
        <f t="shared" si="7"/>
        <v>8.1822393975167671</v>
      </c>
    </row>
    <row r="50" spans="1:17">
      <c r="A50" s="5">
        <v>21551</v>
      </c>
      <c r="B50" s="6">
        <v>2973.7820000000002</v>
      </c>
      <c r="C50" s="7">
        <v>1809.5</v>
      </c>
      <c r="D50" s="6">
        <v>347.37299999999999</v>
      </c>
      <c r="F50">
        <f t="shared" si="2"/>
        <v>1.8603376640280667</v>
      </c>
      <c r="G50">
        <f t="shared" si="3"/>
        <v>1.8231950931292706</v>
      </c>
      <c r="H50">
        <f t="shared" si="4"/>
        <v>5.4486011948127633</v>
      </c>
      <c r="O50">
        <f t="shared" si="5"/>
        <v>1.8432450444495141</v>
      </c>
      <c r="P50">
        <f t="shared" si="6"/>
        <v>1.8067741812356664</v>
      </c>
      <c r="Q50">
        <f t="shared" si="7"/>
        <v>5.3053455744990323</v>
      </c>
    </row>
    <row r="51" spans="1:17">
      <c r="A51" s="5">
        <v>21641</v>
      </c>
      <c r="B51" s="6">
        <v>3046.096</v>
      </c>
      <c r="C51" s="7">
        <v>1837.4</v>
      </c>
      <c r="D51" s="6">
        <v>374.39400000000001</v>
      </c>
      <c r="F51">
        <f t="shared" si="2"/>
        <v>2.4317182631410139</v>
      </c>
      <c r="G51">
        <f t="shared" si="3"/>
        <v>1.5418623929262187</v>
      </c>
      <c r="H51">
        <f t="shared" si="4"/>
        <v>7.778670190256598</v>
      </c>
      <c r="O51">
        <f t="shared" si="5"/>
        <v>2.402622731858914</v>
      </c>
      <c r="P51">
        <f t="shared" si="6"/>
        <v>1.5300964833568909</v>
      </c>
      <c r="Q51">
        <f t="shared" si="7"/>
        <v>7.4909588254620658</v>
      </c>
    </row>
    <row r="52" spans="1:17">
      <c r="A52" s="5">
        <v>21732</v>
      </c>
      <c r="B52" s="6">
        <v>3040.2350000000001</v>
      </c>
      <c r="C52" s="7">
        <v>1856.5</v>
      </c>
      <c r="D52" s="6">
        <v>350.21499999999997</v>
      </c>
      <c r="F52">
        <f t="shared" si="2"/>
        <v>-0.19241021950719972</v>
      </c>
      <c r="G52">
        <f t="shared" si="3"/>
        <v>1.0395123544138407</v>
      </c>
      <c r="H52">
        <f t="shared" si="4"/>
        <v>-6.4581697356261181</v>
      </c>
      <c r="O52">
        <f t="shared" si="5"/>
        <v>-0.19259556575829995</v>
      </c>
      <c r="P52">
        <f t="shared" si="6"/>
        <v>1.0341465779768648</v>
      </c>
      <c r="Q52">
        <f t="shared" si="7"/>
        <v>-6.6761467232493139</v>
      </c>
    </row>
    <row r="53" spans="1:17">
      <c r="A53" s="5">
        <v>21824</v>
      </c>
      <c r="B53" s="6">
        <v>3052.194</v>
      </c>
      <c r="C53" s="7">
        <v>1858.6</v>
      </c>
      <c r="D53" s="6">
        <v>361.61200000000002</v>
      </c>
      <c r="F53">
        <f t="shared" si="2"/>
        <v>0.3933577503054897</v>
      </c>
      <c r="G53">
        <f t="shared" si="3"/>
        <v>0.11311607864259443</v>
      </c>
      <c r="H53">
        <f t="shared" si="4"/>
        <v>3.2542866524849057</v>
      </c>
      <c r="O53">
        <f t="shared" si="5"/>
        <v>0.39258612155261741</v>
      </c>
      <c r="P53">
        <f t="shared" si="6"/>
        <v>0.11305215061040426</v>
      </c>
      <c r="Q53">
        <f t="shared" si="7"/>
        <v>3.2024562206585214</v>
      </c>
    </row>
    <row r="54" spans="1:17">
      <c r="A54" s="5">
        <v>21916</v>
      </c>
      <c r="B54" s="6">
        <v>3120.1950000000002</v>
      </c>
      <c r="C54" s="7">
        <v>1876.4</v>
      </c>
      <c r="D54" s="6">
        <v>397.964</v>
      </c>
      <c r="F54">
        <f t="shared" si="2"/>
        <v>2.2279383289528942</v>
      </c>
      <c r="G54">
        <f t="shared" si="3"/>
        <v>0.95771010437966098</v>
      </c>
      <c r="H54">
        <f t="shared" si="4"/>
        <v>10.052763735716731</v>
      </c>
      <c r="O54">
        <f t="shared" si="5"/>
        <v>2.203482359080656</v>
      </c>
      <c r="P54">
        <f t="shared" si="6"/>
        <v>0.95315313310642258</v>
      </c>
      <c r="Q54">
        <f t="shared" si="7"/>
        <v>9.5789735123987079</v>
      </c>
    </row>
    <row r="55" spans="1:17">
      <c r="A55" s="5">
        <v>22007</v>
      </c>
      <c r="B55" s="6">
        <v>3108.3609999999999</v>
      </c>
      <c r="C55" s="7">
        <v>1900.1</v>
      </c>
      <c r="D55" s="6">
        <v>360.87299999999999</v>
      </c>
      <c r="F55">
        <f t="shared" si="2"/>
        <v>-0.37927116734691735</v>
      </c>
      <c r="G55">
        <f t="shared" si="3"/>
        <v>1.2630569175015927</v>
      </c>
      <c r="H55">
        <f t="shared" si="4"/>
        <v>-9.32018976590847</v>
      </c>
      <c r="O55">
        <f t="shared" si="5"/>
        <v>-0.37999222419002437</v>
      </c>
      <c r="P55">
        <f t="shared" si="6"/>
        <v>1.2551468894183218</v>
      </c>
      <c r="Q55">
        <f t="shared" si="7"/>
        <v>-9.7835453049546448</v>
      </c>
    </row>
    <row r="56" spans="1:17">
      <c r="A56" s="5">
        <v>22098</v>
      </c>
      <c r="B56" s="6">
        <v>3116.1039999999998</v>
      </c>
      <c r="C56" s="7">
        <v>1892.5</v>
      </c>
      <c r="D56" s="6">
        <v>359.95499999999998</v>
      </c>
      <c r="F56">
        <f t="shared" si="2"/>
        <v>0.24910234042956336</v>
      </c>
      <c r="G56">
        <f t="shared" si="3"/>
        <v>-0.39997894847638715</v>
      </c>
      <c r="H56">
        <f t="shared" si="4"/>
        <v>-0.25438312093174487</v>
      </c>
      <c r="O56">
        <f t="shared" si="5"/>
        <v>0.24879259483191005</v>
      </c>
      <c r="P56">
        <f t="shared" si="6"/>
        <v>-0.40078100368823111</v>
      </c>
      <c r="Q56">
        <f t="shared" si="7"/>
        <v>-0.25470722455276551</v>
      </c>
    </row>
    <row r="57" spans="1:17">
      <c r="A57" s="5">
        <v>22190</v>
      </c>
      <c r="B57" s="6">
        <v>3078.384</v>
      </c>
      <c r="C57" s="7">
        <v>1895</v>
      </c>
      <c r="D57" s="6">
        <v>320.07900000000001</v>
      </c>
      <c r="F57">
        <f t="shared" si="2"/>
        <v>-1.2104859144624114</v>
      </c>
      <c r="G57">
        <f t="shared" si="3"/>
        <v>0.13210039630118242</v>
      </c>
      <c r="H57">
        <f t="shared" si="4"/>
        <v>-11.078051423094548</v>
      </c>
      <c r="O57">
        <f t="shared" si="5"/>
        <v>-1.2178719604220549</v>
      </c>
      <c r="P57">
        <f t="shared" si="6"/>
        <v>0.13201322049228162</v>
      </c>
      <c r="Q57">
        <f t="shared" si="7"/>
        <v>-11.741118331185058</v>
      </c>
    </row>
    <row r="58" spans="1:17">
      <c r="A58" s="5">
        <v>22282</v>
      </c>
      <c r="B58" s="6">
        <v>3099.3139999999999</v>
      </c>
      <c r="C58" s="7">
        <v>1894.4</v>
      </c>
      <c r="D58" s="6">
        <v>328.38600000000002</v>
      </c>
      <c r="F58">
        <f t="shared" si="2"/>
        <v>0.6799021824437812</v>
      </c>
      <c r="G58">
        <f t="shared" si="3"/>
        <v>-3.1662269129284493E-2</v>
      </c>
      <c r="H58">
        <f t="shared" si="4"/>
        <v>2.5952967861059273</v>
      </c>
      <c r="O58">
        <f t="shared" si="5"/>
        <v>0.67760127096580669</v>
      </c>
      <c r="P58">
        <f t="shared" si="6"/>
        <v>-3.1667282684014628E-2</v>
      </c>
      <c r="Q58">
        <f t="shared" si="7"/>
        <v>2.5621905406514296</v>
      </c>
    </row>
    <row r="59" spans="1:17">
      <c r="A59" s="5">
        <v>22372</v>
      </c>
      <c r="B59" s="6">
        <v>3156.922</v>
      </c>
      <c r="C59" s="7">
        <v>1922.7</v>
      </c>
      <c r="D59" s="6">
        <v>351.39499999999998</v>
      </c>
      <c r="F59">
        <f t="shared" si="2"/>
        <v>1.8587339004696002</v>
      </c>
      <c r="G59">
        <f t="shared" si="3"/>
        <v>1.4938766891891886</v>
      </c>
      <c r="H59">
        <f t="shared" si="4"/>
        <v>7.0066933425907196</v>
      </c>
      <c r="O59">
        <f t="shared" si="5"/>
        <v>1.8416705590111275</v>
      </c>
      <c r="P59">
        <f t="shared" si="6"/>
        <v>1.4828282488604299</v>
      </c>
      <c r="Q59">
        <f t="shared" si="7"/>
        <v>6.7721201121008772</v>
      </c>
    </row>
    <row r="60" spans="1:17">
      <c r="A60" s="5">
        <v>22463</v>
      </c>
      <c r="B60" s="6">
        <v>3209.5610000000001</v>
      </c>
      <c r="C60" s="7">
        <v>1932</v>
      </c>
      <c r="D60" s="6">
        <v>378.71300000000002</v>
      </c>
      <c r="F60">
        <f t="shared" si="2"/>
        <v>1.6674152861553049</v>
      </c>
      <c r="G60">
        <f t="shared" si="3"/>
        <v>0.48369480418162247</v>
      </c>
      <c r="H60">
        <f t="shared" si="4"/>
        <v>7.7741572873831544</v>
      </c>
      <c r="O60">
        <f t="shared" si="5"/>
        <v>1.6536665394480394</v>
      </c>
      <c r="P60">
        <f t="shared" si="6"/>
        <v>0.48252875941724838</v>
      </c>
      <c r="Q60">
        <f t="shared" si="7"/>
        <v>7.4867715429968689</v>
      </c>
    </row>
    <row r="61" spans="1:17">
      <c r="A61" s="5">
        <v>22555</v>
      </c>
      <c r="B61" s="6">
        <v>3274.61</v>
      </c>
      <c r="C61" s="7">
        <v>1970.8</v>
      </c>
      <c r="D61" s="6">
        <v>384.98</v>
      </c>
      <c r="F61">
        <f t="shared" si="2"/>
        <v>2.0267257734001731</v>
      </c>
      <c r="G61">
        <f t="shared" si="3"/>
        <v>2.0082815734989712</v>
      </c>
      <c r="H61">
        <f t="shared" si="4"/>
        <v>1.6548151238536812</v>
      </c>
      <c r="O61">
        <f t="shared" si="5"/>
        <v>2.006461036189549</v>
      </c>
      <c r="P61">
        <f t="shared" si="6"/>
        <v>1.9883815897344774</v>
      </c>
      <c r="Q61">
        <f t="shared" si="7"/>
        <v>1.6412722603843632</v>
      </c>
    </row>
    <row r="62" spans="1:17">
      <c r="A62" s="5">
        <v>22647</v>
      </c>
      <c r="B62" s="6">
        <v>3333.5909999999999</v>
      </c>
      <c r="C62" s="7">
        <v>1991.7</v>
      </c>
      <c r="D62" s="6">
        <v>405.73700000000002</v>
      </c>
      <c r="F62">
        <f t="shared" si="2"/>
        <v>1.8011610542934875</v>
      </c>
      <c r="G62">
        <f t="shared" si="3"/>
        <v>1.0604830525674958</v>
      </c>
      <c r="H62">
        <f t="shared" si="4"/>
        <v>5.3917086601901421</v>
      </c>
      <c r="O62">
        <f t="shared" si="5"/>
        <v>1.7851323311754197</v>
      </c>
      <c r="P62">
        <f t="shared" si="6"/>
        <v>1.0548993723415441</v>
      </c>
      <c r="Q62">
        <f t="shared" si="7"/>
        <v>5.2513781561789132</v>
      </c>
    </row>
    <row r="63" spans="1:17">
      <c r="A63" s="5">
        <v>22737</v>
      </c>
      <c r="B63" s="6">
        <v>3369.51</v>
      </c>
      <c r="C63" s="7">
        <v>2016.2</v>
      </c>
      <c r="D63" s="6">
        <v>402.536</v>
      </c>
      <c r="F63">
        <f t="shared" si="2"/>
        <v>1.0774867102772978</v>
      </c>
      <c r="G63">
        <f t="shared" si="3"/>
        <v>1.2301049354822569</v>
      </c>
      <c r="H63">
        <f t="shared" si="4"/>
        <v>-0.78893470400777099</v>
      </c>
      <c r="O63">
        <f t="shared" si="5"/>
        <v>1.0717231860662564</v>
      </c>
      <c r="P63">
        <f t="shared" si="6"/>
        <v>1.2226006226617856</v>
      </c>
      <c r="Q63">
        <f t="shared" si="7"/>
        <v>-0.7920632595478847</v>
      </c>
    </row>
    <row r="64" spans="1:17">
      <c r="A64" s="5">
        <v>22828</v>
      </c>
      <c r="B64" s="6">
        <v>3401.6089999999999</v>
      </c>
      <c r="C64" s="7">
        <v>2032.5</v>
      </c>
      <c r="D64" s="6">
        <v>409.37599999999998</v>
      </c>
      <c r="F64">
        <f t="shared" si="2"/>
        <v>0.95263109472889518</v>
      </c>
      <c r="G64">
        <f t="shared" si="3"/>
        <v>0.80845154250570594</v>
      </c>
      <c r="H64">
        <f t="shared" si="4"/>
        <v>1.6992269014448391</v>
      </c>
      <c r="O64">
        <f t="shared" si="5"/>
        <v>0.94812217766186857</v>
      </c>
      <c r="P64">
        <f t="shared" si="6"/>
        <v>0.80520108021245196</v>
      </c>
      <c r="Q64">
        <f t="shared" si="7"/>
        <v>1.6849515281824778</v>
      </c>
    </row>
    <row r="65" spans="1:17">
      <c r="A65" s="5">
        <v>22920</v>
      </c>
      <c r="B65" s="6">
        <v>3414.8020000000001</v>
      </c>
      <c r="C65" s="7">
        <v>2061.3000000000002</v>
      </c>
      <c r="D65" s="6">
        <v>397.4</v>
      </c>
      <c r="F65">
        <f t="shared" si="2"/>
        <v>0.38784586941063015</v>
      </c>
      <c r="G65">
        <f t="shared" si="3"/>
        <v>1.4169741697417138</v>
      </c>
      <c r="H65">
        <f t="shared" si="4"/>
        <v>-2.9254279684202245</v>
      </c>
      <c r="O65">
        <f t="shared" si="5"/>
        <v>0.38709568639546615</v>
      </c>
      <c r="P65">
        <f t="shared" si="6"/>
        <v>1.4070289283174475</v>
      </c>
      <c r="Q65">
        <f t="shared" si="7"/>
        <v>-2.9690719016907936</v>
      </c>
    </row>
    <row r="66" spans="1:17">
      <c r="A66" s="5">
        <v>23012</v>
      </c>
      <c r="B66" s="6">
        <v>3452.806</v>
      </c>
      <c r="C66" s="7">
        <v>2075.3000000000002</v>
      </c>
      <c r="D66" s="6">
        <v>418.30700000000002</v>
      </c>
      <c r="F66">
        <f t="shared" si="2"/>
        <v>1.1129195777676015</v>
      </c>
      <c r="G66">
        <f t="shared" si="3"/>
        <v>0.67918303982923423</v>
      </c>
      <c r="H66">
        <f t="shared" si="4"/>
        <v>5.2609461499748544</v>
      </c>
      <c r="O66">
        <f t="shared" si="5"/>
        <v>1.1067721960598855</v>
      </c>
      <c r="P66">
        <f t="shared" si="6"/>
        <v>0.67688698224746435</v>
      </c>
      <c r="Q66">
        <f t="shared" si="7"/>
        <v>5.1272282591565412</v>
      </c>
    </row>
    <row r="67" spans="1:17">
      <c r="A67" s="5">
        <v>23102</v>
      </c>
      <c r="B67" s="6">
        <v>3497.8180000000002</v>
      </c>
      <c r="C67" s="7">
        <v>2095.1</v>
      </c>
      <c r="D67" s="6">
        <v>424.96199999999999</v>
      </c>
      <c r="F67">
        <f t="shared" si="2"/>
        <v>1.303635362079425</v>
      </c>
      <c r="G67">
        <f t="shared" si="3"/>
        <v>0.95407892834769026</v>
      </c>
      <c r="H67">
        <f t="shared" si="4"/>
        <v>1.5909368000057267</v>
      </c>
      <c r="O67">
        <f t="shared" si="5"/>
        <v>1.2952111711262073</v>
      </c>
      <c r="P67">
        <f t="shared" si="6"/>
        <v>0.94955633863517586</v>
      </c>
      <c r="Q67">
        <f t="shared" si="7"/>
        <v>1.5784140452959012</v>
      </c>
    </row>
    <row r="68" spans="1:17">
      <c r="A68" s="5">
        <v>23193</v>
      </c>
      <c r="B68" s="6">
        <v>3566.096</v>
      </c>
      <c r="C68" s="7">
        <v>2123.6999999999998</v>
      </c>
      <c r="D68" s="6">
        <v>438.04700000000003</v>
      </c>
      <c r="F68">
        <f t="shared" si="2"/>
        <v>1.9520169431342493</v>
      </c>
      <c r="G68">
        <f t="shared" si="3"/>
        <v>1.3650899718390397</v>
      </c>
      <c r="H68">
        <f t="shared" si="4"/>
        <v>3.0790988370724914</v>
      </c>
      <c r="O68">
        <f t="shared" si="5"/>
        <v>1.9332094486843279</v>
      </c>
      <c r="P68">
        <f t="shared" si="6"/>
        <v>1.3558565534286569</v>
      </c>
      <c r="Q68">
        <f t="shared" si="7"/>
        <v>3.0326457393408233</v>
      </c>
    </row>
    <row r="69" spans="1:17">
      <c r="A69" s="5">
        <v>23285</v>
      </c>
      <c r="B69" s="6">
        <v>3591.5459999999998</v>
      </c>
      <c r="C69" s="7">
        <v>2141.4</v>
      </c>
      <c r="D69" s="6">
        <v>443.36599999999999</v>
      </c>
      <c r="F69">
        <f t="shared" si="2"/>
        <v>0.71366558836329919</v>
      </c>
      <c r="G69">
        <f t="shared" si="3"/>
        <v>0.83345105240855144</v>
      </c>
      <c r="H69">
        <f t="shared" si="4"/>
        <v>1.2142532650605942</v>
      </c>
      <c r="O69">
        <f t="shared" si="5"/>
        <v>0.71113104712455844</v>
      </c>
      <c r="P69">
        <f t="shared" si="6"/>
        <v>0.82999702759166005</v>
      </c>
      <c r="Q69">
        <f t="shared" si="7"/>
        <v>1.2069403488018877</v>
      </c>
    </row>
    <row r="70" spans="1:17">
      <c r="A70" s="5">
        <v>23377</v>
      </c>
      <c r="B70" s="6">
        <v>3669.2260000000001</v>
      </c>
      <c r="C70" s="7">
        <v>2183.6</v>
      </c>
      <c r="D70" s="6">
        <v>459.95800000000003</v>
      </c>
      <c r="F70">
        <f t="shared" si="2"/>
        <v>2.1628568867000597</v>
      </c>
      <c r="G70">
        <f t="shared" si="3"/>
        <v>1.9706733912393748</v>
      </c>
      <c r="H70">
        <f t="shared" si="4"/>
        <v>3.7422806439826317</v>
      </c>
      <c r="O70">
        <f t="shared" si="5"/>
        <v>2.1397990171926953</v>
      </c>
      <c r="P70">
        <f t="shared" si="6"/>
        <v>1.9515070183432861</v>
      </c>
      <c r="Q70">
        <f t="shared" si="7"/>
        <v>3.6739566923150995</v>
      </c>
    </row>
    <row r="71" spans="1:17">
      <c r="A71" s="5">
        <v>23468</v>
      </c>
      <c r="B71" s="6">
        <v>3712.8560000000002</v>
      </c>
      <c r="C71" s="7">
        <v>2222</v>
      </c>
      <c r="D71" s="6">
        <v>458.30099999999999</v>
      </c>
      <c r="F71">
        <f t="shared" si="2"/>
        <v>1.1890791136877299</v>
      </c>
      <c r="G71">
        <f t="shared" si="3"/>
        <v>1.7585638395310577</v>
      </c>
      <c r="H71">
        <f t="shared" si="4"/>
        <v>-0.36025028372156376</v>
      </c>
      <c r="O71">
        <f t="shared" si="5"/>
        <v>1.1820651145784047</v>
      </c>
      <c r="P71">
        <f t="shared" si="6"/>
        <v>1.7432800291972843</v>
      </c>
      <c r="Q71">
        <f t="shared" si="7"/>
        <v>-0.36090074772500508</v>
      </c>
    </row>
    <row r="72" spans="1:17">
      <c r="A72" s="5">
        <v>23559</v>
      </c>
      <c r="B72" s="6">
        <v>3763.277</v>
      </c>
      <c r="C72" s="7">
        <v>2262.9</v>
      </c>
      <c r="D72" s="6">
        <v>468.99700000000001</v>
      </c>
      <c r="F72">
        <f t="shared" si="2"/>
        <v>1.3580111913847448</v>
      </c>
      <c r="G72">
        <f t="shared" si="3"/>
        <v>1.8406840684068504</v>
      </c>
      <c r="H72">
        <f t="shared" si="4"/>
        <v>2.3338373688907676</v>
      </c>
      <c r="O72">
        <f t="shared" si="5"/>
        <v>1.3488728594968316</v>
      </c>
      <c r="P72">
        <f t="shared" si="6"/>
        <v>1.8239485328119671</v>
      </c>
      <c r="Q72">
        <f t="shared" si="7"/>
        <v>2.307019834776622</v>
      </c>
    </row>
    <row r="73" spans="1:17">
      <c r="A73" s="5">
        <v>23651</v>
      </c>
      <c r="B73" s="6">
        <v>3776.627</v>
      </c>
      <c r="C73" s="7">
        <v>2269.1999999999998</v>
      </c>
      <c r="D73" s="6">
        <v>473.452</v>
      </c>
      <c r="F73">
        <f t="shared" si="2"/>
        <v>0.35474401698307734</v>
      </c>
      <c r="G73">
        <f t="shared" si="3"/>
        <v>0.278403818109485</v>
      </c>
      <c r="H73">
        <f t="shared" si="4"/>
        <v>0.94989946630787969</v>
      </c>
      <c r="O73">
        <f t="shared" si="5"/>
        <v>0.35411628451935151</v>
      </c>
      <c r="P73">
        <f t="shared" si="6"/>
        <v>0.27801699247170358</v>
      </c>
      <c r="Q73">
        <f t="shared" si="7"/>
        <v>0.94541628941609801</v>
      </c>
    </row>
    <row r="74" spans="1:17">
      <c r="A74" s="5">
        <v>23743</v>
      </c>
      <c r="B74" s="6">
        <v>3869.7820000000002</v>
      </c>
      <c r="C74" s="7">
        <v>2319.8000000000002</v>
      </c>
      <c r="D74" s="6">
        <v>518.59299999999996</v>
      </c>
      <c r="F74">
        <f t="shared" si="2"/>
        <v>2.4666190227417228</v>
      </c>
      <c r="G74">
        <f t="shared" si="3"/>
        <v>2.2298607438745011</v>
      </c>
      <c r="H74">
        <f t="shared" si="4"/>
        <v>9.5344406613553154</v>
      </c>
      <c r="O74">
        <f t="shared" si="5"/>
        <v>2.4366891478196635</v>
      </c>
      <c r="P74">
        <f t="shared" si="6"/>
        <v>2.2053628595363799</v>
      </c>
      <c r="Q74">
        <f t="shared" si="7"/>
        <v>9.1068840403065998</v>
      </c>
    </row>
    <row r="75" spans="1:17">
      <c r="A75" s="5">
        <v>23833</v>
      </c>
      <c r="B75" s="6">
        <v>3922.6889999999999</v>
      </c>
      <c r="C75" s="7">
        <v>2345.5</v>
      </c>
      <c r="D75" s="6">
        <v>519.95500000000004</v>
      </c>
      <c r="F75">
        <f t="shared" si="2"/>
        <v>1.3671829575929495</v>
      </c>
      <c r="G75">
        <f t="shared" si="3"/>
        <v>1.107854125355634</v>
      </c>
      <c r="H75">
        <f t="shared" si="4"/>
        <v>0.26263370311594425</v>
      </c>
      <c r="O75">
        <f t="shared" si="5"/>
        <v>1.3579213314965402</v>
      </c>
      <c r="P75">
        <f t="shared" si="6"/>
        <v>1.1017623720736875</v>
      </c>
      <c r="Q75">
        <f t="shared" si="7"/>
        <v>0.26228942347039269</v>
      </c>
    </row>
    <row r="76" spans="1:17">
      <c r="A76" s="5">
        <v>23924</v>
      </c>
      <c r="B76" s="6">
        <v>4002.3580000000002</v>
      </c>
      <c r="C76" s="7">
        <v>2385.9</v>
      </c>
      <c r="D76" s="6">
        <v>538.05899999999997</v>
      </c>
      <c r="F76">
        <f t="shared" si="2"/>
        <v>2.0309792593804943</v>
      </c>
      <c r="G76">
        <f t="shared" si="3"/>
        <v>1.7224472393945867</v>
      </c>
      <c r="H76">
        <f t="shared" si="4"/>
        <v>3.4818397745958629</v>
      </c>
      <c r="O76">
        <f t="shared" si="5"/>
        <v>2.0106299412355542</v>
      </c>
      <c r="P76">
        <f t="shared" si="6"/>
        <v>1.707781286268653</v>
      </c>
      <c r="Q76">
        <f t="shared" si="7"/>
        <v>3.4225950207214284</v>
      </c>
    </row>
    <row r="77" spans="1:17">
      <c r="A77" s="5">
        <v>24016</v>
      </c>
      <c r="B77" s="6">
        <v>4096.741</v>
      </c>
      <c r="C77" s="7">
        <v>2453</v>
      </c>
      <c r="D77" s="6">
        <v>541.62199999999996</v>
      </c>
      <c r="F77">
        <f t="shared" si="2"/>
        <v>2.3581848500308977</v>
      </c>
      <c r="G77">
        <f t="shared" si="3"/>
        <v>2.8123559243891094</v>
      </c>
      <c r="H77">
        <f t="shared" si="4"/>
        <v>0.6621950380906183</v>
      </c>
      <c r="O77">
        <f t="shared" si="5"/>
        <v>2.3308092145394697</v>
      </c>
      <c r="P77">
        <f t="shared" si="6"/>
        <v>2.7735353627289969</v>
      </c>
      <c r="Q77">
        <f t="shared" si="7"/>
        <v>0.66001215806467373</v>
      </c>
    </row>
    <row r="78" spans="1:17">
      <c r="A78" s="5">
        <v>24108</v>
      </c>
      <c r="B78" s="6">
        <v>4197.9210000000003</v>
      </c>
      <c r="C78" s="7">
        <v>2489.1</v>
      </c>
      <c r="D78" s="6">
        <v>584.89499999999998</v>
      </c>
      <c r="F78">
        <f t="shared" si="2"/>
        <v>2.4697680424513146</v>
      </c>
      <c r="G78">
        <f t="shared" si="3"/>
        <v>1.4716673461067975</v>
      </c>
      <c r="H78">
        <f t="shared" si="4"/>
        <v>7.9895203666025427</v>
      </c>
      <c r="O78">
        <f t="shared" si="5"/>
        <v>2.4397623157962589</v>
      </c>
      <c r="P78">
        <f t="shared" si="6"/>
        <v>1.4609434079859895</v>
      </c>
      <c r="Q78">
        <f t="shared" si="7"/>
        <v>7.6864002785490815</v>
      </c>
    </row>
    <row r="79" spans="1:17">
      <c r="A79" s="5">
        <v>24198</v>
      </c>
      <c r="B79" s="6">
        <v>4215.116</v>
      </c>
      <c r="C79" s="7">
        <v>2495.4</v>
      </c>
      <c r="D79" s="6">
        <v>576.23699999999997</v>
      </c>
      <c r="F79">
        <f t="shared" ref="F79:F142" si="8">100*((B79/B78)-1)</f>
        <v>0.40960751762597614</v>
      </c>
      <c r="G79">
        <f t="shared" ref="G79:G142" si="9">100*((C79/C78)-1)</f>
        <v>0.25310353139689212</v>
      </c>
      <c r="H79">
        <f t="shared" ref="H79:H142" si="10">100*((D79/D78)-1)</f>
        <v>-1.4802656887133669</v>
      </c>
      <c r="O79">
        <f t="shared" ref="O79:O142" si="11">100*LN(B79/B78)</f>
        <v>0.40877090979444025</v>
      </c>
      <c r="P79">
        <f t="shared" ref="P79:P142" si="12">100*LN(C79/C78)</f>
        <v>0.25278376385717027</v>
      </c>
      <c r="Q79">
        <f t="shared" ref="Q79:Q142" si="13">100*LN(D79/D78)</f>
        <v>-1.4913309539160844</v>
      </c>
    </row>
    <row r="80" spans="1:17">
      <c r="A80" s="5">
        <v>24289</v>
      </c>
      <c r="B80" s="6">
        <v>4245.17</v>
      </c>
      <c r="C80" s="7">
        <v>2523.8000000000002</v>
      </c>
      <c r="D80" s="6">
        <v>571.98500000000001</v>
      </c>
      <c r="F80">
        <f t="shared" si="8"/>
        <v>0.71300528858517787</v>
      </c>
      <c r="G80">
        <f t="shared" si="9"/>
        <v>1.1380940931313699</v>
      </c>
      <c r="H80">
        <f t="shared" si="10"/>
        <v>-0.73789083311206483</v>
      </c>
      <c r="O80">
        <f t="shared" si="11"/>
        <v>0.71047542413754383</v>
      </c>
      <c r="P80">
        <f t="shared" si="12"/>
        <v>1.1316665241889334</v>
      </c>
      <c r="Q80">
        <f t="shared" si="13"/>
        <v>-0.74062671437321137</v>
      </c>
    </row>
    <row r="81" spans="1:17">
      <c r="A81" s="5">
        <v>24381</v>
      </c>
      <c r="B81" s="6">
        <v>4281.5829999999996</v>
      </c>
      <c r="C81" s="7">
        <v>2534.1999999999998</v>
      </c>
      <c r="D81" s="6">
        <v>575.33799999999997</v>
      </c>
      <c r="F81">
        <f t="shared" si="8"/>
        <v>0.8577512796896114</v>
      </c>
      <c r="G81">
        <f t="shared" si="9"/>
        <v>0.4120770267057372</v>
      </c>
      <c r="H81">
        <f t="shared" si="10"/>
        <v>0.58620418367614224</v>
      </c>
      <c r="O81">
        <f t="shared" si="11"/>
        <v>0.85409349498107912</v>
      </c>
      <c r="P81">
        <f t="shared" si="12"/>
        <v>0.41123031459974202</v>
      </c>
      <c r="Q81">
        <f t="shared" si="13"/>
        <v>0.58449269225036626</v>
      </c>
    </row>
    <row r="82" spans="1:17">
      <c r="A82" s="5">
        <v>24473</v>
      </c>
      <c r="B82" s="6">
        <v>4320.9470000000001</v>
      </c>
      <c r="C82" s="7">
        <v>2549</v>
      </c>
      <c r="D82" s="6">
        <v>561.21799999999996</v>
      </c>
      <c r="F82">
        <f t="shared" si="8"/>
        <v>0.91937958460692748</v>
      </c>
      <c r="G82">
        <f t="shared" si="9"/>
        <v>0.58401073317024821</v>
      </c>
      <c r="H82">
        <f t="shared" si="10"/>
        <v>-2.4542095255310814</v>
      </c>
      <c r="O82">
        <f t="shared" si="11"/>
        <v>0.91517901698219895</v>
      </c>
      <c r="P82">
        <f t="shared" si="12"/>
        <v>0.58231200113077131</v>
      </c>
      <c r="Q82">
        <f t="shared" si="13"/>
        <v>-2.4848272341415552</v>
      </c>
    </row>
    <row r="83" spans="1:17">
      <c r="A83" s="5">
        <v>24563</v>
      </c>
      <c r="B83" s="6">
        <v>4324.6959999999999</v>
      </c>
      <c r="C83" s="7">
        <v>2583.8000000000002</v>
      </c>
      <c r="D83" s="6">
        <v>540.91399999999999</v>
      </c>
      <c r="F83">
        <f t="shared" si="8"/>
        <v>8.6763387748090004E-2</v>
      </c>
      <c r="G83">
        <f t="shared" si="9"/>
        <v>1.3652412710867035</v>
      </c>
      <c r="H83">
        <f t="shared" si="10"/>
        <v>-3.6178454718130859</v>
      </c>
      <c r="O83">
        <f t="shared" si="11"/>
        <v>8.672577007815975E-2</v>
      </c>
      <c r="P83">
        <f t="shared" si="12"/>
        <v>1.3560058150085459</v>
      </c>
      <c r="Q83">
        <f t="shared" si="13"/>
        <v>-3.6849120510439275</v>
      </c>
    </row>
    <row r="84" spans="1:17">
      <c r="A84" s="5">
        <v>24654</v>
      </c>
      <c r="B84" s="6">
        <v>4362.0010000000002</v>
      </c>
      <c r="C84" s="7">
        <v>2596.9</v>
      </c>
      <c r="D84" s="6">
        <v>556.77499999999998</v>
      </c>
      <c r="F84">
        <f t="shared" si="8"/>
        <v>0.8626039841875599</v>
      </c>
      <c r="G84">
        <f t="shared" si="9"/>
        <v>0.50700518615991452</v>
      </c>
      <c r="H84">
        <f t="shared" si="10"/>
        <v>2.9322591021863076</v>
      </c>
      <c r="O84">
        <f t="shared" si="11"/>
        <v>0.85890481359345872</v>
      </c>
      <c r="P84">
        <f t="shared" si="12"/>
        <v>0.50572424267485816</v>
      </c>
      <c r="Q84">
        <f t="shared" si="13"/>
        <v>2.8900907256539528</v>
      </c>
    </row>
    <row r="85" spans="1:17">
      <c r="A85" s="5">
        <v>24746</v>
      </c>
      <c r="B85" s="6">
        <v>4397.1080000000002</v>
      </c>
      <c r="C85" s="7">
        <v>2612.6999999999998</v>
      </c>
      <c r="D85" s="6">
        <v>568.78499999999997</v>
      </c>
      <c r="F85">
        <f t="shared" si="8"/>
        <v>0.80483704611713502</v>
      </c>
      <c r="G85">
        <f t="shared" si="9"/>
        <v>0.60841772883051259</v>
      </c>
      <c r="H85">
        <f t="shared" si="10"/>
        <v>2.1570652417942648</v>
      </c>
      <c r="O85">
        <f t="shared" si="11"/>
        <v>0.80161550664806924</v>
      </c>
      <c r="P85">
        <f t="shared" si="12"/>
        <v>0.60657434138539257</v>
      </c>
      <c r="Q85">
        <f t="shared" si="13"/>
        <v>2.1341298246372054</v>
      </c>
    </row>
    <row r="86" spans="1:17">
      <c r="A86" s="5">
        <v>24838</v>
      </c>
      <c r="B86" s="6">
        <v>4486.3819999999996</v>
      </c>
      <c r="C86" s="7">
        <v>2674.8</v>
      </c>
      <c r="D86" s="6">
        <v>580.18899999999996</v>
      </c>
      <c r="F86">
        <f t="shared" si="8"/>
        <v>2.0302889990420736</v>
      </c>
      <c r="G86">
        <f t="shared" si="9"/>
        <v>2.3768515328970174</v>
      </c>
      <c r="H86">
        <f t="shared" si="10"/>
        <v>2.0049755179901041</v>
      </c>
      <c r="O86">
        <f t="shared" si="11"/>
        <v>2.0099534185967269</v>
      </c>
      <c r="P86">
        <f t="shared" si="12"/>
        <v>2.3490441813020029</v>
      </c>
      <c r="Q86">
        <f t="shared" si="13"/>
        <v>1.9851405694632567</v>
      </c>
    </row>
    <row r="87" spans="1:17">
      <c r="A87" s="5">
        <v>24929</v>
      </c>
      <c r="B87" s="6">
        <v>4562.1570000000002</v>
      </c>
      <c r="C87" s="7">
        <v>2715.7</v>
      </c>
      <c r="D87" s="6">
        <v>602.38099999999997</v>
      </c>
      <c r="F87">
        <f t="shared" si="8"/>
        <v>1.6890001787632114</v>
      </c>
      <c r="G87">
        <f t="shared" si="9"/>
        <v>1.5290862868251764</v>
      </c>
      <c r="H87">
        <f t="shared" si="10"/>
        <v>3.8249604870137066</v>
      </c>
      <c r="O87">
        <f t="shared" si="11"/>
        <v>1.6748951715908906</v>
      </c>
      <c r="P87">
        <f t="shared" si="12"/>
        <v>1.517513584423329</v>
      </c>
      <c r="Q87">
        <f t="shared" si="13"/>
        <v>3.7536222955705765</v>
      </c>
    </row>
    <row r="88" spans="1:17">
      <c r="A88" s="5">
        <v>25020</v>
      </c>
      <c r="B88" s="6">
        <v>4594.9679999999998</v>
      </c>
      <c r="C88" s="7">
        <v>2766.6</v>
      </c>
      <c r="D88" s="6">
        <v>585.95299999999997</v>
      </c>
      <c r="F88">
        <f t="shared" si="8"/>
        <v>0.71919927350154733</v>
      </c>
      <c r="G88">
        <f t="shared" si="9"/>
        <v>1.8742865559524313</v>
      </c>
      <c r="H88">
        <f t="shared" si="10"/>
        <v>-2.7271776500254807</v>
      </c>
      <c r="O88">
        <f t="shared" si="11"/>
        <v>0.71662536915928199</v>
      </c>
      <c r="P88">
        <f t="shared" si="12"/>
        <v>1.8569382416658096</v>
      </c>
      <c r="Q88">
        <f t="shared" si="13"/>
        <v>-2.7650553901343149</v>
      </c>
    </row>
    <row r="89" spans="1:17">
      <c r="A89" s="5">
        <v>25112</v>
      </c>
      <c r="B89" s="6">
        <v>4615.3879999999999</v>
      </c>
      <c r="C89" s="7">
        <v>2779.2</v>
      </c>
      <c r="D89" s="6">
        <v>592.327</v>
      </c>
      <c r="F89">
        <f t="shared" si="8"/>
        <v>0.44439917753507086</v>
      </c>
      <c r="G89">
        <f t="shared" si="9"/>
        <v>0.45543266102796576</v>
      </c>
      <c r="H89">
        <f t="shared" si="10"/>
        <v>1.0878005573826011</v>
      </c>
      <c r="O89">
        <f t="shared" si="11"/>
        <v>0.44341464016310522</v>
      </c>
      <c r="P89">
        <f t="shared" si="12"/>
        <v>0.45439870461255105</v>
      </c>
      <c r="Q89">
        <f t="shared" si="13"/>
        <v>1.0819265669271816</v>
      </c>
    </row>
    <row r="90" spans="1:17">
      <c r="A90" s="5">
        <v>25204</v>
      </c>
      <c r="B90" s="6">
        <v>4687.098</v>
      </c>
      <c r="C90" s="7">
        <v>2810.3</v>
      </c>
      <c r="D90" s="6">
        <v>627.20699999999999</v>
      </c>
      <c r="F90">
        <f t="shared" si="8"/>
        <v>1.553715527275279</v>
      </c>
      <c r="G90">
        <f t="shared" si="9"/>
        <v>1.119027058146238</v>
      </c>
      <c r="H90">
        <f t="shared" si="10"/>
        <v>5.8886392144879451</v>
      </c>
      <c r="O90">
        <f t="shared" si="11"/>
        <v>1.5417689525301739</v>
      </c>
      <c r="P90">
        <f t="shared" si="12"/>
        <v>1.1128122708176968</v>
      </c>
      <c r="Q90">
        <f t="shared" si="13"/>
        <v>5.721778243665141</v>
      </c>
    </row>
    <row r="91" spans="1:17">
      <c r="A91" s="5">
        <v>25294</v>
      </c>
      <c r="B91" s="6">
        <v>4702.1239999999998</v>
      </c>
      <c r="C91" s="7">
        <v>2828.2</v>
      </c>
      <c r="D91" s="6">
        <v>623.51099999999997</v>
      </c>
      <c r="F91">
        <f t="shared" si="8"/>
        <v>0.32058215979269278</v>
      </c>
      <c r="G91">
        <f t="shared" si="9"/>
        <v>0.63694267515921332</v>
      </c>
      <c r="H91">
        <f t="shared" si="10"/>
        <v>-0.58927913750963512</v>
      </c>
      <c r="O91">
        <f t="shared" si="11"/>
        <v>0.32006939079182645</v>
      </c>
      <c r="P91">
        <f t="shared" si="12"/>
        <v>0.63492276786585244</v>
      </c>
      <c r="Q91">
        <f t="shared" si="13"/>
        <v>-0.59102223821168398</v>
      </c>
    </row>
    <row r="92" spans="1:17">
      <c r="A92" s="5">
        <v>25385</v>
      </c>
      <c r="B92" s="6">
        <v>4731.549</v>
      </c>
      <c r="C92" s="7">
        <v>2842</v>
      </c>
      <c r="D92" s="6">
        <v>636.16999999999996</v>
      </c>
      <c r="F92">
        <f t="shared" si="8"/>
        <v>0.62578103001962315</v>
      </c>
      <c r="G92">
        <f t="shared" si="9"/>
        <v>0.48794286118378771</v>
      </c>
      <c r="H92">
        <f t="shared" si="10"/>
        <v>2.0302769317622316</v>
      </c>
      <c r="O92">
        <f t="shared" si="11"/>
        <v>0.62383115095284336</v>
      </c>
      <c r="P92">
        <f t="shared" si="12"/>
        <v>0.48675627833697904</v>
      </c>
      <c r="Q92">
        <f t="shared" si="13"/>
        <v>2.0099415914416006</v>
      </c>
    </row>
    <row r="93" spans="1:17">
      <c r="A93" s="5">
        <v>25477</v>
      </c>
      <c r="B93" s="6">
        <v>4710.9539999999997</v>
      </c>
      <c r="C93" s="7">
        <v>2864.7</v>
      </c>
      <c r="D93" s="6">
        <v>605.45299999999997</v>
      </c>
      <c r="F93">
        <f t="shared" si="8"/>
        <v>-0.43526971822547278</v>
      </c>
      <c r="G93">
        <f t="shared" si="9"/>
        <v>0.79873328641801855</v>
      </c>
      <c r="H93">
        <f t="shared" si="10"/>
        <v>-4.8284263640221976</v>
      </c>
      <c r="O93">
        <f t="shared" si="11"/>
        <v>-0.43621977473801038</v>
      </c>
      <c r="P93">
        <f t="shared" si="12"/>
        <v>0.79556029672206086</v>
      </c>
      <c r="Q93">
        <f t="shared" si="13"/>
        <v>-4.9488885040248816</v>
      </c>
    </row>
    <row r="94" spans="1:17">
      <c r="A94" s="5">
        <v>25569</v>
      </c>
      <c r="B94" s="6">
        <v>4702.8090000000002</v>
      </c>
      <c r="C94" s="7">
        <v>2882.4</v>
      </c>
      <c r="D94" s="6">
        <v>587.39499999999998</v>
      </c>
      <c r="F94">
        <f t="shared" si="8"/>
        <v>-0.17289491682574987</v>
      </c>
      <c r="G94">
        <f t="shared" si="9"/>
        <v>0.61786574510420689</v>
      </c>
      <c r="H94">
        <f t="shared" si="10"/>
        <v>-2.9825601656941148</v>
      </c>
      <c r="O94">
        <f t="shared" si="11"/>
        <v>-0.17304455258702711</v>
      </c>
      <c r="P94">
        <f t="shared" si="12"/>
        <v>0.6159647809617026</v>
      </c>
      <c r="Q94">
        <f t="shared" si="13"/>
        <v>-3.0279431539126032</v>
      </c>
    </row>
    <row r="95" spans="1:17">
      <c r="A95" s="5">
        <v>25659</v>
      </c>
      <c r="B95" s="6">
        <v>4711.143</v>
      </c>
      <c r="C95" s="7">
        <v>2895.7</v>
      </c>
      <c r="D95" s="6">
        <v>588.67100000000005</v>
      </c>
      <c r="F95">
        <f t="shared" si="8"/>
        <v>0.17721323574910741</v>
      </c>
      <c r="G95">
        <f t="shared" si="9"/>
        <v>0.46142103802386814</v>
      </c>
      <c r="H95">
        <f t="shared" si="10"/>
        <v>0.21723031350284749</v>
      </c>
      <c r="O95">
        <f t="shared" si="11"/>
        <v>0.17705639835822337</v>
      </c>
      <c r="P95">
        <f t="shared" si="12"/>
        <v>0.46035975455676881</v>
      </c>
      <c r="Q95">
        <f t="shared" si="13"/>
        <v>0.21699470959769787</v>
      </c>
    </row>
    <row r="96" spans="1:17">
      <c r="A96" s="5">
        <v>25750</v>
      </c>
      <c r="B96" s="6">
        <v>4752.8050000000003</v>
      </c>
      <c r="C96" s="7">
        <v>2921.1</v>
      </c>
      <c r="D96" s="6">
        <v>598.25199999999995</v>
      </c>
      <c r="F96">
        <f t="shared" si="8"/>
        <v>0.88432891975471772</v>
      </c>
      <c r="G96">
        <f t="shared" si="9"/>
        <v>0.87716268950512877</v>
      </c>
      <c r="H96">
        <f t="shared" si="10"/>
        <v>1.627564463002229</v>
      </c>
      <c r="O96">
        <f t="shared" si="11"/>
        <v>0.88044163235786077</v>
      </c>
      <c r="P96">
        <f t="shared" si="12"/>
        <v>0.87333796733690527</v>
      </c>
      <c r="Q96">
        <f t="shared" si="13"/>
        <v>1.6144616129784548</v>
      </c>
    </row>
    <row r="97" spans="1:17">
      <c r="A97" s="5">
        <v>25842</v>
      </c>
      <c r="B97" s="6">
        <v>4703.9120000000003</v>
      </c>
      <c r="C97" s="7">
        <v>2913.2</v>
      </c>
      <c r="D97" s="6">
        <v>566.48900000000003</v>
      </c>
      <c r="F97">
        <f t="shared" si="8"/>
        <v>-1.028718830248665</v>
      </c>
      <c r="G97">
        <f t="shared" si="9"/>
        <v>-0.27044606483859202</v>
      </c>
      <c r="H97">
        <f t="shared" si="10"/>
        <v>-5.3093010971964834</v>
      </c>
      <c r="O97">
        <f t="shared" si="11"/>
        <v>-1.0340467131941704</v>
      </c>
      <c r="P97">
        <f t="shared" si="12"/>
        <v>-0.27081243090601759</v>
      </c>
      <c r="Q97">
        <f t="shared" si="13"/>
        <v>-5.4554407063078205</v>
      </c>
    </row>
    <row r="98" spans="1:17">
      <c r="A98" s="5">
        <v>25934</v>
      </c>
      <c r="B98" s="6">
        <v>4829.88</v>
      </c>
      <c r="C98" s="7">
        <v>2968.9</v>
      </c>
      <c r="D98" s="6">
        <v>632.53300000000002</v>
      </c>
      <c r="F98">
        <f t="shared" si="8"/>
        <v>2.6779412540030467</v>
      </c>
      <c r="G98">
        <f t="shared" si="9"/>
        <v>1.911986818618705</v>
      </c>
      <c r="H98">
        <f t="shared" si="10"/>
        <v>11.658478805413687</v>
      </c>
      <c r="O98">
        <f t="shared" si="11"/>
        <v>2.6427119697003745</v>
      </c>
      <c r="P98">
        <f t="shared" si="12"/>
        <v>1.8939380478569467</v>
      </c>
      <c r="Q98">
        <f t="shared" si="13"/>
        <v>11.027473034989619</v>
      </c>
    </row>
    <row r="99" spans="1:17">
      <c r="A99" s="5">
        <v>26024</v>
      </c>
      <c r="B99" s="6">
        <v>4857.3739999999998</v>
      </c>
      <c r="C99" s="7">
        <v>2996.2</v>
      </c>
      <c r="D99" s="6">
        <v>650.48199999999997</v>
      </c>
      <c r="F99">
        <f t="shared" si="8"/>
        <v>0.56924809726119907</v>
      </c>
      <c r="G99">
        <f t="shared" si="9"/>
        <v>0.9195324867796062</v>
      </c>
      <c r="H99">
        <f t="shared" si="10"/>
        <v>2.8376385105599145</v>
      </c>
      <c r="O99">
        <f t="shared" si="11"/>
        <v>0.56763400285086463</v>
      </c>
      <c r="P99">
        <f t="shared" si="12"/>
        <v>0.91533052609519372</v>
      </c>
      <c r="Q99">
        <f t="shared" si="13"/>
        <v>2.7981233393712017</v>
      </c>
    </row>
    <row r="100" spans="1:17">
      <c r="A100" s="5">
        <v>26115</v>
      </c>
      <c r="B100" s="6">
        <v>4895.2579999999998</v>
      </c>
      <c r="C100" s="7">
        <v>3020.1</v>
      </c>
      <c r="D100" s="6">
        <v>658.37400000000002</v>
      </c>
      <c r="F100">
        <f t="shared" si="8"/>
        <v>0.77992759050466987</v>
      </c>
      <c r="G100">
        <f t="shared" si="9"/>
        <v>0.79767705760629415</v>
      </c>
      <c r="H100">
        <f t="shared" si="10"/>
        <v>1.2132541715220491</v>
      </c>
      <c r="O100">
        <f t="shared" si="11"/>
        <v>0.77690187733769089</v>
      </c>
      <c r="P100">
        <f t="shared" si="12"/>
        <v>0.79451243202056987</v>
      </c>
      <c r="Q100">
        <f t="shared" si="13"/>
        <v>1.2059532363770942</v>
      </c>
    </row>
    <row r="101" spans="1:17">
      <c r="A101" s="5">
        <v>26207</v>
      </c>
      <c r="B101" s="6">
        <v>4909.5290000000005</v>
      </c>
      <c r="C101" s="7">
        <v>3070.3</v>
      </c>
      <c r="D101" s="6">
        <v>640.64499999999998</v>
      </c>
      <c r="F101">
        <f t="shared" si="8"/>
        <v>0.29152702472474701</v>
      </c>
      <c r="G101">
        <f t="shared" si="9"/>
        <v>1.6621966160061064</v>
      </c>
      <c r="H101">
        <f t="shared" si="10"/>
        <v>-2.6928463153162219</v>
      </c>
      <c r="O101">
        <f t="shared" si="11"/>
        <v>0.29110290876916917</v>
      </c>
      <c r="P101">
        <f t="shared" si="12"/>
        <v>1.6485333273187062</v>
      </c>
      <c r="Q101">
        <f t="shared" si="13"/>
        <v>-2.7297677559541218</v>
      </c>
    </row>
    <row r="102" spans="1:17">
      <c r="A102" s="5">
        <v>26299</v>
      </c>
      <c r="B102" s="6">
        <v>4997.0150000000003</v>
      </c>
      <c r="C102" s="7">
        <v>3110.8</v>
      </c>
      <c r="D102" s="6">
        <v>682.85900000000004</v>
      </c>
      <c r="F102">
        <f t="shared" si="8"/>
        <v>1.7819631985064088</v>
      </c>
      <c r="G102">
        <f t="shared" si="9"/>
        <v>1.3190893398039361</v>
      </c>
      <c r="H102">
        <f t="shared" si="10"/>
        <v>6.5892967243949441</v>
      </c>
      <c r="O102">
        <f t="shared" si="11"/>
        <v>1.766272363371659</v>
      </c>
      <c r="P102">
        <f t="shared" si="12"/>
        <v>1.3104651144114081</v>
      </c>
      <c r="Q102">
        <f t="shared" si="13"/>
        <v>6.3812914740112729</v>
      </c>
    </row>
    <row r="103" spans="1:17">
      <c r="A103" s="5">
        <v>26390</v>
      </c>
      <c r="B103" s="6">
        <v>5112.7219999999998</v>
      </c>
      <c r="C103" s="7">
        <v>3170.2</v>
      </c>
      <c r="D103" s="6">
        <v>721.64700000000005</v>
      </c>
      <c r="F103">
        <f t="shared" si="8"/>
        <v>2.3155223668529956</v>
      </c>
      <c r="G103">
        <f t="shared" si="9"/>
        <v>1.9094766619518921</v>
      </c>
      <c r="H103">
        <f t="shared" si="10"/>
        <v>5.6802355976856234</v>
      </c>
      <c r="O103">
        <f t="shared" si="11"/>
        <v>2.2891209250411424</v>
      </c>
      <c r="P103">
        <f t="shared" si="12"/>
        <v>1.8914749543003853</v>
      </c>
      <c r="Q103">
        <f t="shared" si="13"/>
        <v>5.524770357328177</v>
      </c>
    </row>
    <row r="104" spans="1:17">
      <c r="A104" s="5">
        <v>26481</v>
      </c>
      <c r="B104" s="6">
        <v>5159.8370000000004</v>
      </c>
      <c r="C104" s="7">
        <v>3219.1</v>
      </c>
      <c r="D104" s="6">
        <v>731.89400000000001</v>
      </c>
      <c r="F104">
        <f t="shared" si="8"/>
        <v>0.9215247768214363</v>
      </c>
      <c r="G104">
        <f t="shared" si="9"/>
        <v>1.5424894328433636</v>
      </c>
      <c r="H104">
        <f t="shared" si="10"/>
        <v>1.4199463172437365</v>
      </c>
      <c r="O104">
        <f t="shared" si="11"/>
        <v>0.91730464381822252</v>
      </c>
      <c r="P104">
        <f t="shared" si="12"/>
        <v>1.5307140000798778</v>
      </c>
      <c r="Q104">
        <f t="shared" si="13"/>
        <v>1.4099595067299968</v>
      </c>
    </row>
    <row r="105" spans="1:17">
      <c r="A105" s="5">
        <v>26573</v>
      </c>
      <c r="B105" s="6">
        <v>5245.5230000000001</v>
      </c>
      <c r="C105" s="7">
        <v>3294.7</v>
      </c>
      <c r="D105" s="6">
        <v>736.48400000000004</v>
      </c>
      <c r="F105">
        <f t="shared" si="8"/>
        <v>1.6606338533562193</v>
      </c>
      <c r="G105">
        <f t="shared" si="9"/>
        <v>2.3484824951073291</v>
      </c>
      <c r="H105">
        <f t="shared" si="10"/>
        <v>0.62713999568244638</v>
      </c>
      <c r="O105">
        <f t="shared" si="11"/>
        <v>1.6469961043257837</v>
      </c>
      <c r="P105">
        <f t="shared" si="12"/>
        <v>2.3213299386012065</v>
      </c>
      <c r="Q105">
        <f t="shared" si="13"/>
        <v>0.62518165623338073</v>
      </c>
    </row>
    <row r="106" spans="1:17">
      <c r="A106" s="5">
        <v>26665</v>
      </c>
      <c r="B106" s="6">
        <v>5374.665</v>
      </c>
      <c r="C106" s="7">
        <v>3354.8</v>
      </c>
      <c r="D106" s="6">
        <v>779.64499999999998</v>
      </c>
      <c r="F106">
        <f t="shared" si="8"/>
        <v>2.4619470737236249</v>
      </c>
      <c r="G106">
        <f t="shared" si="9"/>
        <v>1.8241418035026102</v>
      </c>
      <c r="H106">
        <f t="shared" si="10"/>
        <v>5.8604124461631102</v>
      </c>
      <c r="O106">
        <f t="shared" si="11"/>
        <v>2.4321295599516568</v>
      </c>
      <c r="P106">
        <f t="shared" si="12"/>
        <v>1.8077039359653606</v>
      </c>
      <c r="Q106">
        <f t="shared" si="13"/>
        <v>5.6951176581553993</v>
      </c>
    </row>
    <row r="107" spans="1:17">
      <c r="A107" s="5">
        <v>26755</v>
      </c>
      <c r="B107" s="6">
        <v>5435.6040000000003</v>
      </c>
      <c r="C107" s="7">
        <v>3353.4</v>
      </c>
      <c r="D107" s="6">
        <v>812.87800000000004</v>
      </c>
      <c r="F107">
        <f t="shared" si="8"/>
        <v>1.1338195031690423</v>
      </c>
      <c r="G107">
        <f t="shared" si="9"/>
        <v>-4.1731250745202786E-2</v>
      </c>
      <c r="H107">
        <f t="shared" si="10"/>
        <v>4.2625810465019454</v>
      </c>
      <c r="O107">
        <f t="shared" si="11"/>
        <v>1.127439946324549</v>
      </c>
      <c r="P107">
        <f t="shared" si="12"/>
        <v>-4.173996065490037E-2</v>
      </c>
      <c r="Q107">
        <f t="shared" si="13"/>
        <v>4.1742348910610616</v>
      </c>
    </row>
    <row r="108" spans="1:17">
      <c r="A108" s="5">
        <v>26846</v>
      </c>
      <c r="B108" s="6">
        <v>5406.0649999999996</v>
      </c>
      <c r="C108" s="7">
        <v>3365.4</v>
      </c>
      <c r="D108" s="6">
        <v>783.40300000000002</v>
      </c>
      <c r="F108">
        <f t="shared" si="8"/>
        <v>-0.54343546733721659</v>
      </c>
      <c r="G108">
        <f t="shared" si="9"/>
        <v>0.35784576847379679</v>
      </c>
      <c r="H108">
        <f t="shared" si="10"/>
        <v>-3.6260053784208712</v>
      </c>
      <c r="O108">
        <f t="shared" si="11"/>
        <v>-0.54491744938893694</v>
      </c>
      <c r="P108">
        <f t="shared" si="12"/>
        <v>0.35720702386388575</v>
      </c>
      <c r="Q108">
        <f t="shared" si="13"/>
        <v>-3.6933786101121102</v>
      </c>
    </row>
    <row r="109" spans="1:17">
      <c r="A109" s="5">
        <v>26938</v>
      </c>
      <c r="B109" s="6">
        <v>5456.4889999999996</v>
      </c>
      <c r="C109" s="7">
        <v>3355.5</v>
      </c>
      <c r="D109" s="6">
        <v>811.30799999999999</v>
      </c>
      <c r="F109">
        <f t="shared" si="8"/>
        <v>0.93273018359933957</v>
      </c>
      <c r="G109">
        <f t="shared" si="9"/>
        <v>-0.29417008379390985</v>
      </c>
      <c r="H109">
        <f t="shared" si="10"/>
        <v>3.5620236327918109</v>
      </c>
      <c r="O109">
        <f t="shared" si="11"/>
        <v>0.92840711653212271</v>
      </c>
      <c r="P109">
        <f t="shared" si="12"/>
        <v>-0.29460361440523147</v>
      </c>
      <c r="Q109">
        <f t="shared" si="13"/>
        <v>3.5000509384048999</v>
      </c>
    </row>
    <row r="110" spans="1:17">
      <c r="A110" s="5">
        <v>27030</v>
      </c>
      <c r="B110" s="6">
        <v>5411.1620000000003</v>
      </c>
      <c r="C110" s="7">
        <v>3326.3</v>
      </c>
      <c r="D110" s="6">
        <v>764.976</v>
      </c>
      <c r="F110">
        <f t="shared" si="8"/>
        <v>-0.83069900809842334</v>
      </c>
      <c r="G110">
        <f t="shared" si="9"/>
        <v>-0.87021308299806144</v>
      </c>
      <c r="H110">
        <f t="shared" si="10"/>
        <v>-5.7107781508379034</v>
      </c>
      <c r="O110">
        <f t="shared" si="11"/>
        <v>-0.83416853991324114</v>
      </c>
      <c r="P110">
        <f t="shared" si="12"/>
        <v>-0.87402154764949413</v>
      </c>
      <c r="Q110">
        <f t="shared" si="13"/>
        <v>-5.8803299284382406</v>
      </c>
    </row>
    <row r="111" spans="1:17">
      <c r="A111" s="5">
        <v>27120</v>
      </c>
      <c r="B111" s="6">
        <v>5425.3819999999996</v>
      </c>
      <c r="C111" s="7">
        <v>3337.9</v>
      </c>
      <c r="D111" s="6">
        <v>761.923</v>
      </c>
      <c r="F111">
        <f t="shared" si="8"/>
        <v>0.26279013638843551</v>
      </c>
      <c r="G111">
        <f t="shared" si="9"/>
        <v>0.34873583260679464</v>
      </c>
      <c r="H111">
        <f t="shared" si="10"/>
        <v>-0.39909748802576805</v>
      </c>
      <c r="O111">
        <f t="shared" si="11"/>
        <v>0.2624454468508659</v>
      </c>
      <c r="P111">
        <f t="shared" si="12"/>
        <v>0.3481291592511897</v>
      </c>
      <c r="Q111">
        <f t="shared" si="13"/>
        <v>-0.3998960073389608</v>
      </c>
    </row>
    <row r="112" spans="1:17">
      <c r="A112" s="5">
        <v>27211</v>
      </c>
      <c r="B112" s="6">
        <v>5372.8490000000002</v>
      </c>
      <c r="C112" s="7">
        <v>3351.7</v>
      </c>
      <c r="D112" s="6">
        <v>722.43399999999997</v>
      </c>
      <c r="F112">
        <f t="shared" si="8"/>
        <v>-0.96828204907967175</v>
      </c>
      <c r="G112">
        <f t="shared" si="9"/>
        <v>0.41343359597350027</v>
      </c>
      <c r="H112">
        <f t="shared" si="10"/>
        <v>-5.1828071865529735</v>
      </c>
      <c r="O112">
        <f t="shared" si="11"/>
        <v>-0.97300038226556462</v>
      </c>
      <c r="P112">
        <f t="shared" si="12"/>
        <v>0.41258130757227579</v>
      </c>
      <c r="Q112">
        <f t="shared" si="13"/>
        <v>-5.3219434378997512</v>
      </c>
    </row>
    <row r="113" spans="1:17">
      <c r="A113" s="5">
        <v>27303</v>
      </c>
      <c r="B113" s="6">
        <v>5351.3559999999998</v>
      </c>
      <c r="C113" s="7">
        <v>3302.5</v>
      </c>
      <c r="D113" s="6">
        <v>726.81899999999996</v>
      </c>
      <c r="F113">
        <f t="shared" si="8"/>
        <v>-0.40002985380754863</v>
      </c>
      <c r="G113">
        <f t="shared" si="9"/>
        <v>-1.467911805949218</v>
      </c>
      <c r="H113">
        <f t="shared" si="10"/>
        <v>0.60697586215487931</v>
      </c>
      <c r="O113">
        <f t="shared" si="11"/>
        <v>-0.40083211346073205</v>
      </c>
      <c r="P113">
        <f t="shared" si="12"/>
        <v>-1.4787922393553503</v>
      </c>
      <c r="Q113">
        <f t="shared" si="13"/>
        <v>0.6051411839614742</v>
      </c>
    </row>
    <row r="114" spans="1:17">
      <c r="A114" s="5">
        <v>27395</v>
      </c>
      <c r="B114" s="6">
        <v>5286.7049999999999</v>
      </c>
      <c r="C114" s="7">
        <v>3330.2</v>
      </c>
      <c r="D114" s="6">
        <v>609.74400000000003</v>
      </c>
      <c r="F114">
        <f t="shared" si="8"/>
        <v>-1.2081236979935572</v>
      </c>
      <c r="G114">
        <f t="shared" si="9"/>
        <v>0.83875851627555065</v>
      </c>
      <c r="H114">
        <f t="shared" si="10"/>
        <v>-16.107861792275646</v>
      </c>
      <c r="O114">
        <f t="shared" si="11"/>
        <v>-1.21548082787224</v>
      </c>
      <c r="P114">
        <f t="shared" si="12"/>
        <v>0.83526048345360115</v>
      </c>
      <c r="Q114">
        <f t="shared" si="13"/>
        <v>-17.563828122340048</v>
      </c>
    </row>
    <row r="115" spans="1:17">
      <c r="A115" s="5">
        <v>27485</v>
      </c>
      <c r="B115" s="6">
        <v>5327.4369999999999</v>
      </c>
      <c r="C115" s="7">
        <v>3385.8</v>
      </c>
      <c r="D115" s="6">
        <v>591.59100000000001</v>
      </c>
      <c r="F115">
        <f t="shared" si="8"/>
        <v>0.77046099602682272</v>
      </c>
      <c r="G115">
        <f t="shared" si="9"/>
        <v>1.6695693952315294</v>
      </c>
      <c r="H115">
        <f t="shared" si="10"/>
        <v>-2.9771510666771639</v>
      </c>
      <c r="O115">
        <f t="shared" si="11"/>
        <v>0.76750810285658222</v>
      </c>
      <c r="P115">
        <f t="shared" si="12"/>
        <v>1.6557852972133131</v>
      </c>
      <c r="Q115">
        <f t="shared" si="13"/>
        <v>-3.0223679210032874</v>
      </c>
    </row>
    <row r="116" spans="1:17">
      <c r="A116" s="5">
        <v>27576</v>
      </c>
      <c r="B116" s="6">
        <v>5415.4780000000001</v>
      </c>
      <c r="C116" s="7">
        <v>3434.1</v>
      </c>
      <c r="D116" s="6">
        <v>637.45399999999995</v>
      </c>
      <c r="F116">
        <f t="shared" si="8"/>
        <v>1.6525957979418582</v>
      </c>
      <c r="G116">
        <f t="shared" si="9"/>
        <v>1.4265461633882648</v>
      </c>
      <c r="H116">
        <f t="shared" si="10"/>
        <v>7.752484402230575</v>
      </c>
      <c r="O116">
        <f t="shared" si="11"/>
        <v>1.6390890385314569</v>
      </c>
      <c r="P116">
        <f t="shared" si="12"/>
        <v>1.4164667389390893</v>
      </c>
      <c r="Q116">
        <f t="shared" si="13"/>
        <v>7.4666599827222537</v>
      </c>
    </row>
    <row r="117" spans="1:17">
      <c r="A117" s="5">
        <v>27668</v>
      </c>
      <c r="B117" s="6">
        <v>5488.4889999999996</v>
      </c>
      <c r="C117" s="7">
        <v>3470.5</v>
      </c>
      <c r="D117" s="6">
        <v>655.24699999999996</v>
      </c>
      <c r="F117">
        <f t="shared" si="8"/>
        <v>1.3481912399976315</v>
      </c>
      <c r="G117">
        <f t="shared" si="9"/>
        <v>1.0599574852217408</v>
      </c>
      <c r="H117">
        <f t="shared" si="10"/>
        <v>2.7912602321108704</v>
      </c>
      <c r="O117">
        <f t="shared" si="11"/>
        <v>1.3391840080684996</v>
      </c>
      <c r="P117">
        <f t="shared" si="12"/>
        <v>1.054379318709801</v>
      </c>
      <c r="Q117">
        <f t="shared" si="13"/>
        <v>2.753014622144152</v>
      </c>
    </row>
    <row r="118" spans="1:17">
      <c r="A118" s="5">
        <v>27760</v>
      </c>
      <c r="B118" s="6">
        <v>5612.4269999999997</v>
      </c>
      <c r="C118" s="7">
        <v>3539.9</v>
      </c>
      <c r="D118" s="6">
        <v>718.46900000000005</v>
      </c>
      <c r="F118">
        <f t="shared" si="8"/>
        <v>2.2581442724946665</v>
      </c>
      <c r="G118">
        <f t="shared" si="9"/>
        <v>1.9997118570811212</v>
      </c>
      <c r="H118">
        <f t="shared" si="10"/>
        <v>9.6485752700889993</v>
      </c>
      <c r="O118">
        <f t="shared" si="11"/>
        <v>2.2330256349625111</v>
      </c>
      <c r="P118">
        <f t="shared" si="12"/>
        <v>1.9799802361612346</v>
      </c>
      <c r="Q118">
        <f t="shared" si="13"/>
        <v>9.2110295358549585</v>
      </c>
    </row>
    <row r="119" spans="1:17">
      <c r="A119" s="5">
        <v>27851</v>
      </c>
      <c r="B119" s="6">
        <v>5654.8370000000004</v>
      </c>
      <c r="C119" s="7">
        <v>3572.5</v>
      </c>
      <c r="D119" s="6">
        <v>746.90599999999995</v>
      </c>
      <c r="F119">
        <f t="shared" si="8"/>
        <v>0.75564457230359316</v>
      </c>
      <c r="G119">
        <f t="shared" si="9"/>
        <v>0.92092996977315433</v>
      </c>
      <c r="H119">
        <f t="shared" si="10"/>
        <v>3.9579995796617418</v>
      </c>
      <c r="O119">
        <f t="shared" si="11"/>
        <v>0.75280388008788302</v>
      </c>
      <c r="P119">
        <f t="shared" si="12"/>
        <v>0.91671526627717903</v>
      </c>
      <c r="Q119">
        <f t="shared" si="13"/>
        <v>3.8816781388268926</v>
      </c>
    </row>
    <row r="120" spans="1:17">
      <c r="A120" s="5">
        <v>27942</v>
      </c>
      <c r="B120" s="6">
        <v>5683.5889999999999</v>
      </c>
      <c r="C120" s="7">
        <v>3610.4</v>
      </c>
      <c r="D120" s="6">
        <v>749.51</v>
      </c>
      <c r="F120">
        <f t="shared" si="8"/>
        <v>0.50844966884102671</v>
      </c>
      <c r="G120">
        <f t="shared" si="9"/>
        <v>1.0608817354793576</v>
      </c>
      <c r="H120">
        <f t="shared" si="10"/>
        <v>0.34863824898982987</v>
      </c>
      <c r="O120">
        <f t="shared" si="11"/>
        <v>0.50716142837003664</v>
      </c>
      <c r="P120">
        <f t="shared" si="12"/>
        <v>1.0552938708768973</v>
      </c>
      <c r="Q120">
        <f t="shared" si="13"/>
        <v>0.34803191471332628</v>
      </c>
    </row>
    <row r="121" spans="1:17">
      <c r="A121" s="5">
        <v>28034</v>
      </c>
      <c r="B121" s="6">
        <v>5726.2489999999998</v>
      </c>
      <c r="C121" s="7">
        <v>3657.5</v>
      </c>
      <c r="D121" s="6">
        <v>755.11900000000003</v>
      </c>
      <c r="F121">
        <f t="shared" si="8"/>
        <v>0.75058207058955606</v>
      </c>
      <c r="G121">
        <f t="shared" si="9"/>
        <v>1.3045645911810233</v>
      </c>
      <c r="H121">
        <f t="shared" si="10"/>
        <v>0.74835559232031557</v>
      </c>
      <c r="O121">
        <f t="shared" si="11"/>
        <v>0.74777921975907458</v>
      </c>
      <c r="P121">
        <f t="shared" si="12"/>
        <v>1.2961284381487852</v>
      </c>
      <c r="Q121">
        <f t="shared" si="13"/>
        <v>0.74556930411866962</v>
      </c>
    </row>
    <row r="122" spans="1:17">
      <c r="A122" s="5">
        <v>28126</v>
      </c>
      <c r="B122" s="6">
        <v>5792.875</v>
      </c>
      <c r="C122" s="7">
        <v>3699.4</v>
      </c>
      <c r="D122" s="6">
        <v>790.10699999999997</v>
      </c>
      <c r="F122">
        <f t="shared" si="8"/>
        <v>1.1635190855305177</v>
      </c>
      <c r="G122">
        <f t="shared" si="9"/>
        <v>1.1455912508544053</v>
      </c>
      <c r="H122">
        <f t="shared" si="10"/>
        <v>4.6334418813458456</v>
      </c>
      <c r="O122">
        <f t="shared" si="11"/>
        <v>1.1568022530973898</v>
      </c>
      <c r="P122">
        <f t="shared" si="12"/>
        <v>1.1390790426169215</v>
      </c>
      <c r="Q122">
        <f t="shared" si="13"/>
        <v>4.5293026604477191</v>
      </c>
    </row>
    <row r="123" spans="1:17">
      <c r="A123" s="5">
        <v>28216</v>
      </c>
      <c r="B123" s="6">
        <v>5906.5680000000002</v>
      </c>
      <c r="C123" s="7">
        <v>3719.8</v>
      </c>
      <c r="D123" s="6">
        <v>846.75199999999995</v>
      </c>
      <c r="F123">
        <f t="shared" si="8"/>
        <v>1.9626351336771597</v>
      </c>
      <c r="G123">
        <f t="shared" si="9"/>
        <v>0.55144077417959014</v>
      </c>
      <c r="H123">
        <f t="shared" si="10"/>
        <v>7.1692821352044689</v>
      </c>
      <c r="O123">
        <f t="shared" si="11"/>
        <v>1.9436237964953991</v>
      </c>
      <c r="P123">
        <f t="shared" si="12"/>
        <v>0.54992590605777469</v>
      </c>
      <c r="Q123">
        <f t="shared" si="13"/>
        <v>6.923947433987669</v>
      </c>
    </row>
    <row r="124" spans="1:17">
      <c r="A124" s="5">
        <v>28307</v>
      </c>
      <c r="B124" s="6">
        <v>6011.0640000000003</v>
      </c>
      <c r="C124" s="7">
        <v>3755.2</v>
      </c>
      <c r="D124" s="6">
        <v>889.601</v>
      </c>
      <c r="F124">
        <f t="shared" si="8"/>
        <v>1.7691491912054547</v>
      </c>
      <c r="G124">
        <f t="shared" si="9"/>
        <v>0.95166406796063363</v>
      </c>
      <c r="H124">
        <f t="shared" si="10"/>
        <v>5.0603954876988766</v>
      </c>
      <c r="O124">
        <f t="shared" si="11"/>
        <v>1.7536819066873957</v>
      </c>
      <c r="P124">
        <f t="shared" si="12"/>
        <v>0.94716427157325378</v>
      </c>
      <c r="Q124">
        <f t="shared" si="13"/>
        <v>4.9365193929067086</v>
      </c>
    </row>
    <row r="125" spans="1:17">
      <c r="A125" s="5">
        <v>28399</v>
      </c>
      <c r="B125" s="6">
        <v>6011.6949999999997</v>
      </c>
      <c r="C125" s="7">
        <v>3811.8</v>
      </c>
      <c r="D125" s="6">
        <v>867.28399999999999</v>
      </c>
      <c r="F125">
        <f t="shared" si="8"/>
        <v>1.0497309627699458E-2</v>
      </c>
      <c r="G125">
        <f t="shared" si="9"/>
        <v>1.5072432893055154</v>
      </c>
      <c r="H125">
        <f t="shared" si="10"/>
        <v>-2.5086527555612026</v>
      </c>
      <c r="O125">
        <f t="shared" si="11"/>
        <v>1.049675869870717E-2</v>
      </c>
      <c r="P125">
        <f t="shared" si="12"/>
        <v>1.4959972403783686</v>
      </c>
      <c r="Q125">
        <f t="shared" si="13"/>
        <v>-2.540655813335198</v>
      </c>
    </row>
    <row r="126" spans="1:17">
      <c r="A126" s="5">
        <v>28491</v>
      </c>
      <c r="B126" s="6">
        <v>6032.6130000000003</v>
      </c>
      <c r="C126" s="7">
        <v>3833.9</v>
      </c>
      <c r="D126" s="6">
        <v>884.18600000000004</v>
      </c>
      <c r="F126">
        <f t="shared" si="8"/>
        <v>0.34795511082981179</v>
      </c>
      <c r="G126">
        <f t="shared" si="9"/>
        <v>0.57977858229707468</v>
      </c>
      <c r="H126">
        <f t="shared" si="10"/>
        <v>1.9488425936602161</v>
      </c>
      <c r="O126">
        <f t="shared" si="11"/>
        <v>0.34735114764241148</v>
      </c>
      <c r="P126">
        <f t="shared" si="12"/>
        <v>0.57810433444463516</v>
      </c>
      <c r="Q126">
        <f t="shared" si="13"/>
        <v>1.9300958281910146</v>
      </c>
    </row>
    <row r="127" spans="1:17">
      <c r="A127" s="5">
        <v>28581</v>
      </c>
      <c r="B127" s="6">
        <v>6267.1629999999996</v>
      </c>
      <c r="C127" s="7">
        <v>3915.7</v>
      </c>
      <c r="D127" s="6">
        <v>941.61500000000001</v>
      </c>
      <c r="F127">
        <f t="shared" si="8"/>
        <v>3.8880332618717484</v>
      </c>
      <c r="G127">
        <f t="shared" si="9"/>
        <v>2.1335976420876923</v>
      </c>
      <c r="H127">
        <f t="shared" si="10"/>
        <v>6.4951265910113909</v>
      </c>
      <c r="O127">
        <f t="shared" si="11"/>
        <v>3.8143529948477188</v>
      </c>
      <c r="P127">
        <f t="shared" si="12"/>
        <v>2.1111551086335307</v>
      </c>
      <c r="Q127">
        <f t="shared" si="13"/>
        <v>6.2929038405567796</v>
      </c>
    </row>
    <row r="128" spans="1:17">
      <c r="A128" s="5">
        <v>28672</v>
      </c>
      <c r="B128" s="6">
        <v>6328.4520000000002</v>
      </c>
      <c r="C128" s="7">
        <v>3932.1</v>
      </c>
      <c r="D128" s="6">
        <v>969.053</v>
      </c>
      <c r="F128">
        <f t="shared" si="8"/>
        <v>0.97793850263669935</v>
      </c>
      <c r="G128">
        <f t="shared" si="9"/>
        <v>0.41882677426769988</v>
      </c>
      <c r="H128">
        <f t="shared" si="10"/>
        <v>2.9139297908380879</v>
      </c>
      <c r="O128">
        <f t="shared" si="11"/>
        <v>0.9731876326752088</v>
      </c>
      <c r="P128">
        <f t="shared" si="12"/>
        <v>0.41795213622854188</v>
      </c>
      <c r="Q128">
        <f t="shared" si="13"/>
        <v>2.8722819806922586</v>
      </c>
    </row>
    <row r="129" spans="1:17">
      <c r="A129" s="5">
        <v>28764</v>
      </c>
      <c r="B129" s="6">
        <v>6413.33</v>
      </c>
      <c r="C129" s="7">
        <v>3963.6</v>
      </c>
      <c r="D129" s="6">
        <v>991.471</v>
      </c>
      <c r="F129">
        <f t="shared" si="8"/>
        <v>1.3412126693858051</v>
      </c>
      <c r="G129">
        <f t="shared" si="9"/>
        <v>0.8010986495765593</v>
      </c>
      <c r="H129">
        <f t="shared" si="10"/>
        <v>2.3133925595400839</v>
      </c>
      <c r="O129">
        <f t="shared" si="11"/>
        <v>1.3322980332913437</v>
      </c>
      <c r="P129">
        <f t="shared" si="12"/>
        <v>0.79790688911346752</v>
      </c>
      <c r="Q129">
        <f t="shared" si="13"/>
        <v>2.2870392961435306</v>
      </c>
    </row>
    <row r="130" spans="1:17">
      <c r="A130" s="5">
        <v>28856</v>
      </c>
      <c r="B130" s="6">
        <v>6426.0770000000002</v>
      </c>
      <c r="C130" s="7">
        <v>3983.7</v>
      </c>
      <c r="D130" s="6">
        <v>993.13</v>
      </c>
      <c r="F130">
        <f t="shared" si="8"/>
        <v>0.19875789956231849</v>
      </c>
      <c r="G130">
        <f t="shared" si="9"/>
        <v>0.50711474417195479</v>
      </c>
      <c r="H130">
        <f t="shared" si="10"/>
        <v>0.16732713311835568</v>
      </c>
      <c r="O130">
        <f t="shared" si="11"/>
        <v>0.19856063738864765</v>
      </c>
      <c r="P130">
        <f t="shared" si="12"/>
        <v>0.50583324796471363</v>
      </c>
      <c r="Q130">
        <f t="shared" si="13"/>
        <v>0.16718729723814899</v>
      </c>
    </row>
    <row r="131" spans="1:17">
      <c r="A131" s="5">
        <v>28946</v>
      </c>
      <c r="B131" s="6">
        <v>6433.86</v>
      </c>
      <c r="C131" s="7">
        <v>3981.3</v>
      </c>
      <c r="D131" s="6">
        <v>992.23199999999997</v>
      </c>
      <c r="F131">
        <f t="shared" si="8"/>
        <v>0.12111588454355449</v>
      </c>
      <c r="G131">
        <f t="shared" si="9"/>
        <v>-6.0245500414179975E-2</v>
      </c>
      <c r="H131">
        <f t="shared" si="10"/>
        <v>-9.042119360003209E-2</v>
      </c>
      <c r="O131">
        <f t="shared" si="11"/>
        <v>0.12104259842422986</v>
      </c>
      <c r="P131">
        <f t="shared" si="12"/>
        <v>-6.0263655307817951E-2</v>
      </c>
      <c r="Q131">
        <f t="shared" si="13"/>
        <v>-9.0462098220782106E-2</v>
      </c>
    </row>
    <row r="132" spans="1:17">
      <c r="A132" s="5">
        <v>29037</v>
      </c>
      <c r="B132" s="6">
        <v>6480.0630000000001</v>
      </c>
      <c r="C132" s="7">
        <v>4020.5</v>
      </c>
      <c r="D132" s="6">
        <v>975.505</v>
      </c>
      <c r="F132">
        <f t="shared" si="8"/>
        <v>0.71812255784242662</v>
      </c>
      <c r="G132">
        <f t="shared" si="9"/>
        <v>0.98460301911436066</v>
      </c>
      <c r="H132">
        <f t="shared" si="10"/>
        <v>-1.6857952575607293</v>
      </c>
      <c r="O132">
        <f t="shared" si="11"/>
        <v>0.71555633622204651</v>
      </c>
      <c r="P132">
        <f t="shared" si="12"/>
        <v>0.97978738768904894</v>
      </c>
      <c r="Q132">
        <f t="shared" si="13"/>
        <v>-1.7001665282405536</v>
      </c>
    </row>
    <row r="133" spans="1:17">
      <c r="A133" s="5">
        <v>29129</v>
      </c>
      <c r="B133" s="6">
        <v>6496.8429999999998</v>
      </c>
      <c r="C133" s="7">
        <v>4031.3</v>
      </c>
      <c r="D133" s="6">
        <v>958.17</v>
      </c>
      <c r="F133">
        <f t="shared" si="8"/>
        <v>0.25894809973296962</v>
      </c>
      <c r="G133">
        <f t="shared" si="9"/>
        <v>0.26862330555901259</v>
      </c>
      <c r="H133">
        <f t="shared" si="10"/>
        <v>-1.7770283084146188</v>
      </c>
      <c r="O133">
        <f t="shared" si="11"/>
        <v>0.25861340680400385</v>
      </c>
      <c r="P133">
        <f t="shared" si="12"/>
        <v>0.26826315797362821</v>
      </c>
      <c r="Q133">
        <f t="shared" si="13"/>
        <v>-1.7930070371583187</v>
      </c>
    </row>
    <row r="134" spans="1:17">
      <c r="A134" s="5">
        <v>29221</v>
      </c>
      <c r="B134" s="6">
        <v>6517.8639999999996</v>
      </c>
      <c r="C134" s="7">
        <v>4025.1</v>
      </c>
      <c r="D134" s="6">
        <v>951.572</v>
      </c>
      <c r="F134">
        <f t="shared" si="8"/>
        <v>0.32355714921847856</v>
      </c>
      <c r="G134">
        <f t="shared" si="9"/>
        <v>-0.15379654205840421</v>
      </c>
      <c r="H134">
        <f t="shared" si="10"/>
        <v>-0.68860431864908866</v>
      </c>
      <c r="O134">
        <f t="shared" si="11"/>
        <v>0.32303482943982209</v>
      </c>
      <c r="P134">
        <f t="shared" si="12"/>
        <v>-0.15391493034044237</v>
      </c>
      <c r="Q134">
        <f t="shared" si="13"/>
        <v>-0.69098613869546743</v>
      </c>
    </row>
    <row r="135" spans="1:17">
      <c r="A135" s="5">
        <v>29312</v>
      </c>
      <c r="B135" s="6">
        <v>6385.6679999999997</v>
      </c>
      <c r="C135" s="7">
        <v>3934.5</v>
      </c>
      <c r="D135" s="6">
        <v>870.67399999999998</v>
      </c>
      <c r="F135">
        <f t="shared" si="8"/>
        <v>-2.0282104689511748</v>
      </c>
      <c r="G135">
        <f t="shared" si="9"/>
        <v>-2.2508757546396363</v>
      </c>
      <c r="H135">
        <f t="shared" si="10"/>
        <v>-8.5015111835993533</v>
      </c>
      <c r="O135">
        <f t="shared" si="11"/>
        <v>-2.0490610685790371</v>
      </c>
      <c r="P135">
        <f t="shared" si="12"/>
        <v>-2.2765946289497627</v>
      </c>
      <c r="Q135">
        <f t="shared" si="13"/>
        <v>-8.8847729510753375</v>
      </c>
    </row>
    <row r="136" spans="1:17">
      <c r="A136" s="5">
        <v>29403</v>
      </c>
      <c r="B136" s="6">
        <v>6375.9880000000003</v>
      </c>
      <c r="C136" s="7">
        <v>3976.9</v>
      </c>
      <c r="D136" s="6">
        <v>813.26599999999996</v>
      </c>
      <c r="F136">
        <f t="shared" si="8"/>
        <v>-0.1515894656596517</v>
      </c>
      <c r="G136">
        <f t="shared" si="9"/>
        <v>1.0776464607955338</v>
      </c>
      <c r="H136">
        <f t="shared" si="10"/>
        <v>-6.5935126120683529</v>
      </c>
      <c r="O136">
        <f t="shared" si="11"/>
        <v>-0.15170447873664733</v>
      </c>
      <c r="P136">
        <f t="shared" si="12"/>
        <v>1.0718812335179637</v>
      </c>
      <c r="Q136">
        <f t="shared" si="13"/>
        <v>-6.8209385050497744</v>
      </c>
    </row>
    <row r="137" spans="1:17">
      <c r="A137" s="5">
        <v>29495</v>
      </c>
      <c r="B137" s="6">
        <v>6494.1260000000002</v>
      </c>
      <c r="C137" s="7">
        <v>4029.7</v>
      </c>
      <c r="D137" s="6">
        <v>889.17499999999995</v>
      </c>
      <c r="F137">
        <f t="shared" si="8"/>
        <v>1.8528579413888524</v>
      </c>
      <c r="G137">
        <f t="shared" si="9"/>
        <v>1.3276672785335286</v>
      </c>
      <c r="H137">
        <f t="shared" si="10"/>
        <v>9.3338464905701191</v>
      </c>
      <c r="O137">
        <f t="shared" si="11"/>
        <v>1.8359016589409354</v>
      </c>
      <c r="P137">
        <f t="shared" si="12"/>
        <v>1.3189310172246185</v>
      </c>
      <c r="Q137">
        <f t="shared" si="13"/>
        <v>8.9235827228240243</v>
      </c>
    </row>
    <row r="138" spans="1:17">
      <c r="A138" s="5">
        <v>29587</v>
      </c>
      <c r="B138" s="6">
        <v>6628.634</v>
      </c>
      <c r="C138" s="7">
        <v>4050.9</v>
      </c>
      <c r="D138" s="6">
        <v>971.65</v>
      </c>
      <c r="F138">
        <f t="shared" si="8"/>
        <v>2.0712255967931581</v>
      </c>
      <c r="G138">
        <f t="shared" si="9"/>
        <v>0.52609375387746571</v>
      </c>
      <c r="H138">
        <f t="shared" si="10"/>
        <v>9.2754519638991173</v>
      </c>
      <c r="O138">
        <f t="shared" si="11"/>
        <v>2.0500673769679656</v>
      </c>
      <c r="P138">
        <f t="shared" si="12"/>
        <v>0.52471471526426194</v>
      </c>
      <c r="Q138">
        <f t="shared" si="13"/>
        <v>8.870159077560352</v>
      </c>
    </row>
    <row r="139" spans="1:17">
      <c r="A139" s="5">
        <v>29677</v>
      </c>
      <c r="B139" s="6">
        <v>6580.1989999999996</v>
      </c>
      <c r="C139" s="7">
        <v>4050.1</v>
      </c>
      <c r="D139" s="6">
        <v>931.32600000000002</v>
      </c>
      <c r="F139">
        <f t="shared" si="8"/>
        <v>-0.73069353353949484</v>
      </c>
      <c r="G139">
        <f t="shared" si="9"/>
        <v>-1.9748697820243244E-2</v>
      </c>
      <c r="H139">
        <f t="shared" si="10"/>
        <v>-4.1500540318015755</v>
      </c>
      <c r="O139">
        <f t="shared" si="11"/>
        <v>-0.73337617465105975</v>
      </c>
      <c r="P139">
        <f t="shared" si="12"/>
        <v>-1.975064813234961E-2</v>
      </c>
      <c r="Q139">
        <f t="shared" si="13"/>
        <v>-4.2386280208663267</v>
      </c>
    </row>
    <row r="140" spans="1:17">
      <c r="A140" s="5">
        <v>29768</v>
      </c>
      <c r="B140" s="6">
        <v>6655.692</v>
      </c>
      <c r="C140" s="7">
        <v>4066.4</v>
      </c>
      <c r="D140" s="6">
        <v>983.54</v>
      </c>
      <c r="F140">
        <f t="shared" si="8"/>
        <v>1.1472753331624119</v>
      </c>
      <c r="G140">
        <f t="shared" si="9"/>
        <v>0.40245919853831857</v>
      </c>
      <c r="H140">
        <f t="shared" si="10"/>
        <v>5.6064149395592899</v>
      </c>
      <c r="O140">
        <f t="shared" si="11"/>
        <v>1.1407440368764656</v>
      </c>
      <c r="P140">
        <f t="shared" si="12"/>
        <v>0.40165149789099069</v>
      </c>
      <c r="Q140">
        <f t="shared" si="13"/>
        <v>5.4548930972718424</v>
      </c>
    </row>
    <row r="141" spans="1:17">
      <c r="A141" s="5">
        <v>29860</v>
      </c>
      <c r="B141" s="6">
        <v>6578.0349999999999</v>
      </c>
      <c r="C141" s="7">
        <v>4035.9</v>
      </c>
      <c r="D141" s="6">
        <v>948.40899999999999</v>
      </c>
      <c r="F141">
        <f t="shared" si="8"/>
        <v>-1.1667757462334505</v>
      </c>
      <c r="G141">
        <f t="shared" si="9"/>
        <v>-0.75004918355301431</v>
      </c>
      <c r="H141">
        <f t="shared" si="10"/>
        <v>-3.5718933647843509</v>
      </c>
      <c r="O141">
        <f t="shared" si="11"/>
        <v>-1.1736359890869259</v>
      </c>
      <c r="P141">
        <f t="shared" si="12"/>
        <v>-0.7528761973085788</v>
      </c>
      <c r="Q141">
        <f t="shared" si="13"/>
        <v>-3.6372464261736592</v>
      </c>
    </row>
    <row r="142" spans="1:17">
      <c r="A142" s="5">
        <v>29952</v>
      </c>
      <c r="B142" s="6">
        <v>6468.0029999999997</v>
      </c>
      <c r="C142" s="7">
        <v>4062.7</v>
      </c>
      <c r="D142" s="6">
        <v>854.88900000000001</v>
      </c>
      <c r="F142">
        <f t="shared" si="8"/>
        <v>-1.6727183725839145</v>
      </c>
      <c r="G142">
        <f t="shared" si="9"/>
        <v>0.66404023885626717</v>
      </c>
      <c r="H142">
        <f t="shared" si="10"/>
        <v>-9.8607246451689061</v>
      </c>
      <c r="O142">
        <f t="shared" si="11"/>
        <v>-1.686866298225514</v>
      </c>
      <c r="P142">
        <f t="shared" si="12"/>
        <v>0.66184520358222609</v>
      </c>
      <c r="Q142">
        <f t="shared" si="13"/>
        <v>-10.381420786561213</v>
      </c>
    </row>
    <row r="143" spans="1:17">
      <c r="A143" s="5">
        <v>30042</v>
      </c>
      <c r="B143" s="6">
        <v>6503.2520000000004</v>
      </c>
      <c r="C143" s="7">
        <v>4077.7</v>
      </c>
      <c r="D143" s="6">
        <v>853.798</v>
      </c>
      <c r="F143">
        <f t="shared" ref="F143:F206" si="14">100*((B143/B142)-1)</f>
        <v>0.54497501006107729</v>
      </c>
      <c r="G143">
        <f t="shared" ref="G143:G206" si="15">100*((C143/C142)-1)</f>
        <v>0.36921259261082362</v>
      </c>
      <c r="H143">
        <f t="shared" ref="H143:H206" si="16">100*((D143/D142)-1)</f>
        <v>-0.12761890724994895</v>
      </c>
      <c r="O143">
        <f t="shared" ref="O143:O206" si="17">100*LN(B143/B142)</f>
        <v>0.54349539450884876</v>
      </c>
      <c r="P143">
        <f t="shared" ref="P143:P206" si="18">100*LN(C143/C142)</f>
        <v>0.36853267596279654</v>
      </c>
      <c r="Q143">
        <f t="shared" ref="Q143:Q206" si="19">100*LN(D143/D142)</f>
        <v>-0.12770040952630973</v>
      </c>
    </row>
    <row r="144" spans="1:17">
      <c r="A144" s="5">
        <v>30133</v>
      </c>
      <c r="B144" s="6">
        <v>6479.8379999999997</v>
      </c>
      <c r="C144" s="7">
        <v>4109.2</v>
      </c>
      <c r="D144" s="6">
        <v>845.73699999999997</v>
      </c>
      <c r="F144">
        <f t="shared" si="14"/>
        <v>-0.36003525620721399</v>
      </c>
      <c r="G144">
        <f t="shared" si="15"/>
        <v>0.7724942982563654</v>
      </c>
      <c r="H144">
        <f t="shared" si="16"/>
        <v>-0.94413432685482856</v>
      </c>
      <c r="O144">
        <f t="shared" si="17"/>
        <v>-0.36068494300556087</v>
      </c>
      <c r="P144">
        <f t="shared" si="18"/>
        <v>0.76952583870514391</v>
      </c>
      <c r="Q144">
        <f t="shared" si="19"/>
        <v>-0.94861952819821604</v>
      </c>
    </row>
    <row r="145" spans="1:17">
      <c r="A145" s="5">
        <v>30225</v>
      </c>
      <c r="B145" s="6">
        <v>6486.1589999999997</v>
      </c>
      <c r="C145" s="7">
        <v>4184.2</v>
      </c>
      <c r="D145" s="6">
        <v>780.32500000000005</v>
      </c>
      <c r="F145">
        <f t="shared" si="14"/>
        <v>9.7548735014663102E-2</v>
      </c>
      <c r="G145">
        <f t="shared" si="15"/>
        <v>1.8251727830234543</v>
      </c>
      <c r="H145">
        <f t="shared" si="16"/>
        <v>-7.7343192978431734</v>
      </c>
      <c r="O145">
        <f t="shared" si="17"/>
        <v>9.7501187155192931E-2</v>
      </c>
      <c r="P145">
        <f t="shared" si="18"/>
        <v>1.8087164407439267</v>
      </c>
      <c r="Q145">
        <f t="shared" si="19"/>
        <v>-8.0497937001319873</v>
      </c>
    </row>
    <row r="146" spans="1:17">
      <c r="A146" s="5">
        <v>30317</v>
      </c>
      <c r="B146" s="6">
        <v>6571.1120000000001</v>
      </c>
      <c r="C146" s="7">
        <v>4224.8</v>
      </c>
      <c r="D146" s="6">
        <v>807.49900000000002</v>
      </c>
      <c r="F146">
        <f t="shared" si="14"/>
        <v>1.3097582097509441</v>
      </c>
      <c r="G146">
        <f t="shared" si="15"/>
        <v>0.97031690645763558</v>
      </c>
      <c r="H146">
        <f t="shared" si="16"/>
        <v>3.4823951558645483</v>
      </c>
      <c r="O146">
        <f t="shared" si="17"/>
        <v>1.3012550437107828</v>
      </c>
      <c r="P146">
        <f t="shared" si="18"/>
        <v>0.96563956431755649</v>
      </c>
      <c r="Q146">
        <f t="shared" si="19"/>
        <v>3.4231317137098309</v>
      </c>
    </row>
    <row r="147" spans="1:17">
      <c r="A147" s="5">
        <v>30407</v>
      </c>
      <c r="B147" s="6">
        <v>6721.0609999999997</v>
      </c>
      <c r="C147" s="7">
        <v>4308.5</v>
      </c>
      <c r="D147" s="6">
        <v>879.12</v>
      </c>
      <c r="F147">
        <f t="shared" si="14"/>
        <v>2.2819425387970771</v>
      </c>
      <c r="G147">
        <f t="shared" si="15"/>
        <v>1.9811588714258699</v>
      </c>
      <c r="H147">
        <f t="shared" si="16"/>
        <v>8.8694846680924755</v>
      </c>
      <c r="O147">
        <f t="shared" si="17"/>
        <v>2.2562956616656438</v>
      </c>
      <c r="P147">
        <f t="shared" si="18"/>
        <v>1.9617893287098138</v>
      </c>
      <c r="Q147">
        <f t="shared" si="19"/>
        <v>8.4979590432716776</v>
      </c>
    </row>
    <row r="148" spans="1:17">
      <c r="A148" s="5">
        <v>30498</v>
      </c>
      <c r="B148" s="6">
        <v>6852.66</v>
      </c>
      <c r="C148" s="7">
        <v>4384.1000000000004</v>
      </c>
      <c r="D148" s="6">
        <v>934.22799999999995</v>
      </c>
      <c r="F148">
        <f t="shared" si="14"/>
        <v>1.9580093083517713</v>
      </c>
      <c r="G148">
        <f t="shared" si="15"/>
        <v>1.7546709991876686</v>
      </c>
      <c r="H148">
        <f t="shared" si="16"/>
        <v>6.2685412685412611</v>
      </c>
      <c r="O148">
        <f t="shared" si="17"/>
        <v>1.9390869087871052</v>
      </c>
      <c r="P148">
        <f t="shared" si="18"/>
        <v>1.7394543906859128</v>
      </c>
      <c r="Q148">
        <f t="shared" si="19"/>
        <v>6.0799112648882971</v>
      </c>
    </row>
    <row r="149" spans="1:17">
      <c r="A149" s="5">
        <v>30590</v>
      </c>
      <c r="B149" s="6">
        <v>6993.9859999999999</v>
      </c>
      <c r="C149" s="7">
        <v>4453.2</v>
      </c>
      <c r="D149" s="6">
        <v>1025.1300000000001</v>
      </c>
      <c r="F149">
        <f t="shared" si="14"/>
        <v>2.0623524295674933</v>
      </c>
      <c r="G149">
        <f t="shared" si="15"/>
        <v>1.5761501790561239</v>
      </c>
      <c r="H149">
        <f t="shared" si="16"/>
        <v>9.7301729342301968</v>
      </c>
      <c r="O149">
        <f t="shared" si="17"/>
        <v>2.0413738858558785</v>
      </c>
      <c r="P149">
        <f t="shared" si="18"/>
        <v>1.5638579267871635</v>
      </c>
      <c r="Q149">
        <f t="shared" si="19"/>
        <v>9.2854193011097976</v>
      </c>
    </row>
    <row r="150" spans="1:17">
      <c r="A150" s="5">
        <v>30682</v>
      </c>
      <c r="B150" s="6">
        <v>7132.9459999999999</v>
      </c>
      <c r="C150" s="7">
        <v>4490.8999999999996</v>
      </c>
      <c r="D150" s="6">
        <v>1124.1569999999999</v>
      </c>
      <c r="F150">
        <f t="shared" si="14"/>
        <v>1.9868498449953975</v>
      </c>
      <c r="G150">
        <f t="shared" si="15"/>
        <v>0.8465822330009809</v>
      </c>
      <c r="H150">
        <f t="shared" si="16"/>
        <v>9.6599455678791699</v>
      </c>
      <c r="O150">
        <f t="shared" si="17"/>
        <v>1.9673695896603598</v>
      </c>
      <c r="P150">
        <f t="shared" si="18"/>
        <v>0.84301882295441855</v>
      </c>
      <c r="Q150">
        <f t="shared" si="19"/>
        <v>9.2213987615985946</v>
      </c>
    </row>
    <row r="151" spans="1:17">
      <c r="A151" s="5">
        <v>30773</v>
      </c>
      <c r="B151" s="6">
        <v>7258.23</v>
      </c>
      <c r="C151" s="7">
        <v>4555</v>
      </c>
      <c r="D151" s="6">
        <v>1160.68</v>
      </c>
      <c r="F151">
        <f t="shared" si="14"/>
        <v>1.756413128600709</v>
      </c>
      <c r="G151">
        <f t="shared" si="15"/>
        <v>1.4273308245563276</v>
      </c>
      <c r="H151">
        <f t="shared" si="16"/>
        <v>3.2489234155015811</v>
      </c>
      <c r="O151">
        <f t="shared" si="17"/>
        <v>1.7411664639329791</v>
      </c>
      <c r="P151">
        <f t="shared" si="18"/>
        <v>1.417240360996225</v>
      </c>
      <c r="Q151">
        <f t="shared" si="19"/>
        <v>3.1972618830181867</v>
      </c>
    </row>
    <row r="152" spans="1:17">
      <c r="A152" s="5">
        <v>30864</v>
      </c>
      <c r="B152" s="6">
        <v>7329.6419999999998</v>
      </c>
      <c r="C152" s="7">
        <v>4590</v>
      </c>
      <c r="D152" s="6">
        <v>1185.779</v>
      </c>
      <c r="F152">
        <f t="shared" si="14"/>
        <v>0.98387623428852766</v>
      </c>
      <c r="G152">
        <f t="shared" si="15"/>
        <v>0.76838638858396369</v>
      </c>
      <c r="H152">
        <f t="shared" si="16"/>
        <v>2.1624392597442865</v>
      </c>
      <c r="O152">
        <f t="shared" si="17"/>
        <v>0.97906768644802078</v>
      </c>
      <c r="P152">
        <f t="shared" si="18"/>
        <v>0.76544933605320442</v>
      </c>
      <c r="Q152">
        <f t="shared" si="19"/>
        <v>2.1393902308469515</v>
      </c>
    </row>
    <row r="153" spans="1:17">
      <c r="A153" s="5">
        <v>30956</v>
      </c>
      <c r="B153" s="6">
        <v>7388.1009999999997</v>
      </c>
      <c r="C153" s="7">
        <v>4650.7</v>
      </c>
      <c r="D153" s="6">
        <v>1170.394</v>
      </c>
      <c r="F153">
        <f t="shared" si="14"/>
        <v>0.79756964937713892</v>
      </c>
      <c r="G153">
        <f t="shared" si="15"/>
        <v>1.3224400871459707</v>
      </c>
      <c r="H153">
        <f t="shared" si="16"/>
        <v>-1.2974593073414198</v>
      </c>
      <c r="O153">
        <f t="shared" si="17"/>
        <v>0.79440587372526306</v>
      </c>
      <c r="P153">
        <f t="shared" si="18"/>
        <v>1.3137721831567095</v>
      </c>
      <c r="Q153">
        <f t="shared" si="19"/>
        <v>-1.3059498313007685</v>
      </c>
    </row>
    <row r="154" spans="1:17">
      <c r="A154" s="5">
        <v>31048</v>
      </c>
      <c r="B154" s="6">
        <v>7461.5379999999996</v>
      </c>
      <c r="C154" s="7">
        <v>4729.7</v>
      </c>
      <c r="D154" s="6">
        <v>1138.3150000000001</v>
      </c>
      <c r="F154">
        <f t="shared" si="14"/>
        <v>0.9939902012709334</v>
      </c>
      <c r="G154">
        <f t="shared" si="15"/>
        <v>1.6986690175672559</v>
      </c>
      <c r="H154">
        <f t="shared" si="16"/>
        <v>-2.7408718773336171</v>
      </c>
      <c r="O154">
        <f t="shared" si="17"/>
        <v>0.9890826125083334</v>
      </c>
      <c r="P154">
        <f t="shared" si="18"/>
        <v>1.6844029641227918</v>
      </c>
      <c r="Q154">
        <f t="shared" si="19"/>
        <v>-2.7791345450468992</v>
      </c>
    </row>
    <row r="155" spans="1:17">
      <c r="A155" s="5">
        <v>31138</v>
      </c>
      <c r="B155" s="6">
        <v>7529.86</v>
      </c>
      <c r="C155" s="7">
        <v>4774.1000000000004</v>
      </c>
      <c r="D155" s="6">
        <v>1157.711</v>
      </c>
      <c r="F155">
        <f t="shared" si="14"/>
        <v>0.91565572674159323</v>
      </c>
      <c r="G155">
        <f t="shared" si="15"/>
        <v>0.9387487578493392</v>
      </c>
      <c r="H155">
        <f t="shared" si="16"/>
        <v>1.7039220250985032</v>
      </c>
      <c r="O155">
        <f t="shared" si="17"/>
        <v>0.91148901553124939</v>
      </c>
      <c r="P155">
        <f t="shared" si="18"/>
        <v>0.93436989471489762</v>
      </c>
      <c r="Q155">
        <f t="shared" si="19"/>
        <v>1.6895680974728515</v>
      </c>
    </row>
    <row r="156" spans="1:17">
      <c r="A156" s="5">
        <v>31229</v>
      </c>
      <c r="B156" s="6">
        <v>7647.0159999999996</v>
      </c>
      <c r="C156" s="7">
        <v>4865.8</v>
      </c>
      <c r="D156" s="6">
        <v>1149.8230000000001</v>
      </c>
      <c r="F156">
        <f t="shared" si="14"/>
        <v>1.5558855011912565</v>
      </c>
      <c r="G156">
        <f t="shared" si="15"/>
        <v>1.9207808801658954</v>
      </c>
      <c r="H156">
        <f t="shared" si="16"/>
        <v>-0.68134448061735187</v>
      </c>
      <c r="O156">
        <f t="shared" si="17"/>
        <v>1.5439057042199729</v>
      </c>
      <c r="P156">
        <f t="shared" si="18"/>
        <v>1.9025667503486308</v>
      </c>
      <c r="Q156">
        <f t="shared" si="19"/>
        <v>-0.68367622965493391</v>
      </c>
    </row>
    <row r="157" spans="1:17">
      <c r="A157" s="5">
        <v>31321</v>
      </c>
      <c r="B157" s="6">
        <v>7704.3819999999996</v>
      </c>
      <c r="C157" s="7">
        <v>4878.3</v>
      </c>
      <c r="D157" s="6">
        <v>1192.204</v>
      </c>
      <c r="F157">
        <f t="shared" si="14"/>
        <v>0.7501749702105931</v>
      </c>
      <c r="G157">
        <f t="shared" si="15"/>
        <v>0.25689506350445868</v>
      </c>
      <c r="H157">
        <f t="shared" si="16"/>
        <v>3.6858716515498324</v>
      </c>
      <c r="O157">
        <f t="shared" si="17"/>
        <v>0.74737515142211919</v>
      </c>
      <c r="P157">
        <f t="shared" si="18"/>
        <v>0.25656565217654398</v>
      </c>
      <c r="Q157">
        <f t="shared" si="19"/>
        <v>3.6195677453962771</v>
      </c>
    </row>
    <row r="158" spans="1:17">
      <c r="A158" s="5">
        <v>31413</v>
      </c>
      <c r="B158" s="6">
        <v>7775.7610000000004</v>
      </c>
      <c r="C158" s="7">
        <v>4919.7</v>
      </c>
      <c r="D158" s="6">
        <v>1191.8520000000001</v>
      </c>
      <c r="F158">
        <f t="shared" si="14"/>
        <v>0.92647275277888408</v>
      </c>
      <c r="G158">
        <f t="shared" si="15"/>
        <v>0.84865629420083355</v>
      </c>
      <c r="H158">
        <f t="shared" si="16"/>
        <v>-2.9525148380638022E-2</v>
      </c>
      <c r="O158">
        <f t="shared" si="17"/>
        <v>0.92220731911745435</v>
      </c>
      <c r="P158">
        <f t="shared" si="18"/>
        <v>0.84507545177230303</v>
      </c>
      <c r="Q158">
        <f t="shared" si="19"/>
        <v>-2.9529507910698777E-2</v>
      </c>
    </row>
    <row r="159" spans="1:17">
      <c r="A159" s="5">
        <v>31503</v>
      </c>
      <c r="B159" s="6">
        <v>7811.4620000000004</v>
      </c>
      <c r="C159" s="7">
        <v>4974.7</v>
      </c>
      <c r="D159" s="6">
        <v>1171.0419999999999</v>
      </c>
      <c r="F159">
        <f t="shared" si="14"/>
        <v>0.45913191004713916</v>
      </c>
      <c r="G159">
        <f t="shared" si="15"/>
        <v>1.1179543468097686</v>
      </c>
      <c r="H159">
        <f t="shared" si="16"/>
        <v>-1.7460221571134804</v>
      </c>
      <c r="O159">
        <f t="shared" si="17"/>
        <v>0.45808111462348167</v>
      </c>
      <c r="P159">
        <f t="shared" si="18"/>
        <v>1.111751424943686</v>
      </c>
      <c r="Q159">
        <f t="shared" si="19"/>
        <v>-1.7614449107796284</v>
      </c>
    </row>
    <row r="160" spans="1:17">
      <c r="A160" s="5">
        <v>31594</v>
      </c>
      <c r="B160" s="6">
        <v>7890.0929999999998</v>
      </c>
      <c r="C160" s="7">
        <v>5064.8</v>
      </c>
      <c r="D160" s="6">
        <v>1139.5409999999999</v>
      </c>
      <c r="F160">
        <f t="shared" si="14"/>
        <v>1.006610542303088</v>
      </c>
      <c r="G160">
        <f t="shared" si="15"/>
        <v>1.8111644923312076</v>
      </c>
      <c r="H160">
        <f t="shared" si="16"/>
        <v>-2.6899974552577977</v>
      </c>
      <c r="O160">
        <f t="shared" si="17"/>
        <v>1.0015779625242434</v>
      </c>
      <c r="P160">
        <f t="shared" si="18"/>
        <v>1.7949582962970432</v>
      </c>
      <c r="Q160">
        <f t="shared" si="19"/>
        <v>-2.7268401003313367</v>
      </c>
    </row>
    <row r="161" spans="1:17">
      <c r="A161" s="5">
        <v>31686</v>
      </c>
      <c r="B161" s="6">
        <v>7930.97</v>
      </c>
      <c r="C161" s="7">
        <v>5097.2</v>
      </c>
      <c r="D161" s="6">
        <v>1142.952</v>
      </c>
      <c r="F161">
        <f t="shared" si="14"/>
        <v>0.51808007839704295</v>
      </c>
      <c r="G161">
        <f t="shared" si="15"/>
        <v>0.63970936660875388</v>
      </c>
      <c r="H161">
        <f t="shared" si="16"/>
        <v>0.29933104644765951</v>
      </c>
      <c r="O161">
        <f t="shared" si="17"/>
        <v>0.51674266083272946</v>
      </c>
      <c r="P161">
        <f t="shared" si="18"/>
        <v>0.63767191082073493</v>
      </c>
      <c r="Q161">
        <f t="shared" si="19"/>
        <v>0.29888394306145083</v>
      </c>
    </row>
    <row r="162" spans="1:17">
      <c r="A162" s="5">
        <v>31778</v>
      </c>
      <c r="B162" s="6">
        <v>7986.4480000000003</v>
      </c>
      <c r="C162" s="7">
        <v>5098</v>
      </c>
      <c r="D162" s="6">
        <v>1173.798</v>
      </c>
      <c r="F162">
        <f t="shared" si="14"/>
        <v>0.69951090471909172</v>
      </c>
      <c r="G162">
        <f t="shared" si="15"/>
        <v>1.5694891312878489E-2</v>
      </c>
      <c r="H162">
        <f t="shared" si="16"/>
        <v>2.6988009995170481</v>
      </c>
      <c r="O162">
        <f t="shared" si="17"/>
        <v>0.69707567705000306</v>
      </c>
      <c r="P162">
        <f t="shared" si="18"/>
        <v>1.5693659793667259E-2</v>
      </c>
      <c r="Q162">
        <f t="shared" si="19"/>
        <v>2.66302560926525</v>
      </c>
    </row>
    <row r="163" spans="1:17">
      <c r="A163" s="5">
        <v>31868</v>
      </c>
      <c r="B163" s="6">
        <v>8076.1019999999999</v>
      </c>
      <c r="C163" s="7">
        <v>5168.7</v>
      </c>
      <c r="D163" s="6">
        <v>1174.4100000000001</v>
      </c>
      <c r="F163">
        <f t="shared" si="14"/>
        <v>1.1225766448363483</v>
      </c>
      <c r="G163">
        <f t="shared" si="15"/>
        <v>1.3868183601412287</v>
      </c>
      <c r="H163">
        <f t="shared" si="16"/>
        <v>5.2138442900750981E-2</v>
      </c>
      <c r="O163">
        <f t="shared" si="17"/>
        <v>1.1163225146305256</v>
      </c>
      <c r="P163">
        <f t="shared" si="18"/>
        <v>1.3772900270409436</v>
      </c>
      <c r="Q163">
        <f t="shared" si="19"/>
        <v>5.2124855537231778E-2</v>
      </c>
    </row>
    <row r="164" spans="1:17">
      <c r="A164" s="5">
        <v>31959</v>
      </c>
      <c r="B164" s="6">
        <v>8149.3519999999999</v>
      </c>
      <c r="C164" s="7">
        <v>5228.6000000000004</v>
      </c>
      <c r="D164" s="6">
        <v>1174.5830000000001</v>
      </c>
      <c r="F164">
        <f t="shared" si="14"/>
        <v>0.90699696462477331</v>
      </c>
      <c r="G164">
        <f t="shared" si="15"/>
        <v>1.1588987559734587</v>
      </c>
      <c r="H164">
        <f t="shared" si="16"/>
        <v>1.4730800997941884E-2</v>
      </c>
      <c r="O164">
        <f t="shared" si="17"/>
        <v>0.90290845036012979</v>
      </c>
      <c r="P164">
        <f t="shared" si="18"/>
        <v>1.152234959361822</v>
      </c>
      <c r="Q164">
        <f t="shared" si="19"/>
        <v>1.4729716121990984E-2</v>
      </c>
    </row>
    <row r="165" spans="1:17">
      <c r="A165" s="5">
        <v>32051</v>
      </c>
      <c r="B165" s="6">
        <v>8283.848</v>
      </c>
      <c r="C165" s="7">
        <v>5239.6000000000004</v>
      </c>
      <c r="D165" s="6">
        <v>1254.617</v>
      </c>
      <c r="F165">
        <f t="shared" si="14"/>
        <v>1.6503888898160346</v>
      </c>
      <c r="G165">
        <f t="shared" si="15"/>
        <v>0.21038136403626062</v>
      </c>
      <c r="H165">
        <f t="shared" si="16"/>
        <v>6.813822437409689</v>
      </c>
      <c r="O165">
        <f t="shared" si="17"/>
        <v>1.6369179851853395</v>
      </c>
      <c r="P165">
        <f t="shared" si="18"/>
        <v>0.21016037234054216</v>
      </c>
      <c r="Q165">
        <f t="shared" si="19"/>
        <v>6.591715573474703</v>
      </c>
    </row>
    <row r="166" spans="1:17">
      <c r="A166" s="5">
        <v>32143</v>
      </c>
      <c r="B166" s="6">
        <v>8330.4449999999997</v>
      </c>
      <c r="C166" s="7">
        <v>5332.7</v>
      </c>
      <c r="D166" s="6">
        <v>1194.3989999999999</v>
      </c>
      <c r="F166">
        <f t="shared" si="14"/>
        <v>0.56250428544801778</v>
      </c>
      <c r="G166">
        <f t="shared" si="15"/>
        <v>1.7768531949003741</v>
      </c>
      <c r="H166">
        <f t="shared" si="16"/>
        <v>-4.799711784552585</v>
      </c>
      <c r="O166">
        <f t="shared" si="17"/>
        <v>0.56092813792817808</v>
      </c>
      <c r="P166">
        <f t="shared" si="18"/>
        <v>1.7612516978975268</v>
      </c>
      <c r="Q166">
        <f t="shared" si="19"/>
        <v>-4.9187216722167397</v>
      </c>
    </row>
    <row r="167" spans="1:17">
      <c r="A167" s="5">
        <v>32234</v>
      </c>
      <c r="B167" s="6">
        <v>8440.5059999999994</v>
      </c>
      <c r="C167" s="7">
        <v>5371.9</v>
      </c>
      <c r="D167" s="6">
        <v>1222.857</v>
      </c>
      <c r="F167">
        <f t="shared" si="14"/>
        <v>1.3211899244278014</v>
      </c>
      <c r="G167">
        <f t="shared" si="15"/>
        <v>0.73508729161586572</v>
      </c>
      <c r="H167">
        <f t="shared" si="16"/>
        <v>2.3826208829712758</v>
      </c>
      <c r="O167">
        <f t="shared" si="17"/>
        <v>1.3125383296986821</v>
      </c>
      <c r="P167">
        <f t="shared" si="18"/>
        <v>0.73239869264438306</v>
      </c>
      <c r="Q167">
        <f t="shared" si="19"/>
        <v>2.3546794273863139</v>
      </c>
    </row>
    <row r="168" spans="1:17">
      <c r="A168" s="5">
        <v>32325</v>
      </c>
      <c r="B168" s="6">
        <v>8489.2039999999997</v>
      </c>
      <c r="C168" s="7">
        <v>5417.7</v>
      </c>
      <c r="D168" s="6">
        <v>1229.6590000000001</v>
      </c>
      <c r="F168">
        <f t="shared" si="14"/>
        <v>0.57695593131501521</v>
      </c>
      <c r="G168">
        <f t="shared" si="15"/>
        <v>0.85258474655149907</v>
      </c>
      <c r="H168">
        <f t="shared" si="16"/>
        <v>0.55623838273815007</v>
      </c>
      <c r="O168">
        <f t="shared" si="17"/>
        <v>0.57529791487427406</v>
      </c>
      <c r="P168">
        <f t="shared" si="18"/>
        <v>0.8489707697494181</v>
      </c>
      <c r="Q168">
        <f t="shared" si="19"/>
        <v>0.55469708991269517</v>
      </c>
    </row>
    <row r="169" spans="1:17">
      <c r="A169" s="5">
        <v>32417</v>
      </c>
      <c r="B169" s="6">
        <v>8601.634</v>
      </c>
      <c r="C169" s="7">
        <v>5479.8</v>
      </c>
      <c r="D169" s="6">
        <v>1248.44</v>
      </c>
      <c r="F169">
        <f t="shared" si="14"/>
        <v>1.3243880109371942</v>
      </c>
      <c r="G169">
        <f t="shared" si="15"/>
        <v>1.1462428705908412</v>
      </c>
      <c r="H169">
        <f t="shared" si="16"/>
        <v>1.5273340007270209</v>
      </c>
      <c r="O169">
        <f t="shared" si="17"/>
        <v>1.3156946645590246</v>
      </c>
      <c r="P169">
        <f t="shared" si="18"/>
        <v>1.1397232799280992</v>
      </c>
      <c r="Q169">
        <f t="shared" si="19"/>
        <v>1.5157876738653493</v>
      </c>
    </row>
    <row r="170" spans="1:17">
      <c r="A170" s="5">
        <v>32509</v>
      </c>
      <c r="B170" s="6">
        <v>8688.3960000000006</v>
      </c>
      <c r="C170" s="7">
        <v>5505.1</v>
      </c>
      <c r="D170" s="6">
        <v>1290.6790000000001</v>
      </c>
      <c r="F170">
        <f t="shared" si="14"/>
        <v>1.0086688180408476</v>
      </c>
      <c r="G170">
        <f t="shared" si="15"/>
        <v>0.46169568232417024</v>
      </c>
      <c r="H170">
        <f t="shared" si="16"/>
        <v>3.3833424113293376</v>
      </c>
      <c r="O170">
        <f t="shared" si="17"/>
        <v>1.0036157051587096</v>
      </c>
      <c r="P170">
        <f t="shared" si="18"/>
        <v>0.46063313703737657</v>
      </c>
      <c r="Q170">
        <f t="shared" si="19"/>
        <v>3.3273664572007586</v>
      </c>
    </row>
    <row r="171" spans="1:17">
      <c r="A171" s="5">
        <v>32599</v>
      </c>
      <c r="B171" s="6">
        <v>8756.7109999999993</v>
      </c>
      <c r="C171" s="7">
        <v>5531</v>
      </c>
      <c r="D171" s="6">
        <v>1278.2909999999999</v>
      </c>
      <c r="F171">
        <f t="shared" si="14"/>
        <v>0.78627861805560251</v>
      </c>
      <c r="G171">
        <f t="shared" si="15"/>
        <v>0.47047283428094389</v>
      </c>
      <c r="H171">
        <f t="shared" si="16"/>
        <v>-0.9598048778976187</v>
      </c>
      <c r="O171">
        <f t="shared" si="17"/>
        <v>0.78320355624756033</v>
      </c>
      <c r="P171">
        <f t="shared" si="18"/>
        <v>0.46936956986160194</v>
      </c>
      <c r="Q171">
        <f t="shared" si="19"/>
        <v>-0.96444069194328885</v>
      </c>
    </row>
    <row r="172" spans="1:17">
      <c r="A172" s="5">
        <v>32690</v>
      </c>
      <c r="B172" s="6">
        <v>8822.0759999999991</v>
      </c>
      <c r="C172" s="7">
        <v>5585.9</v>
      </c>
      <c r="D172" s="6">
        <v>1266.941</v>
      </c>
      <c r="F172">
        <f t="shared" si="14"/>
        <v>0.74645606095713468</v>
      </c>
      <c r="G172">
        <f t="shared" si="15"/>
        <v>0.99258723558126594</v>
      </c>
      <c r="H172">
        <f t="shared" si="16"/>
        <v>-0.88790424089663089</v>
      </c>
      <c r="O172">
        <f t="shared" si="17"/>
        <v>0.74368386463995417</v>
      </c>
      <c r="P172">
        <f t="shared" si="18"/>
        <v>0.98769344526019931</v>
      </c>
      <c r="Q172">
        <f t="shared" si="19"/>
        <v>-0.89186960044915098</v>
      </c>
    </row>
    <row r="173" spans="1:17">
      <c r="A173" s="5">
        <v>32782</v>
      </c>
      <c r="B173" s="6">
        <v>8840.7270000000008</v>
      </c>
      <c r="C173" s="7">
        <v>5610.6</v>
      </c>
      <c r="D173" s="6">
        <v>1257.6759999999999</v>
      </c>
      <c r="F173">
        <f t="shared" si="14"/>
        <v>0.21141282392036498</v>
      </c>
      <c r="G173">
        <f t="shared" si="15"/>
        <v>0.44218478669508787</v>
      </c>
      <c r="H173">
        <f t="shared" si="16"/>
        <v>-0.73128898662211395</v>
      </c>
      <c r="O173">
        <f t="shared" si="17"/>
        <v>0.21118966148376395</v>
      </c>
      <c r="P173">
        <f t="shared" si="18"/>
        <v>0.44121002221762112</v>
      </c>
      <c r="Q173">
        <f t="shared" si="19"/>
        <v>-0.73397601249590105</v>
      </c>
    </row>
    <row r="174" spans="1:17">
      <c r="A174" s="5">
        <v>32874</v>
      </c>
      <c r="B174" s="6">
        <v>8937.52</v>
      </c>
      <c r="C174" s="7">
        <v>5658.8</v>
      </c>
      <c r="D174" s="6">
        <v>1269.982</v>
      </c>
      <c r="F174">
        <f t="shared" si="14"/>
        <v>1.0948533983687003</v>
      </c>
      <c r="G174">
        <f t="shared" si="15"/>
        <v>0.859088154564569</v>
      </c>
      <c r="H174">
        <f t="shared" si="16"/>
        <v>0.97847140280962197</v>
      </c>
      <c r="O174">
        <f t="shared" si="17"/>
        <v>1.0889032692811862</v>
      </c>
      <c r="P174">
        <f t="shared" si="18"/>
        <v>0.8554189915323106</v>
      </c>
      <c r="Q174">
        <f t="shared" si="19"/>
        <v>0.97371537049068435</v>
      </c>
    </row>
    <row r="175" spans="1:17">
      <c r="A175" s="5">
        <v>32964</v>
      </c>
      <c r="B175" s="6">
        <v>8972.0720000000001</v>
      </c>
      <c r="C175" s="7">
        <v>5676.5</v>
      </c>
      <c r="D175" s="6">
        <v>1270.441</v>
      </c>
      <c r="F175">
        <f t="shared" si="14"/>
        <v>0.38659493908823617</v>
      </c>
      <c r="G175">
        <f t="shared" si="15"/>
        <v>0.31278716335618739</v>
      </c>
      <c r="H175">
        <f t="shared" si="16"/>
        <v>3.6142244535763979E-2</v>
      </c>
      <c r="O175">
        <f t="shared" si="17"/>
        <v>0.38584958124645136</v>
      </c>
      <c r="P175">
        <f t="shared" si="18"/>
        <v>0.31229900198090782</v>
      </c>
      <c r="Q175">
        <f t="shared" si="19"/>
        <v>3.6135714799844933E-2</v>
      </c>
    </row>
    <row r="176" spans="1:17">
      <c r="A176" s="5">
        <v>33055</v>
      </c>
      <c r="B176" s="6">
        <v>8974.3269999999993</v>
      </c>
      <c r="C176" s="7">
        <v>5699.4</v>
      </c>
      <c r="D176" s="6">
        <v>1245.6479999999999</v>
      </c>
      <c r="F176">
        <f t="shared" si="14"/>
        <v>2.513354774682508E-2</v>
      </c>
      <c r="G176">
        <f t="shared" si="15"/>
        <v>0.40341759887254636</v>
      </c>
      <c r="H176">
        <f t="shared" si="16"/>
        <v>-1.9515270681598085</v>
      </c>
      <c r="O176">
        <f t="shared" si="17"/>
        <v>2.5130389799838365E-2</v>
      </c>
      <c r="P176">
        <f t="shared" si="18"/>
        <v>0.40260605196034388</v>
      </c>
      <c r="Q176">
        <f t="shared" si="19"/>
        <v>-1.9708207849066053</v>
      </c>
    </row>
    <row r="177" spans="1:17">
      <c r="A177" s="5">
        <v>33147</v>
      </c>
      <c r="B177" s="6">
        <v>8897.8349999999991</v>
      </c>
      <c r="C177" s="7">
        <v>5656.3</v>
      </c>
      <c r="D177" s="6">
        <v>1176.268</v>
      </c>
      <c r="F177">
        <f t="shared" si="14"/>
        <v>-0.85234246534586777</v>
      </c>
      <c r="G177">
        <f t="shared" si="15"/>
        <v>-0.75621995297749933</v>
      </c>
      <c r="H177">
        <f t="shared" si="16"/>
        <v>-5.5697917870859097</v>
      </c>
      <c r="O177">
        <f t="shared" si="17"/>
        <v>-0.85599567713254765</v>
      </c>
      <c r="P177">
        <f t="shared" si="18"/>
        <v>-0.7590937936020532</v>
      </c>
      <c r="Q177">
        <f t="shared" si="19"/>
        <v>-5.7309161770991954</v>
      </c>
    </row>
    <row r="178" spans="1:17">
      <c r="A178" s="5">
        <v>33239</v>
      </c>
      <c r="B178" s="6">
        <v>8856.143</v>
      </c>
      <c r="C178" s="7">
        <v>5636.8</v>
      </c>
      <c r="D178" s="6">
        <v>1137.1369999999999</v>
      </c>
      <c r="F178">
        <f t="shared" si="14"/>
        <v>-0.4685634202027722</v>
      </c>
      <c r="G178">
        <f t="shared" si="15"/>
        <v>-0.34474833371638258</v>
      </c>
      <c r="H178">
        <f t="shared" si="16"/>
        <v>-3.3267078590933474</v>
      </c>
      <c r="O178">
        <f t="shared" si="17"/>
        <v>-0.46966461982213398</v>
      </c>
      <c r="P178">
        <f t="shared" si="18"/>
        <v>-0.34534396011979263</v>
      </c>
      <c r="Q178">
        <f t="shared" si="19"/>
        <v>-3.3833014635708416</v>
      </c>
    </row>
    <row r="179" spans="1:17">
      <c r="A179" s="5">
        <v>33329</v>
      </c>
      <c r="B179" s="6">
        <v>8924.8580000000002</v>
      </c>
      <c r="C179" s="7">
        <v>5684.1</v>
      </c>
      <c r="D179" s="6">
        <v>1137.211</v>
      </c>
      <c r="F179">
        <f t="shared" si="14"/>
        <v>0.7759021054650983</v>
      </c>
      <c r="G179">
        <f t="shared" si="15"/>
        <v>0.83912858359354026</v>
      </c>
      <c r="H179">
        <f t="shared" si="16"/>
        <v>6.5075712073481284E-3</v>
      </c>
      <c r="O179">
        <f t="shared" si="17"/>
        <v>0.77290746542097388</v>
      </c>
      <c r="P179">
        <f t="shared" si="18"/>
        <v>0.83562747194531106</v>
      </c>
      <c r="Q179">
        <f t="shared" si="19"/>
        <v>6.5073594741187797E-3</v>
      </c>
    </row>
    <row r="180" spans="1:17">
      <c r="A180" s="5">
        <v>33420</v>
      </c>
      <c r="B180" s="6">
        <v>8967.6949999999997</v>
      </c>
      <c r="C180" s="7">
        <v>5711.7</v>
      </c>
      <c r="D180" s="6">
        <v>1159.826</v>
      </c>
      <c r="F180">
        <f t="shared" si="14"/>
        <v>0.47997402311610315</v>
      </c>
      <c r="G180">
        <f t="shared" si="15"/>
        <v>0.48556499709715428</v>
      </c>
      <c r="H180">
        <f t="shared" si="16"/>
        <v>1.9886371130775293</v>
      </c>
      <c r="O180">
        <f t="shared" si="17"/>
        <v>0.47882582038587357</v>
      </c>
      <c r="P180">
        <f t="shared" si="18"/>
        <v>0.48438993253142021</v>
      </c>
      <c r="Q180">
        <f t="shared" si="19"/>
        <v>1.9691220238462821</v>
      </c>
    </row>
    <row r="181" spans="1:17">
      <c r="A181" s="5">
        <v>33512</v>
      </c>
      <c r="B181" s="6">
        <v>9006.8349999999991</v>
      </c>
      <c r="C181" s="7">
        <v>5710.1</v>
      </c>
      <c r="D181" s="6">
        <v>1200.972</v>
      </c>
      <c r="F181">
        <f t="shared" si="14"/>
        <v>0.43645552173663393</v>
      </c>
      <c r="G181">
        <f t="shared" si="15"/>
        <v>-2.8012675735755721E-2</v>
      </c>
      <c r="H181">
        <f t="shared" si="16"/>
        <v>3.5476011056830847</v>
      </c>
      <c r="O181">
        <f t="shared" si="17"/>
        <v>0.43550581698085666</v>
      </c>
      <c r="P181">
        <f t="shared" si="18"/>
        <v>-2.8016600018646646E-2</v>
      </c>
      <c r="Q181">
        <f t="shared" si="19"/>
        <v>3.486123505384584</v>
      </c>
    </row>
    <row r="182" spans="1:17">
      <c r="A182" s="5">
        <v>33604</v>
      </c>
      <c r="B182" s="6">
        <v>9113.23</v>
      </c>
      <c r="C182" s="7">
        <v>5817.4</v>
      </c>
      <c r="D182" s="6">
        <v>1178.8889999999999</v>
      </c>
      <c r="F182">
        <f t="shared" si="14"/>
        <v>1.1812695580634136</v>
      </c>
      <c r="G182">
        <f t="shared" si="15"/>
        <v>1.8791264601320412</v>
      </c>
      <c r="H182">
        <f t="shared" si="16"/>
        <v>-1.8387606039108384</v>
      </c>
      <c r="O182">
        <f t="shared" si="17"/>
        <v>1.1743470316878521</v>
      </c>
      <c r="P182">
        <f t="shared" si="18"/>
        <v>1.8616889882755245</v>
      </c>
      <c r="Q182">
        <f t="shared" si="19"/>
        <v>-1.8558759380619319</v>
      </c>
    </row>
    <row r="183" spans="1:17">
      <c r="A183" s="5">
        <v>33695</v>
      </c>
      <c r="B183" s="6">
        <v>9213.6949999999997</v>
      </c>
      <c r="C183" s="7">
        <v>5857.3</v>
      </c>
      <c r="D183" s="6">
        <v>1245.7380000000001</v>
      </c>
      <c r="F183">
        <f t="shared" si="14"/>
        <v>1.1024082570065818</v>
      </c>
      <c r="G183">
        <f t="shared" si="15"/>
        <v>0.68587341424004578</v>
      </c>
      <c r="H183">
        <f t="shared" si="16"/>
        <v>5.6705084193677369</v>
      </c>
      <c r="O183">
        <f t="shared" si="17"/>
        <v>1.0963760298710636</v>
      </c>
      <c r="P183">
        <f t="shared" si="18"/>
        <v>0.68353200252167412</v>
      </c>
      <c r="Q183">
        <f t="shared" si="19"/>
        <v>5.5155655841252313</v>
      </c>
    </row>
    <row r="184" spans="1:17">
      <c r="A184" s="5">
        <v>33786</v>
      </c>
      <c r="B184" s="6">
        <v>9303.2540000000008</v>
      </c>
      <c r="C184" s="7">
        <v>5920.7</v>
      </c>
      <c r="D184" s="6">
        <v>1255.778</v>
      </c>
      <c r="F184">
        <f t="shared" si="14"/>
        <v>0.97202045433455453</v>
      </c>
      <c r="G184">
        <f t="shared" si="15"/>
        <v>1.0824099841223678</v>
      </c>
      <c r="H184">
        <f t="shared" si="16"/>
        <v>0.80594796016497661</v>
      </c>
      <c r="O184">
        <f t="shared" si="17"/>
        <v>0.96732672699896671</v>
      </c>
      <c r="P184">
        <f t="shared" si="18"/>
        <v>1.0765938591587401</v>
      </c>
      <c r="Q184">
        <f t="shared" si="19"/>
        <v>0.80271754496196035</v>
      </c>
    </row>
    <row r="185" spans="1:17">
      <c r="A185" s="5">
        <v>33878</v>
      </c>
      <c r="B185" s="6">
        <v>9396.4639999999999</v>
      </c>
      <c r="C185" s="7">
        <v>5991.1</v>
      </c>
      <c r="D185" s="6">
        <v>1294.229</v>
      </c>
      <c r="F185">
        <f t="shared" si="14"/>
        <v>1.001907504621502</v>
      </c>
      <c r="G185">
        <f t="shared" si="15"/>
        <v>1.189048592227282</v>
      </c>
      <c r="H185">
        <f t="shared" si="16"/>
        <v>3.0619265507119797</v>
      </c>
      <c r="O185">
        <f t="shared" si="17"/>
        <v>0.99692168591976549</v>
      </c>
      <c r="P185">
        <f t="shared" si="18"/>
        <v>1.1820349517729734</v>
      </c>
      <c r="Q185">
        <f t="shared" si="19"/>
        <v>3.0159850223700695</v>
      </c>
    </row>
    <row r="186" spans="1:17">
      <c r="A186" s="5">
        <v>33970</v>
      </c>
      <c r="B186" s="6">
        <v>9413.9549999999999</v>
      </c>
      <c r="C186" s="7">
        <v>6013.9</v>
      </c>
      <c r="D186" s="6">
        <v>1324.6089999999999</v>
      </c>
      <c r="F186">
        <f t="shared" si="14"/>
        <v>0.18614449009755063</v>
      </c>
      <c r="G186">
        <f t="shared" si="15"/>
        <v>0.38056450401426911</v>
      </c>
      <c r="H186">
        <f t="shared" si="16"/>
        <v>2.3473434763090495</v>
      </c>
      <c r="O186">
        <f t="shared" si="17"/>
        <v>0.18597145593734324</v>
      </c>
      <c r="P186">
        <f t="shared" si="18"/>
        <v>0.37984218930794095</v>
      </c>
      <c r="Q186">
        <f t="shared" si="19"/>
        <v>2.3202170494713128</v>
      </c>
    </row>
    <row r="187" spans="1:17">
      <c r="A187" s="5">
        <v>34060</v>
      </c>
      <c r="B187" s="6">
        <v>9469.9259999999995</v>
      </c>
      <c r="C187" s="7">
        <v>6067.9</v>
      </c>
      <c r="D187" s="6">
        <v>1332.1189999999999</v>
      </c>
      <c r="F187">
        <f t="shared" si="14"/>
        <v>0.59455351125003997</v>
      </c>
      <c r="G187">
        <f t="shared" si="15"/>
        <v>0.89791981908577956</v>
      </c>
      <c r="H187">
        <f t="shared" si="16"/>
        <v>0.56695975944598409</v>
      </c>
      <c r="O187">
        <f t="shared" si="17"/>
        <v>0.59279301647059057</v>
      </c>
      <c r="P187">
        <f t="shared" si="18"/>
        <v>0.8939124896176629</v>
      </c>
      <c r="Q187">
        <f t="shared" si="19"/>
        <v>0.56535859173548364</v>
      </c>
    </row>
    <row r="188" spans="1:17">
      <c r="A188" s="5">
        <v>34151</v>
      </c>
      <c r="B188" s="6">
        <v>9516.0930000000008</v>
      </c>
      <c r="C188" s="7">
        <v>6134.8</v>
      </c>
      <c r="D188" s="6">
        <v>1323.144</v>
      </c>
      <c r="F188">
        <f t="shared" si="14"/>
        <v>0.48751172923633401</v>
      </c>
      <c r="G188">
        <f t="shared" si="15"/>
        <v>1.102523113432996</v>
      </c>
      <c r="H188">
        <f t="shared" si="16"/>
        <v>-0.67373860743671354</v>
      </c>
      <c r="O188">
        <f t="shared" si="17"/>
        <v>0.4863272389318109</v>
      </c>
      <c r="P188">
        <f t="shared" si="18"/>
        <v>1.0964896338525649</v>
      </c>
      <c r="Q188">
        <f t="shared" si="19"/>
        <v>-0.67601847198099685</v>
      </c>
    </row>
    <row r="189" spans="1:17">
      <c r="A189" s="5">
        <v>34243</v>
      </c>
      <c r="B189" s="6">
        <v>9643.1200000000008</v>
      </c>
      <c r="C189" s="7">
        <v>6189.2</v>
      </c>
      <c r="D189" s="6">
        <v>1392.54</v>
      </c>
      <c r="F189">
        <f t="shared" si="14"/>
        <v>1.3348650543873353</v>
      </c>
      <c r="G189">
        <f t="shared" si="15"/>
        <v>0.88674447414747171</v>
      </c>
      <c r="H189">
        <f t="shared" si="16"/>
        <v>5.2447806134479746</v>
      </c>
      <c r="O189">
        <f t="shared" si="17"/>
        <v>1.3260342304076147</v>
      </c>
      <c r="P189">
        <f t="shared" si="18"/>
        <v>0.88283598388926554</v>
      </c>
      <c r="Q189">
        <f t="shared" si="19"/>
        <v>5.1118694973715701</v>
      </c>
    </row>
    <row r="190" spans="1:17">
      <c r="A190" s="5">
        <v>34335</v>
      </c>
      <c r="B190" s="6">
        <v>9737.6380000000008</v>
      </c>
      <c r="C190" s="7">
        <v>6260.1</v>
      </c>
      <c r="D190" s="6">
        <v>1446.2439999999999</v>
      </c>
      <c r="F190">
        <f t="shared" si="14"/>
        <v>0.9801599482325285</v>
      </c>
      <c r="G190">
        <f t="shared" si="15"/>
        <v>1.1455438505784343</v>
      </c>
      <c r="H190">
        <f t="shared" si="16"/>
        <v>3.8565499016186111</v>
      </c>
      <c r="O190">
        <f t="shared" si="17"/>
        <v>0.97538754009457784</v>
      </c>
      <c r="P190">
        <f t="shared" si="18"/>
        <v>1.1390321791931266</v>
      </c>
      <c r="Q190">
        <f t="shared" si="19"/>
        <v>3.7840433135893776</v>
      </c>
    </row>
    <row r="191" spans="1:17">
      <c r="A191" s="5">
        <v>34425</v>
      </c>
      <c r="B191" s="6">
        <v>9870.7109999999993</v>
      </c>
      <c r="C191" s="7">
        <v>6308.7</v>
      </c>
      <c r="D191" s="6">
        <v>1517.13</v>
      </c>
      <c r="F191">
        <f t="shared" si="14"/>
        <v>1.3665839703632221</v>
      </c>
      <c r="G191">
        <f t="shared" si="15"/>
        <v>0.77634542579190224</v>
      </c>
      <c r="H191">
        <f t="shared" si="16"/>
        <v>4.901385934876834</v>
      </c>
      <c r="O191">
        <f t="shared" si="17"/>
        <v>1.357330421320297</v>
      </c>
      <c r="P191">
        <f t="shared" si="18"/>
        <v>0.77334737153190514</v>
      </c>
      <c r="Q191">
        <f t="shared" si="19"/>
        <v>4.7850541289483806</v>
      </c>
    </row>
    <row r="192" spans="1:17">
      <c r="A192" s="5">
        <v>34516</v>
      </c>
      <c r="B192" s="6">
        <v>9928.8680000000004</v>
      </c>
      <c r="C192" s="7">
        <v>6357.6</v>
      </c>
      <c r="D192" s="6">
        <v>1492.1579999999999</v>
      </c>
      <c r="F192">
        <f t="shared" si="14"/>
        <v>0.58918754687480313</v>
      </c>
      <c r="G192">
        <f t="shared" si="15"/>
        <v>0.77512007228115465</v>
      </c>
      <c r="H192">
        <f t="shared" si="16"/>
        <v>-1.646002649739986</v>
      </c>
      <c r="O192">
        <f t="shared" si="17"/>
        <v>0.5874586247863649</v>
      </c>
      <c r="P192">
        <f t="shared" si="18"/>
        <v>0.77213145032018426</v>
      </c>
      <c r="Q192">
        <f t="shared" si="19"/>
        <v>-1.6596997848215951</v>
      </c>
    </row>
    <row r="193" spans="1:17">
      <c r="A193" s="5">
        <v>34608</v>
      </c>
      <c r="B193" s="6">
        <v>10041.591</v>
      </c>
      <c r="C193" s="7">
        <v>6426</v>
      </c>
      <c r="D193" s="6">
        <v>1553.518</v>
      </c>
      <c r="F193">
        <f t="shared" si="14"/>
        <v>1.1353056561936414</v>
      </c>
      <c r="G193">
        <f t="shared" si="15"/>
        <v>1.0758776896942157</v>
      </c>
      <c r="H193">
        <f t="shared" si="16"/>
        <v>4.1121650656297914</v>
      </c>
      <c r="O193">
        <f t="shared" si="17"/>
        <v>1.1289094271693936</v>
      </c>
      <c r="P193">
        <f t="shared" si="18"/>
        <v>1.0701313049834043</v>
      </c>
      <c r="Q193">
        <f t="shared" si="19"/>
        <v>4.0298642225376549</v>
      </c>
    </row>
    <row r="194" spans="1:17">
      <c r="A194" s="5">
        <v>34700</v>
      </c>
      <c r="B194" s="6">
        <v>10075.906999999999</v>
      </c>
      <c r="C194" s="7">
        <v>6443</v>
      </c>
      <c r="D194" s="6">
        <v>1570.2729999999999</v>
      </c>
      <c r="F194">
        <f t="shared" si="14"/>
        <v>0.34173867467812702</v>
      </c>
      <c r="G194">
        <f t="shared" si="15"/>
        <v>0.26455026455025621</v>
      </c>
      <c r="H194">
        <f t="shared" si="16"/>
        <v>1.0785198497860859</v>
      </c>
      <c r="O194">
        <f t="shared" si="17"/>
        <v>0.34115607500423517</v>
      </c>
      <c r="P194">
        <f t="shared" si="18"/>
        <v>0.2642009462838576</v>
      </c>
      <c r="Q194">
        <f t="shared" si="19"/>
        <v>1.0727453070770316</v>
      </c>
    </row>
    <row r="195" spans="1:17">
      <c r="A195" s="5">
        <v>34790</v>
      </c>
      <c r="B195" s="6">
        <v>10111.126</v>
      </c>
      <c r="C195" s="7">
        <v>6500.8</v>
      </c>
      <c r="D195" s="6">
        <v>1537.7360000000001</v>
      </c>
      <c r="F195">
        <f t="shared" si="14"/>
        <v>0.34953677123061855</v>
      </c>
      <c r="G195">
        <f t="shared" si="15"/>
        <v>0.89709762532981241</v>
      </c>
      <c r="H195">
        <f t="shared" si="16"/>
        <v>-2.0720600812724754</v>
      </c>
      <c r="O195">
        <f t="shared" si="17"/>
        <v>0.34892731123669196</v>
      </c>
      <c r="P195">
        <f t="shared" si="18"/>
        <v>0.89309760948198447</v>
      </c>
      <c r="Q195">
        <f t="shared" si="19"/>
        <v>-2.0938284740030197</v>
      </c>
    </row>
    <row r="196" spans="1:17">
      <c r="A196" s="5">
        <v>34881</v>
      </c>
      <c r="B196" s="6">
        <v>10197.669</v>
      </c>
      <c r="C196" s="7">
        <v>6560.4</v>
      </c>
      <c r="D196" s="6">
        <v>1528.614</v>
      </c>
      <c r="F196">
        <f t="shared" si="14"/>
        <v>0.8559185198562469</v>
      </c>
      <c r="G196">
        <f t="shared" si="15"/>
        <v>0.91681023873984024</v>
      </c>
      <c r="H196">
        <f t="shared" si="16"/>
        <v>-0.59320975772174656</v>
      </c>
      <c r="O196">
        <f t="shared" si="17"/>
        <v>0.85227630546166155</v>
      </c>
      <c r="P196">
        <f t="shared" si="18"/>
        <v>0.91263304554915248</v>
      </c>
      <c r="Q196">
        <f t="shared" si="19"/>
        <v>-0.59497623621797857</v>
      </c>
    </row>
    <row r="197" spans="1:17">
      <c r="A197" s="5">
        <v>34973</v>
      </c>
      <c r="B197" s="6">
        <v>10270.057000000001</v>
      </c>
      <c r="C197" s="7">
        <v>6606.5</v>
      </c>
      <c r="D197" s="6">
        <v>1566.652</v>
      </c>
      <c r="F197">
        <f t="shared" si="14"/>
        <v>0.70984849576898323</v>
      </c>
      <c r="G197">
        <f t="shared" si="15"/>
        <v>0.7027010548137369</v>
      </c>
      <c r="H197">
        <f t="shared" si="16"/>
        <v>2.4883979866728856</v>
      </c>
      <c r="O197">
        <f t="shared" si="17"/>
        <v>0.70734093094857065</v>
      </c>
      <c r="P197">
        <f t="shared" si="18"/>
        <v>0.70024361653177303</v>
      </c>
      <c r="Q197">
        <f t="shared" si="19"/>
        <v>2.4579415809934617</v>
      </c>
    </row>
    <row r="198" spans="1:17">
      <c r="A198" s="5">
        <v>35065</v>
      </c>
      <c r="B198" s="6">
        <v>10337.434999999999</v>
      </c>
      <c r="C198" s="7">
        <v>6667.8</v>
      </c>
      <c r="D198" s="6">
        <v>1590.623</v>
      </c>
      <c r="F198">
        <f t="shared" si="14"/>
        <v>0.65606257102563958</v>
      </c>
      <c r="G198">
        <f t="shared" si="15"/>
        <v>0.92787406342238476</v>
      </c>
      <c r="H198">
        <f t="shared" si="16"/>
        <v>1.5300781539231423</v>
      </c>
      <c r="O198">
        <f t="shared" si="17"/>
        <v>0.65391984717374352</v>
      </c>
      <c r="P198">
        <f t="shared" si="18"/>
        <v>0.9235957565384223</v>
      </c>
      <c r="Q198">
        <f t="shared" si="19"/>
        <v>1.5184905086618439</v>
      </c>
    </row>
    <row r="199" spans="1:17">
      <c r="A199" s="5">
        <v>35156</v>
      </c>
      <c r="B199" s="6">
        <v>10517.932000000001</v>
      </c>
      <c r="C199" s="7">
        <v>6740.2</v>
      </c>
      <c r="D199" s="6">
        <v>1667.682</v>
      </c>
      <c r="F199">
        <f t="shared" si="14"/>
        <v>1.7460520912586208</v>
      </c>
      <c r="G199">
        <f t="shared" si="15"/>
        <v>1.0858154113800644</v>
      </c>
      <c r="H199">
        <f t="shared" si="16"/>
        <v>4.8445797652869382</v>
      </c>
      <c r="O199">
        <f t="shared" si="17"/>
        <v>1.7309837495959837</v>
      </c>
      <c r="P199">
        <f t="shared" si="18"/>
        <v>1.0799627636949072</v>
      </c>
      <c r="Q199">
        <f t="shared" si="19"/>
        <v>4.7308874890426349</v>
      </c>
    </row>
    <row r="200" spans="1:17">
      <c r="A200" s="5">
        <v>35247</v>
      </c>
      <c r="B200" s="6">
        <v>10615.223</v>
      </c>
      <c r="C200" s="7">
        <v>6780.8</v>
      </c>
      <c r="D200" s="6">
        <v>1744.489</v>
      </c>
      <c r="F200">
        <f t="shared" si="14"/>
        <v>0.92500122647682925</v>
      </c>
      <c r="G200">
        <f t="shared" si="15"/>
        <v>0.60235601317468745</v>
      </c>
      <c r="H200">
        <f t="shared" si="16"/>
        <v>4.6056142597929339</v>
      </c>
      <c r="O200">
        <f t="shared" si="17"/>
        <v>0.92074929032720432</v>
      </c>
      <c r="P200">
        <f t="shared" si="18"/>
        <v>0.60054910173750842</v>
      </c>
      <c r="Q200">
        <f t="shared" si="19"/>
        <v>4.5027037814141533</v>
      </c>
    </row>
    <row r="201" spans="1:17">
      <c r="A201" s="5">
        <v>35339</v>
      </c>
      <c r="B201" s="6">
        <v>10727.36</v>
      </c>
      <c r="C201" s="7">
        <v>6834.1</v>
      </c>
      <c r="D201" s="6">
        <v>1743.944</v>
      </c>
      <c r="F201">
        <f t="shared" si="14"/>
        <v>1.0563791264677214</v>
      </c>
      <c r="G201">
        <f t="shared" si="15"/>
        <v>0.78604294478528125</v>
      </c>
      <c r="H201">
        <f t="shared" si="16"/>
        <v>-3.1241240271506765E-2</v>
      </c>
      <c r="O201">
        <f t="shared" si="17"/>
        <v>1.0508384285330032</v>
      </c>
      <c r="P201">
        <f t="shared" si="18"/>
        <v>0.78296972129592202</v>
      </c>
      <c r="Q201">
        <f t="shared" si="19"/>
        <v>-3.124612136361089E-2</v>
      </c>
    </row>
    <row r="202" spans="1:17">
      <c r="A202" s="5">
        <v>35431</v>
      </c>
      <c r="B202" s="6">
        <v>10809.133</v>
      </c>
      <c r="C202" s="7">
        <v>6906.2</v>
      </c>
      <c r="D202" s="6">
        <v>1781.576</v>
      </c>
      <c r="F202">
        <f t="shared" si="14"/>
        <v>0.76228447632966656</v>
      </c>
      <c r="G202">
        <f t="shared" si="15"/>
        <v>1.0550035849636208</v>
      </c>
      <c r="H202">
        <f t="shared" si="16"/>
        <v>2.1578674544595611</v>
      </c>
      <c r="O202">
        <f t="shared" si="17"/>
        <v>0.75939376919583812</v>
      </c>
      <c r="P202">
        <f t="shared" si="18"/>
        <v>1.0494772568011905</v>
      </c>
      <c r="Q202">
        <f t="shared" si="19"/>
        <v>2.1349150953511113</v>
      </c>
    </row>
    <row r="203" spans="1:17">
      <c r="A203" s="5">
        <v>35521</v>
      </c>
      <c r="B203" s="6">
        <v>10972.224</v>
      </c>
      <c r="C203" s="7">
        <v>6937.5</v>
      </c>
      <c r="D203" s="6">
        <v>1879.9659999999999</v>
      </c>
      <c r="F203">
        <f t="shared" si="14"/>
        <v>1.5088259160100925</v>
      </c>
      <c r="G203">
        <f t="shared" si="15"/>
        <v>0.45321595088472222</v>
      </c>
      <c r="H203">
        <f t="shared" si="16"/>
        <v>5.5226383830945025</v>
      </c>
      <c r="O203">
        <f t="shared" si="17"/>
        <v>1.4975563550935771</v>
      </c>
      <c r="P203">
        <f t="shared" si="18"/>
        <v>0.45219201997388692</v>
      </c>
      <c r="Q203">
        <f t="shared" si="19"/>
        <v>5.3755325738921487</v>
      </c>
    </row>
    <row r="204" spans="1:17">
      <c r="A204" s="5">
        <v>35612</v>
      </c>
      <c r="B204" s="6">
        <v>11111.950999999999</v>
      </c>
      <c r="C204" s="7">
        <v>7056.2</v>
      </c>
      <c r="D204" s="6">
        <v>1913.623</v>
      </c>
      <c r="F204">
        <f t="shared" si="14"/>
        <v>1.2734610594898443</v>
      </c>
      <c r="G204">
        <f t="shared" si="15"/>
        <v>1.7109909909909904</v>
      </c>
      <c r="H204">
        <f t="shared" si="16"/>
        <v>1.7902983351826718</v>
      </c>
      <c r="O204">
        <f t="shared" si="17"/>
        <v>1.265420732477661</v>
      </c>
      <c r="P204">
        <f t="shared" si="18"/>
        <v>1.6965183901436487</v>
      </c>
      <c r="Q204">
        <f t="shared" si="19"/>
        <v>1.7744612360777192</v>
      </c>
    </row>
    <row r="205" spans="1:17">
      <c r="A205" s="5">
        <v>35704</v>
      </c>
      <c r="B205" s="6">
        <v>11198.207</v>
      </c>
      <c r="C205" s="7">
        <v>7140</v>
      </c>
      <c r="D205" s="6">
        <v>1940.73</v>
      </c>
      <c r="F205">
        <f t="shared" si="14"/>
        <v>0.77624532361599829</v>
      </c>
      <c r="G205">
        <f t="shared" si="15"/>
        <v>1.1876080609960038</v>
      </c>
      <c r="H205">
        <f t="shared" si="16"/>
        <v>1.4165277068680648</v>
      </c>
      <c r="O205">
        <f t="shared" si="17"/>
        <v>0.77324804045852946</v>
      </c>
      <c r="P205">
        <f t="shared" si="18"/>
        <v>1.1806113377503631</v>
      </c>
      <c r="Q205">
        <f t="shared" si="19"/>
        <v>1.4065887023493318</v>
      </c>
    </row>
    <row r="206" spans="1:17">
      <c r="A206" s="5">
        <v>35796</v>
      </c>
      <c r="B206" s="6">
        <v>11308.995000000001</v>
      </c>
      <c r="C206" s="7">
        <v>7213.7</v>
      </c>
      <c r="D206" s="6">
        <v>2027.1369999999999</v>
      </c>
      <c r="F206">
        <f t="shared" si="14"/>
        <v>0.98933695367482422</v>
      </c>
      <c r="G206">
        <f t="shared" si="15"/>
        <v>1.0322128851540491</v>
      </c>
      <c r="H206">
        <f t="shared" si="16"/>
        <v>4.452293724526335</v>
      </c>
      <c r="O206">
        <f t="shared" si="17"/>
        <v>0.9844750563674618</v>
      </c>
      <c r="P206">
        <f t="shared" si="18"/>
        <v>1.02692194597621</v>
      </c>
      <c r="Q206">
        <f t="shared" si="19"/>
        <v>4.3560261797552648</v>
      </c>
    </row>
    <row r="207" spans="1:17">
      <c r="A207" s="5">
        <v>35886</v>
      </c>
      <c r="B207" s="6">
        <v>11418.673000000001</v>
      </c>
      <c r="C207" s="7">
        <v>7341.1</v>
      </c>
      <c r="D207" s="6">
        <v>2013.441</v>
      </c>
      <c r="F207">
        <f t="shared" ref="F207:F267" si="20">100*((B207/B206)-1)</f>
        <v>0.96982976825084055</v>
      </c>
      <c r="G207">
        <f t="shared" ref="G207:G267" si="21">100*((C207/C206)-1)</f>
        <v>1.7660839790953453</v>
      </c>
      <c r="H207">
        <f t="shared" ref="H207:H267" si="22">100*((D207/D206)-1)</f>
        <v>-0.67563267800844207</v>
      </c>
      <c r="O207">
        <f t="shared" ref="O207:O267" si="23">100*LN(B207/B206)</f>
        <v>0.96515710630728202</v>
      </c>
      <c r="P207">
        <f t="shared" ref="P207:P267" si="24">100*LN(C207/C206)</f>
        <v>1.7506699346935579</v>
      </c>
      <c r="Q207">
        <f t="shared" ref="Q207:Q267" si="25">100*LN(D207/D206)</f>
        <v>-0.67792540837887516</v>
      </c>
    </row>
    <row r="208" spans="1:17">
      <c r="A208" s="5">
        <v>35977</v>
      </c>
      <c r="B208" s="6">
        <v>11568.054</v>
      </c>
      <c r="C208" s="7">
        <v>7437.7</v>
      </c>
      <c r="D208" s="6">
        <v>2067.2179999999998</v>
      </c>
      <c r="F208">
        <f t="shared" si="20"/>
        <v>1.3082168129343819</v>
      </c>
      <c r="G208">
        <f t="shared" si="21"/>
        <v>1.3158790916892427</v>
      </c>
      <c r="H208">
        <f t="shared" si="22"/>
        <v>2.6709002151043881</v>
      </c>
      <c r="O208">
        <f t="shared" si="23"/>
        <v>1.2997335628881466</v>
      </c>
      <c r="P208">
        <f t="shared" si="24"/>
        <v>1.3072966108309931</v>
      </c>
      <c r="Q208">
        <f t="shared" si="25"/>
        <v>2.6358543328605029</v>
      </c>
    </row>
    <row r="209" spans="1:17">
      <c r="A209" s="5">
        <v>36069</v>
      </c>
      <c r="B209" s="6">
        <v>11757.945</v>
      </c>
      <c r="C209" s="7">
        <v>7546.9</v>
      </c>
      <c r="D209" s="6">
        <v>2125.5300000000002</v>
      </c>
      <c r="F209">
        <f t="shared" si="20"/>
        <v>1.6415120468835864</v>
      </c>
      <c r="G209">
        <f t="shared" si="21"/>
        <v>1.4681958132218176</v>
      </c>
      <c r="H209">
        <f t="shared" si="22"/>
        <v>2.8207958715529946</v>
      </c>
      <c r="O209">
        <f t="shared" si="23"/>
        <v>1.6281848847546896</v>
      </c>
      <c r="P209">
        <f t="shared" si="24"/>
        <v>1.4575221650312793</v>
      </c>
      <c r="Q209">
        <f t="shared" si="25"/>
        <v>2.7817441044565951</v>
      </c>
    </row>
    <row r="210" spans="1:17">
      <c r="A210" s="5">
        <v>36161</v>
      </c>
      <c r="B210" s="6">
        <v>11867.763000000001</v>
      </c>
      <c r="C210" s="7">
        <v>7625.8</v>
      </c>
      <c r="D210" s="6">
        <v>2186.0650000000001</v>
      </c>
      <c r="F210">
        <f t="shared" si="20"/>
        <v>0.93398974055416417</v>
      </c>
      <c r="G210">
        <f t="shared" si="21"/>
        <v>1.0454623752799153</v>
      </c>
      <c r="H210">
        <f t="shared" si="22"/>
        <v>2.8479955587547456</v>
      </c>
      <c r="O210">
        <f t="shared" si="23"/>
        <v>0.92965502599963101</v>
      </c>
      <c r="P210">
        <f t="shared" si="24"/>
        <v>1.0400352105936663</v>
      </c>
      <c r="Q210">
        <f t="shared" si="25"/>
        <v>2.8081940944343331</v>
      </c>
    </row>
    <row r="211" spans="1:17">
      <c r="A211" s="5">
        <v>36251</v>
      </c>
      <c r="B211" s="6">
        <v>11967.734</v>
      </c>
      <c r="C211" s="7">
        <v>7744.1</v>
      </c>
      <c r="D211" s="6">
        <v>2188.002</v>
      </c>
      <c r="F211">
        <f t="shared" si="20"/>
        <v>0.84237442220576053</v>
      </c>
      <c r="G211">
        <f t="shared" si="21"/>
        <v>1.5513126491646823</v>
      </c>
      <c r="H211">
        <f t="shared" si="22"/>
        <v>8.8606697422077829E-2</v>
      </c>
      <c r="O211">
        <f t="shared" si="23"/>
        <v>0.83884624864433932</v>
      </c>
      <c r="P211">
        <f t="shared" si="24"/>
        <v>1.5394028091291139</v>
      </c>
      <c r="Q211">
        <f t="shared" si="25"/>
        <v>8.8567464861344758E-2</v>
      </c>
    </row>
    <row r="212" spans="1:17">
      <c r="A212" s="5">
        <v>36342</v>
      </c>
      <c r="B212" s="6">
        <v>12120.093999999999</v>
      </c>
      <c r="C212" s="7">
        <v>7836.8</v>
      </c>
      <c r="D212" s="6">
        <v>2242.7860000000001</v>
      </c>
      <c r="F212">
        <f t="shared" si="20"/>
        <v>1.2730897929382312</v>
      </c>
      <c r="G212">
        <f t="shared" si="21"/>
        <v>1.1970403274751185</v>
      </c>
      <c r="H212">
        <f t="shared" si="22"/>
        <v>2.5038368337871875</v>
      </c>
      <c r="O212">
        <f t="shared" si="23"/>
        <v>1.2650541337377159</v>
      </c>
      <c r="P212">
        <f t="shared" si="24"/>
        <v>1.1899324661670194</v>
      </c>
      <c r="Q212">
        <f t="shared" si="25"/>
        <v>2.473004441454508</v>
      </c>
    </row>
    <row r="213" spans="1:17">
      <c r="A213" s="5">
        <v>36434</v>
      </c>
      <c r="B213" s="6">
        <v>12329.826999999999</v>
      </c>
      <c r="C213" s="7">
        <v>7945.9</v>
      </c>
      <c r="D213" s="6">
        <v>2308.6370000000002</v>
      </c>
      <c r="F213">
        <f t="shared" si="20"/>
        <v>1.7304568759945349</v>
      </c>
      <c r="G213">
        <f t="shared" si="21"/>
        <v>1.3921498570845126</v>
      </c>
      <c r="H213">
        <f t="shared" si="22"/>
        <v>2.9361249802700717</v>
      </c>
      <c r="O213">
        <f t="shared" si="23"/>
        <v>1.7156549872009768</v>
      </c>
      <c r="P213">
        <f t="shared" si="24"/>
        <v>1.3825484589102695</v>
      </c>
      <c r="Q213">
        <f t="shared" si="25"/>
        <v>2.8938464048967356</v>
      </c>
    </row>
    <row r="214" spans="1:17">
      <c r="A214" s="5">
        <v>36526</v>
      </c>
      <c r="B214" s="6">
        <v>12365.164000000001</v>
      </c>
      <c r="C214" s="7">
        <v>8067.1</v>
      </c>
      <c r="D214" s="6">
        <v>2287.8270000000002</v>
      </c>
      <c r="F214">
        <f t="shared" si="20"/>
        <v>0.28659769516636846</v>
      </c>
      <c r="G214">
        <f t="shared" si="21"/>
        <v>1.5253149422972845</v>
      </c>
      <c r="H214">
        <f t="shared" si="22"/>
        <v>-0.90139766450940684</v>
      </c>
      <c r="O214">
        <f t="shared" si="23"/>
        <v>0.28618778697684533</v>
      </c>
      <c r="P214">
        <f t="shared" si="24"/>
        <v>1.513798969516686</v>
      </c>
      <c r="Q214">
        <f t="shared" si="25"/>
        <v>-0.90548483288951187</v>
      </c>
    </row>
    <row r="215" spans="1:17">
      <c r="A215" s="5">
        <v>36617</v>
      </c>
      <c r="B215" s="6">
        <v>12598.723</v>
      </c>
      <c r="C215" s="7">
        <v>8142.1</v>
      </c>
      <c r="D215" s="6">
        <v>2424.549</v>
      </c>
      <c r="F215">
        <f t="shared" si="20"/>
        <v>1.8888467633749073</v>
      </c>
      <c r="G215">
        <f t="shared" si="21"/>
        <v>0.92970212343965741</v>
      </c>
      <c r="H215">
        <f t="shared" si="22"/>
        <v>5.9760637495754665</v>
      </c>
      <c r="O215">
        <f t="shared" si="23"/>
        <v>1.8712295486457036</v>
      </c>
      <c r="P215">
        <f t="shared" si="24"/>
        <v>0.92540699399787774</v>
      </c>
      <c r="Q215">
        <f t="shared" si="25"/>
        <v>5.8043068940976816</v>
      </c>
    </row>
    <row r="216" spans="1:17">
      <c r="A216" s="5">
        <v>36708</v>
      </c>
      <c r="B216" s="6">
        <v>12614.806</v>
      </c>
      <c r="C216" s="7">
        <v>8223.1</v>
      </c>
      <c r="D216" s="6">
        <v>2394.1410000000001</v>
      </c>
      <c r="F216">
        <f t="shared" si="20"/>
        <v>0.12765579495637169</v>
      </c>
      <c r="G216">
        <f t="shared" si="21"/>
        <v>0.99482934378107846</v>
      </c>
      <c r="H216">
        <f t="shared" si="22"/>
        <v>-1.2541713943500343</v>
      </c>
      <c r="O216">
        <f t="shared" si="23"/>
        <v>0.12757438422275608</v>
      </c>
      <c r="P216">
        <f t="shared" si="24"/>
        <v>0.9899134926650075</v>
      </c>
      <c r="Q216">
        <f t="shared" si="25"/>
        <v>-1.2621025067178793</v>
      </c>
    </row>
    <row r="217" spans="1:17">
      <c r="A217" s="5">
        <v>36800</v>
      </c>
      <c r="B217" s="6">
        <v>12681.965</v>
      </c>
      <c r="C217" s="7">
        <v>8296.1</v>
      </c>
      <c r="D217" s="6">
        <v>2395.5659999999998</v>
      </c>
      <c r="F217">
        <f t="shared" si="20"/>
        <v>0.53238234499999315</v>
      </c>
      <c r="G217">
        <f t="shared" si="21"/>
        <v>0.88774306526735458</v>
      </c>
      <c r="H217">
        <f t="shared" si="22"/>
        <v>5.9520303941984487E-2</v>
      </c>
      <c r="O217">
        <f t="shared" si="23"/>
        <v>0.53097019998352879</v>
      </c>
      <c r="P217">
        <f t="shared" si="24"/>
        <v>0.88382579298958208</v>
      </c>
      <c r="Q217">
        <f t="shared" si="25"/>
        <v>5.9502597634628021E-2</v>
      </c>
    </row>
    <row r="218" spans="1:17">
      <c r="A218" s="5">
        <v>36892</v>
      </c>
      <c r="B218" s="6">
        <v>12645.65</v>
      </c>
      <c r="C218" s="7">
        <v>8325.7000000000007</v>
      </c>
      <c r="D218" s="6">
        <v>2285.261</v>
      </c>
      <c r="F218">
        <f t="shared" si="20"/>
        <v>-0.28635152360064753</v>
      </c>
      <c r="G218">
        <f t="shared" si="21"/>
        <v>0.35679415629030764</v>
      </c>
      <c r="H218">
        <f t="shared" si="22"/>
        <v>-4.6045485701500137</v>
      </c>
      <c r="O218">
        <f t="shared" si="23"/>
        <v>-0.28676229392812569</v>
      </c>
      <c r="P218">
        <f t="shared" si="24"/>
        <v>0.3561591559217237</v>
      </c>
      <c r="Q218">
        <f t="shared" si="25"/>
        <v>-4.7139287602917035</v>
      </c>
    </row>
    <row r="219" spans="1:17">
      <c r="A219" s="5">
        <v>36982</v>
      </c>
      <c r="B219" s="6">
        <v>12712.787</v>
      </c>
      <c r="C219" s="7">
        <v>8348.2999999999993</v>
      </c>
      <c r="D219" s="6">
        <v>2277.0590000000002</v>
      </c>
      <c r="F219">
        <f t="shared" si="20"/>
        <v>0.53090983856109997</v>
      </c>
      <c r="G219">
        <f t="shared" si="21"/>
        <v>0.27144864696060367</v>
      </c>
      <c r="H219">
        <f t="shared" si="22"/>
        <v>-0.35890867607681898</v>
      </c>
      <c r="O219">
        <f t="shared" si="23"/>
        <v>0.52950548066760794</v>
      </c>
      <c r="P219">
        <f t="shared" si="24"/>
        <v>0.27108089048391365</v>
      </c>
      <c r="Q219">
        <f t="shared" si="25"/>
        <v>-0.35955429852521026</v>
      </c>
    </row>
    <row r="220" spans="1:17">
      <c r="A220" s="5">
        <v>37073</v>
      </c>
      <c r="B220" s="6">
        <v>12674.114</v>
      </c>
      <c r="C220" s="7">
        <v>8376.2999999999993</v>
      </c>
      <c r="D220" s="6">
        <v>2236.5909999999999</v>
      </c>
      <c r="F220">
        <f t="shared" si="20"/>
        <v>-0.30420552157446323</v>
      </c>
      <c r="G220">
        <f t="shared" si="21"/>
        <v>0.33539762586394239</v>
      </c>
      <c r="H220">
        <f t="shared" si="22"/>
        <v>-1.7772047188939877</v>
      </c>
      <c r="O220">
        <f t="shared" si="23"/>
        <v>-0.30466916710019376</v>
      </c>
      <c r="P220">
        <f t="shared" si="24"/>
        <v>0.33483642251846479</v>
      </c>
      <c r="Q220">
        <f t="shared" si="25"/>
        <v>-1.7931866393783995</v>
      </c>
    </row>
    <row r="221" spans="1:17">
      <c r="A221" s="5">
        <v>37165</v>
      </c>
      <c r="B221" s="6">
        <v>12705.159</v>
      </c>
      <c r="C221" s="7">
        <v>8499.7999999999993</v>
      </c>
      <c r="D221" s="6">
        <v>2126.8789999999999</v>
      </c>
      <c r="F221">
        <f t="shared" si="20"/>
        <v>0.24494808867900897</v>
      </c>
      <c r="G221">
        <f t="shared" si="21"/>
        <v>1.4743980038919302</v>
      </c>
      <c r="H221">
        <f t="shared" si="22"/>
        <v>-4.9053224304309584</v>
      </c>
      <c r="O221">
        <f t="shared" si="23"/>
        <v>0.24464857984267946</v>
      </c>
      <c r="P221">
        <f t="shared" si="24"/>
        <v>1.4636344261937959</v>
      </c>
      <c r="Q221">
        <f t="shared" si="25"/>
        <v>-5.0297184674137627</v>
      </c>
    </row>
    <row r="222" spans="1:17">
      <c r="A222" s="5">
        <v>37257</v>
      </c>
      <c r="B222" s="6">
        <v>12824.602999999999</v>
      </c>
      <c r="C222" s="7">
        <v>8527</v>
      </c>
      <c r="D222" s="6">
        <v>2202.7759999999998</v>
      </c>
      <c r="F222">
        <f t="shared" si="20"/>
        <v>0.94012204018856238</v>
      </c>
      <c r="G222">
        <f t="shared" si="21"/>
        <v>0.3200075295889393</v>
      </c>
      <c r="H222">
        <f t="shared" si="22"/>
        <v>3.5684681639152949</v>
      </c>
      <c r="O222">
        <f t="shared" si="23"/>
        <v>0.93573039602324726</v>
      </c>
      <c r="P222">
        <f t="shared" si="24"/>
        <v>0.31949659522274981</v>
      </c>
      <c r="Q222">
        <f t="shared" si="25"/>
        <v>3.5062736157805601</v>
      </c>
    </row>
    <row r="223" spans="1:17">
      <c r="A223" s="5">
        <v>37347</v>
      </c>
      <c r="B223" s="6">
        <v>12894.675999999999</v>
      </c>
      <c r="C223" s="7">
        <v>8572.2000000000007</v>
      </c>
      <c r="D223" s="6">
        <v>2224.915</v>
      </c>
      <c r="F223">
        <f t="shared" si="20"/>
        <v>0.54639508139160409</v>
      </c>
      <c r="G223">
        <f t="shared" si="21"/>
        <v>0.53008091943240743</v>
      </c>
      <c r="H223">
        <f t="shared" si="22"/>
        <v>1.0050499914653122</v>
      </c>
      <c r="O223">
        <f t="shared" si="23"/>
        <v>0.54490775877878683</v>
      </c>
      <c r="P223">
        <f t="shared" si="24"/>
        <v>0.52868093571179908</v>
      </c>
      <c r="Q223">
        <f t="shared" si="25"/>
        <v>1.0000329518712114</v>
      </c>
    </row>
    <row r="224" spans="1:17">
      <c r="A224" s="5">
        <v>37438</v>
      </c>
      <c r="B224" s="6">
        <v>12956.671</v>
      </c>
      <c r="C224" s="7">
        <v>8633</v>
      </c>
      <c r="D224" s="6">
        <v>2224.6120000000001</v>
      </c>
      <c r="F224">
        <f t="shared" si="20"/>
        <v>0.4807798195162194</v>
      </c>
      <c r="G224">
        <f t="shared" si="21"/>
        <v>0.70926949907841319</v>
      </c>
      <c r="H224">
        <f t="shared" si="22"/>
        <v>-1.3618497785305994E-2</v>
      </c>
      <c r="O224">
        <f t="shared" si="23"/>
        <v>0.47962776443187516</v>
      </c>
      <c r="P224">
        <f t="shared" si="24"/>
        <v>0.70676601363552138</v>
      </c>
      <c r="Q224">
        <f t="shared" si="25"/>
        <v>-1.361942518691537E-2</v>
      </c>
    </row>
    <row r="225" spans="1:17">
      <c r="A225" s="5">
        <v>37530</v>
      </c>
      <c r="B225" s="6">
        <v>12962.92</v>
      </c>
      <c r="C225" s="7">
        <v>8669.1</v>
      </c>
      <c r="D225" s="6">
        <v>2220.654</v>
      </c>
      <c r="F225">
        <f t="shared" si="20"/>
        <v>4.8229981296898927E-2</v>
      </c>
      <c r="G225">
        <f t="shared" si="21"/>
        <v>0.41816286343101527</v>
      </c>
      <c r="H225">
        <f t="shared" si="22"/>
        <v>-0.17791866626629682</v>
      </c>
      <c r="O225">
        <f t="shared" si="23"/>
        <v>4.8218354379709207E-2</v>
      </c>
      <c r="P225">
        <f t="shared" si="24"/>
        <v>0.41729099224517041</v>
      </c>
      <c r="Q225">
        <f t="shared" si="25"/>
        <v>-0.17807712951034763</v>
      </c>
    </row>
    <row r="226" spans="1:17">
      <c r="A226" s="5">
        <v>37622</v>
      </c>
      <c r="B226" s="6">
        <v>13028.597</v>
      </c>
      <c r="C226" s="7">
        <v>8712.2000000000007</v>
      </c>
      <c r="D226" s="6">
        <v>2239.4740000000002</v>
      </c>
      <c r="F226">
        <f t="shared" si="20"/>
        <v>0.50665282204935824</v>
      </c>
      <c r="G226">
        <f t="shared" si="21"/>
        <v>0.49716810280191481</v>
      </c>
      <c r="H226">
        <f t="shared" si="22"/>
        <v>0.84749807939463739</v>
      </c>
      <c r="O226">
        <f t="shared" si="23"/>
        <v>0.5053736554420819</v>
      </c>
      <c r="P226">
        <f t="shared" si="24"/>
        <v>0.49593630324564886</v>
      </c>
      <c r="Q226">
        <f t="shared" si="25"/>
        <v>0.84392697691931839</v>
      </c>
    </row>
    <row r="227" spans="1:17">
      <c r="A227" s="5">
        <v>37712</v>
      </c>
      <c r="B227" s="6">
        <v>13151.812</v>
      </c>
      <c r="C227" s="7">
        <v>8810.1</v>
      </c>
      <c r="D227" s="6">
        <v>2251.2829999999999</v>
      </c>
      <c r="F227">
        <f t="shared" si="20"/>
        <v>0.94572731046942415</v>
      </c>
      <c r="G227">
        <f t="shared" si="21"/>
        <v>1.123711576869213</v>
      </c>
      <c r="H227">
        <f t="shared" si="22"/>
        <v>0.52731132399839176</v>
      </c>
      <c r="O227">
        <f t="shared" si="23"/>
        <v>0.94128330654206849</v>
      </c>
      <c r="P227">
        <f t="shared" si="24"/>
        <v>1.117444841317315</v>
      </c>
      <c r="Q227">
        <f t="shared" si="25"/>
        <v>0.525925906012779</v>
      </c>
    </row>
    <row r="228" spans="1:17">
      <c r="A228" s="5">
        <v>37803</v>
      </c>
      <c r="B228" s="6">
        <v>13374.049000000001</v>
      </c>
      <c r="C228" s="7">
        <v>8938.2000000000007</v>
      </c>
      <c r="D228" s="6">
        <v>2330.89</v>
      </c>
      <c r="F228">
        <f t="shared" si="20"/>
        <v>1.6897823661104816</v>
      </c>
      <c r="G228">
        <f t="shared" si="21"/>
        <v>1.454013007797883</v>
      </c>
      <c r="H228">
        <f t="shared" si="22"/>
        <v>3.5360725417461936</v>
      </c>
      <c r="O228">
        <f t="shared" si="23"/>
        <v>1.6756643642642726</v>
      </c>
      <c r="P228">
        <f t="shared" si="24"/>
        <v>1.4435436009998397</v>
      </c>
      <c r="Q228">
        <f t="shared" si="25"/>
        <v>3.4749892969308269</v>
      </c>
    </row>
    <row r="229" spans="1:17">
      <c r="A229" s="5">
        <v>37895</v>
      </c>
      <c r="B229" s="6">
        <v>13525.715</v>
      </c>
      <c r="C229" s="7">
        <v>9004.2999999999993</v>
      </c>
      <c r="D229" s="6">
        <v>2413.1410000000001</v>
      </c>
      <c r="F229">
        <f t="shared" si="20"/>
        <v>1.1340320347263511</v>
      </c>
      <c r="G229">
        <f t="shared" si="21"/>
        <v>0.73952249893713962</v>
      </c>
      <c r="H229">
        <f t="shared" si="22"/>
        <v>3.5287379498818217</v>
      </c>
      <c r="O229">
        <f t="shared" si="23"/>
        <v>1.1276500949524133</v>
      </c>
      <c r="P229">
        <f t="shared" si="24"/>
        <v>0.73680143830707578</v>
      </c>
      <c r="Q229">
        <f t="shared" si="25"/>
        <v>3.4679049528068542</v>
      </c>
    </row>
    <row r="230" spans="1:17">
      <c r="A230" s="5">
        <v>37987</v>
      </c>
      <c r="B230" s="6">
        <v>13606.565000000001</v>
      </c>
      <c r="C230" s="7">
        <v>9096.2999999999993</v>
      </c>
      <c r="D230" s="6">
        <v>2414.5279999999998</v>
      </c>
      <c r="F230">
        <f t="shared" si="20"/>
        <v>0.59775028528992191</v>
      </c>
      <c r="G230">
        <f t="shared" si="21"/>
        <v>1.0217340603933645</v>
      </c>
      <c r="H230">
        <f t="shared" si="22"/>
        <v>5.7476956381741218E-2</v>
      </c>
      <c r="O230">
        <f t="shared" si="23"/>
        <v>0.59597084582074678</v>
      </c>
      <c r="P230">
        <f t="shared" si="24"/>
        <v>1.0165496420163143</v>
      </c>
      <c r="Q230">
        <f t="shared" si="25"/>
        <v>5.7460444705802909E-2</v>
      </c>
    </row>
    <row r="231" spans="1:17">
      <c r="A231" s="5">
        <v>38078</v>
      </c>
      <c r="B231" s="6">
        <v>13710.681</v>
      </c>
      <c r="C231" s="7">
        <v>9152.4</v>
      </c>
      <c r="D231" s="6">
        <v>2500.8670000000002</v>
      </c>
      <c r="F231">
        <f t="shared" si="20"/>
        <v>0.76518945082759693</v>
      </c>
      <c r="G231">
        <f t="shared" si="21"/>
        <v>0.6167342765740047</v>
      </c>
      <c r="H231">
        <f t="shared" si="22"/>
        <v>3.5758127468391576</v>
      </c>
      <c r="O231">
        <f t="shared" si="23"/>
        <v>0.76227672549109893</v>
      </c>
      <c r="P231">
        <f t="shared" si="24"/>
        <v>0.61484025413570731</v>
      </c>
      <c r="Q231">
        <f t="shared" si="25"/>
        <v>3.5133648884863748</v>
      </c>
    </row>
    <row r="232" spans="1:17">
      <c r="A232" s="5">
        <v>38169</v>
      </c>
      <c r="B232" s="6">
        <v>13831.044</v>
      </c>
      <c r="C232" s="7">
        <v>9239.2999999999993</v>
      </c>
      <c r="D232" s="6">
        <v>2539.3760000000002</v>
      </c>
      <c r="F232">
        <f t="shared" si="20"/>
        <v>0.87787761964559508</v>
      </c>
      <c r="G232">
        <f t="shared" si="21"/>
        <v>0.94947773261657709</v>
      </c>
      <c r="H232">
        <f t="shared" si="22"/>
        <v>1.5398259883472321</v>
      </c>
      <c r="O232">
        <f t="shared" si="23"/>
        <v>0.87404667839500216</v>
      </c>
      <c r="P232">
        <f t="shared" si="24"/>
        <v>0.94499852320289401</v>
      </c>
      <c r="Q232">
        <f t="shared" si="25"/>
        <v>1.5280909804528262</v>
      </c>
    </row>
    <row r="233" spans="1:17">
      <c r="A233" s="5">
        <v>38261</v>
      </c>
      <c r="B233" s="6">
        <v>13947.662</v>
      </c>
      <c r="C233" s="7">
        <v>9334.5</v>
      </c>
      <c r="D233" s="6">
        <v>2590.616</v>
      </c>
      <c r="F233">
        <f t="shared" si="20"/>
        <v>0.84316122485041944</v>
      </c>
      <c r="G233">
        <f t="shared" si="21"/>
        <v>1.0303810894764842</v>
      </c>
      <c r="H233">
        <f t="shared" si="22"/>
        <v>2.0178185506990687</v>
      </c>
      <c r="O233">
        <f t="shared" si="23"/>
        <v>0.83962647578570448</v>
      </c>
      <c r="P233">
        <f t="shared" si="24"/>
        <v>1.0251088487160165</v>
      </c>
      <c r="Q233">
        <f t="shared" si="25"/>
        <v>1.9977303712886394</v>
      </c>
    </row>
    <row r="234" spans="1:17">
      <c r="A234" s="5">
        <v>38353</v>
      </c>
      <c r="B234" s="6">
        <v>14100.244000000001</v>
      </c>
      <c r="C234" s="7">
        <v>9409.5</v>
      </c>
      <c r="D234" s="6">
        <v>2664.3589999999999</v>
      </c>
      <c r="F234">
        <f t="shared" si="20"/>
        <v>1.0939611240937674</v>
      </c>
      <c r="G234">
        <f t="shared" si="21"/>
        <v>0.80347099469708638</v>
      </c>
      <c r="H234">
        <f t="shared" si="22"/>
        <v>2.8465430615729925</v>
      </c>
      <c r="O234">
        <f t="shared" si="23"/>
        <v>1.0880206544075137</v>
      </c>
      <c r="P234">
        <f t="shared" si="24"/>
        <v>0.80026035275253327</v>
      </c>
      <c r="Q234">
        <f t="shared" si="25"/>
        <v>2.8067818088272189</v>
      </c>
    </row>
    <row r="235" spans="1:17">
      <c r="A235" s="5">
        <v>38443</v>
      </c>
      <c r="B235" s="6">
        <v>14177.163</v>
      </c>
      <c r="C235" s="7">
        <v>9507.7999999999993</v>
      </c>
      <c r="D235" s="6">
        <v>2630.5059999999999</v>
      </c>
      <c r="F235">
        <f t="shared" si="20"/>
        <v>0.54551538257068266</v>
      </c>
      <c r="G235">
        <f t="shared" si="21"/>
        <v>1.0446888782613239</v>
      </c>
      <c r="H235">
        <f t="shared" si="22"/>
        <v>-1.2705870342547665</v>
      </c>
      <c r="O235">
        <f t="shared" si="23"/>
        <v>0.54403283664104662</v>
      </c>
      <c r="P235">
        <f t="shared" si="24"/>
        <v>1.0392697135976008</v>
      </c>
      <c r="Q235">
        <f t="shared" si="25"/>
        <v>-1.2787280237314731</v>
      </c>
    </row>
    <row r="236" spans="1:17">
      <c r="A236" s="5">
        <v>38534</v>
      </c>
      <c r="B236" s="6">
        <v>14292.870999999999</v>
      </c>
      <c r="C236" s="7">
        <v>9578.9</v>
      </c>
      <c r="D236" s="6">
        <v>2657.8629999999998</v>
      </c>
      <c r="F236">
        <f t="shared" si="20"/>
        <v>0.81615764733746765</v>
      </c>
      <c r="G236">
        <f t="shared" si="21"/>
        <v>0.74780706367403305</v>
      </c>
      <c r="H236">
        <f t="shared" si="22"/>
        <v>1.0399900247328731</v>
      </c>
      <c r="O236">
        <f t="shared" si="23"/>
        <v>0.81284509238584524</v>
      </c>
      <c r="P236">
        <f t="shared" si="24"/>
        <v>0.74502484844363004</v>
      </c>
      <c r="Q236">
        <f t="shared" si="25"/>
        <v>1.0346193328217743</v>
      </c>
    </row>
    <row r="237" spans="1:17">
      <c r="A237" s="5">
        <v>38626</v>
      </c>
      <c r="B237" s="6">
        <v>14371.95</v>
      </c>
      <c r="C237" s="7">
        <v>9614.9</v>
      </c>
      <c r="D237" s="6">
        <v>2737.6390000000001</v>
      </c>
      <c r="F237">
        <f t="shared" si="20"/>
        <v>0.55327582540976028</v>
      </c>
      <c r="G237">
        <f t="shared" si="21"/>
        <v>0.37582603430457162</v>
      </c>
      <c r="H237">
        <f t="shared" si="22"/>
        <v>3.0015091071285527</v>
      </c>
      <c r="O237">
        <f t="shared" si="23"/>
        <v>0.55175087691002456</v>
      </c>
      <c r="P237">
        <f t="shared" si="24"/>
        <v>0.37512157274587637</v>
      </c>
      <c r="Q237">
        <f t="shared" si="25"/>
        <v>2.9573453659731781</v>
      </c>
    </row>
    <row r="238" spans="1:17">
      <c r="A238" s="5">
        <v>38718</v>
      </c>
      <c r="B238" s="6">
        <v>14546.356</v>
      </c>
      <c r="C238" s="7">
        <v>9722.7000000000007</v>
      </c>
      <c r="D238" s="6">
        <v>2773.826</v>
      </c>
      <c r="F238">
        <f t="shared" si="20"/>
        <v>1.2135166070018188</v>
      </c>
      <c r="G238">
        <f t="shared" si="21"/>
        <v>1.1211765072959734</v>
      </c>
      <c r="H238">
        <f t="shared" si="22"/>
        <v>1.3218324256777381</v>
      </c>
      <c r="O238">
        <f t="shared" si="23"/>
        <v>1.2062125256783665</v>
      </c>
      <c r="P238">
        <f t="shared" si="24"/>
        <v>1.1149379106379917</v>
      </c>
      <c r="Q238">
        <f t="shared" si="25"/>
        <v>1.3131724509652203</v>
      </c>
    </row>
    <row r="239" spans="1:17">
      <c r="A239" s="5">
        <v>38808</v>
      </c>
      <c r="B239" s="6">
        <v>14591.608</v>
      </c>
      <c r="C239" s="7">
        <v>9774.2000000000007</v>
      </c>
      <c r="D239" s="6">
        <v>2755.7139999999999</v>
      </c>
      <c r="F239">
        <f t="shared" si="20"/>
        <v>0.31108822030754268</v>
      </c>
      <c r="G239">
        <f t="shared" si="21"/>
        <v>0.52968825532002661</v>
      </c>
      <c r="H239">
        <f t="shared" si="22"/>
        <v>-0.65296092833508901</v>
      </c>
      <c r="O239">
        <f t="shared" si="23"/>
        <v>0.31060534209577567</v>
      </c>
      <c r="P239">
        <f t="shared" si="24"/>
        <v>0.5282903412990102</v>
      </c>
      <c r="Q239">
        <f t="shared" si="25"/>
        <v>-0.65510204372533687</v>
      </c>
    </row>
    <row r="240" spans="1:17">
      <c r="A240" s="5">
        <v>38899</v>
      </c>
      <c r="B240" s="6">
        <v>14604.376</v>
      </c>
      <c r="C240" s="7">
        <v>9833.4</v>
      </c>
      <c r="D240" s="6">
        <v>2727.6</v>
      </c>
      <c r="F240">
        <f t="shared" si="20"/>
        <v>8.7502350666213147E-2</v>
      </c>
      <c r="G240">
        <f t="shared" si="21"/>
        <v>0.60567616787050582</v>
      </c>
      <c r="H240">
        <f t="shared" si="22"/>
        <v>-1.020207467102896</v>
      </c>
      <c r="O240">
        <f t="shared" si="23"/>
        <v>8.7464089677235665E-2</v>
      </c>
      <c r="P240">
        <f t="shared" si="24"/>
        <v>0.60384932256878443</v>
      </c>
      <c r="Q240">
        <f t="shared" si="25"/>
        <v>-1.0254472517294657</v>
      </c>
    </row>
    <row r="241" spans="1:17">
      <c r="A241" s="5">
        <v>38991</v>
      </c>
      <c r="B241" s="6">
        <v>14718.445</v>
      </c>
      <c r="C241" s="7">
        <v>9929.2000000000007</v>
      </c>
      <c r="D241" s="6">
        <v>2663.03</v>
      </c>
      <c r="F241">
        <f t="shared" si="20"/>
        <v>0.7810604164121715</v>
      </c>
      <c r="G241">
        <f t="shared" si="21"/>
        <v>0.97423068318180928</v>
      </c>
      <c r="H241">
        <f t="shared" si="22"/>
        <v>-2.3672825927555263</v>
      </c>
      <c r="O241">
        <f t="shared" si="23"/>
        <v>0.77802593008094756</v>
      </c>
      <c r="P241">
        <f t="shared" si="24"/>
        <v>0.9695156548299052</v>
      </c>
      <c r="Q241">
        <f t="shared" si="25"/>
        <v>-2.395752940597184</v>
      </c>
    </row>
    <row r="242" spans="1:17">
      <c r="A242" s="5">
        <v>39083</v>
      </c>
      <c r="B242" s="6">
        <v>14728.052</v>
      </c>
      <c r="C242" s="7">
        <v>9987.1</v>
      </c>
      <c r="D242" s="6">
        <v>2638.5279999999998</v>
      </c>
      <c r="F242">
        <f t="shared" si="20"/>
        <v>6.5271840877212384E-2</v>
      </c>
      <c r="G242">
        <f t="shared" si="21"/>
        <v>0.58312855013495923</v>
      </c>
      <c r="H242">
        <f t="shared" si="22"/>
        <v>-0.92007975877104187</v>
      </c>
      <c r="O242">
        <f t="shared" si="23"/>
        <v>6.5250548076119907E-2</v>
      </c>
      <c r="P242">
        <f t="shared" si="24"/>
        <v>0.58143493637910504</v>
      </c>
      <c r="Q242">
        <f t="shared" si="25"/>
        <v>-0.92433863609085853</v>
      </c>
    </row>
    <row r="243" spans="1:17">
      <c r="A243" s="5">
        <v>39173</v>
      </c>
      <c r="B243" s="6">
        <v>14841.529</v>
      </c>
      <c r="C243" s="7">
        <v>10020.4</v>
      </c>
      <c r="D243" s="6">
        <v>2674.7</v>
      </c>
      <c r="F243">
        <f t="shared" si="20"/>
        <v>0.77048207054131179</v>
      </c>
      <c r="G243">
        <f t="shared" si="21"/>
        <v>0.33343012486106716</v>
      </c>
      <c r="H243">
        <f t="shared" si="22"/>
        <v>1.3709159046256136</v>
      </c>
      <c r="O243">
        <f t="shared" si="23"/>
        <v>0.76752901623940994</v>
      </c>
      <c r="P243">
        <f t="shared" si="24"/>
        <v>0.33287547918213117</v>
      </c>
      <c r="Q243">
        <f t="shared" si="25"/>
        <v>1.3616038628550124</v>
      </c>
    </row>
    <row r="244" spans="1:17">
      <c r="A244" s="5">
        <v>39264</v>
      </c>
      <c r="B244" s="6">
        <v>14941.511</v>
      </c>
      <c r="C244" s="7">
        <v>10060.1</v>
      </c>
      <c r="D244" s="6">
        <v>2658.1179999999999</v>
      </c>
      <c r="F244">
        <f t="shared" si="20"/>
        <v>0.67366374448347699</v>
      </c>
      <c r="G244">
        <f t="shared" si="21"/>
        <v>0.39619176879166496</v>
      </c>
      <c r="H244">
        <f t="shared" si="22"/>
        <v>-0.61995737839757314</v>
      </c>
      <c r="O244">
        <f t="shared" si="23"/>
        <v>0.67140476986727216</v>
      </c>
      <c r="P244">
        <f t="shared" si="24"/>
        <v>0.39540899604299906</v>
      </c>
      <c r="Q244">
        <f t="shared" si="25"/>
        <v>-0.62188709389592411</v>
      </c>
    </row>
    <row r="245" spans="1:17">
      <c r="A245" s="5">
        <v>39356</v>
      </c>
      <c r="B245" s="6">
        <v>14996.054</v>
      </c>
      <c r="C245" s="7">
        <v>10074.5</v>
      </c>
      <c r="D245" s="6">
        <v>2605.21</v>
      </c>
      <c r="F245">
        <f t="shared" si="20"/>
        <v>0.36504340156762183</v>
      </c>
      <c r="G245">
        <f t="shared" si="21"/>
        <v>0.14313973022137549</v>
      </c>
      <c r="H245">
        <f t="shared" si="22"/>
        <v>-1.9904308236127877</v>
      </c>
      <c r="O245">
        <f t="shared" si="23"/>
        <v>0.36437873519852337</v>
      </c>
      <c r="P245">
        <f t="shared" si="24"/>
        <v>0.14303738296428697</v>
      </c>
      <c r="Q245">
        <f t="shared" si="25"/>
        <v>-2.0105067427436292</v>
      </c>
    </row>
    <row r="246" spans="1:17">
      <c r="A246" s="5">
        <v>39448</v>
      </c>
      <c r="B246" s="6">
        <v>14895.352999999999</v>
      </c>
      <c r="C246" s="7">
        <v>10054.1</v>
      </c>
      <c r="D246" s="6">
        <v>2517.473</v>
      </c>
      <c r="F246">
        <f t="shared" si="20"/>
        <v>-0.67151665364769686</v>
      </c>
      <c r="G246">
        <f t="shared" si="21"/>
        <v>-0.20249143878108278</v>
      </c>
      <c r="H246">
        <f t="shared" si="22"/>
        <v>-3.3677515440214023</v>
      </c>
      <c r="O246">
        <f t="shared" si="23"/>
        <v>-0.67378147150861489</v>
      </c>
      <c r="P246">
        <f t="shared" si="24"/>
        <v>-0.20269672987305265</v>
      </c>
      <c r="Q246">
        <f t="shared" si="25"/>
        <v>-3.4257665532088311</v>
      </c>
    </row>
    <row r="247" spans="1:17">
      <c r="A247" s="5">
        <v>39539</v>
      </c>
      <c r="B247" s="6">
        <v>14969.174000000001</v>
      </c>
      <c r="C247" s="7">
        <v>10073</v>
      </c>
      <c r="D247" s="6">
        <v>2472.623</v>
      </c>
      <c r="F247">
        <f t="shared" si="20"/>
        <v>0.4955975195754192</v>
      </c>
      <c r="G247">
        <f t="shared" si="21"/>
        <v>0.1879830119055903</v>
      </c>
      <c r="H247">
        <f t="shared" si="22"/>
        <v>-1.7815484019093719</v>
      </c>
      <c r="O247">
        <f t="shared" si="23"/>
        <v>0.49437347761691114</v>
      </c>
      <c r="P247">
        <f t="shared" si="24"/>
        <v>0.18780654495907623</v>
      </c>
      <c r="Q247">
        <f t="shared" si="25"/>
        <v>-1.7976090130754705</v>
      </c>
    </row>
    <row r="248" spans="1:17">
      <c r="A248" s="5">
        <v>39630</v>
      </c>
      <c r="B248" s="6">
        <v>14895.057000000001</v>
      </c>
      <c r="C248" s="7">
        <v>9993.7000000000007</v>
      </c>
      <c r="D248" s="6">
        <v>2403.7730000000001</v>
      </c>
      <c r="F248">
        <f t="shared" si="20"/>
        <v>-0.49513086025989583</v>
      </c>
      <c r="G248">
        <f t="shared" si="21"/>
        <v>-0.78725305271517554</v>
      </c>
      <c r="H248">
        <f t="shared" si="22"/>
        <v>-2.7844924195884246</v>
      </c>
      <c r="O248">
        <f t="shared" si="23"/>
        <v>-0.49636069430850838</v>
      </c>
      <c r="P248">
        <f t="shared" si="24"/>
        <v>-0.79036824998867528</v>
      </c>
      <c r="Q248">
        <f t="shared" si="25"/>
        <v>-2.8239944238980685</v>
      </c>
    </row>
    <row r="249" spans="1:17">
      <c r="A249" s="5">
        <v>39722</v>
      </c>
      <c r="B249" s="6">
        <v>14574.644</v>
      </c>
      <c r="C249" s="7">
        <v>9876.2000000000007</v>
      </c>
      <c r="D249" s="6">
        <v>2190.0410000000002</v>
      </c>
      <c r="F249">
        <f t="shared" si="20"/>
        <v>-2.1511364474805283</v>
      </c>
      <c r="G249">
        <f t="shared" si="21"/>
        <v>-1.1757407166514855</v>
      </c>
      <c r="H249">
        <f t="shared" si="22"/>
        <v>-8.8915217867910119</v>
      </c>
      <c r="O249">
        <f t="shared" si="23"/>
        <v>-2.1746106393119384</v>
      </c>
      <c r="P249">
        <f t="shared" si="24"/>
        <v>-1.182707206896394</v>
      </c>
      <c r="Q249">
        <f t="shared" si="25"/>
        <v>-9.311932114345872</v>
      </c>
    </row>
    <row r="250" spans="1:17">
      <c r="A250" s="5">
        <v>39814</v>
      </c>
      <c r="B250" s="6">
        <v>14372.08</v>
      </c>
      <c r="C250" s="7">
        <v>9843.6</v>
      </c>
      <c r="D250" s="6">
        <v>1937.6780000000001</v>
      </c>
      <c r="F250">
        <f t="shared" si="20"/>
        <v>-1.3898384070307301</v>
      </c>
      <c r="G250">
        <f t="shared" si="21"/>
        <v>-0.3300864705048534</v>
      </c>
      <c r="H250">
        <f t="shared" si="22"/>
        <v>-11.523208926225582</v>
      </c>
      <c r="O250">
        <f t="shared" si="23"/>
        <v>-1.3995870937466171</v>
      </c>
      <c r="P250">
        <f t="shared" si="24"/>
        <v>-0.33063245771258593</v>
      </c>
      <c r="Q250">
        <f t="shared" si="25"/>
        <v>-12.242991612112425</v>
      </c>
    </row>
    <row r="251" spans="1:17">
      <c r="A251" s="5">
        <v>39904</v>
      </c>
      <c r="B251" s="6">
        <v>14356.903</v>
      </c>
      <c r="C251" s="7">
        <v>9801.5</v>
      </c>
      <c r="D251" s="6">
        <v>1820.549</v>
      </c>
      <c r="F251">
        <f t="shared" si="20"/>
        <v>-0.10560058112674131</v>
      </c>
      <c r="G251">
        <f t="shared" si="21"/>
        <v>-0.42768905684912317</v>
      </c>
      <c r="H251">
        <f t="shared" si="22"/>
        <v>-6.0448123991705627</v>
      </c>
      <c r="O251">
        <f t="shared" si="23"/>
        <v>-0.10565637782496326</v>
      </c>
      <c r="P251">
        <f t="shared" si="24"/>
        <v>-0.42860626262255308</v>
      </c>
      <c r="Q251">
        <f t="shared" si="25"/>
        <v>-6.2352245039592731</v>
      </c>
    </row>
    <row r="252" spans="1:17">
      <c r="A252" s="5">
        <v>39995</v>
      </c>
      <c r="B252" s="6">
        <v>14402.546</v>
      </c>
      <c r="C252" s="7">
        <v>9862.7000000000007</v>
      </c>
      <c r="D252" s="6">
        <v>1804.6790000000001</v>
      </c>
      <c r="F252">
        <f t="shared" si="20"/>
        <v>0.3179167540520389</v>
      </c>
      <c r="G252">
        <f t="shared" si="21"/>
        <v>0.62439422537368117</v>
      </c>
      <c r="H252">
        <f t="shared" si="22"/>
        <v>-0.8717150705638721</v>
      </c>
      <c r="O252">
        <f t="shared" si="23"/>
        <v>0.31741246726494615</v>
      </c>
      <c r="P252">
        <f t="shared" si="24"/>
        <v>0.62245296120050753</v>
      </c>
      <c r="Q252">
        <f t="shared" si="25"/>
        <v>-0.87553673192607961</v>
      </c>
    </row>
    <row r="253" spans="1:17">
      <c r="A253" s="5">
        <v>40087</v>
      </c>
      <c r="B253" s="6">
        <v>14540.242</v>
      </c>
      <c r="C253" s="7">
        <v>9863.9</v>
      </c>
      <c r="D253" s="6">
        <v>1949.5530000000001</v>
      </c>
      <c r="F253">
        <f t="shared" si="20"/>
        <v>0.95605318670739514</v>
      </c>
      <c r="G253">
        <f t="shared" si="21"/>
        <v>1.216705364655013E-2</v>
      </c>
      <c r="H253">
        <f t="shared" si="22"/>
        <v>8.027688026513303</v>
      </c>
      <c r="O253">
        <f t="shared" si="23"/>
        <v>0.95151191990203654</v>
      </c>
      <c r="P253">
        <f t="shared" si="24"/>
        <v>1.2166313520611677E-2</v>
      </c>
      <c r="Q253">
        <f t="shared" si="25"/>
        <v>7.7217378894661541</v>
      </c>
    </row>
    <row r="254" spans="1:17">
      <c r="A254" s="5">
        <v>40179</v>
      </c>
      <c r="B254" s="6">
        <v>14597.663</v>
      </c>
      <c r="C254" s="7">
        <v>9915.4</v>
      </c>
      <c r="D254" s="6">
        <v>2012.8989999999999</v>
      </c>
      <c r="F254">
        <f t="shared" si="20"/>
        <v>0.39491089625605102</v>
      </c>
      <c r="G254">
        <f t="shared" si="21"/>
        <v>0.52210586076502086</v>
      </c>
      <c r="H254">
        <f t="shared" si="22"/>
        <v>3.2492576503434289</v>
      </c>
      <c r="O254">
        <f t="shared" si="23"/>
        <v>0.39413317005406767</v>
      </c>
      <c r="P254">
        <f t="shared" si="24"/>
        <v>0.52074761372282896</v>
      </c>
      <c r="Q254">
        <f t="shared" si="25"/>
        <v>3.1975856000021547</v>
      </c>
    </row>
    <row r="255" spans="1:17">
      <c r="A255" s="5">
        <v>40269</v>
      </c>
      <c r="B255" s="6">
        <v>14738.019</v>
      </c>
      <c r="C255" s="7">
        <v>9995.2999999999993</v>
      </c>
      <c r="D255" s="6">
        <v>2116.9070000000002</v>
      </c>
      <c r="F255">
        <f t="shared" si="20"/>
        <v>0.96149637102871388</v>
      </c>
      <c r="G255">
        <f t="shared" si="21"/>
        <v>0.8058172136272912</v>
      </c>
      <c r="H255">
        <f t="shared" si="22"/>
        <v>5.167074950109285</v>
      </c>
      <c r="O255">
        <f t="shared" si="23"/>
        <v>0.95690341195863049</v>
      </c>
      <c r="P255">
        <f t="shared" si="24"/>
        <v>0.80258784366444635</v>
      </c>
      <c r="Q255">
        <f t="shared" si="25"/>
        <v>5.038008956896622</v>
      </c>
    </row>
    <row r="256" spans="1:17">
      <c r="A256" s="5">
        <v>40360</v>
      </c>
      <c r="B256" s="6">
        <v>14839.32</v>
      </c>
      <c r="C256" s="7">
        <v>10063.700000000001</v>
      </c>
      <c r="D256" s="6">
        <v>2185.703</v>
      </c>
      <c r="F256">
        <f t="shared" si="20"/>
        <v>0.68734475101437376</v>
      </c>
      <c r="G256">
        <f t="shared" si="21"/>
        <v>0.68432163116667333</v>
      </c>
      <c r="H256">
        <f t="shared" si="22"/>
        <v>3.249835727313477</v>
      </c>
      <c r="O256">
        <f t="shared" si="23"/>
        <v>0.68499330585461959</v>
      </c>
      <c r="P256">
        <f t="shared" si="24"/>
        <v>0.68199077833697963</v>
      </c>
      <c r="Q256">
        <f t="shared" si="25"/>
        <v>3.1981454833029428</v>
      </c>
    </row>
    <row r="257" spans="1:17">
      <c r="A257" s="5">
        <v>40452</v>
      </c>
      <c r="B257" s="6">
        <v>14942.4</v>
      </c>
      <c r="C257" s="7">
        <v>10169</v>
      </c>
      <c r="D257" s="6">
        <v>2166.1439999999998</v>
      </c>
      <c r="F257">
        <f t="shared" si="20"/>
        <v>0.6946409943312748</v>
      </c>
      <c r="G257">
        <f t="shared" si="21"/>
        <v>1.0463348470244549</v>
      </c>
      <c r="H257">
        <f t="shared" si="22"/>
        <v>-0.89486082967357161</v>
      </c>
      <c r="O257">
        <f t="shared" si="23"/>
        <v>0.69223947863724355</v>
      </c>
      <c r="P257">
        <f t="shared" si="24"/>
        <v>1.0408986516205037</v>
      </c>
      <c r="Q257">
        <f t="shared" si="25"/>
        <v>-0.89888875676244906</v>
      </c>
    </row>
    <row r="258" spans="1:17">
      <c r="A258" s="5">
        <v>40544</v>
      </c>
      <c r="B258" s="6">
        <v>14893.954</v>
      </c>
      <c r="C258" s="7">
        <v>10221.299999999999</v>
      </c>
      <c r="D258" s="6">
        <v>2124.3130000000001</v>
      </c>
      <c r="F258">
        <f t="shared" si="20"/>
        <v>-0.3242183317271663</v>
      </c>
      <c r="G258">
        <f t="shared" si="21"/>
        <v>0.51430819156259577</v>
      </c>
      <c r="H258">
        <f t="shared" si="22"/>
        <v>-1.9311273858062861</v>
      </c>
      <c r="O258">
        <f t="shared" si="23"/>
        <v>-0.32474505816421806</v>
      </c>
      <c r="P258">
        <f t="shared" si="24"/>
        <v>0.51299014426825951</v>
      </c>
      <c r="Q258">
        <f t="shared" si="25"/>
        <v>-1.9500172375505078</v>
      </c>
    </row>
    <row r="259" spans="1:17">
      <c r="A259" s="5">
        <v>40634</v>
      </c>
      <c r="B259" s="6">
        <v>15011.251</v>
      </c>
      <c r="C259" s="7">
        <v>10258.9</v>
      </c>
      <c r="D259" s="6">
        <v>2196.1120000000001</v>
      </c>
      <c r="F259">
        <f t="shared" si="20"/>
        <v>0.78754775259812781</v>
      </c>
      <c r="G259">
        <f t="shared" si="21"/>
        <v>0.36785927426061793</v>
      </c>
      <c r="H259">
        <f t="shared" si="22"/>
        <v>3.3798691624068677</v>
      </c>
      <c r="O259">
        <f t="shared" si="23"/>
        <v>0.78446278177836737</v>
      </c>
      <c r="P259">
        <f t="shared" si="24"/>
        <v>0.36718432676387652</v>
      </c>
      <c r="Q259">
        <f t="shared" si="25"/>
        <v>3.32400681803056</v>
      </c>
    </row>
    <row r="260" spans="1:17">
      <c r="A260" s="5">
        <v>40725</v>
      </c>
      <c r="B260" s="6">
        <v>15062.144</v>
      </c>
      <c r="C260" s="7">
        <v>10311.9</v>
      </c>
      <c r="D260" s="6">
        <v>2209.855</v>
      </c>
      <c r="F260">
        <f t="shared" si="20"/>
        <v>0.33903236978716222</v>
      </c>
      <c r="G260">
        <f t="shared" si="21"/>
        <v>0.51662458938093181</v>
      </c>
      <c r="H260">
        <f t="shared" si="22"/>
        <v>0.62578775581572099</v>
      </c>
      <c r="O260">
        <f t="shared" si="23"/>
        <v>0.33845895073364007</v>
      </c>
      <c r="P260">
        <f t="shared" si="24"/>
        <v>0.51529466306682936</v>
      </c>
      <c r="Q260">
        <f t="shared" si="25"/>
        <v>0.6238378349217073</v>
      </c>
    </row>
    <row r="261" spans="1:17">
      <c r="A261" s="5">
        <v>40817</v>
      </c>
      <c r="B261" s="6">
        <v>15242.142</v>
      </c>
      <c r="C261" s="7">
        <v>10373.1</v>
      </c>
      <c r="D261" s="6">
        <v>2368.1550000000002</v>
      </c>
      <c r="F261">
        <f t="shared" si="20"/>
        <v>1.1950357133752032</v>
      </c>
      <c r="G261">
        <f t="shared" si="21"/>
        <v>0.59348907572804865</v>
      </c>
      <c r="H261">
        <f t="shared" si="22"/>
        <v>7.163365922198528</v>
      </c>
      <c r="O261">
        <f t="shared" si="23"/>
        <v>1.1879515446416369</v>
      </c>
      <c r="P261">
        <f t="shared" si="24"/>
        <v>0.59173486658423124</v>
      </c>
      <c r="Q261">
        <f t="shared" si="25"/>
        <v>6.9184268443238315</v>
      </c>
    </row>
    <row r="262" spans="1:17">
      <c r="A262" s="5">
        <v>40909</v>
      </c>
      <c r="B262" s="6">
        <v>15381.564</v>
      </c>
      <c r="C262" s="7">
        <v>10447.799999999999</v>
      </c>
      <c r="D262" s="6">
        <v>2427.8220000000001</v>
      </c>
      <c r="F262">
        <f t="shared" si="20"/>
        <v>0.91471395555822177</v>
      </c>
      <c r="G262">
        <f t="shared" si="21"/>
        <v>0.72013187957311597</v>
      </c>
      <c r="H262">
        <f t="shared" si="22"/>
        <v>2.5195563634981655</v>
      </c>
      <c r="O262">
        <f t="shared" si="23"/>
        <v>0.91055578513102686</v>
      </c>
      <c r="P262">
        <f t="shared" si="24"/>
        <v>0.71755131154226837</v>
      </c>
      <c r="Q262">
        <f t="shared" si="25"/>
        <v>2.4883388181777089</v>
      </c>
    </row>
    <row r="263" spans="1:17">
      <c r="A263" s="5">
        <v>41000</v>
      </c>
      <c r="B263" s="6">
        <v>15427.67</v>
      </c>
      <c r="C263" s="7">
        <v>10496.8</v>
      </c>
      <c r="D263" s="6">
        <v>2417.9859999999999</v>
      </c>
      <c r="F263">
        <f t="shared" si="20"/>
        <v>0.29974845210798406</v>
      </c>
      <c r="G263">
        <f t="shared" si="21"/>
        <v>0.46899825800648109</v>
      </c>
      <c r="H263">
        <f t="shared" si="22"/>
        <v>-0.405136785151472</v>
      </c>
      <c r="O263">
        <f t="shared" si="23"/>
        <v>0.29930010215985603</v>
      </c>
      <c r="P263">
        <f t="shared" si="24"/>
        <v>0.46790188781140685</v>
      </c>
      <c r="Q263">
        <f t="shared" si="25"/>
        <v>-0.40595968756380729</v>
      </c>
    </row>
    <row r="264" spans="1:17">
      <c r="A264" s="5">
        <v>41091</v>
      </c>
      <c r="B264" s="6">
        <v>15533.985000000001</v>
      </c>
      <c r="C264" s="7">
        <v>10541</v>
      </c>
      <c r="D264" s="6">
        <v>2456.482</v>
      </c>
      <c r="F264">
        <f t="shared" si="20"/>
        <v>0.68911896611738577</v>
      </c>
      <c r="G264">
        <f t="shared" si="21"/>
        <v>0.42108071031172756</v>
      </c>
      <c r="H264">
        <f t="shared" si="22"/>
        <v>1.5920687712832171</v>
      </c>
      <c r="O264">
        <f t="shared" si="23"/>
        <v>0.68675539370769667</v>
      </c>
      <c r="P264">
        <f t="shared" si="24"/>
        <v>0.42019664636833615</v>
      </c>
      <c r="Q264">
        <f t="shared" si="25"/>
        <v>1.579528283442265</v>
      </c>
    </row>
    <row r="265" spans="1:17">
      <c r="A265" s="5">
        <v>41183</v>
      </c>
      <c r="B265" s="6">
        <v>15539.628000000001</v>
      </c>
      <c r="C265" s="7">
        <v>10584.8</v>
      </c>
      <c r="D265" s="6">
        <v>2441.7710000000002</v>
      </c>
      <c r="F265">
        <f t="shared" si="20"/>
        <v>3.6326802169561745E-2</v>
      </c>
      <c r="G265">
        <f t="shared" si="21"/>
        <v>0.41552034911298552</v>
      </c>
      <c r="H265">
        <f t="shared" si="22"/>
        <v>-0.59886455508323388</v>
      </c>
      <c r="O265">
        <f t="shared" si="23"/>
        <v>3.6320205584286384E-2</v>
      </c>
      <c r="P265">
        <f t="shared" si="24"/>
        <v>0.41465944730120247</v>
      </c>
      <c r="Q265">
        <f t="shared" si="25"/>
        <v>-0.60066494037146345</v>
      </c>
    </row>
    <row r="266" spans="1:17">
      <c r="A266" s="5">
        <v>41275</v>
      </c>
      <c r="B266" s="6">
        <v>15583.948</v>
      </c>
      <c r="C266" s="7">
        <v>10644</v>
      </c>
      <c r="D266" s="6">
        <v>2470.11</v>
      </c>
      <c r="F266">
        <f t="shared" si="20"/>
        <v>0.2852063125320603</v>
      </c>
      <c r="G266">
        <f t="shared" si="21"/>
        <v>0.55929257047842018</v>
      </c>
      <c r="H266">
        <f t="shared" si="22"/>
        <v>1.1605920456914331</v>
      </c>
      <c r="O266">
        <f t="shared" si="23"/>
        <v>0.28480037099261551</v>
      </c>
      <c r="P266">
        <f t="shared" si="24"/>
        <v>0.55773433693785446</v>
      </c>
      <c r="Q266">
        <f t="shared" si="25"/>
        <v>1.1539088363682386</v>
      </c>
    </row>
    <row r="267" spans="1:17">
      <c r="A267" s="5">
        <v>41365</v>
      </c>
      <c r="B267" s="6">
        <v>15680.995000000001</v>
      </c>
      <c r="C267" s="7">
        <v>10690.6</v>
      </c>
      <c r="D267" s="6">
        <v>2529.2359999999999</v>
      </c>
      <c r="F267">
        <f t="shared" si="20"/>
        <v>0.6227369341838207</v>
      </c>
      <c r="G267">
        <f t="shared" si="21"/>
        <v>0.43780533633972496</v>
      </c>
      <c r="H267">
        <f t="shared" si="22"/>
        <v>2.3936585820064638</v>
      </c>
      <c r="O267">
        <f t="shared" si="23"/>
        <v>0.62080594026624736</v>
      </c>
      <c r="P267">
        <f t="shared" si="24"/>
        <v>0.43684975681400928</v>
      </c>
      <c r="Q267">
        <f t="shared" si="25"/>
        <v>2.3654596789610722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2013-08-30T20:16:35Z</dcterms:modified>
</cp:coreProperties>
</file>