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5300" windowHeight="9000"/>
  </bookViews>
  <sheets>
    <sheet name="Q2" sheetId="2" r:id="rId1"/>
    <sheet name="WEO data" sheetId="1" r:id="rId2"/>
  </sheets>
  <calcPr calcId="145621"/>
</workbook>
</file>

<file path=xl/calcChain.xml><?xml version="1.0" encoding="utf-8"?>
<calcChain xmlns="http://schemas.openxmlformats.org/spreadsheetml/2006/main">
  <c r="C17" i="2" l="1"/>
  <c r="C16" i="2"/>
  <c r="F18" i="2"/>
  <c r="E18" i="2"/>
  <c r="G18" i="2" s="1"/>
  <c r="D18" i="2"/>
  <c r="C18" i="2"/>
  <c r="F14" i="2"/>
  <c r="E14" i="2"/>
  <c r="D14" i="2"/>
  <c r="C14" i="2"/>
  <c r="C15" i="2" s="1"/>
  <c r="T27" i="1"/>
  <c r="T28" i="1" s="1"/>
  <c r="Q27" i="1"/>
  <c r="Q28" i="1"/>
  <c r="P27" i="1"/>
  <c r="P28" i="1" s="1"/>
  <c r="M27" i="1"/>
  <c r="M28" i="1"/>
  <c r="T29" i="1"/>
  <c r="S29" i="1"/>
  <c r="R29" i="1"/>
  <c r="Q29" i="1"/>
  <c r="P29" i="1"/>
  <c r="O29" i="1"/>
  <c r="N29" i="1"/>
  <c r="M29" i="1"/>
  <c r="T26" i="1"/>
  <c r="S26" i="1"/>
  <c r="R26" i="1"/>
  <c r="Q26" i="1"/>
  <c r="P26" i="1"/>
  <c r="O26" i="1"/>
  <c r="N26" i="1"/>
  <c r="M26" i="1"/>
  <c r="S25" i="1"/>
  <c r="R25" i="1"/>
  <c r="O25" i="1"/>
  <c r="N25" i="1"/>
  <c r="R24" i="1"/>
  <c r="N24" i="1"/>
  <c r="L29" i="1"/>
  <c r="L26" i="1"/>
  <c r="L25" i="1"/>
  <c r="T20" i="1"/>
  <c r="S20" i="1"/>
  <c r="S27" i="1" s="1"/>
  <c r="S28" i="1" s="1"/>
  <c r="R20" i="1"/>
  <c r="R27" i="1" s="1"/>
  <c r="R28" i="1" s="1"/>
  <c r="Q20" i="1"/>
  <c r="P20" i="1"/>
  <c r="O20" i="1"/>
  <c r="O27" i="1" s="1"/>
  <c r="O28" i="1" s="1"/>
  <c r="N20" i="1"/>
  <c r="N27" i="1" s="1"/>
  <c r="N28" i="1" s="1"/>
  <c r="M20" i="1"/>
  <c r="T19" i="1"/>
  <c r="S19" i="1"/>
  <c r="R19" i="1"/>
  <c r="Q19" i="1"/>
  <c r="P19" i="1"/>
  <c r="O19" i="1"/>
  <c r="N19" i="1"/>
  <c r="M19" i="1"/>
  <c r="L20" i="1"/>
  <c r="L27" i="1" s="1"/>
  <c r="L28" i="1" s="1"/>
  <c r="L19" i="1"/>
  <c r="T18" i="1"/>
  <c r="T25" i="1" s="1"/>
  <c r="S18" i="1"/>
  <c r="R18" i="1"/>
  <c r="Q18" i="1"/>
  <c r="Q25" i="1" s="1"/>
  <c r="P18" i="1"/>
  <c r="P25" i="1" s="1"/>
  <c r="O18" i="1"/>
  <c r="N18" i="1"/>
  <c r="M18" i="1"/>
  <c r="M25" i="1" s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L17" i="1"/>
  <c r="L18" i="1"/>
  <c r="L16" i="1"/>
  <c r="T15" i="1"/>
  <c r="T24" i="1" s="1"/>
  <c r="S15" i="1"/>
  <c r="S24" i="1" s="1"/>
  <c r="R15" i="1"/>
  <c r="Q15" i="1"/>
  <c r="Q24" i="1" s="1"/>
  <c r="P15" i="1"/>
  <c r="P24" i="1" s="1"/>
  <c r="O15" i="1"/>
  <c r="O24" i="1" s="1"/>
  <c r="N15" i="1"/>
  <c r="M15" i="1"/>
  <c r="M24" i="1" s="1"/>
  <c r="L15" i="1"/>
  <c r="L24" i="1" s="1"/>
  <c r="C19" i="2" l="1"/>
  <c r="C10" i="2" l="1"/>
  <c r="D16" i="2" l="1"/>
  <c r="D17" i="2"/>
  <c r="D19" i="2" l="1"/>
  <c r="D10" i="2" l="1"/>
  <c r="E16" i="2" l="1"/>
  <c r="E17" i="2"/>
  <c r="E19" i="2" l="1"/>
  <c r="E10" i="2" l="1"/>
  <c r="F16" i="2" l="1"/>
  <c r="F17" i="2"/>
  <c r="G17" i="2" s="1"/>
  <c r="F19" i="2" l="1"/>
  <c r="G16" i="2"/>
  <c r="G19" i="2" l="1"/>
  <c r="F10" i="2"/>
</calcChain>
</file>

<file path=xl/sharedStrings.xml><?xml version="1.0" encoding="utf-8"?>
<sst xmlns="http://schemas.openxmlformats.org/spreadsheetml/2006/main" count="99" uniqueCount="48">
  <si>
    <t>Country</t>
  </si>
  <si>
    <t>Subject Descriptor</t>
  </si>
  <si>
    <t>Units</t>
  </si>
  <si>
    <t>Scale</t>
  </si>
  <si>
    <t>Turkey</t>
  </si>
  <si>
    <t>Gross domestic product, constant prices</t>
  </si>
  <si>
    <t>National currency</t>
  </si>
  <si>
    <t>Billions</t>
  </si>
  <si>
    <t>Percent change</t>
  </si>
  <si>
    <t>Gross domestic product, current prices</t>
  </si>
  <si>
    <t>Inflation, average consumer prices</t>
  </si>
  <si>
    <t>Index</t>
  </si>
  <si>
    <t>General government revenue</t>
  </si>
  <si>
    <t>n/a</t>
  </si>
  <si>
    <t>General government total expenditure</t>
  </si>
  <si>
    <t>General government net lending/borrowing</t>
  </si>
  <si>
    <t>Percent of GDP</t>
  </si>
  <si>
    <t>General government primary net lending/borrowing</t>
  </si>
  <si>
    <t>General government net debt</t>
  </si>
  <si>
    <t>Real GDP growth</t>
  </si>
  <si>
    <t xml:space="preserve">Nominal GDP growth </t>
  </si>
  <si>
    <t>Inflation</t>
  </si>
  <si>
    <t>Inflation: CPI</t>
  </si>
  <si>
    <t xml:space="preserve">Inflation: GDP </t>
  </si>
  <si>
    <t>B/Y</t>
  </si>
  <si>
    <t>Budget = Delta B</t>
  </si>
  <si>
    <t>Budget/Y (debt based)</t>
  </si>
  <si>
    <t>Calculations and checks</t>
  </si>
  <si>
    <t>Interest/Y</t>
  </si>
  <si>
    <t>=</t>
  </si>
  <si>
    <t>For the assignment</t>
  </si>
  <si>
    <t xml:space="preserve">Real GDP growth </t>
  </si>
  <si>
    <t>Govt spending</t>
  </si>
  <si>
    <t>Budget balance</t>
  </si>
  <si>
    <t>Primary balance</t>
  </si>
  <si>
    <t>Net govt debt</t>
  </si>
  <si>
    <t>Interest rate (short)</t>
  </si>
  <si>
    <t>Calculations for Q2</t>
  </si>
  <si>
    <t xml:space="preserve">Data </t>
  </si>
  <si>
    <t>Caculations</t>
  </si>
  <si>
    <t>Implied interest i</t>
  </si>
  <si>
    <t>Interest payments iB/Y</t>
  </si>
  <si>
    <t>Growth term g(B/Y)</t>
  </si>
  <si>
    <t>Real interest term (i-pi)(B/Y)</t>
  </si>
  <si>
    <t>Primary deficit (D/Y)</t>
  </si>
  <si>
    <t xml:space="preserve">Sum of last three </t>
  </si>
  <si>
    <t>Bold numbers given, the others were calculated</t>
  </si>
  <si>
    <t>2009-2012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</si>
</sst>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2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Font="1"/>
    <xf numFmtId="164" fontId="16" fillId="0" borderId="0" xfId="0" applyNumberFormat="1" applyFont="1"/>
    <xf numFmtId="164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3" sqref="A3"/>
    </sheetView>
  </sheetViews>
  <sheetFormatPr defaultRowHeight="14.4" x14ac:dyDescent="0.3"/>
  <cols>
    <col min="1" max="1" width="24.21875" customWidth="1"/>
  </cols>
  <sheetData>
    <row r="1" spans="1:9" x14ac:dyDescent="0.3">
      <c r="A1" s="3" t="s">
        <v>37</v>
      </c>
    </row>
    <row r="2" spans="1:9" x14ac:dyDescent="0.3">
      <c r="A2" s="3"/>
    </row>
    <row r="3" spans="1:9" x14ac:dyDescent="0.3">
      <c r="A3" s="3" t="s">
        <v>38</v>
      </c>
    </row>
    <row r="4" spans="1:9" x14ac:dyDescent="0.3">
      <c r="B4">
        <v>2008</v>
      </c>
      <c r="C4">
        <v>2009</v>
      </c>
      <c r="D4">
        <v>2010</v>
      </c>
      <c r="E4">
        <v>2011</v>
      </c>
      <c r="F4">
        <v>2012</v>
      </c>
    </row>
    <row r="5" spans="1:9" x14ac:dyDescent="0.3">
      <c r="A5" t="s">
        <v>31</v>
      </c>
      <c r="B5" s="6">
        <v>0.65873290207891788</v>
      </c>
      <c r="C5" s="6">
        <v>-4.8262396734757962</v>
      </c>
      <c r="D5" s="6">
        <v>9.1574487386987933</v>
      </c>
      <c r="E5" s="6">
        <v>8.5025404680505456</v>
      </c>
      <c r="F5" s="6">
        <v>2.9698230465928122</v>
      </c>
      <c r="G5" s="4"/>
    </row>
    <row r="6" spans="1:9" x14ac:dyDescent="0.3">
      <c r="A6" t="s">
        <v>21</v>
      </c>
      <c r="B6" s="6">
        <v>11.994560614851558</v>
      </c>
      <c r="C6" s="6">
        <v>5.2948184468715631</v>
      </c>
      <c r="D6" s="6">
        <v>5.675179490553206</v>
      </c>
      <c r="E6" s="6">
        <v>8.8772828523159042</v>
      </c>
      <c r="F6" s="6">
        <v>6.1708892821558559</v>
      </c>
      <c r="G6" s="4"/>
      <c r="I6" s="3" t="s">
        <v>46</v>
      </c>
    </row>
    <row r="7" spans="1:9" x14ac:dyDescent="0.3">
      <c r="A7" t="s">
        <v>32</v>
      </c>
      <c r="B7" s="6">
        <v>34.050859832473122</v>
      </c>
      <c r="C7" s="6">
        <v>38.040688293323562</v>
      </c>
      <c r="D7" s="6">
        <v>35.876807314167564</v>
      </c>
      <c r="E7" s="6">
        <v>34.779848728335011</v>
      </c>
      <c r="F7" s="6">
        <v>35.315585377420646</v>
      </c>
      <c r="G7" s="4"/>
    </row>
    <row r="8" spans="1:9" x14ac:dyDescent="0.3">
      <c r="A8" t="s">
        <v>33</v>
      </c>
      <c r="B8" s="6">
        <v>-4.3293559199355354</v>
      </c>
      <c r="C8" s="6">
        <v>-4.2966367437607538</v>
      </c>
      <c r="D8" s="6">
        <v>-2.223882620934309</v>
      </c>
      <c r="E8" s="6">
        <v>-1.8715592937779539</v>
      </c>
      <c r="F8" s="6">
        <v>-0.84490586592985861</v>
      </c>
      <c r="G8" s="4"/>
    </row>
    <row r="9" spans="1:9" x14ac:dyDescent="0.3">
      <c r="A9" t="s">
        <v>34</v>
      </c>
      <c r="B9" s="6">
        <v>7.1164292981066302E-3</v>
      </c>
      <c r="C9" s="6">
        <v>2.7542992742627639E-2</v>
      </c>
      <c r="D9" s="6">
        <v>0.13352008684624675</v>
      </c>
      <c r="E9" s="6">
        <v>5.396049697333765E-2</v>
      </c>
      <c r="F9" s="6">
        <v>0.16335040297359943</v>
      </c>
      <c r="G9" s="4"/>
    </row>
    <row r="10" spans="1:9" x14ac:dyDescent="0.3">
      <c r="A10" t="s">
        <v>35</v>
      </c>
      <c r="B10" s="6">
        <v>33.356000000000002</v>
      </c>
      <c r="C10" s="7">
        <f>B10+C19</f>
        <v>36.240909871603485</v>
      </c>
      <c r="D10" s="7">
        <f>C10+D19</f>
        <v>32.833883129157009</v>
      </c>
      <c r="E10" s="7">
        <f>D10+E19</f>
        <v>28.058468248995286</v>
      </c>
      <c r="F10" s="7">
        <f>E10+F19</f>
        <v>26.985823606218467</v>
      </c>
      <c r="G10" s="4"/>
    </row>
    <row r="11" spans="1:9" x14ac:dyDescent="0.3">
      <c r="A11" t="s">
        <v>36</v>
      </c>
      <c r="B11" s="6">
        <v>16</v>
      </c>
      <c r="C11" s="6">
        <v>9.1999999999999993</v>
      </c>
      <c r="D11" s="6">
        <v>5.8</v>
      </c>
      <c r="E11" s="6">
        <v>3</v>
      </c>
      <c r="F11" s="6">
        <v>5.9</v>
      </c>
    </row>
    <row r="13" spans="1:9" x14ac:dyDescent="0.3">
      <c r="A13" s="3" t="s">
        <v>39</v>
      </c>
    </row>
    <row r="14" spans="1:9" x14ac:dyDescent="0.3">
      <c r="A14" s="5" t="s">
        <v>41</v>
      </c>
      <c r="C14" s="4">
        <f>C9-C8</f>
        <v>4.3241797365033818</v>
      </c>
      <c r="D14" s="4">
        <f>D9-D8</f>
        <v>2.3574027077805559</v>
      </c>
      <c r="E14" s="4">
        <f>E9-E8</f>
        <v>1.9255197907512915</v>
      </c>
      <c r="F14" s="4">
        <f>F9-F8</f>
        <v>1.008256268903458</v>
      </c>
    </row>
    <row r="15" spans="1:9" x14ac:dyDescent="0.3">
      <c r="A15" t="s">
        <v>40</v>
      </c>
      <c r="C15" s="4">
        <f>100*C14*(1+C5/100)/B10</f>
        <v>12.338063492348766</v>
      </c>
      <c r="D15" s="4"/>
      <c r="E15" s="4"/>
      <c r="F15" s="4"/>
      <c r="G15" t="s">
        <v>47</v>
      </c>
    </row>
    <row r="16" spans="1:9" x14ac:dyDescent="0.3">
      <c r="A16" t="s">
        <v>43</v>
      </c>
      <c r="C16" s="4">
        <f>0.01*(C11-C6)*B10</f>
        <v>1.3026123588615213</v>
      </c>
      <c r="D16" s="4">
        <f>0.01*(D11-D6)*C10</f>
        <v>4.5236088329888853E-2</v>
      </c>
      <c r="E16" s="4">
        <f>0.01*(E11-E6)*D10</f>
        <v>-1.9297401828993896</v>
      </c>
      <c r="F16" s="4">
        <f>0.01*(F11-F6)*E10</f>
        <v>-7.6007383223631972E-2</v>
      </c>
      <c r="G16" s="4">
        <f>SUM(C16:F16)</f>
        <v>-0.65789911893161157</v>
      </c>
    </row>
    <row r="17" spans="1:7" x14ac:dyDescent="0.3">
      <c r="A17" t="s">
        <v>42</v>
      </c>
      <c r="C17" s="4">
        <f>-0.01*C5*B10</f>
        <v>1.6098405054845866</v>
      </c>
      <c r="D17" s="4">
        <f>-0.01*D5*C10</f>
        <v>-3.31874274393012</v>
      </c>
      <c r="E17" s="4">
        <f>-0.01*E5*D10</f>
        <v>-2.7917142002889954</v>
      </c>
      <c r="F17" s="4">
        <f>-0.01*F5*E10</f>
        <v>-0.83328685657958868</v>
      </c>
      <c r="G17" s="4">
        <f>SUM(C17:F17)</f>
        <v>-5.3339032953141174</v>
      </c>
    </row>
    <row r="18" spans="1:7" x14ac:dyDescent="0.3">
      <c r="A18" t="s">
        <v>44</v>
      </c>
      <c r="C18" s="4">
        <f>-C9</f>
        <v>-2.7542992742627639E-2</v>
      </c>
      <c r="D18" s="4">
        <f>-D9</f>
        <v>-0.13352008684624675</v>
      </c>
      <c r="E18" s="4">
        <f>-E9</f>
        <v>-5.396049697333765E-2</v>
      </c>
      <c r="F18" s="4">
        <f>-F9</f>
        <v>-0.16335040297359943</v>
      </c>
      <c r="G18" s="4">
        <f>SUM(C18:F18)</f>
        <v>-0.37837397953581148</v>
      </c>
    </row>
    <row r="19" spans="1:7" x14ac:dyDescent="0.3">
      <c r="A19" t="s">
        <v>45</v>
      </c>
      <c r="C19" s="4">
        <f>SUM(C16:C18)</f>
        <v>2.88490987160348</v>
      </c>
      <c r="D19" s="4">
        <f>SUM(D16:D18)</f>
        <v>-3.4070267424464782</v>
      </c>
      <c r="E19" s="4">
        <f>SUM(E16:E18)</f>
        <v>-4.7754148801617236</v>
      </c>
      <c r="F19" s="4">
        <f>SUM(F16:F18)</f>
        <v>-1.0726446427768201</v>
      </c>
      <c r="G19" s="4">
        <f>SUM(C19:F19)</f>
        <v>-6.3701763937815414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L26" sqref="L26"/>
    </sheetView>
  </sheetViews>
  <sheetFormatPr defaultRowHeight="14.4" x14ac:dyDescent="0.3"/>
  <cols>
    <col min="2" max="2" width="44" customWidth="1"/>
    <col min="3" max="3" width="18.5546875" customWidth="1"/>
    <col min="4" max="10" width="0" hidden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">
        <v>4</v>
      </c>
      <c r="B2" t="s">
        <v>5</v>
      </c>
      <c r="C2" t="s">
        <v>6</v>
      </c>
      <c r="D2" t="s">
        <v>7</v>
      </c>
      <c r="E2">
        <v>72.436000000000007</v>
      </c>
      <c r="F2">
        <v>68.308999999999997</v>
      </c>
      <c r="G2">
        <v>72.52</v>
      </c>
      <c r="H2">
        <v>76.337999999999994</v>
      </c>
      <c r="I2">
        <v>83.486000000000004</v>
      </c>
      <c r="J2">
        <v>90.5</v>
      </c>
      <c r="K2">
        <v>96.738</v>
      </c>
      <c r="L2">
        <v>101.255</v>
      </c>
      <c r="M2">
        <v>101.922</v>
      </c>
      <c r="N2">
        <v>97.003</v>
      </c>
      <c r="O2">
        <v>105.886</v>
      </c>
      <c r="P2">
        <v>114.889</v>
      </c>
      <c r="Q2">
        <v>118.301</v>
      </c>
      <c r="R2">
        <v>122.474</v>
      </c>
      <c r="S2">
        <v>127.376</v>
      </c>
      <c r="T2">
        <v>132.80099999999999</v>
      </c>
    </row>
    <row r="3" spans="1:20" x14ac:dyDescent="0.3">
      <c r="A3" t="s">
        <v>4</v>
      </c>
      <c r="B3" t="s">
        <v>5</v>
      </c>
      <c r="C3" t="s">
        <v>8</v>
      </c>
      <c r="E3">
        <v>6.774</v>
      </c>
      <c r="F3">
        <v>-5.6970000000000001</v>
      </c>
      <c r="G3">
        <v>6.1639999999999997</v>
      </c>
      <c r="H3">
        <v>5.2649999999999997</v>
      </c>
      <c r="I3">
        <v>9.3629999999999995</v>
      </c>
      <c r="J3">
        <v>8.4019999999999992</v>
      </c>
      <c r="K3">
        <v>6.8929999999999998</v>
      </c>
      <c r="L3">
        <v>4.6689999999999996</v>
      </c>
      <c r="M3">
        <v>0.65900000000000003</v>
      </c>
      <c r="N3">
        <v>-4.8259999999999996</v>
      </c>
      <c r="O3">
        <v>9.157</v>
      </c>
      <c r="P3">
        <v>8.5030000000000001</v>
      </c>
      <c r="Q3">
        <v>2.9689999999999999</v>
      </c>
      <c r="R3">
        <v>3.528</v>
      </c>
      <c r="S3">
        <v>4.0019999999999998</v>
      </c>
      <c r="T3">
        <v>4.2590000000000003</v>
      </c>
    </row>
    <row r="4" spans="1:20" x14ac:dyDescent="0.3">
      <c r="A4" t="s">
        <v>4</v>
      </c>
      <c r="B4" t="s">
        <v>9</v>
      </c>
      <c r="C4" t="s">
        <v>6</v>
      </c>
      <c r="D4" t="s">
        <v>7</v>
      </c>
      <c r="E4">
        <v>166.65799999999999</v>
      </c>
      <c r="F4">
        <v>240.22399999999999</v>
      </c>
      <c r="G4">
        <v>350.476</v>
      </c>
      <c r="H4">
        <v>454.78100000000001</v>
      </c>
      <c r="I4">
        <v>559.03300000000002</v>
      </c>
      <c r="J4">
        <v>648.93200000000002</v>
      </c>
      <c r="K4">
        <v>758.39099999999996</v>
      </c>
      <c r="L4">
        <v>843.178</v>
      </c>
      <c r="M4">
        <v>950.53399999999999</v>
      </c>
      <c r="N4">
        <v>952.55899999999997</v>
      </c>
      <c r="O4" s="1">
        <v>1098.799</v>
      </c>
      <c r="P4" s="1">
        <v>1298.0619999999999</v>
      </c>
      <c r="Q4" s="1">
        <v>1419.0930000000001</v>
      </c>
      <c r="R4" s="1">
        <v>1574.9459999999999</v>
      </c>
      <c r="S4" s="1">
        <v>1720.7539999999999</v>
      </c>
      <c r="T4" s="1">
        <v>1873.9970000000001</v>
      </c>
    </row>
    <row r="5" spans="1:20" x14ac:dyDescent="0.3">
      <c r="A5" t="s">
        <v>4</v>
      </c>
      <c r="B5" t="s">
        <v>10</v>
      </c>
      <c r="C5" t="s">
        <v>11</v>
      </c>
      <c r="E5">
        <v>35.64</v>
      </c>
      <c r="F5">
        <v>54.972999999999999</v>
      </c>
      <c r="G5">
        <v>79.784999999999997</v>
      </c>
      <c r="H5">
        <v>100.001</v>
      </c>
      <c r="I5">
        <v>108.599</v>
      </c>
      <c r="J5">
        <v>117.482</v>
      </c>
      <c r="K5">
        <v>128.75700000000001</v>
      </c>
      <c r="L5">
        <v>140.03100000000001</v>
      </c>
      <c r="M5">
        <v>154.65600000000001</v>
      </c>
      <c r="N5">
        <v>164.32300000000001</v>
      </c>
      <c r="O5">
        <v>178.4</v>
      </c>
      <c r="P5">
        <v>189.946</v>
      </c>
      <c r="Q5">
        <v>206.51599999999999</v>
      </c>
      <c r="R5">
        <v>220.012</v>
      </c>
      <c r="S5">
        <v>231.77099999999999</v>
      </c>
      <c r="T5">
        <v>243.36</v>
      </c>
    </row>
    <row r="6" spans="1:20" x14ac:dyDescent="0.3">
      <c r="A6" t="s">
        <v>4</v>
      </c>
      <c r="B6" t="s">
        <v>12</v>
      </c>
      <c r="C6" t="s">
        <v>6</v>
      </c>
      <c r="D6" t="s">
        <v>7</v>
      </c>
      <c r="E6" t="s">
        <v>13</v>
      </c>
      <c r="F6" t="s">
        <v>13</v>
      </c>
      <c r="G6">
        <v>100.76600000000001</v>
      </c>
      <c r="H6">
        <v>140.959</v>
      </c>
      <c r="I6">
        <v>174.39</v>
      </c>
      <c r="J6">
        <v>210.02500000000001</v>
      </c>
      <c r="K6">
        <v>248.71199999999999</v>
      </c>
      <c r="L6">
        <v>267.07299999999998</v>
      </c>
      <c r="M6">
        <v>300.87</v>
      </c>
      <c r="N6">
        <v>308.928</v>
      </c>
      <c r="O6">
        <v>364.09300000000002</v>
      </c>
      <c r="P6">
        <v>448.57499999999999</v>
      </c>
      <c r="Q6">
        <v>476.49400000000003</v>
      </c>
      <c r="R6">
        <v>519.98900000000003</v>
      </c>
      <c r="S6">
        <v>566.23299999999995</v>
      </c>
      <c r="T6">
        <v>616.94100000000003</v>
      </c>
    </row>
    <row r="7" spans="1:20" x14ac:dyDescent="0.3">
      <c r="A7" t="s">
        <v>4</v>
      </c>
      <c r="B7" t="s">
        <v>14</v>
      </c>
      <c r="C7" t="s">
        <v>6</v>
      </c>
      <c r="D7" t="s">
        <v>7</v>
      </c>
      <c r="E7" t="s">
        <v>13</v>
      </c>
      <c r="F7" t="s">
        <v>13</v>
      </c>
      <c r="G7">
        <v>149.517</v>
      </c>
      <c r="H7">
        <v>186.59200000000001</v>
      </c>
      <c r="I7">
        <v>196.38300000000001</v>
      </c>
      <c r="J7">
        <v>211.68600000000001</v>
      </c>
      <c r="K7">
        <v>248.7</v>
      </c>
      <c r="L7">
        <v>280.98599999999999</v>
      </c>
      <c r="M7">
        <v>323.66500000000002</v>
      </c>
      <c r="N7">
        <v>362.36</v>
      </c>
      <c r="O7">
        <v>394.214</v>
      </c>
      <c r="P7">
        <v>451.464</v>
      </c>
      <c r="Q7">
        <v>501.161</v>
      </c>
      <c r="R7">
        <v>550.33100000000002</v>
      </c>
      <c r="S7">
        <v>595.19899999999996</v>
      </c>
      <c r="T7">
        <v>644.55999999999995</v>
      </c>
    </row>
    <row r="8" spans="1:20" x14ac:dyDescent="0.3">
      <c r="A8" t="s">
        <v>4</v>
      </c>
      <c r="B8" t="s">
        <v>15</v>
      </c>
      <c r="C8" t="s">
        <v>6</v>
      </c>
      <c r="D8" t="s">
        <v>7</v>
      </c>
      <c r="E8" t="s">
        <v>13</v>
      </c>
      <c r="F8" t="s">
        <v>13</v>
      </c>
      <c r="G8">
        <v>-48.750999999999998</v>
      </c>
      <c r="H8">
        <v>-45.634</v>
      </c>
      <c r="I8">
        <v>-21.992999999999999</v>
      </c>
      <c r="J8">
        <v>-1.661</v>
      </c>
      <c r="K8">
        <v>1.2E-2</v>
      </c>
      <c r="L8">
        <v>-13.913</v>
      </c>
      <c r="M8">
        <v>-22.794</v>
      </c>
      <c r="N8">
        <v>-53.432000000000002</v>
      </c>
      <c r="O8">
        <v>-30.122</v>
      </c>
      <c r="P8">
        <v>-2.8879999999999999</v>
      </c>
      <c r="Q8">
        <v>-24.667000000000002</v>
      </c>
      <c r="R8">
        <v>-30.341999999999999</v>
      </c>
      <c r="S8">
        <v>-28.966999999999999</v>
      </c>
      <c r="T8">
        <v>-27.62</v>
      </c>
    </row>
    <row r="9" spans="1:20" x14ac:dyDescent="0.3">
      <c r="A9" t="s">
        <v>4</v>
      </c>
      <c r="B9" t="s">
        <v>15</v>
      </c>
      <c r="C9" t="s">
        <v>16</v>
      </c>
      <c r="E9" t="s">
        <v>13</v>
      </c>
      <c r="F9" t="s">
        <v>13</v>
      </c>
      <c r="G9">
        <v>-13.91</v>
      </c>
      <c r="H9">
        <v>-10.034000000000001</v>
      </c>
      <c r="I9">
        <v>-3.9340000000000002</v>
      </c>
      <c r="J9">
        <v>-0.25600000000000001</v>
      </c>
      <c r="K9">
        <v>2E-3</v>
      </c>
      <c r="L9">
        <v>-1.65</v>
      </c>
      <c r="M9">
        <v>-2.3980000000000001</v>
      </c>
      <c r="N9">
        <v>-5.609</v>
      </c>
      <c r="O9">
        <v>-2.7410000000000001</v>
      </c>
      <c r="P9">
        <v>-0.223</v>
      </c>
      <c r="Q9">
        <v>-1.738</v>
      </c>
      <c r="R9">
        <v>-1.927</v>
      </c>
      <c r="S9">
        <v>-1.6830000000000001</v>
      </c>
      <c r="T9">
        <v>-1.474</v>
      </c>
    </row>
    <row r="10" spans="1:20" x14ac:dyDescent="0.3">
      <c r="A10" t="s">
        <v>4</v>
      </c>
      <c r="B10" t="s">
        <v>17</v>
      </c>
      <c r="C10" t="s">
        <v>6</v>
      </c>
      <c r="D10" t="s">
        <v>7</v>
      </c>
      <c r="E10" t="s">
        <v>13</v>
      </c>
      <c r="F10" t="s">
        <v>13</v>
      </c>
      <c r="G10" t="s">
        <v>13</v>
      </c>
      <c r="H10" t="s">
        <v>13</v>
      </c>
      <c r="I10">
        <v>28.99</v>
      </c>
      <c r="J10">
        <v>33.070999999999998</v>
      </c>
      <c r="K10">
        <v>38.549999999999997</v>
      </c>
      <c r="L10">
        <v>27.117999999999999</v>
      </c>
      <c r="M10">
        <v>19.004999999999999</v>
      </c>
      <c r="N10">
        <v>-10.006</v>
      </c>
      <c r="O10">
        <v>10.44</v>
      </c>
      <c r="P10">
        <v>30.491</v>
      </c>
      <c r="Q10">
        <v>20.22</v>
      </c>
      <c r="R10">
        <v>16.885000000000002</v>
      </c>
      <c r="S10">
        <v>20.420000000000002</v>
      </c>
      <c r="T10">
        <v>24.4</v>
      </c>
    </row>
    <row r="11" spans="1:20" x14ac:dyDescent="0.3">
      <c r="A11" t="s">
        <v>4</v>
      </c>
      <c r="B11" t="s">
        <v>17</v>
      </c>
      <c r="C11" t="s">
        <v>16</v>
      </c>
      <c r="E11" t="s">
        <v>13</v>
      </c>
      <c r="F11" t="s">
        <v>13</v>
      </c>
      <c r="G11" t="s">
        <v>13</v>
      </c>
      <c r="H11" t="s">
        <v>13</v>
      </c>
      <c r="I11">
        <v>5.1859999999999999</v>
      </c>
      <c r="J11">
        <v>5.0960000000000001</v>
      </c>
      <c r="K11">
        <v>5.0830000000000002</v>
      </c>
      <c r="L11">
        <v>3.2160000000000002</v>
      </c>
      <c r="M11">
        <v>1.9990000000000001</v>
      </c>
      <c r="N11">
        <v>-1.05</v>
      </c>
      <c r="O11">
        <v>0.95</v>
      </c>
      <c r="P11">
        <v>2.3490000000000002</v>
      </c>
      <c r="Q11">
        <v>1.425</v>
      </c>
      <c r="R11">
        <v>1.0720000000000001</v>
      </c>
      <c r="S11">
        <v>1.1870000000000001</v>
      </c>
      <c r="T11">
        <v>1.302</v>
      </c>
    </row>
    <row r="12" spans="1:20" x14ac:dyDescent="0.3">
      <c r="A12" t="s">
        <v>4</v>
      </c>
      <c r="B12" t="s">
        <v>18</v>
      </c>
      <c r="C12" t="s">
        <v>6</v>
      </c>
      <c r="D12" t="s">
        <v>7</v>
      </c>
      <c r="E12">
        <v>95.89</v>
      </c>
      <c r="F12">
        <v>182.51</v>
      </c>
      <c r="G12">
        <v>247.34800000000001</v>
      </c>
      <c r="H12">
        <v>290.92399999999998</v>
      </c>
      <c r="I12">
        <v>307.56200000000001</v>
      </c>
      <c r="J12">
        <v>298.32600000000002</v>
      </c>
      <c r="K12">
        <v>295.60899999999998</v>
      </c>
      <c r="L12">
        <v>275.90499999999997</v>
      </c>
      <c r="M12">
        <v>317.05700000000002</v>
      </c>
      <c r="N12">
        <v>357.98500000000001</v>
      </c>
      <c r="O12">
        <v>382.42099999999999</v>
      </c>
      <c r="P12">
        <v>406.71499999999997</v>
      </c>
      <c r="Q12">
        <v>418.70499999999998</v>
      </c>
      <c r="R12">
        <v>449.30200000000002</v>
      </c>
      <c r="S12">
        <v>485.21699999999998</v>
      </c>
      <c r="T12">
        <v>522.93899999999996</v>
      </c>
    </row>
    <row r="13" spans="1:20" x14ac:dyDescent="0.3">
      <c r="A13" t="s">
        <v>4</v>
      </c>
      <c r="B13" t="s">
        <v>18</v>
      </c>
      <c r="C13" t="s">
        <v>16</v>
      </c>
      <c r="E13">
        <v>57.536999999999999</v>
      </c>
      <c r="F13">
        <v>75.974999999999994</v>
      </c>
      <c r="G13">
        <v>70.575000000000003</v>
      </c>
      <c r="H13">
        <v>63.97</v>
      </c>
      <c r="I13">
        <v>55.017000000000003</v>
      </c>
      <c r="J13">
        <v>45.972000000000001</v>
      </c>
      <c r="K13">
        <v>38.978000000000002</v>
      </c>
      <c r="L13">
        <v>32.722000000000001</v>
      </c>
      <c r="M13">
        <v>33.356000000000002</v>
      </c>
      <c r="N13">
        <v>37.581000000000003</v>
      </c>
      <c r="O13">
        <v>34.804000000000002</v>
      </c>
      <c r="P13">
        <v>31.332000000000001</v>
      </c>
      <c r="Q13">
        <v>29.504999999999999</v>
      </c>
      <c r="R13">
        <v>28.527999999999999</v>
      </c>
      <c r="S13">
        <v>28.198</v>
      </c>
      <c r="T13">
        <v>27.905000000000001</v>
      </c>
    </row>
    <row r="15" spans="1:20" x14ac:dyDescent="0.3">
      <c r="B15" t="s">
        <v>27</v>
      </c>
      <c r="C15" t="s">
        <v>19</v>
      </c>
      <c r="L15" s="2">
        <f>100*(L2/K2-1)</f>
        <v>4.6693129897248165</v>
      </c>
      <c r="M15" s="2">
        <f t="shared" ref="M15:T15" si="0">100*(M2/L2-1)</f>
        <v>0.65873290207891788</v>
      </c>
      <c r="N15" s="2">
        <f t="shared" si="0"/>
        <v>-4.8262396734757962</v>
      </c>
      <c r="O15" s="2">
        <f t="shared" si="0"/>
        <v>9.1574487386987933</v>
      </c>
      <c r="P15" s="2">
        <f t="shared" si="0"/>
        <v>8.5025404680505456</v>
      </c>
      <c r="Q15" s="2">
        <f t="shared" si="0"/>
        <v>2.9698230465928122</v>
      </c>
      <c r="R15" s="2">
        <f t="shared" si="0"/>
        <v>3.5274427096981364</v>
      </c>
      <c r="S15" s="2">
        <f t="shared" si="0"/>
        <v>4.0024821594787374</v>
      </c>
      <c r="T15" s="2">
        <f t="shared" si="0"/>
        <v>4.2590440899384463</v>
      </c>
    </row>
    <row r="16" spans="1:20" x14ac:dyDescent="0.3">
      <c r="C16" t="s">
        <v>20</v>
      </c>
      <c r="L16" s="2">
        <f>100*(L4/K4-1)</f>
        <v>11.179853136442809</v>
      </c>
      <c r="M16" s="2">
        <f t="shared" ref="M16:T16" si="1">100*(M4/L4-1)</f>
        <v>12.73230563416028</v>
      </c>
      <c r="N16" s="2">
        <f t="shared" si="1"/>
        <v>0.21303814487434458</v>
      </c>
      <c r="O16" s="2">
        <f t="shared" si="1"/>
        <v>15.352329881928583</v>
      </c>
      <c r="P16" s="2">
        <f t="shared" si="1"/>
        <v>18.134617887347915</v>
      </c>
      <c r="Q16" s="2">
        <f t="shared" si="1"/>
        <v>9.3239768208298379</v>
      </c>
      <c r="R16" s="2">
        <f t="shared" si="1"/>
        <v>10.982578308821189</v>
      </c>
      <c r="S16" s="2">
        <f t="shared" si="1"/>
        <v>9.257968209703705</v>
      </c>
      <c r="T16" s="2">
        <f t="shared" si="1"/>
        <v>8.9055727896027115</v>
      </c>
    </row>
    <row r="17" spans="2:20" x14ac:dyDescent="0.3">
      <c r="C17" t="s">
        <v>22</v>
      </c>
      <c r="L17" s="2">
        <f>100*(L5/K5-1)</f>
        <v>8.7560287984342686</v>
      </c>
      <c r="M17" s="2">
        <f t="shared" ref="M17:T17" si="2">100*(M5/L5-1)</f>
        <v>10.444115945754874</v>
      </c>
      <c r="N17" s="2">
        <f t="shared" si="2"/>
        <v>6.2506465963169777</v>
      </c>
      <c r="O17" s="2">
        <f t="shared" si="2"/>
        <v>8.5666644352890398</v>
      </c>
      <c r="P17" s="2">
        <f t="shared" si="2"/>
        <v>6.4719730941704023</v>
      </c>
      <c r="Q17" s="2">
        <f t="shared" si="2"/>
        <v>8.7235319511861142</v>
      </c>
      <c r="R17" s="2">
        <f t="shared" si="2"/>
        <v>6.5350868697824804</v>
      </c>
      <c r="S17" s="2">
        <f t="shared" si="2"/>
        <v>5.3447084704470571</v>
      </c>
      <c r="T17" s="2">
        <f t="shared" si="2"/>
        <v>5.0001941571637731</v>
      </c>
    </row>
    <row r="18" spans="2:20" x14ac:dyDescent="0.3">
      <c r="C18" t="s">
        <v>23</v>
      </c>
      <c r="L18" s="2">
        <f>100*((L4/L2)/(K4/K2)-1)</f>
        <v>6.2201040216602221</v>
      </c>
      <c r="M18" s="2">
        <f t="shared" ref="M18:T18" si="3">100*((M4/M2)/(L4/L2)-1)</f>
        <v>11.994560614851558</v>
      </c>
      <c r="N18" s="2">
        <f t="shared" si="3"/>
        <v>5.2948184468715631</v>
      </c>
      <c r="O18" s="2">
        <f t="shared" si="3"/>
        <v>5.675179490553206</v>
      </c>
      <c r="P18" s="2">
        <f t="shared" si="3"/>
        <v>8.8772828523159042</v>
      </c>
      <c r="Q18" s="2">
        <f t="shared" si="3"/>
        <v>6.1708892821558559</v>
      </c>
      <c r="R18" s="2">
        <f t="shared" si="3"/>
        <v>7.2011202092840509</v>
      </c>
      <c r="S18" s="2">
        <f t="shared" si="3"/>
        <v>5.0532313663111506</v>
      </c>
      <c r="T18" s="2">
        <f t="shared" si="3"/>
        <v>4.4567152329307635</v>
      </c>
    </row>
    <row r="19" spans="2:20" x14ac:dyDescent="0.3">
      <c r="C19" t="s">
        <v>24</v>
      </c>
      <c r="L19" s="2">
        <f>100*L12/L4</f>
        <v>32.722034967705511</v>
      </c>
      <c r="M19" s="2">
        <f t="shared" ref="M19:T19" si="4">100*M12/M4</f>
        <v>33.35567165403868</v>
      </c>
      <c r="N19" s="2">
        <f t="shared" si="4"/>
        <v>37.581399157427519</v>
      </c>
      <c r="O19" s="2">
        <f t="shared" si="4"/>
        <v>34.803544597328539</v>
      </c>
      <c r="P19" s="2">
        <f t="shared" si="4"/>
        <v>31.332478725977651</v>
      </c>
      <c r="Q19" s="2">
        <f t="shared" si="4"/>
        <v>29.505113477411275</v>
      </c>
      <c r="R19" s="2">
        <f t="shared" si="4"/>
        <v>28.528089217027127</v>
      </c>
      <c r="S19" s="2">
        <f t="shared" si="4"/>
        <v>28.19792951229519</v>
      </c>
      <c r="T19" s="2">
        <f t="shared" si="4"/>
        <v>27.905007318581617</v>
      </c>
    </row>
    <row r="20" spans="2:20" x14ac:dyDescent="0.3">
      <c r="C20" t="s">
        <v>25</v>
      </c>
      <c r="L20">
        <f>-(L12-K12)</f>
        <v>19.704000000000008</v>
      </c>
      <c r="M20">
        <f t="shared" ref="M20:T20" si="5">-(M12-L12)</f>
        <v>-41.152000000000044</v>
      </c>
      <c r="N20">
        <f t="shared" si="5"/>
        <v>-40.927999999999997</v>
      </c>
      <c r="O20">
        <f t="shared" si="5"/>
        <v>-24.435999999999979</v>
      </c>
      <c r="P20">
        <f t="shared" si="5"/>
        <v>-24.293999999999983</v>
      </c>
      <c r="Q20">
        <f t="shared" si="5"/>
        <v>-11.990000000000009</v>
      </c>
      <c r="R20">
        <f t="shared" si="5"/>
        <v>-30.597000000000037</v>
      </c>
      <c r="S20">
        <f t="shared" si="5"/>
        <v>-35.914999999999964</v>
      </c>
      <c r="T20">
        <f t="shared" si="5"/>
        <v>-37.72199999999998</v>
      </c>
    </row>
    <row r="21" spans="2:20" x14ac:dyDescent="0.3">
      <c r="C21" t="s">
        <v>26</v>
      </c>
    </row>
    <row r="22" spans="2:20" x14ac:dyDescent="0.3">
      <c r="C22" t="s">
        <v>28</v>
      </c>
      <c r="L22" t="s">
        <v>29</v>
      </c>
    </row>
    <row r="24" spans="2:20" x14ac:dyDescent="0.3">
      <c r="B24" t="s">
        <v>30</v>
      </c>
      <c r="C24" t="s">
        <v>31</v>
      </c>
      <c r="L24" s="2">
        <f>L15</f>
        <v>4.6693129897248165</v>
      </c>
      <c r="M24" s="2">
        <f t="shared" ref="M24:T24" si="6">M15</f>
        <v>0.65873290207891788</v>
      </c>
      <c r="N24" s="2">
        <f t="shared" si="6"/>
        <v>-4.8262396734757962</v>
      </c>
      <c r="O24" s="2">
        <f t="shared" si="6"/>
        <v>9.1574487386987933</v>
      </c>
      <c r="P24" s="2">
        <f t="shared" si="6"/>
        <v>8.5025404680505456</v>
      </c>
      <c r="Q24" s="2">
        <f t="shared" si="6"/>
        <v>2.9698230465928122</v>
      </c>
      <c r="R24" s="2">
        <f t="shared" si="6"/>
        <v>3.5274427096981364</v>
      </c>
      <c r="S24" s="2">
        <f t="shared" si="6"/>
        <v>4.0024821594787374</v>
      </c>
      <c r="T24" s="2">
        <f t="shared" si="6"/>
        <v>4.2590440899384463</v>
      </c>
    </row>
    <row r="25" spans="2:20" x14ac:dyDescent="0.3">
      <c r="C25" t="s">
        <v>21</v>
      </c>
      <c r="L25" s="2">
        <f>L18</f>
        <v>6.2201040216602221</v>
      </c>
      <c r="M25" s="2">
        <f t="shared" ref="M25:T25" si="7">M18</f>
        <v>11.994560614851558</v>
      </c>
      <c r="N25" s="2">
        <f t="shared" si="7"/>
        <v>5.2948184468715631</v>
      </c>
      <c r="O25" s="2">
        <f t="shared" si="7"/>
        <v>5.675179490553206</v>
      </c>
      <c r="P25" s="2">
        <f t="shared" si="7"/>
        <v>8.8772828523159042</v>
      </c>
      <c r="Q25" s="2">
        <f t="shared" si="7"/>
        <v>6.1708892821558559</v>
      </c>
      <c r="R25" s="2">
        <f t="shared" si="7"/>
        <v>7.2011202092840509</v>
      </c>
      <c r="S25" s="2">
        <f t="shared" si="7"/>
        <v>5.0532313663111506</v>
      </c>
      <c r="T25" s="2">
        <f t="shared" si="7"/>
        <v>4.4567152329307635</v>
      </c>
    </row>
    <row r="26" spans="2:20" x14ac:dyDescent="0.3">
      <c r="C26" t="s">
        <v>32</v>
      </c>
      <c r="L26">
        <f>100*L7/L4</f>
        <v>33.324636079214592</v>
      </c>
      <c r="M26">
        <f t="shared" ref="M26:T26" si="8">100*M7/M4</f>
        <v>34.050859832473122</v>
      </c>
      <c r="N26">
        <f t="shared" si="8"/>
        <v>38.040688293323562</v>
      </c>
      <c r="O26">
        <f t="shared" si="8"/>
        <v>35.876807314167564</v>
      </c>
      <c r="P26">
        <f t="shared" si="8"/>
        <v>34.779848728335011</v>
      </c>
      <c r="Q26">
        <f t="shared" si="8"/>
        <v>35.315585377420646</v>
      </c>
      <c r="R26">
        <f t="shared" si="8"/>
        <v>34.94284883418225</v>
      </c>
      <c r="S26">
        <f t="shared" si="8"/>
        <v>34.589429982437927</v>
      </c>
      <c r="T26">
        <f t="shared" si="8"/>
        <v>34.39493232913393</v>
      </c>
    </row>
    <row r="27" spans="2:20" x14ac:dyDescent="0.3">
      <c r="C27" t="s">
        <v>33</v>
      </c>
      <c r="L27" s="2">
        <f>100*L20/L4</f>
        <v>2.3368731157596625</v>
      </c>
      <c r="M27" s="2">
        <f t="shared" ref="M27:T27" si="9">100*M20/M4</f>
        <v>-4.3293559199355354</v>
      </c>
      <c r="N27" s="2">
        <f t="shared" si="9"/>
        <v>-4.2966367437607538</v>
      </c>
      <c r="O27" s="2">
        <f t="shared" si="9"/>
        <v>-2.223882620934309</v>
      </c>
      <c r="P27" s="2">
        <f t="shared" si="9"/>
        <v>-1.8715592937779539</v>
      </c>
      <c r="Q27" s="2">
        <f t="shared" si="9"/>
        <v>-0.84490586592985861</v>
      </c>
      <c r="R27" s="2">
        <f t="shared" si="9"/>
        <v>-1.9427332746646575</v>
      </c>
      <c r="S27" s="2">
        <f t="shared" si="9"/>
        <v>-2.08716643982812</v>
      </c>
      <c r="T27" s="2">
        <f t="shared" si="9"/>
        <v>-2.0129167762808575</v>
      </c>
    </row>
    <row r="28" spans="2:20" x14ac:dyDescent="0.3">
      <c r="C28" t="s">
        <v>34</v>
      </c>
      <c r="L28" s="2">
        <f>100*(L27+(L11-L9))/L4</f>
        <v>0.8542529709930361</v>
      </c>
      <c r="M28" s="2">
        <f t="shared" ref="M28:T28" si="10">100*(M27+(M11-M9))/M4</f>
        <v>7.1164292981066302E-3</v>
      </c>
      <c r="N28" s="2">
        <f t="shared" si="10"/>
        <v>2.7542992742627639E-2</v>
      </c>
      <c r="O28" s="2">
        <f t="shared" si="10"/>
        <v>0.13352008684624675</v>
      </c>
      <c r="P28" s="2">
        <f t="shared" si="10"/>
        <v>5.396049697333765E-2</v>
      </c>
      <c r="Q28" s="2">
        <f t="shared" si="10"/>
        <v>0.16335040297359943</v>
      </c>
      <c r="R28" s="2">
        <f t="shared" si="10"/>
        <v>6.7066853424520123E-2</v>
      </c>
      <c r="S28" s="2">
        <f t="shared" si="10"/>
        <v>4.5493635939354501E-2</v>
      </c>
      <c r="T28" s="2">
        <f t="shared" si="10"/>
        <v>4.0719554178536156E-2</v>
      </c>
    </row>
    <row r="29" spans="2:20" x14ac:dyDescent="0.3">
      <c r="C29" t="s">
        <v>35</v>
      </c>
      <c r="L29">
        <f>L13</f>
        <v>32.722000000000001</v>
      </c>
      <c r="M29">
        <f t="shared" ref="M29:T29" si="11">M13</f>
        <v>33.356000000000002</v>
      </c>
      <c r="N29">
        <f t="shared" si="11"/>
        <v>37.581000000000003</v>
      </c>
      <c r="O29">
        <f t="shared" si="11"/>
        <v>34.804000000000002</v>
      </c>
      <c r="P29">
        <f t="shared" si="11"/>
        <v>31.332000000000001</v>
      </c>
      <c r="Q29">
        <f t="shared" si="11"/>
        <v>29.504999999999999</v>
      </c>
      <c r="R29">
        <f t="shared" si="11"/>
        <v>28.527999999999999</v>
      </c>
      <c r="S29">
        <f t="shared" si="11"/>
        <v>28.198</v>
      </c>
      <c r="T29">
        <f t="shared" si="11"/>
        <v>27.905000000000001</v>
      </c>
    </row>
    <row r="30" spans="2:20" x14ac:dyDescent="0.3">
      <c r="C30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WEO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dbackus</dc:creator>
  <cp:lastModifiedBy>Windows User</cp:lastModifiedBy>
  <dcterms:created xsi:type="dcterms:W3CDTF">2013-01-16T22:17:20Z</dcterms:created>
  <dcterms:modified xsi:type="dcterms:W3CDTF">2013-09-02T13:21:46Z</dcterms:modified>
</cp:coreProperties>
</file>