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vid Documents\Research\Bias correction\Sample Standard Deviation\"/>
    </mc:Choice>
  </mc:AlternateContent>
  <xr:revisionPtr revIDLastSave="0" documentId="13_ncr:1_{A0C89C7D-7B83-45B7-BCF5-5C3ACA74DCB5}" xr6:coauthVersionLast="46" xr6:coauthVersionMax="46" xr10:uidLastSave="{00000000-0000-0000-0000-000000000000}"/>
  <bookViews>
    <workbookView xWindow="-120" yWindow="-120" windowWidth="29040" windowHeight="15840" xr2:uid="{7DDD778F-0CD9-457B-B153-15905657DD8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A44" i="1"/>
  <c r="I43" i="1"/>
  <c r="H43" i="1"/>
  <c r="G43" i="1"/>
  <c r="F43" i="1"/>
  <c r="E43" i="1"/>
  <c r="D43" i="1"/>
  <c r="C43" i="1"/>
  <c r="AC3" i="1"/>
  <c r="AA3" i="1"/>
  <c r="F44" i="1" l="1"/>
  <c r="D44" i="1"/>
  <c r="G44" i="1"/>
  <c r="H44" i="1"/>
  <c r="E44" i="1"/>
  <c r="I44" i="1"/>
  <c r="A45" i="1"/>
  <c r="K3" i="1"/>
  <c r="L3" i="1" s="1"/>
  <c r="C45" i="1" l="1"/>
  <c r="D45" i="1"/>
  <c r="A46" i="1"/>
  <c r="I45" i="1"/>
  <c r="E45" i="1"/>
  <c r="H45" i="1"/>
  <c r="F45" i="1"/>
  <c r="G45" i="1"/>
  <c r="J3" i="1"/>
  <c r="G46" i="1" l="1"/>
  <c r="D46" i="1"/>
  <c r="F46" i="1"/>
  <c r="C46" i="1"/>
  <c r="E46" i="1"/>
  <c r="I46" i="1"/>
  <c r="A47" i="1"/>
  <c r="H46" i="1"/>
  <c r="Y3" i="1"/>
  <c r="W3" i="1"/>
  <c r="S3" i="1"/>
  <c r="U3" i="1"/>
  <c r="U33" i="1"/>
  <c r="H3" i="1"/>
  <c r="I3" i="1" s="1"/>
  <c r="M3" i="1"/>
  <c r="Q3" i="1"/>
  <c r="O3" i="1"/>
  <c r="I47" i="1" l="1"/>
  <c r="E47" i="1"/>
  <c r="H47" i="1"/>
  <c r="G47" i="1"/>
  <c r="D47" i="1"/>
  <c r="F47" i="1"/>
  <c r="C47" i="1"/>
  <c r="A48" i="1"/>
  <c r="D3" i="1"/>
  <c r="E3" i="1" s="1"/>
  <c r="F3" i="1"/>
  <c r="G3" i="1" s="1"/>
  <c r="A4" i="1"/>
  <c r="C48" i="1" l="1"/>
  <c r="A49" i="1"/>
  <c r="I48" i="1"/>
  <c r="E48" i="1"/>
  <c r="H48" i="1"/>
  <c r="G48" i="1"/>
  <c r="D48" i="1"/>
  <c r="F48" i="1"/>
  <c r="H4" i="1"/>
  <c r="I4" i="1" s="1"/>
  <c r="AC4" i="1"/>
  <c r="AA4" i="1"/>
  <c r="K4" i="1"/>
  <c r="L4" i="1" s="1"/>
  <c r="J4" i="1"/>
  <c r="Y4" i="1"/>
  <c r="W4" i="1"/>
  <c r="S4" i="1"/>
  <c r="M4" i="1"/>
  <c r="O4" i="1"/>
  <c r="U4" i="1"/>
  <c r="Q4" i="1"/>
  <c r="F4" i="1"/>
  <c r="G4" i="1" s="1"/>
  <c r="D4" i="1"/>
  <c r="E4" i="1" s="1"/>
  <c r="A5" i="1"/>
  <c r="C49" i="1" l="1"/>
  <c r="D49" i="1"/>
  <c r="A50" i="1"/>
  <c r="I49" i="1"/>
  <c r="E49" i="1"/>
  <c r="H49" i="1"/>
  <c r="F49" i="1"/>
  <c r="G49" i="1"/>
  <c r="AA5" i="1"/>
  <c r="AC5" i="1"/>
  <c r="K5" i="1"/>
  <c r="L5" i="1" s="1"/>
  <c r="J5" i="1"/>
  <c r="U5" i="1"/>
  <c r="Q5" i="1"/>
  <c r="Y5" i="1"/>
  <c r="S5" i="1"/>
  <c r="M5" i="1"/>
  <c r="O5" i="1"/>
  <c r="W5" i="1"/>
  <c r="H5" i="1"/>
  <c r="I5" i="1" s="1"/>
  <c r="D5" i="1"/>
  <c r="E5" i="1" s="1"/>
  <c r="F5" i="1"/>
  <c r="G5" i="1" s="1"/>
  <c r="A6" i="1"/>
  <c r="G50" i="1" l="1"/>
  <c r="D50" i="1"/>
  <c r="F50" i="1"/>
  <c r="C50" i="1"/>
  <c r="I50" i="1"/>
  <c r="E50" i="1"/>
  <c r="A51" i="1"/>
  <c r="H50" i="1"/>
  <c r="AA6" i="1"/>
  <c r="AC6" i="1"/>
  <c r="K6" i="1"/>
  <c r="L6" i="1" s="1"/>
  <c r="J6" i="1"/>
  <c r="S6" i="1"/>
  <c r="M6" i="1"/>
  <c r="U6" i="1"/>
  <c r="Q6" i="1"/>
  <c r="Y6" i="1"/>
  <c r="O6" i="1"/>
  <c r="W6" i="1"/>
  <c r="H6" i="1"/>
  <c r="I6" i="1" s="1"/>
  <c r="F6" i="1"/>
  <c r="G6" i="1" s="1"/>
  <c r="D6" i="1"/>
  <c r="E6" i="1" s="1"/>
  <c r="A7" i="1"/>
  <c r="I51" i="1" l="1"/>
  <c r="E51" i="1"/>
  <c r="H51" i="1"/>
  <c r="G51" i="1"/>
  <c r="D51" i="1"/>
  <c r="F51" i="1"/>
  <c r="C51" i="1"/>
  <c r="A52" i="1"/>
  <c r="AA7" i="1"/>
  <c r="AC7" i="1"/>
  <c r="K7" i="1"/>
  <c r="L7" i="1" s="1"/>
  <c r="J7" i="1"/>
  <c r="W7" i="1"/>
  <c r="H7" i="1"/>
  <c r="I7" i="1" s="1"/>
  <c r="M7" i="1"/>
  <c r="U7" i="1"/>
  <c r="Q7" i="1"/>
  <c r="Y7" i="1"/>
  <c r="S7" i="1"/>
  <c r="O7" i="1"/>
  <c r="F7" i="1"/>
  <c r="G7" i="1" s="1"/>
  <c r="D7" i="1"/>
  <c r="E7" i="1" s="1"/>
  <c r="A8" i="1"/>
  <c r="A53" i="1" l="1"/>
  <c r="C52" i="1"/>
  <c r="I52" i="1"/>
  <c r="E52" i="1"/>
  <c r="H52" i="1"/>
  <c r="G52" i="1"/>
  <c r="D52" i="1"/>
  <c r="F52" i="1"/>
  <c r="AA8" i="1"/>
  <c r="AC8" i="1"/>
  <c r="K8" i="1"/>
  <c r="L8" i="1" s="1"/>
  <c r="J8" i="1"/>
  <c r="O8" i="1"/>
  <c r="W8" i="1"/>
  <c r="H8" i="1"/>
  <c r="I8" i="1" s="1"/>
  <c r="Y8" i="1"/>
  <c r="U8" i="1"/>
  <c r="Q8" i="1"/>
  <c r="S8" i="1"/>
  <c r="M8" i="1"/>
  <c r="F8" i="1"/>
  <c r="G8" i="1" s="1"/>
  <c r="D8" i="1"/>
  <c r="E8" i="1" s="1"/>
  <c r="A9" i="1"/>
  <c r="C53" i="1" l="1"/>
  <c r="D53" i="1"/>
  <c r="A54" i="1"/>
  <c r="I53" i="1"/>
  <c r="E53" i="1"/>
  <c r="G53" i="1"/>
  <c r="H53" i="1"/>
  <c r="F53" i="1"/>
  <c r="AA9" i="1"/>
  <c r="AC9" i="1"/>
  <c r="K9" i="1"/>
  <c r="L9" i="1" s="1"/>
  <c r="J9" i="1"/>
  <c r="O9" i="1"/>
  <c r="Y9" i="1"/>
  <c r="U9" i="1"/>
  <c r="W9" i="1"/>
  <c r="H9" i="1"/>
  <c r="I9" i="1" s="1"/>
  <c r="Q9" i="1"/>
  <c r="S9" i="1"/>
  <c r="M9" i="1"/>
  <c r="F9" i="1"/>
  <c r="G9" i="1" s="1"/>
  <c r="D9" i="1"/>
  <c r="E9" i="1" s="1"/>
  <c r="A10" i="1"/>
  <c r="G54" i="1" l="1"/>
  <c r="D54" i="1"/>
  <c r="F54" i="1"/>
  <c r="C54" i="1"/>
  <c r="I54" i="1"/>
  <c r="E54" i="1"/>
  <c r="A55" i="1"/>
  <c r="H54" i="1"/>
  <c r="AA10" i="1"/>
  <c r="AC10" i="1"/>
  <c r="K10" i="1"/>
  <c r="L10" i="1" s="1"/>
  <c r="J10" i="1"/>
  <c r="S10" i="1"/>
  <c r="M10" i="1"/>
  <c r="U10" i="1"/>
  <c r="O10" i="1"/>
  <c r="W10" i="1"/>
  <c r="H10" i="1"/>
  <c r="I10" i="1" s="1"/>
  <c r="Q10" i="1"/>
  <c r="Y10" i="1"/>
  <c r="F10" i="1"/>
  <c r="G10" i="1" s="1"/>
  <c r="D10" i="1"/>
  <c r="E10" i="1" s="1"/>
  <c r="A11" i="1"/>
  <c r="I55" i="1" l="1"/>
  <c r="E55" i="1"/>
  <c r="H55" i="1"/>
  <c r="G55" i="1"/>
  <c r="D55" i="1"/>
  <c r="F55" i="1"/>
  <c r="C55" i="1"/>
  <c r="A56" i="1"/>
  <c r="AA11" i="1"/>
  <c r="AC11" i="1"/>
  <c r="K11" i="1"/>
  <c r="L11" i="1" s="1"/>
  <c r="J11" i="1"/>
  <c r="W11" i="1"/>
  <c r="H11" i="1"/>
  <c r="I11" i="1" s="1"/>
  <c r="S11" i="1"/>
  <c r="M11" i="1"/>
  <c r="O11" i="1"/>
  <c r="U11" i="1"/>
  <c r="Q11" i="1"/>
  <c r="Y11" i="1"/>
  <c r="F11" i="1"/>
  <c r="G11" i="1" s="1"/>
  <c r="D11" i="1"/>
  <c r="E11" i="1" s="1"/>
  <c r="A12" i="1"/>
  <c r="A57" i="1" l="1"/>
  <c r="I56" i="1"/>
  <c r="E56" i="1"/>
  <c r="H56" i="1"/>
  <c r="G56" i="1"/>
  <c r="D56" i="1"/>
  <c r="F56" i="1"/>
  <c r="C56" i="1"/>
  <c r="AC12" i="1"/>
  <c r="AA12" i="1"/>
  <c r="K12" i="1"/>
  <c r="L12" i="1" s="1"/>
  <c r="J12" i="1"/>
  <c r="Y12" i="1"/>
  <c r="O12" i="1"/>
  <c r="S12" i="1"/>
  <c r="M12" i="1"/>
  <c r="W12" i="1"/>
  <c r="H12" i="1"/>
  <c r="I12" i="1" s="1"/>
  <c r="U12" i="1"/>
  <c r="Q12" i="1"/>
  <c r="D12" i="1"/>
  <c r="E12" i="1" s="1"/>
  <c r="F12" i="1"/>
  <c r="G12" i="1" s="1"/>
  <c r="A13" i="1"/>
  <c r="C57" i="1" l="1"/>
  <c r="G57" i="1"/>
  <c r="A58" i="1"/>
  <c r="D57" i="1"/>
  <c r="I57" i="1"/>
  <c r="E57" i="1"/>
  <c r="H57" i="1"/>
  <c r="F57" i="1"/>
  <c r="AC13" i="1"/>
  <c r="AA13" i="1"/>
  <c r="K13" i="1"/>
  <c r="L13" i="1" s="1"/>
  <c r="J13" i="1"/>
  <c r="U13" i="1"/>
  <c r="Q13" i="1"/>
  <c r="Y13" i="1"/>
  <c r="O13" i="1"/>
  <c r="S13" i="1"/>
  <c r="M13" i="1"/>
  <c r="W13" i="1"/>
  <c r="H13" i="1"/>
  <c r="I13" i="1" s="1"/>
  <c r="D13" i="1"/>
  <c r="E13" i="1" s="1"/>
  <c r="F13" i="1"/>
  <c r="G13" i="1" s="1"/>
  <c r="A14" i="1"/>
  <c r="G58" i="1" l="1"/>
  <c r="D58" i="1"/>
  <c r="I58" i="1"/>
  <c r="F58" i="1"/>
  <c r="E58" i="1"/>
  <c r="C58" i="1"/>
  <c r="A59" i="1"/>
  <c r="H58" i="1"/>
  <c r="AC14" i="1"/>
  <c r="AA14" i="1"/>
  <c r="K14" i="1"/>
  <c r="L14" i="1" s="1"/>
  <c r="J14" i="1"/>
  <c r="U14" i="1"/>
  <c r="Q14" i="1"/>
  <c r="S14" i="1"/>
  <c r="M14" i="1"/>
  <c r="Y14" i="1"/>
  <c r="O14" i="1"/>
  <c r="W14" i="1"/>
  <c r="H14" i="1"/>
  <c r="I14" i="1" s="1"/>
  <c r="D14" i="1"/>
  <c r="E14" i="1" s="1"/>
  <c r="F14" i="1"/>
  <c r="G14" i="1" s="1"/>
  <c r="A15" i="1"/>
  <c r="I59" i="1" l="1"/>
  <c r="E59" i="1"/>
  <c r="H59" i="1"/>
  <c r="G59" i="1"/>
  <c r="D59" i="1"/>
  <c r="F59" i="1"/>
  <c r="C59" i="1"/>
  <c r="A60" i="1"/>
  <c r="AA15" i="1"/>
  <c r="AC15" i="1"/>
  <c r="K15" i="1"/>
  <c r="L15" i="1" s="1"/>
  <c r="J15" i="1"/>
  <c r="W15" i="1"/>
  <c r="H15" i="1"/>
  <c r="I15" i="1" s="1"/>
  <c r="U15" i="1"/>
  <c r="Q15" i="1"/>
  <c r="S15" i="1"/>
  <c r="Y15" i="1"/>
  <c r="M15" i="1"/>
  <c r="O15" i="1"/>
  <c r="F15" i="1"/>
  <c r="G15" i="1" s="1"/>
  <c r="D15" i="1"/>
  <c r="E15" i="1" s="1"/>
  <c r="A16" i="1"/>
  <c r="A61" i="1" l="1"/>
  <c r="I60" i="1"/>
  <c r="E60" i="1"/>
  <c r="H60" i="1"/>
  <c r="G60" i="1"/>
  <c r="D60" i="1"/>
  <c r="F60" i="1"/>
  <c r="C60" i="1"/>
  <c r="AA16" i="1"/>
  <c r="AC16" i="1"/>
  <c r="K16" i="1"/>
  <c r="L16" i="1" s="1"/>
  <c r="J16" i="1"/>
  <c r="O16" i="1"/>
  <c r="Y16" i="1"/>
  <c r="W16" i="1"/>
  <c r="H16" i="1"/>
  <c r="I16" i="1" s="1"/>
  <c r="U16" i="1"/>
  <c r="Q16" i="1"/>
  <c r="S16" i="1"/>
  <c r="M16" i="1"/>
  <c r="F16" i="1"/>
  <c r="G16" i="1" s="1"/>
  <c r="D16" i="1"/>
  <c r="E16" i="1" s="1"/>
  <c r="A17" i="1"/>
  <c r="C61" i="1" l="1"/>
  <c r="D61" i="1"/>
  <c r="G61" i="1"/>
  <c r="A62" i="1"/>
  <c r="I61" i="1"/>
  <c r="E61" i="1"/>
  <c r="H61" i="1"/>
  <c r="F61" i="1"/>
  <c r="AA17" i="1"/>
  <c r="AC17" i="1"/>
  <c r="K17" i="1"/>
  <c r="L17" i="1" s="1"/>
  <c r="J17" i="1"/>
  <c r="U17" i="1"/>
  <c r="O17" i="1"/>
  <c r="Q17" i="1"/>
  <c r="W17" i="1"/>
  <c r="H17" i="1"/>
  <c r="I17" i="1" s="1"/>
  <c r="Y17" i="1"/>
  <c r="S17" i="1"/>
  <c r="M17" i="1"/>
  <c r="F17" i="1"/>
  <c r="G17" i="1" s="1"/>
  <c r="D17" i="1"/>
  <c r="E17" i="1" s="1"/>
  <c r="A18" i="1"/>
  <c r="G62" i="1" l="1"/>
  <c r="D62" i="1"/>
  <c r="F62" i="1"/>
  <c r="E62" i="1"/>
  <c r="C62" i="1"/>
  <c r="A63" i="1"/>
  <c r="H62" i="1"/>
  <c r="I62" i="1"/>
  <c r="AA18" i="1"/>
  <c r="AC18" i="1"/>
  <c r="K18" i="1"/>
  <c r="L18" i="1" s="1"/>
  <c r="J18" i="1"/>
  <c r="S18" i="1"/>
  <c r="M18" i="1"/>
  <c r="Q18" i="1"/>
  <c r="O18" i="1"/>
  <c r="W18" i="1"/>
  <c r="H18" i="1"/>
  <c r="I18" i="1" s="1"/>
  <c r="U18" i="1"/>
  <c r="Y18" i="1"/>
  <c r="F18" i="1"/>
  <c r="G18" i="1" s="1"/>
  <c r="D18" i="1"/>
  <c r="E18" i="1" s="1"/>
  <c r="A19" i="1"/>
  <c r="I63" i="1" l="1"/>
  <c r="E63" i="1"/>
  <c r="H63" i="1"/>
  <c r="G63" i="1"/>
  <c r="D63" i="1"/>
  <c r="F63" i="1"/>
  <c r="C63" i="1"/>
  <c r="A64" i="1"/>
  <c r="AA19" i="1"/>
  <c r="AC19" i="1"/>
  <c r="K19" i="1"/>
  <c r="L19" i="1" s="1"/>
  <c r="J19" i="1"/>
  <c r="S19" i="1"/>
  <c r="M19" i="1"/>
  <c r="W19" i="1"/>
  <c r="H19" i="1"/>
  <c r="I19" i="1" s="1"/>
  <c r="O19" i="1"/>
  <c r="U19" i="1"/>
  <c r="Q19" i="1"/>
  <c r="Y19" i="1"/>
  <c r="D19" i="1"/>
  <c r="E19" i="1" s="1"/>
  <c r="F19" i="1"/>
  <c r="G19" i="1" s="1"/>
  <c r="A20" i="1"/>
  <c r="A65" i="1" l="1"/>
  <c r="I64" i="1"/>
  <c r="E64" i="1"/>
  <c r="C64" i="1"/>
  <c r="H64" i="1"/>
  <c r="G64" i="1"/>
  <c r="D64" i="1"/>
  <c r="F64" i="1"/>
  <c r="AC20" i="1"/>
  <c r="AA20" i="1"/>
  <c r="K20" i="1"/>
  <c r="L20" i="1" s="1"/>
  <c r="J20" i="1"/>
  <c r="Y20" i="1"/>
  <c r="H20" i="1"/>
  <c r="I20" i="1" s="1"/>
  <c r="O20" i="1"/>
  <c r="S20" i="1"/>
  <c r="M20" i="1"/>
  <c r="W20" i="1"/>
  <c r="U20" i="1"/>
  <c r="Q20" i="1"/>
  <c r="D20" i="1"/>
  <c r="E20" i="1" s="1"/>
  <c r="F20" i="1"/>
  <c r="G20" i="1" s="1"/>
  <c r="A21" i="1"/>
  <c r="C65" i="1" l="1"/>
  <c r="A66" i="1"/>
  <c r="G65" i="1"/>
  <c r="I65" i="1"/>
  <c r="E65" i="1"/>
  <c r="H65" i="1"/>
  <c r="F65" i="1"/>
  <c r="D65" i="1"/>
  <c r="AC21" i="1"/>
  <c r="AA21" i="1"/>
  <c r="K21" i="1"/>
  <c r="L21" i="1" s="1"/>
  <c r="J21" i="1"/>
  <c r="U21" i="1"/>
  <c r="Q21" i="1"/>
  <c r="O21" i="1"/>
  <c r="Y21" i="1"/>
  <c r="M21" i="1"/>
  <c r="S21" i="1"/>
  <c r="W21" i="1"/>
  <c r="H21" i="1"/>
  <c r="I21" i="1" s="1"/>
  <c r="F21" i="1"/>
  <c r="G21" i="1" s="1"/>
  <c r="D21" i="1"/>
  <c r="E21" i="1" s="1"/>
  <c r="A22" i="1"/>
  <c r="G66" i="1" l="1"/>
  <c r="D66" i="1"/>
  <c r="F66" i="1"/>
  <c r="E66" i="1"/>
  <c r="C66" i="1"/>
  <c r="A67" i="1"/>
  <c r="H66" i="1"/>
  <c r="I66" i="1"/>
  <c r="AC22" i="1"/>
  <c r="AA22" i="1"/>
  <c r="K22" i="1"/>
  <c r="L22" i="1" s="1"/>
  <c r="J22" i="1"/>
  <c r="U22" i="1"/>
  <c r="Q22" i="1"/>
  <c r="Y22" i="1"/>
  <c r="S22" i="1"/>
  <c r="M22" i="1"/>
  <c r="O22" i="1"/>
  <c r="W22" i="1"/>
  <c r="H22" i="1"/>
  <c r="I22" i="1" s="1"/>
  <c r="D22" i="1"/>
  <c r="E22" i="1" s="1"/>
  <c r="F22" i="1"/>
  <c r="G22" i="1" s="1"/>
  <c r="A23" i="1"/>
  <c r="I67" i="1" l="1"/>
  <c r="E67" i="1"/>
  <c r="H67" i="1"/>
  <c r="G67" i="1"/>
  <c r="D67" i="1"/>
  <c r="F67" i="1"/>
  <c r="C67" i="1"/>
  <c r="A68" i="1"/>
  <c r="AA23" i="1"/>
  <c r="AC23" i="1"/>
  <c r="K23" i="1"/>
  <c r="L23" i="1" s="1"/>
  <c r="J23" i="1"/>
  <c r="W23" i="1"/>
  <c r="H23" i="1"/>
  <c r="I23" i="1" s="1"/>
  <c r="M23" i="1"/>
  <c r="U23" i="1"/>
  <c r="Q23" i="1"/>
  <c r="Y23" i="1"/>
  <c r="S23" i="1"/>
  <c r="O23" i="1"/>
  <c r="F23" i="1"/>
  <c r="G23" i="1" s="1"/>
  <c r="D23" i="1"/>
  <c r="E23" i="1" s="1"/>
  <c r="A24" i="1"/>
  <c r="A69" i="1" l="1"/>
  <c r="I68" i="1"/>
  <c r="E68" i="1"/>
  <c r="H68" i="1"/>
  <c r="G68" i="1"/>
  <c r="D68" i="1"/>
  <c r="C68" i="1"/>
  <c r="F68" i="1"/>
  <c r="AA24" i="1"/>
  <c r="AC24" i="1"/>
  <c r="K24" i="1"/>
  <c r="L24" i="1" s="1"/>
  <c r="J24" i="1"/>
  <c r="O24" i="1"/>
  <c r="W24" i="1"/>
  <c r="H24" i="1"/>
  <c r="I24" i="1" s="1"/>
  <c r="Y24" i="1"/>
  <c r="U24" i="1"/>
  <c r="Q24" i="1"/>
  <c r="S24" i="1"/>
  <c r="M24" i="1"/>
  <c r="F24" i="1"/>
  <c r="G24" i="1" s="1"/>
  <c r="D24" i="1"/>
  <c r="E24" i="1" s="1"/>
  <c r="A25" i="1"/>
  <c r="C69" i="1" l="1"/>
  <c r="G69" i="1"/>
  <c r="A70" i="1"/>
  <c r="I69" i="1"/>
  <c r="E69" i="1"/>
  <c r="H69" i="1"/>
  <c r="F69" i="1"/>
  <c r="D69" i="1"/>
  <c r="AA25" i="1"/>
  <c r="AC25" i="1"/>
  <c r="K25" i="1"/>
  <c r="L25" i="1" s="1"/>
  <c r="J25" i="1"/>
  <c r="Q25" i="1"/>
  <c r="O25" i="1"/>
  <c r="W25" i="1"/>
  <c r="H25" i="1"/>
  <c r="I25" i="1" s="1"/>
  <c r="U25" i="1"/>
  <c r="Y25" i="1"/>
  <c r="S25" i="1"/>
  <c r="M25" i="1"/>
  <c r="F25" i="1"/>
  <c r="G25" i="1" s="1"/>
  <c r="D25" i="1"/>
  <c r="E25" i="1" s="1"/>
  <c r="A26" i="1"/>
  <c r="G70" i="1" l="1"/>
  <c r="D70" i="1"/>
  <c r="F70" i="1"/>
  <c r="C70" i="1"/>
  <c r="E70" i="1"/>
  <c r="A71" i="1"/>
  <c r="H70" i="1"/>
  <c r="I70" i="1"/>
  <c r="AA26" i="1"/>
  <c r="AC26" i="1"/>
  <c r="K26" i="1"/>
  <c r="L26" i="1" s="1"/>
  <c r="J26" i="1"/>
  <c r="S26" i="1"/>
  <c r="M26" i="1"/>
  <c r="Q26" i="1"/>
  <c r="O26" i="1"/>
  <c r="U26" i="1"/>
  <c r="W26" i="1"/>
  <c r="H26" i="1"/>
  <c r="I26" i="1" s="1"/>
  <c r="Y26" i="1"/>
  <c r="F26" i="1"/>
  <c r="G26" i="1" s="1"/>
  <c r="D26" i="1"/>
  <c r="E26" i="1" s="1"/>
  <c r="A27" i="1"/>
  <c r="I71" i="1" l="1"/>
  <c r="E71" i="1"/>
  <c r="H71" i="1"/>
  <c r="G71" i="1"/>
  <c r="D71" i="1"/>
  <c r="F71" i="1"/>
  <c r="C71" i="1"/>
  <c r="AA27" i="1"/>
  <c r="AC27" i="1"/>
  <c r="K27" i="1"/>
  <c r="L27" i="1" s="1"/>
  <c r="J27" i="1"/>
  <c r="S27" i="1"/>
  <c r="M27" i="1"/>
  <c r="O27" i="1"/>
  <c r="W27" i="1"/>
  <c r="H27" i="1"/>
  <c r="I27" i="1" s="1"/>
  <c r="U27" i="1"/>
  <c r="Q27" i="1"/>
  <c r="Y27" i="1"/>
  <c r="F27" i="1"/>
  <c r="G27" i="1" s="1"/>
  <c r="D27" i="1"/>
  <c r="E27" i="1" s="1"/>
  <c r="A28" i="1"/>
  <c r="AC28" i="1" l="1"/>
  <c r="AA28" i="1"/>
  <c r="K28" i="1"/>
  <c r="L28" i="1" s="1"/>
  <c r="J28" i="1"/>
  <c r="Y28" i="1"/>
  <c r="W28" i="1"/>
  <c r="S28" i="1"/>
  <c r="M28" i="1"/>
  <c r="H28" i="1"/>
  <c r="I28" i="1" s="1"/>
  <c r="O28" i="1"/>
  <c r="U28" i="1"/>
  <c r="Q28" i="1"/>
  <c r="D28" i="1"/>
  <c r="E28" i="1" s="1"/>
  <c r="F28" i="1"/>
  <c r="G28" i="1" s="1"/>
  <c r="A29" i="1"/>
  <c r="AC29" i="1" l="1"/>
  <c r="AA29" i="1"/>
  <c r="K29" i="1"/>
  <c r="L29" i="1" s="1"/>
  <c r="J29" i="1"/>
  <c r="U29" i="1"/>
  <c r="Q29" i="1"/>
  <c r="Y29" i="1"/>
  <c r="S29" i="1"/>
  <c r="M29" i="1"/>
  <c r="O29" i="1"/>
  <c r="W29" i="1"/>
  <c r="H29" i="1"/>
  <c r="I29" i="1" s="1"/>
  <c r="D29" i="1"/>
  <c r="E29" i="1" s="1"/>
  <c r="F29" i="1"/>
  <c r="G29" i="1" s="1"/>
  <c r="A30" i="1"/>
  <c r="AC30" i="1" l="1"/>
  <c r="AA30" i="1"/>
  <c r="K30" i="1"/>
  <c r="L30" i="1" s="1"/>
  <c r="J30" i="1"/>
  <c r="S30" i="1"/>
  <c r="M30" i="1"/>
  <c r="U30" i="1"/>
  <c r="Q30" i="1"/>
  <c r="Y30" i="1"/>
  <c r="O30" i="1"/>
  <c r="W30" i="1"/>
  <c r="H30" i="1"/>
  <c r="I30" i="1" s="1"/>
  <c r="D30" i="1"/>
  <c r="E30" i="1" s="1"/>
  <c r="F30" i="1"/>
  <c r="G30" i="1" s="1"/>
  <c r="A31" i="1"/>
  <c r="AA31" i="1" l="1"/>
  <c r="AC31" i="1"/>
  <c r="K31" i="1"/>
  <c r="L31" i="1" s="1"/>
  <c r="J31" i="1"/>
  <c r="W31" i="1"/>
  <c r="H31" i="1"/>
  <c r="I31" i="1" s="1"/>
  <c r="S31" i="1"/>
  <c r="U31" i="1"/>
  <c r="Q31" i="1"/>
  <c r="M31" i="1"/>
  <c r="Y31" i="1"/>
  <c r="O31" i="1"/>
  <c r="F31" i="1"/>
  <c r="G31" i="1" s="1"/>
  <c r="D31" i="1"/>
  <c r="E31" i="1" s="1"/>
</calcChain>
</file>

<file path=xl/sharedStrings.xml><?xml version="1.0" encoding="utf-8"?>
<sst xmlns="http://schemas.openxmlformats.org/spreadsheetml/2006/main" count="56" uniqueCount="25">
  <si>
    <t>n</t>
  </si>
  <si>
    <t>C(n):</t>
  </si>
  <si>
    <t>Normal</t>
  </si>
  <si>
    <t>Logistic</t>
  </si>
  <si>
    <t>Laplace</t>
  </si>
  <si>
    <t>Uniform</t>
  </si>
  <si>
    <t>(Exact)</t>
  </si>
  <si>
    <t>(Approx.1)</t>
  </si>
  <si>
    <t>(Approx 2.)</t>
  </si>
  <si>
    <t>Approx. 2 = Gurland &amp; Tripathi, Table 2</t>
  </si>
  <si>
    <t>Approx. 1 = Gurland &amp; Tripathi, Table 1 (implicitly). Here C(n) = SQRT[(n - 1) / k(n)]</t>
  </si>
  <si>
    <t>DG</t>
  </si>
  <si>
    <t>%error</t>
  </si>
  <si>
    <t>Fisher-Tippett</t>
  </si>
  <si>
    <t>Half-Normal</t>
  </si>
  <si>
    <t>Arcsine</t>
  </si>
  <si>
    <t>Kurtosis</t>
  </si>
  <si>
    <t>Triangular</t>
  </si>
  <si>
    <t>O(-3/2)</t>
  </si>
  <si>
    <t>O(-2)</t>
  </si>
  <si>
    <t>FORGET   THESE   3   COLUMNS</t>
  </si>
  <si>
    <t>DG approximations are based on terms up to O(1/n)</t>
  </si>
  <si>
    <t>Rademacher</t>
  </si>
  <si>
    <t>Wigner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</si>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</sst>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/>
    <xf numFmtId="164" fontId="0" fillId="4" borderId="0" xfId="0" applyNumberForma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0" fillId="2" borderId="0" xfId="0" applyNumberFormat="1" applyFill="1"/>
    <xf numFmtId="0" fontId="0" fillId="3" borderId="0" xfId="0" applyFill="1"/>
    <xf numFmtId="0" fontId="4" fillId="0" borderId="0" xfId="0" applyFont="1"/>
    <xf numFmtId="165" fontId="4" fillId="0" borderId="0" xfId="0" applyNumberFormat="1" applyFont="1"/>
    <xf numFmtId="164" fontId="0" fillId="0" borderId="0" xfId="0" applyNumberFormat="1" applyFill="1"/>
    <xf numFmtId="165" fontId="4" fillId="0" borderId="0" xfId="0" applyNumberFormat="1" applyFont="1" applyFill="1"/>
    <xf numFmtId="164" fontId="3" fillId="6" borderId="0" xfId="0" applyNumberFormat="1" applyFont="1" applyFill="1"/>
    <xf numFmtId="0" fontId="1" fillId="0" borderId="0" xfId="0" applyFont="1"/>
    <xf numFmtId="0" fontId="3" fillId="0" borderId="0" xfId="0" applyFont="1"/>
    <xf numFmtId="164" fontId="3" fillId="0" borderId="0" xfId="0" applyNumberFormat="1" applyFon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1BF2-C35E-497B-B6AE-EF2DF97D4D49}">
  <dimension ref="A1:AC73"/>
  <sheetViews>
    <sheetView tabSelected="1" topLeftCell="A37" workbookViewId="0">
      <selection activeCell="A43" sqref="A43:I71"/>
    </sheetView>
  </sheetViews>
  <sheetFormatPr defaultRowHeight="15" x14ac:dyDescent="0.25"/>
  <cols>
    <col min="4" max="5" width="11.5703125" customWidth="1"/>
    <col min="6" max="7" width="10.85546875" customWidth="1"/>
    <col min="8" max="8" width="9.5703125" bestFit="1" customWidth="1"/>
    <col min="9" max="9" width="9.5703125" customWidth="1"/>
    <col min="12" max="12" width="10.28515625" bestFit="1" customWidth="1"/>
    <col min="13" max="13" width="9.5703125" bestFit="1" customWidth="1"/>
    <col min="15" max="15" width="9.5703125" bestFit="1" customWidth="1"/>
    <col min="19" max="19" width="13" customWidth="1"/>
    <col min="21" max="21" width="13.85546875" customWidth="1"/>
    <col min="25" max="25" width="10.5703125" customWidth="1"/>
    <col min="27" max="27" width="12.5703125" customWidth="1"/>
  </cols>
  <sheetData>
    <row r="1" spans="1:29" x14ac:dyDescent="0.25">
      <c r="B1" s="3" t="s">
        <v>1</v>
      </c>
      <c r="C1" s="2" t="s">
        <v>2</v>
      </c>
      <c r="D1" s="2" t="s">
        <v>2</v>
      </c>
      <c r="E1" s="2"/>
      <c r="F1" s="2" t="s">
        <v>2</v>
      </c>
      <c r="G1" s="2"/>
      <c r="H1" s="4" t="s">
        <v>2</v>
      </c>
      <c r="I1" s="4"/>
      <c r="J1" s="5" t="s">
        <v>18</v>
      </c>
      <c r="K1" s="5" t="s">
        <v>19</v>
      </c>
      <c r="L1" s="5"/>
      <c r="M1" s="4" t="s">
        <v>3</v>
      </c>
      <c r="N1" s="4"/>
      <c r="O1" s="4" t="s">
        <v>4</v>
      </c>
      <c r="P1" s="4"/>
      <c r="Q1" s="4" t="s">
        <v>5</v>
      </c>
      <c r="R1" s="4"/>
      <c r="S1" s="17" t="s">
        <v>14</v>
      </c>
      <c r="U1" s="17" t="s">
        <v>13</v>
      </c>
      <c r="W1" s="17" t="s">
        <v>15</v>
      </c>
      <c r="Y1" s="17" t="s">
        <v>17</v>
      </c>
      <c r="AA1" s="17" t="s">
        <v>22</v>
      </c>
      <c r="AC1" s="17" t="s">
        <v>23</v>
      </c>
    </row>
    <row r="2" spans="1:29" x14ac:dyDescent="0.25">
      <c r="A2" s="3" t="s">
        <v>0</v>
      </c>
      <c r="B2" s="23" t="s">
        <v>24</v>
      </c>
      <c r="C2" s="8" t="s">
        <v>6</v>
      </c>
      <c r="D2" s="9" t="s">
        <v>7</v>
      </c>
      <c r="E2" s="9" t="s">
        <v>12</v>
      </c>
      <c r="F2" s="10" t="s">
        <v>8</v>
      </c>
      <c r="G2" s="10" t="s">
        <v>12</v>
      </c>
      <c r="H2" s="13" t="s">
        <v>11</v>
      </c>
      <c r="I2" s="13" t="s">
        <v>12</v>
      </c>
      <c r="J2" s="14"/>
      <c r="K2" s="14"/>
      <c r="L2" s="14" t="s">
        <v>12</v>
      </c>
      <c r="M2" s="13" t="s">
        <v>11</v>
      </c>
      <c r="N2" s="14"/>
      <c r="O2" s="13" t="s">
        <v>11</v>
      </c>
      <c r="P2" s="14"/>
      <c r="Q2" s="13" t="s">
        <v>11</v>
      </c>
      <c r="R2" s="13"/>
      <c r="S2" s="13" t="s">
        <v>11</v>
      </c>
      <c r="T2" s="7"/>
      <c r="U2" s="13" t="s">
        <v>11</v>
      </c>
      <c r="V2" s="7"/>
      <c r="W2" s="13" t="s">
        <v>11</v>
      </c>
      <c r="X2" s="7"/>
      <c r="Y2" s="13" t="s">
        <v>11</v>
      </c>
      <c r="Z2" s="7"/>
      <c r="AA2" s="13" t="s">
        <v>11</v>
      </c>
      <c r="AB2" s="7"/>
      <c r="AC2" s="13" t="s">
        <v>11</v>
      </c>
    </row>
    <row r="3" spans="1:29" x14ac:dyDescent="0.25">
      <c r="A3" s="1">
        <v>2</v>
      </c>
      <c r="C3" s="6">
        <v>1.253314</v>
      </c>
      <c r="D3" s="6">
        <f>SQRT((8*(A3-1)^2)/(4*(2*A3-3)*(A3-1)+1))</f>
        <v>1.2649110640673518</v>
      </c>
      <c r="E3" s="12">
        <f>100*(D3-C3)/C3</f>
        <v>0.92531193837711256</v>
      </c>
      <c r="F3" s="6">
        <f t="shared" ref="F3:F31" si="0">1+1/(4*(A3-1))</f>
        <v>1.25</v>
      </c>
      <c r="G3" s="11">
        <f>100*(F3-C3)/C3</f>
        <v>-0.26441897242032236</v>
      </c>
      <c r="H3" s="6">
        <f>8*A3*(A3-1)/(8*A3*(A3-1)-(3-3)*(A3-1)-2*A3)</f>
        <v>1.3333333333333333</v>
      </c>
      <c r="I3" s="15">
        <f>100*(H3-C3)/C3</f>
        <v>6.384619762751651</v>
      </c>
      <c r="J3" s="6">
        <f>1/(1-1/(4*(A3-1))+1/(2*A3^2)+1/(A3^2*(A3-1))+1/(2*A3^2*(A3-1)^2))</f>
        <v>0.8</v>
      </c>
      <c r="K3" s="6">
        <f>1/(1-1/(4*(A3-1))+1/(2*A3^2)+1/(A3^2*(A3-1))+1/(2*A3^2*(A3-1)^2)+9/(32*A3^2)+1/(A3^2*(A3-1))+1/(2*A3^2*(A3-1)^2)-45/(16*A3^3)-75/(16*A3^3*(A3-1))-195/(32*A3^3*(A3-1)^2)-195/(8*A3^3*(A3-1)^3))</f>
        <v>-0.32778489116517284</v>
      </c>
      <c r="L3" s="6">
        <f>100*(K3-C3)/C3</f>
        <v>-126.15345325793638</v>
      </c>
      <c r="M3" s="6">
        <f>8*A3*(A3-1)/(8*A3*(A3-1)-(1.2-3)*(A3-1)-2*A3)</f>
        <v>1.1594202898550725</v>
      </c>
      <c r="N3" s="6"/>
      <c r="O3" s="6">
        <f>8*A3*(A3-1)/(8*A3*(A3-1)-(6-3)*(A3-1)-2*A3)</f>
        <v>1.7777777777777777</v>
      </c>
      <c r="P3" s="6"/>
      <c r="Q3" s="6">
        <f>8*A3*(A3-1)/(8*A3*(A3-1)-(1.8-3)*(A3-1)-2*A3)</f>
        <v>1.2121212121212122</v>
      </c>
      <c r="R3" s="6"/>
      <c r="S3" s="6">
        <f>8*A3*(A3-1)/(8*A3*(A3-1)-(3.8692-3)*(A3-1)-2*A3)</f>
        <v>1.4374528335788981</v>
      </c>
      <c r="U3" s="6">
        <f>8*A3*(A3-1)/(8*A3*(A3-1)-(5.4-3)*(A3-1)-2*A3)</f>
        <v>1.6666666666666667</v>
      </c>
      <c r="W3" s="6">
        <f>8*A3*(A3-1)/(8*A3*(A3-1)-(4.5-3)*(A3-1)-2*A3)</f>
        <v>1.5238095238095237</v>
      </c>
      <c r="Y3" s="6">
        <f>8*A3*(A3-1)/(8*A3*(A3-1)-(2.4-3)*(A3-1)-2*A3)</f>
        <v>1.2698412698412698</v>
      </c>
      <c r="AA3" s="6">
        <f>8*A3*(A3-1)/(8*A3*(A3-1)-(1-3)*(A3-1)-2*A3)</f>
        <v>1.1428571428571428</v>
      </c>
      <c r="AC3" s="6">
        <f>8*A3*(A3-1)/(8*A3*(A3-1)-(2-3)*(A3-1)-2*A3)</f>
        <v>1.2307692307692308</v>
      </c>
    </row>
    <row r="4" spans="1:29" x14ac:dyDescent="0.25">
      <c r="A4" s="1">
        <f>A3+1</f>
        <v>3</v>
      </c>
      <c r="C4" s="6">
        <v>1.128379</v>
      </c>
      <c r="D4" s="6">
        <f t="shared" ref="D4:D31" si="1">SQRT((8*(A4-1)^2)/(4*(2*A4-3)*(A4-1)+1))</f>
        <v>1.131370849898476</v>
      </c>
      <c r="E4" s="12">
        <f t="shared" ref="E4:E31" si="2">100*(D4-C4)/C4</f>
        <v>0.26514583295825311</v>
      </c>
      <c r="F4" s="6">
        <f t="shared" si="0"/>
        <v>1.125</v>
      </c>
      <c r="G4" s="11">
        <f t="shared" ref="G4:G31" si="3">100*(F4-C4)/C4</f>
        <v>-0.29945612245531161</v>
      </c>
      <c r="H4" s="6">
        <f>8*A4*(A4-1)/(8*A4*(A4-1)-(3-3)*(A4-1)-2*A4)</f>
        <v>1.1428571428571428</v>
      </c>
      <c r="I4" s="15">
        <f t="shared" ref="I4:I31" si="4">100*(H4-C4)/C4</f>
        <v>1.2830921930612651</v>
      </c>
      <c r="J4" s="6">
        <f t="shared" ref="J4:J31" si="5">1/(1-1/(4*(A4-1))+1/(2*A4^2)+1/(A4^2*(A4-1))+1/(2*A4^2*(A4-1)^2))</f>
        <v>1</v>
      </c>
      <c r="K4" s="6">
        <f t="shared" ref="K4:K31" si="6">1/(1-1/(4*(A4-1))+1/(2*A4^2)+1/(A4^2*(A4-1))+1/(2*A4^2*(A4-1)^2)+9/(32*A4^2)+1/(A4^2*(A4-1))+1/(2*A4^2*(A4-1)^2)-45/(16*A4^3)-75/(16*A4^3*(A4-1))-195/(32*A4^3*(A4-1)^2)-195/(8*A4^3*(A4-1)^3))</f>
        <v>1.3505275498241502</v>
      </c>
      <c r="L4" s="6">
        <f t="shared" ref="L4:L31" si="7">100*(K4-C4)/C4</f>
        <v>19.687405545844989</v>
      </c>
      <c r="M4" s="6">
        <f t="shared" ref="M4:M31" si="8">8*A4*(A4-1)/(8*A4*(A4-1)-(1.2-3)*(A4-1)-2*A4)</f>
        <v>1.0526315789473684</v>
      </c>
      <c r="N4" s="6"/>
      <c r="O4" s="6">
        <f t="shared" ref="O4:O31" si="9">8*A4*(A4-1)/(8*A4*(A4-1)-(6-3)*(A4-1)-2*A4)</f>
        <v>1.3333333333333333</v>
      </c>
      <c r="P4" s="6"/>
      <c r="Q4" s="6">
        <f t="shared" ref="Q4:Q31" si="10">8*A4*(A4-1)/(8*A4*(A4-1)-(1.8-3)*(A4-1)-2*A4)</f>
        <v>1.0810810810810811</v>
      </c>
      <c r="R4" s="6"/>
      <c r="S4" s="6">
        <f>8*A4*(A4-1)/(8*A4*(A4-1)-(3.8692-3)*(A4-1)-2*A4)</f>
        <v>1.192202992429511</v>
      </c>
      <c r="U4" s="6">
        <f>8*A4*(A4-1)/(8*A4*(A4-1)-(5.4-3)*(A4-1)-2*A4)</f>
        <v>1.2903225806451613</v>
      </c>
      <c r="W4" s="6">
        <f t="shared" ref="W4:W31" si="11">8*A4*(A4-1)/(8*A4*(A4-1)-(4.5-3)*(A4-1)-2*A4)</f>
        <v>1.2307692307692308</v>
      </c>
      <c r="Y4" s="6">
        <f t="shared" ref="Y4:Y31" si="12">8*A4*(A4-1)/(8*A4*(A4-1)-(2.4-3)*(A4-1)-2*A4)</f>
        <v>1.1111111111111109</v>
      </c>
      <c r="AA4" s="6">
        <f t="shared" ref="AA4:AA31" si="13">8*A4*(A4-1)/(8*A4*(A4-1)-(1-3)*(A4-1)-2*A4)</f>
        <v>1.0434782608695652</v>
      </c>
      <c r="AC4" s="6">
        <f t="shared" ref="AC4:AC31" si="14">8*A4*(A4-1)/(8*A4*(A4-1)-(2-3)*(A4-1)-2*A4)</f>
        <v>1.0909090909090908</v>
      </c>
    </row>
    <row r="5" spans="1:29" x14ac:dyDescent="0.25">
      <c r="A5" s="1">
        <f t="shared" ref="A5:A31" si="15">A4+1</f>
        <v>4</v>
      </c>
      <c r="C5" s="6">
        <v>1.085402</v>
      </c>
      <c r="D5" s="6">
        <f t="shared" si="1"/>
        <v>1.0864289525102224</v>
      </c>
      <c r="E5" s="12">
        <f t="shared" si="2"/>
        <v>9.461494545085096E-2</v>
      </c>
      <c r="F5" s="6">
        <f t="shared" si="0"/>
        <v>1.0833333333333333</v>
      </c>
      <c r="G5" s="11">
        <f t="shared" si="3"/>
        <v>-0.19058990739529857</v>
      </c>
      <c r="H5" s="6">
        <f t="shared" ref="H5:H31" si="16">8*A5*(A5-1)/(8*A5*(A5-1)-(3-3)*(A5-1)-2*A5)</f>
        <v>1.0909090909090908</v>
      </c>
      <c r="I5" s="15">
        <f t="shared" si="4"/>
        <v>0.50737799535018824</v>
      </c>
      <c r="J5" s="6">
        <f t="shared" si="5"/>
        <v>1.0285714285714287</v>
      </c>
      <c r="K5" s="6">
        <f t="shared" si="6"/>
        <v>1.0857041880190845</v>
      </c>
      <c r="L5" s="6">
        <f t="shared" si="7"/>
        <v>2.7841115004813729E-2</v>
      </c>
      <c r="M5" s="6">
        <f t="shared" si="8"/>
        <v>1.0278372591006424</v>
      </c>
      <c r="N5" s="6"/>
      <c r="O5" s="6">
        <f t="shared" si="9"/>
        <v>1.2151898734177216</v>
      </c>
      <c r="P5" s="6"/>
      <c r="Q5" s="6">
        <f t="shared" si="10"/>
        <v>1.0480349344978166</v>
      </c>
      <c r="R5" s="6"/>
      <c r="S5" s="6">
        <f>8*A5*(A5-1)/(8*A5*(A5-1)-(3.8692-3)*(A5-1)-2*A5)</f>
        <v>1.1242218277036364</v>
      </c>
      <c r="U5" s="6">
        <f>8*A5*(A5-1)/(8*A5*(A5-1)-(5.4-3)*(A5-1)-2*A5)</f>
        <v>1.1881188118811881</v>
      </c>
      <c r="W5" s="6">
        <f t="shared" si="11"/>
        <v>1.1497005988023952</v>
      </c>
      <c r="Y5" s="6">
        <f t="shared" si="12"/>
        <v>1.069042316258352</v>
      </c>
      <c r="AA5" s="6">
        <f t="shared" si="13"/>
        <v>1.0212765957446808</v>
      </c>
      <c r="AC5" s="6">
        <f t="shared" si="14"/>
        <v>1.054945054945055</v>
      </c>
    </row>
    <row r="6" spans="1:29" x14ac:dyDescent="0.25">
      <c r="A6" s="1">
        <f t="shared" si="15"/>
        <v>5</v>
      </c>
      <c r="C6" s="6">
        <v>1.0638460000000001</v>
      </c>
      <c r="D6" s="6">
        <f t="shared" si="1"/>
        <v>1.0643041683803829</v>
      </c>
      <c r="E6" s="12">
        <f t="shared" si="2"/>
        <v>4.3067171412292507E-2</v>
      </c>
      <c r="F6" s="6">
        <f t="shared" si="0"/>
        <v>1.0625</v>
      </c>
      <c r="G6" s="11">
        <f t="shared" si="3"/>
        <v>-0.12652207180363223</v>
      </c>
      <c r="H6" s="6">
        <f t="shared" si="16"/>
        <v>1.0666666666666667</v>
      </c>
      <c r="I6" s="15">
        <f t="shared" si="4"/>
        <v>0.26513862595399917</v>
      </c>
      <c r="J6" s="6">
        <f t="shared" si="5"/>
        <v>1.032258064516129</v>
      </c>
      <c r="K6" s="6">
        <f t="shared" si="6"/>
        <v>1.0490083592853632</v>
      </c>
      <c r="L6" s="6">
        <f t="shared" si="7"/>
        <v>-1.3947169716892192</v>
      </c>
      <c r="M6" s="6">
        <f t="shared" si="8"/>
        <v>1.0178117048346056</v>
      </c>
      <c r="N6" s="6"/>
      <c r="O6" s="6">
        <f t="shared" si="9"/>
        <v>1.1594202898550725</v>
      </c>
      <c r="P6" s="6"/>
      <c r="Q6" s="6">
        <f t="shared" si="10"/>
        <v>1.0335917312661498</v>
      </c>
      <c r="R6" s="6"/>
      <c r="S6" s="6">
        <f>8*A6*(A6-1)/(8*A6*(A6-1)-(3.8692-3)*(A6-1)-2*A6)</f>
        <v>1.0919772431942518</v>
      </c>
      <c r="U6" s="6">
        <f>8*A6*(A6-1)/(8*A6*(A6-1)-(5.4-3)*(A6-1)-2*A6)</f>
        <v>1.1396011396011396</v>
      </c>
      <c r="W6" s="6">
        <f t="shared" si="11"/>
        <v>1.1111111111111112</v>
      </c>
      <c r="Y6" s="6">
        <f t="shared" si="12"/>
        <v>1.0498687664041995</v>
      </c>
      <c r="AA6" s="6">
        <f t="shared" si="13"/>
        <v>1.0126582278481013</v>
      </c>
      <c r="AC6" s="6">
        <f t="shared" si="14"/>
        <v>1.0389610389610389</v>
      </c>
    </row>
    <row r="7" spans="1:29" x14ac:dyDescent="0.25">
      <c r="A7" s="1">
        <f t="shared" si="15"/>
        <v>6</v>
      </c>
      <c r="C7" s="6">
        <v>1.0509360000000001</v>
      </c>
      <c r="D7" s="6">
        <f t="shared" si="1"/>
        <v>1.0511766624552734</v>
      </c>
      <c r="E7" s="12">
        <f t="shared" si="2"/>
        <v>2.2899820281474952E-2</v>
      </c>
      <c r="F7" s="6">
        <f t="shared" si="0"/>
        <v>1.05</v>
      </c>
      <c r="G7" s="11">
        <f t="shared" si="3"/>
        <v>-8.9063463426892586E-2</v>
      </c>
      <c r="H7" s="6">
        <f t="shared" si="16"/>
        <v>1.0526315789473684</v>
      </c>
      <c r="I7" s="15">
        <f t="shared" si="4"/>
        <v>0.16133988628881971</v>
      </c>
      <c r="J7" s="6">
        <f t="shared" si="5"/>
        <v>1.0309278350515465</v>
      </c>
      <c r="K7" s="6">
        <f t="shared" si="6"/>
        <v>1.0367730439008589</v>
      </c>
      <c r="L7" s="6">
        <f t="shared" si="7"/>
        <v>-1.3476516266586356</v>
      </c>
      <c r="M7" s="6">
        <f t="shared" si="8"/>
        <v>1.0126582278481013</v>
      </c>
      <c r="N7" s="6"/>
      <c r="O7" s="6">
        <f t="shared" si="9"/>
        <v>1.1267605633802817</v>
      </c>
      <c r="P7" s="6"/>
      <c r="Q7" s="6">
        <f t="shared" si="10"/>
        <v>1.0256410256410255</v>
      </c>
      <c r="R7" s="6"/>
      <c r="S7" s="6">
        <f>8*A7*(A7-1)/(8*A7*(A7-1)-(3.8692-3)*(A7-1)-2*A7)</f>
        <v>1.0730861062176398</v>
      </c>
      <c r="U7" s="6">
        <f>8*A7*(A7-1)/(8*A7*(A7-1)-(5.4-3)*(A7-1)-2*A7)</f>
        <v>1.1111111111111112</v>
      </c>
      <c r="W7" s="6">
        <f t="shared" si="11"/>
        <v>1.08843537414966</v>
      </c>
      <c r="Y7" s="6">
        <f t="shared" si="12"/>
        <v>1.0389610389610389</v>
      </c>
      <c r="AA7" s="6">
        <f t="shared" si="13"/>
        <v>1.0084033613445378</v>
      </c>
      <c r="AC7" s="6">
        <f t="shared" si="14"/>
        <v>1.0300429184549356</v>
      </c>
    </row>
    <row r="8" spans="1:29" x14ac:dyDescent="0.25">
      <c r="A8" s="1">
        <f t="shared" si="15"/>
        <v>7</v>
      </c>
      <c r="C8" s="6">
        <v>1.0423519999999999</v>
      </c>
      <c r="D8" s="6">
        <f t="shared" si="1"/>
        <v>1.0424933826313665</v>
      </c>
      <c r="E8" s="12">
        <f t="shared" si="2"/>
        <v>1.3563808710161045E-2</v>
      </c>
      <c r="F8" s="6">
        <f t="shared" si="0"/>
        <v>1.0416666666666667</v>
      </c>
      <c r="G8" s="11">
        <f t="shared" si="3"/>
        <v>-6.5748742587264625E-2</v>
      </c>
      <c r="H8" s="6">
        <f t="shared" si="16"/>
        <v>1.0434782608695652</v>
      </c>
      <c r="I8" s="15">
        <f t="shared" si="4"/>
        <v>0.10804995525170415</v>
      </c>
      <c r="J8" s="6">
        <f t="shared" si="5"/>
        <v>1.0285714285714285</v>
      </c>
      <c r="K8" s="6">
        <f t="shared" si="6"/>
        <v>1.0305592576267737</v>
      </c>
      <c r="L8" s="6">
        <f t="shared" si="7"/>
        <v>-1.1313589241663327</v>
      </c>
      <c r="M8" s="6">
        <f t="shared" si="8"/>
        <v>1.0096153846153846</v>
      </c>
      <c r="N8" s="6"/>
      <c r="O8" s="6">
        <f t="shared" si="9"/>
        <v>1.1052631578947369</v>
      </c>
      <c r="P8" s="6"/>
      <c r="Q8" s="6">
        <f t="shared" si="10"/>
        <v>1.0206561360874848</v>
      </c>
      <c r="R8" s="6"/>
      <c r="S8" s="6">
        <f>8*A8*(A8-1)/(8*A8*(A8-1)-(3.8692-3)*(A8-1)-2*A8)</f>
        <v>1.0606569507122816</v>
      </c>
      <c r="U8" s="6">
        <f>8*A8*(A8-1)/(8*A8*(A8-1)-(5.4-3)*(A8-1)-2*A8)</f>
        <v>1.0923276983094927</v>
      </c>
      <c r="W8" s="6">
        <f t="shared" si="11"/>
        <v>1.0734824281150159</v>
      </c>
      <c r="Y8" s="6">
        <f t="shared" si="12"/>
        <v>1.0319410319410318</v>
      </c>
      <c r="AA8" s="6">
        <f t="shared" si="13"/>
        <v>1.0059880239520957</v>
      </c>
      <c r="AC8" s="6">
        <f t="shared" si="14"/>
        <v>1.024390243902439</v>
      </c>
    </row>
    <row r="9" spans="1:29" x14ac:dyDescent="0.25">
      <c r="A9" s="1">
        <f t="shared" si="15"/>
        <v>8</v>
      </c>
      <c r="C9" s="6">
        <v>1.0362370000000001</v>
      </c>
      <c r="D9" s="6">
        <f t="shared" si="1"/>
        <v>1.0363264942766475</v>
      </c>
      <c r="E9" s="12">
        <f t="shared" si="2"/>
        <v>8.6364679747388817E-3</v>
      </c>
      <c r="F9" s="6">
        <f t="shared" si="0"/>
        <v>1.0357142857142858</v>
      </c>
      <c r="G9" s="11">
        <f t="shared" si="3"/>
        <v>-5.044350720098445E-2</v>
      </c>
      <c r="H9" s="6">
        <f t="shared" si="16"/>
        <v>1.037037037037037</v>
      </c>
      <c r="I9" s="15">
        <f t="shared" si="4"/>
        <v>7.7205990235525726E-2</v>
      </c>
      <c r="J9" s="6">
        <f t="shared" si="5"/>
        <v>1.0261780104712042</v>
      </c>
      <c r="K9" s="6">
        <f t="shared" si="6"/>
        <v>1.0265958583685459</v>
      </c>
      <c r="L9" s="6">
        <f t="shared" si="7"/>
        <v>-0.93039928428092511</v>
      </c>
      <c r="M9" s="6">
        <f t="shared" si="8"/>
        <v>1.0076473234367971</v>
      </c>
      <c r="N9" s="6"/>
      <c r="O9" s="6">
        <f t="shared" si="9"/>
        <v>1.0900243309002433</v>
      </c>
      <c r="P9" s="6"/>
      <c r="Q9" s="6">
        <f t="shared" si="10"/>
        <v>1.0172570390554043</v>
      </c>
      <c r="R9" s="6"/>
      <c r="S9" s="6">
        <f>8*A9*(A9-1)/(8*A9*(A9-1)-(3.8692-3)*(A9-1)-2*A9)</f>
        <v>1.0518515874976169</v>
      </c>
      <c r="U9" s="6">
        <f>8*A9*(A9-1)/(8*A9*(A9-1)-(5.4-3)*(A9-1)-2*A9)</f>
        <v>1.0789980732177264</v>
      </c>
      <c r="W9" s="6">
        <f t="shared" si="11"/>
        <v>1.0628706998813759</v>
      </c>
      <c r="Y9" s="6">
        <f t="shared" si="12"/>
        <v>1.0270518110958275</v>
      </c>
      <c r="AA9" s="6">
        <f t="shared" si="13"/>
        <v>1.0044843049327354</v>
      </c>
      <c r="AC9" s="6">
        <f t="shared" si="14"/>
        <v>1.0205011389521641</v>
      </c>
    </row>
    <row r="10" spans="1:29" x14ac:dyDescent="0.25">
      <c r="A10" s="1">
        <f t="shared" si="15"/>
        <v>9</v>
      </c>
      <c r="C10" s="6">
        <v>1.0316609999999999</v>
      </c>
      <c r="D10" s="6">
        <f t="shared" si="1"/>
        <v>1.0317214083506576</v>
      </c>
      <c r="E10" s="12">
        <f t="shared" si="2"/>
        <v>5.8554457964080601E-3</v>
      </c>
      <c r="F10" s="6">
        <f t="shared" si="0"/>
        <v>1.03125</v>
      </c>
      <c r="G10" s="11">
        <f t="shared" si="3"/>
        <v>-3.9838667934519109E-2</v>
      </c>
      <c r="H10" s="6">
        <f t="shared" si="16"/>
        <v>1.032258064516129</v>
      </c>
      <c r="I10" s="15">
        <f t="shared" si="4"/>
        <v>5.7874099741006442E-2</v>
      </c>
      <c r="J10" s="6">
        <f t="shared" si="5"/>
        <v>1.024</v>
      </c>
      <c r="K10" s="6">
        <f t="shared" si="6"/>
        <v>1.0237335343783973</v>
      </c>
      <c r="L10" s="6">
        <f t="shared" si="7"/>
        <v>-0.76841768968707991</v>
      </c>
      <c r="M10" s="6">
        <f t="shared" si="8"/>
        <v>1.0062893081761006</v>
      </c>
      <c r="N10" s="6"/>
      <c r="O10" s="6">
        <f t="shared" si="9"/>
        <v>1.0786516853932584</v>
      </c>
      <c r="P10" s="6"/>
      <c r="Q10" s="6">
        <f t="shared" si="10"/>
        <v>1.014799154334038</v>
      </c>
      <c r="R10" s="6"/>
      <c r="S10" s="6">
        <f>8*A10*(A10-1)/(8*A10*(A10-1)-(3.8692-3)*(A10-1)-2*A10)</f>
        <v>1.0452840268986423</v>
      </c>
      <c r="U10" s="6">
        <f>8*A10*(A10-1)/(8*A10*(A10-1)-(5.4-3)*(A10-1)-2*A10)</f>
        <v>1.069042316258352</v>
      </c>
      <c r="W10" s="6">
        <f t="shared" si="11"/>
        <v>1.054945054945055</v>
      </c>
      <c r="Y10" s="6">
        <f t="shared" si="12"/>
        <v>1.023454157782516</v>
      </c>
      <c r="AA10" s="6">
        <f t="shared" si="13"/>
        <v>1.0034843205574913</v>
      </c>
      <c r="AC10" s="6">
        <f t="shared" si="14"/>
        <v>1.0176678445229681</v>
      </c>
    </row>
    <row r="11" spans="1:29" x14ac:dyDescent="0.25">
      <c r="A11" s="1">
        <f t="shared" si="15"/>
        <v>10</v>
      </c>
      <c r="C11" s="6">
        <v>1.0281089999999999</v>
      </c>
      <c r="D11" s="6">
        <f t="shared" si="1"/>
        <v>1.0281518603595718</v>
      </c>
      <c r="E11" s="12">
        <f t="shared" si="2"/>
        <v>4.1688536499442869E-3</v>
      </c>
      <c r="F11" s="6">
        <f t="shared" si="0"/>
        <v>1.0277777777777777</v>
      </c>
      <c r="G11" s="11">
        <f t="shared" si="3"/>
        <v>-3.2216644560281109E-2</v>
      </c>
      <c r="H11" s="6">
        <f t="shared" si="16"/>
        <v>1.0285714285714285</v>
      </c>
      <c r="I11" s="15">
        <f t="shared" si="4"/>
        <v>4.4978554941988678E-2</v>
      </c>
      <c r="J11" s="6">
        <f t="shared" si="5"/>
        <v>1.0220820189274449</v>
      </c>
      <c r="K11" s="6">
        <f t="shared" si="6"/>
        <v>1.0215147345224296</v>
      </c>
      <c r="L11" s="6">
        <f t="shared" si="7"/>
        <v>-0.64139750528108985</v>
      </c>
      <c r="M11" s="6">
        <f t="shared" si="8"/>
        <v>1.0053057805082379</v>
      </c>
      <c r="N11" s="6"/>
      <c r="O11" s="6">
        <f t="shared" si="9"/>
        <v>1.0698365527488856</v>
      </c>
      <c r="P11" s="6"/>
      <c r="Q11" s="6">
        <f t="shared" si="10"/>
        <v>1.0129431626336522</v>
      </c>
      <c r="R11" s="6"/>
      <c r="S11" s="6">
        <f>8*A11*(A11-1)/(8*A11*(A11-1)-(3.8692-3)*(A11-1)-2*A11)</f>
        <v>1.0401960654005939</v>
      </c>
      <c r="U11" s="6">
        <f>8*A11*(A11-1)/(8*A11*(A11-1)-(5.4-3)*(A11-1)-2*A11)</f>
        <v>1.0613207547169812</v>
      </c>
      <c r="W11" s="6">
        <f t="shared" si="11"/>
        <v>1.0487982520029133</v>
      </c>
      <c r="Y11" s="6">
        <f t="shared" si="12"/>
        <v>1.0206974766090162</v>
      </c>
      <c r="AA11" s="6">
        <f t="shared" si="13"/>
        <v>1.0027855153203342</v>
      </c>
      <c r="AC11" s="6">
        <f t="shared" si="14"/>
        <v>1.0155148095909732</v>
      </c>
    </row>
    <row r="12" spans="1:29" x14ac:dyDescent="0.25">
      <c r="A12" s="1">
        <f t="shared" si="15"/>
        <v>11</v>
      </c>
      <c r="C12" s="6">
        <v>1.0252730000000001</v>
      </c>
      <c r="D12" s="6">
        <f t="shared" si="1"/>
        <v>1.0253040317020321</v>
      </c>
      <c r="E12" s="12">
        <f t="shared" si="2"/>
        <v>3.0266769954931791E-3</v>
      </c>
      <c r="F12" s="6">
        <f t="shared" si="0"/>
        <v>1.0249999999999999</v>
      </c>
      <c r="G12" s="11">
        <f t="shared" si="3"/>
        <v>-2.6627054452832536E-2</v>
      </c>
      <c r="H12" s="6">
        <f t="shared" si="16"/>
        <v>1.0256410256410255</v>
      </c>
      <c r="I12" s="15">
        <f t="shared" si="4"/>
        <v>3.58953801597671E-2</v>
      </c>
      <c r="J12" s="6">
        <f t="shared" si="5"/>
        <v>1.0204081632653061</v>
      </c>
      <c r="K12" s="6">
        <f t="shared" si="6"/>
        <v>1.0197185000427356</v>
      </c>
      <c r="L12" s="6">
        <f t="shared" si="7"/>
        <v>-0.54175814219866669</v>
      </c>
      <c r="M12" s="6">
        <f t="shared" si="8"/>
        <v>1.004566210045662</v>
      </c>
      <c r="N12" s="6"/>
      <c r="O12" s="6">
        <f t="shared" si="9"/>
        <v>1.0628019323671498</v>
      </c>
      <c r="P12" s="6"/>
      <c r="Q12" s="6">
        <f t="shared" si="10"/>
        <v>1.0114942528735633</v>
      </c>
      <c r="R12" s="6"/>
      <c r="S12" s="6">
        <f>8*A12*(A12-1)/(8*A12*(A12-1)-(3.8692-3)*(A12-1)-2*A12)</f>
        <v>1.0361376555972628</v>
      </c>
      <c r="U12" s="6">
        <f>8*A12*(A12-1)/(8*A12*(A12-1)-(5.4-3)*(A12-1)-2*A12)</f>
        <v>1.0551558752997603</v>
      </c>
      <c r="W12" s="6">
        <f t="shared" si="11"/>
        <v>1.0438908659549229</v>
      </c>
      <c r="Y12" s="6">
        <f t="shared" si="12"/>
        <v>1.0185185185185186</v>
      </c>
      <c r="AA12" s="6">
        <f t="shared" si="13"/>
        <v>1.0022779043280183</v>
      </c>
      <c r="AC12" s="6">
        <f t="shared" si="14"/>
        <v>1.0138248847926268</v>
      </c>
    </row>
    <row r="13" spans="1:29" x14ac:dyDescent="0.25">
      <c r="A13" s="1">
        <f t="shared" si="15"/>
        <v>12</v>
      </c>
      <c r="C13" s="6">
        <v>1.022956</v>
      </c>
      <c r="D13" s="6">
        <f t="shared" si="1"/>
        <v>1.0229792209456097</v>
      </c>
      <c r="E13" s="12">
        <f t="shared" si="2"/>
        <v>2.2699847901270559E-3</v>
      </c>
      <c r="F13" s="6">
        <f t="shared" si="0"/>
        <v>1.0227272727272727</v>
      </c>
      <c r="G13" s="11">
        <f t="shared" si="3"/>
        <v>-2.2359443879039698E-2</v>
      </c>
      <c r="H13" s="6">
        <f t="shared" si="16"/>
        <v>1.0232558139534884</v>
      </c>
      <c r="I13" s="15">
        <f t="shared" si="4"/>
        <v>2.9308587416119265E-2</v>
      </c>
      <c r="J13" s="6">
        <f t="shared" si="5"/>
        <v>1.0189473684210526</v>
      </c>
      <c r="K13" s="6">
        <f t="shared" si="6"/>
        <v>1.0182219580157725</v>
      </c>
      <c r="L13" s="6">
        <f t="shared" si="7"/>
        <v>-0.46278060681275091</v>
      </c>
      <c r="M13" s="6">
        <f t="shared" si="8"/>
        <v>1.0039931545921279</v>
      </c>
      <c r="N13" s="6"/>
      <c r="O13" s="6">
        <f t="shared" si="9"/>
        <v>1.057057057057057</v>
      </c>
      <c r="P13" s="6"/>
      <c r="Q13" s="6">
        <f t="shared" si="10"/>
        <v>1.010332950631458</v>
      </c>
      <c r="R13" s="6"/>
      <c r="S13" s="6">
        <f>8*A13*(A13-1)/(8*A13*(A13-1)-(3.8692-3)*(A13-1)-2*A13)</f>
        <v>1.0328246541504491</v>
      </c>
      <c r="U13" s="6">
        <f>8*A13*(A13-1)/(8*A13*(A13-1)-(5.4-3)*(A13-1)-2*A13)</f>
        <v>1.0501193317422435</v>
      </c>
      <c r="W13" s="6">
        <f t="shared" si="11"/>
        <v>1.0398818316100442</v>
      </c>
      <c r="Y13" s="6">
        <f t="shared" si="12"/>
        <v>1.0167533217793183</v>
      </c>
      <c r="AA13" s="6">
        <f t="shared" si="13"/>
        <v>1.0018975332068312</v>
      </c>
      <c r="AC13" s="6">
        <f t="shared" si="14"/>
        <v>1.012464046021093</v>
      </c>
    </row>
    <row r="14" spans="1:29" x14ac:dyDescent="0.25">
      <c r="A14" s="1">
        <f t="shared" si="15"/>
        <v>13</v>
      </c>
      <c r="C14" s="6">
        <v>1.0210269999999999</v>
      </c>
      <c r="D14" s="6">
        <f t="shared" si="1"/>
        <v>1.0210455115476409</v>
      </c>
      <c r="E14" s="12">
        <f t="shared" si="2"/>
        <v>1.8130321373467056E-3</v>
      </c>
      <c r="F14" s="6">
        <f t="shared" si="0"/>
        <v>1.0208333333333333</v>
      </c>
      <c r="G14" s="11">
        <f t="shared" si="3"/>
        <v>-1.8967830103087144E-2</v>
      </c>
      <c r="H14" s="6">
        <f t="shared" si="16"/>
        <v>1.0212765957446808</v>
      </c>
      <c r="I14" s="15">
        <f t="shared" si="4"/>
        <v>2.4445557725786281E-2</v>
      </c>
      <c r="J14" s="6">
        <f t="shared" si="5"/>
        <v>1.0176678445229683</v>
      </c>
      <c r="K14" s="6">
        <f t="shared" si="6"/>
        <v>1.0169493977123558</v>
      </c>
      <c r="L14" s="6">
        <f t="shared" si="7"/>
        <v>-0.39936282660929528</v>
      </c>
      <c r="M14" s="6">
        <f t="shared" si="8"/>
        <v>1.0035381151495659</v>
      </c>
      <c r="N14" s="6"/>
      <c r="O14" s="6">
        <f t="shared" si="9"/>
        <v>1.0522765598650927</v>
      </c>
      <c r="P14" s="6"/>
      <c r="Q14" s="6">
        <f t="shared" si="10"/>
        <v>1.0093820769977353</v>
      </c>
      <c r="R14" s="6"/>
      <c r="S14" s="6">
        <f>8*A14*(A14-1)/(8*A14*(A14-1)-(3.8692-3)*(A14-1)-2*A14)</f>
        <v>1.0300687636929813</v>
      </c>
      <c r="U14" s="6">
        <f>8*A14*(A14-1)/(8*A14*(A14-1)-(5.4-3)*(A14-1)-2*A14)</f>
        <v>1.0459269192088501</v>
      </c>
      <c r="W14" s="6">
        <f t="shared" si="11"/>
        <v>1.0365448504983388</v>
      </c>
      <c r="Y14" s="6">
        <f t="shared" si="12"/>
        <v>1.0152945004881224</v>
      </c>
      <c r="AA14" s="6">
        <f t="shared" si="13"/>
        <v>1.0016051364365972</v>
      </c>
      <c r="AC14" s="6">
        <f t="shared" si="14"/>
        <v>1.0113452188006482</v>
      </c>
    </row>
    <row r="15" spans="1:29" x14ac:dyDescent="0.25">
      <c r="A15" s="1">
        <f t="shared" si="15"/>
        <v>14</v>
      </c>
      <c r="C15" s="6">
        <v>1.019398</v>
      </c>
      <c r="D15" s="6">
        <f t="shared" si="1"/>
        <v>1.01941189659117</v>
      </c>
      <c r="E15" s="12">
        <f t="shared" si="2"/>
        <v>1.3632154634416656E-3</v>
      </c>
      <c r="F15" s="6">
        <f t="shared" si="0"/>
        <v>1.0192307692307692</v>
      </c>
      <c r="G15" s="11">
        <f t="shared" si="3"/>
        <v>-1.6404855535410497E-2</v>
      </c>
      <c r="H15" s="6">
        <f t="shared" si="16"/>
        <v>1.0196078431372548</v>
      </c>
      <c r="I15" s="15">
        <f t="shared" si="4"/>
        <v>2.0585005783296216E-2</v>
      </c>
      <c r="J15" s="6">
        <f t="shared" si="5"/>
        <v>1.0165413533834586</v>
      </c>
      <c r="K15" s="6">
        <f t="shared" si="6"/>
        <v>1.0158505537408353</v>
      </c>
      <c r="L15" s="6">
        <f t="shared" si="7"/>
        <v>-0.34799423376980326</v>
      </c>
      <c r="M15" s="6">
        <f t="shared" si="8"/>
        <v>1.0031693537274355</v>
      </c>
      <c r="N15" s="6"/>
      <c r="O15" s="6">
        <f t="shared" si="9"/>
        <v>1.0482361411087113</v>
      </c>
      <c r="P15" s="6"/>
      <c r="Q15" s="6">
        <f t="shared" si="10"/>
        <v>1.0085896370185647</v>
      </c>
      <c r="R15" s="6"/>
      <c r="S15" s="6">
        <f>8*A15*(A15-1)/(8*A15*(A15-1)-(3.8692-3)*(A15-1)-2*A15)</f>
        <v>1.0277402335737325</v>
      </c>
      <c r="U15" s="6">
        <f>8*A15*(A15-1)/(8*A15*(A15-1)-(5.4-3)*(A15-1)-2*A15)</f>
        <v>1.0423825887743414</v>
      </c>
      <c r="W15" s="6">
        <f t="shared" si="11"/>
        <v>1.0337238196663117</v>
      </c>
      <c r="Y15" s="6">
        <f t="shared" si="12"/>
        <v>1.0140688118122301</v>
      </c>
      <c r="AA15" s="6">
        <f t="shared" si="13"/>
        <v>1.0013755158184319</v>
      </c>
      <c r="AC15" s="6">
        <f t="shared" si="14"/>
        <v>1.0104094378903539</v>
      </c>
    </row>
    <row r="16" spans="1:29" x14ac:dyDescent="0.25">
      <c r="A16" s="1">
        <f t="shared" si="15"/>
        <v>15</v>
      </c>
      <c r="C16" s="6">
        <v>1.0180020000000001</v>
      </c>
      <c r="D16" s="6">
        <f t="shared" si="1"/>
        <v>1.0180135653808378</v>
      </c>
      <c r="E16" s="12">
        <f t="shared" si="2"/>
        <v>1.1360862589352358E-3</v>
      </c>
      <c r="F16" s="6">
        <f t="shared" si="0"/>
        <v>1.0178571428571428</v>
      </c>
      <c r="G16" s="11">
        <f t="shared" si="3"/>
        <v>-1.4229553857190829E-2</v>
      </c>
      <c r="H16" s="6">
        <f t="shared" si="16"/>
        <v>1.0181818181818181</v>
      </c>
      <c r="I16" s="15">
        <f t="shared" si="4"/>
        <v>1.7663833844924013E-2</v>
      </c>
      <c r="J16" s="6">
        <f t="shared" si="5"/>
        <v>1.0155440414507773</v>
      </c>
      <c r="K16" s="6">
        <f t="shared" si="6"/>
        <v>1.0148901722274295</v>
      </c>
      <c r="L16" s="6">
        <f t="shared" si="7"/>
        <v>-0.30567992720746856</v>
      </c>
      <c r="M16" s="6">
        <f t="shared" si="8"/>
        <v>1.002865329512894</v>
      </c>
      <c r="N16" s="6"/>
      <c r="O16" s="6">
        <f t="shared" si="9"/>
        <v>1.044776119402985</v>
      </c>
      <c r="P16" s="6"/>
      <c r="Q16" s="6">
        <f t="shared" si="10"/>
        <v>1.007919366450684</v>
      </c>
      <c r="R16" s="6"/>
      <c r="S16" s="6">
        <f>8*A16*(A16-1)/(8*A16*(A16-1)-(3.8692-3)*(A16-1)-2*A16)</f>
        <v>1.0257467314091953</v>
      </c>
      <c r="U16" s="6">
        <f>8*A16*(A16-1)/(8*A16*(A16-1)-(5.4-3)*(A16-1)-2*A16)</f>
        <v>1.0393466963622866</v>
      </c>
      <c r="W16" s="6">
        <f t="shared" si="11"/>
        <v>1.0313075506445673</v>
      </c>
      <c r="Y16" s="6">
        <f t="shared" si="12"/>
        <v>1.0130246020260492</v>
      </c>
      <c r="AA16" s="6">
        <f t="shared" si="13"/>
        <v>1.0011918951132301</v>
      </c>
      <c r="AC16" s="6">
        <f t="shared" si="14"/>
        <v>1.0096153846153846</v>
      </c>
    </row>
    <row r="17" spans="1:29" x14ac:dyDescent="0.25">
      <c r="A17" s="1">
        <f>A16+1</f>
        <v>16</v>
      </c>
      <c r="C17" s="6">
        <v>1.016794</v>
      </c>
      <c r="D17" s="6">
        <f t="shared" si="1"/>
        <v>1.0168031125972612</v>
      </c>
      <c r="E17" s="12">
        <f t="shared" si="2"/>
        <v>8.9620879560837986E-4</v>
      </c>
      <c r="F17" s="6">
        <f t="shared" si="0"/>
        <v>1.0166666666666666</v>
      </c>
      <c r="G17" s="11">
        <f t="shared" si="3"/>
        <v>-1.2523021706792935E-2</v>
      </c>
      <c r="H17" s="6">
        <f t="shared" si="16"/>
        <v>1.0169491525423728</v>
      </c>
      <c r="I17" s="15">
        <f t="shared" si="4"/>
        <v>1.525899468061973E-2</v>
      </c>
      <c r="J17" s="6">
        <f t="shared" si="5"/>
        <v>1.0146561443066517</v>
      </c>
      <c r="K17" s="6">
        <f t="shared" si="6"/>
        <v>1.01404249005555</v>
      </c>
      <c r="L17" s="6">
        <f t="shared" si="7"/>
        <v>-0.27060643005859081</v>
      </c>
      <c r="M17" s="6">
        <f t="shared" si="8"/>
        <v>1.0026109660574412</v>
      </c>
      <c r="N17" s="6"/>
      <c r="O17" s="6">
        <f t="shared" si="9"/>
        <v>1.0417797069994574</v>
      </c>
      <c r="P17" s="6"/>
      <c r="Q17" s="6">
        <f t="shared" si="10"/>
        <v>1.0073452256033577</v>
      </c>
      <c r="R17" s="6"/>
      <c r="S17" s="6">
        <f>8*A17*(A17-1)/(8*A17*(A17-1)-(3.8692-3)*(A17-1)-2*A17)</f>
        <v>1.0240207534872707</v>
      </c>
      <c r="U17" s="6">
        <f>8*A17*(A17-1)/(8*A17*(A17-1)-(5.4-3)*(A17-1)-2*A17)</f>
        <v>1.0367170626349893</v>
      </c>
      <c r="W17" s="6">
        <f t="shared" si="11"/>
        <v>1.0292146877512731</v>
      </c>
      <c r="Y17" s="6">
        <f t="shared" si="12"/>
        <v>1.0121244069583553</v>
      </c>
      <c r="AA17" s="6">
        <f t="shared" si="13"/>
        <v>1.0010427528675705</v>
      </c>
      <c r="AC17" s="6">
        <f t="shared" si="14"/>
        <v>1.0089332632685233</v>
      </c>
    </row>
    <row r="18" spans="1:29" x14ac:dyDescent="0.25">
      <c r="A18" s="1">
        <f t="shared" si="15"/>
        <v>17</v>
      </c>
      <c r="C18" s="6">
        <v>1.0157369999999999</v>
      </c>
      <c r="D18" s="6">
        <f t="shared" si="1"/>
        <v>1.0157450641103227</v>
      </c>
      <c r="E18" s="12">
        <f t="shared" si="2"/>
        <v>7.9391715796867416E-4</v>
      </c>
      <c r="F18" s="6">
        <f t="shared" si="0"/>
        <v>1.015625</v>
      </c>
      <c r="G18" s="11">
        <f t="shared" si="3"/>
        <v>-1.1026476341798121E-2</v>
      </c>
      <c r="H18" s="6">
        <f t="shared" si="16"/>
        <v>1.0158730158730158</v>
      </c>
      <c r="I18" s="15">
        <f t="shared" si="4"/>
        <v>1.3390855410005412E-2</v>
      </c>
      <c r="J18" s="6">
        <f t="shared" si="5"/>
        <v>1.0138613861386137</v>
      </c>
      <c r="K18" s="6">
        <f t="shared" si="6"/>
        <v>1.0132880763020171</v>
      </c>
      <c r="L18" s="6">
        <f t="shared" si="7"/>
        <v>-0.24109820730984247</v>
      </c>
      <c r="M18" s="6">
        <f t="shared" si="8"/>
        <v>1.0023954302561267</v>
      </c>
      <c r="N18" s="6"/>
      <c r="O18" s="6">
        <f t="shared" si="9"/>
        <v>1.0391595033428844</v>
      </c>
      <c r="P18" s="6"/>
      <c r="Q18" s="6">
        <f t="shared" si="10"/>
        <v>1.0068480473810846</v>
      </c>
      <c r="R18" s="6"/>
      <c r="S18" s="6">
        <f>8*A18*(A18-1)/(8*A18*(A18-1)-(3.8692-3)*(A18-1)-2*A18)</f>
        <v>1.0225118002372828</v>
      </c>
      <c r="U18" s="6">
        <f>8*A18*(A18-1)/(8*A18*(A18-1)-(5.4-3)*(A18-1)-2*A18)</f>
        <v>1.034417189579768</v>
      </c>
      <c r="W18" s="6">
        <f t="shared" si="11"/>
        <v>1.0273843248347498</v>
      </c>
      <c r="Y18" s="6">
        <f t="shared" si="12"/>
        <v>1.0113403978434654</v>
      </c>
      <c r="AA18" s="6">
        <f t="shared" si="13"/>
        <v>1.000919963201472</v>
      </c>
      <c r="AC18" s="6">
        <f t="shared" si="14"/>
        <v>1.0083410565338276</v>
      </c>
    </row>
    <row r="19" spans="1:29" x14ac:dyDescent="0.25">
      <c r="A19" s="1">
        <f t="shared" si="15"/>
        <v>18</v>
      </c>
      <c r="C19" s="6">
        <v>1.0148060000000001</v>
      </c>
      <c r="D19" s="6">
        <f t="shared" si="1"/>
        <v>1.0148123461978307</v>
      </c>
      <c r="E19" s="12">
        <f t="shared" si="2"/>
        <v>6.2536069264230412E-4</v>
      </c>
      <c r="F19" s="6">
        <f t="shared" si="0"/>
        <v>1.0147058823529411</v>
      </c>
      <c r="G19" s="11">
        <f t="shared" si="3"/>
        <v>-9.8656932516138669E-3</v>
      </c>
      <c r="H19" s="6">
        <f t="shared" si="16"/>
        <v>1.0149253731343284</v>
      </c>
      <c r="I19" s="15">
        <f t="shared" si="4"/>
        <v>1.1763148259697364E-2</v>
      </c>
      <c r="J19" s="6">
        <f t="shared" si="5"/>
        <v>1.0131463628396142</v>
      </c>
      <c r="K19" s="6">
        <f t="shared" si="6"/>
        <v>1.012611907213552</v>
      </c>
      <c r="L19" s="6">
        <f t="shared" si="7"/>
        <v>-0.21620810149408945</v>
      </c>
      <c r="M19" s="6">
        <f t="shared" si="8"/>
        <v>1.002210759027266</v>
      </c>
      <c r="N19" s="6"/>
      <c r="O19" s="6">
        <f t="shared" si="9"/>
        <v>1.036848792884371</v>
      </c>
      <c r="P19" s="6"/>
      <c r="Q19" s="6">
        <f t="shared" si="10"/>
        <v>1.0064134188455847</v>
      </c>
      <c r="R19" s="6"/>
      <c r="S19" s="6">
        <f>8*A19*(A19-1)/(8*A19*(A19-1)-(3.8692-3)*(A19-1)-2*A19)</f>
        <v>1.0211813366095679</v>
      </c>
      <c r="U19" s="6">
        <f>8*A19*(A19-1)/(8*A19*(A19-1)-(5.4-3)*(A19-1)-2*A19)</f>
        <v>1.0323886639676114</v>
      </c>
      <c r="W19" s="6">
        <f t="shared" si="11"/>
        <v>1.0257699560025142</v>
      </c>
      <c r="Y19" s="6">
        <f t="shared" si="12"/>
        <v>1.0106514738667327</v>
      </c>
      <c r="AA19" s="6">
        <f t="shared" si="13"/>
        <v>1.0008176614881439</v>
      </c>
      <c r="AC19" s="6">
        <f t="shared" si="14"/>
        <v>1.0078221490325237</v>
      </c>
    </row>
    <row r="20" spans="1:29" x14ac:dyDescent="0.25">
      <c r="A20" s="1">
        <f>A19+1</f>
        <v>19</v>
      </c>
      <c r="C20" s="6">
        <v>1.013979</v>
      </c>
      <c r="D20" s="6">
        <f t="shared" si="1"/>
        <v>1.013983938339964</v>
      </c>
      <c r="E20" s="12">
        <f t="shared" si="2"/>
        <v>4.8702586188341027E-4</v>
      </c>
      <c r="F20" s="6">
        <f t="shared" si="0"/>
        <v>1.0138888888888888</v>
      </c>
      <c r="G20" s="11">
        <f t="shared" si="3"/>
        <v>-8.8868813960766586E-3</v>
      </c>
      <c r="H20" s="6">
        <f t="shared" si="16"/>
        <v>1.0140845070422535</v>
      </c>
      <c r="I20" s="15">
        <f t="shared" si="4"/>
        <v>1.040524924614205E-2</v>
      </c>
      <c r="J20" s="6">
        <f t="shared" si="5"/>
        <v>1.0125</v>
      </c>
      <c r="K20" s="6">
        <f t="shared" si="6"/>
        <v>1.0120021313193721</v>
      </c>
      <c r="L20" s="6">
        <f t="shared" si="7"/>
        <v>-0.19496150123699332</v>
      </c>
      <c r="M20" s="6">
        <f t="shared" si="8"/>
        <v>1.002050981541166</v>
      </c>
      <c r="N20" s="6"/>
      <c r="O20" s="6">
        <f t="shared" si="9"/>
        <v>1.0347957639939485</v>
      </c>
      <c r="P20" s="6"/>
      <c r="Q20" s="6">
        <f t="shared" si="10"/>
        <v>1.0060302985733196</v>
      </c>
      <c r="R20" s="6"/>
      <c r="S20" s="6">
        <f>8*A20*(A20-1)/(8*A20*(A20-1)-(3.8692-3)*(A20-1)-2*A20)</f>
        <v>1.0199994452634595</v>
      </c>
      <c r="U20" s="6">
        <f>8*A20*(A20-1)/(8*A20*(A20-1)-(5.4-3)*(A20-1)-2*A20)</f>
        <v>1.0305861081814072</v>
      </c>
      <c r="W20" s="6">
        <f t="shared" si="11"/>
        <v>1.0243354548858106</v>
      </c>
      <c r="Y20" s="6">
        <f t="shared" si="12"/>
        <v>1.0100413467217955</v>
      </c>
      <c r="AA20" s="6">
        <f t="shared" si="13"/>
        <v>1.0007315288953913</v>
      </c>
      <c r="AC20" s="6">
        <f t="shared" si="14"/>
        <v>1.0073637702503682</v>
      </c>
    </row>
    <row r="21" spans="1:29" x14ac:dyDescent="0.25">
      <c r="A21" s="1">
        <f t="shared" si="15"/>
        <v>20</v>
      </c>
      <c r="C21" s="6">
        <v>1.013239</v>
      </c>
      <c r="D21" s="6">
        <f t="shared" si="1"/>
        <v>1.0132432712673567</v>
      </c>
      <c r="E21" s="12">
        <f t="shared" si="2"/>
        <v>4.2154588963635195E-4</v>
      </c>
      <c r="F21" s="6">
        <f t="shared" si="0"/>
        <v>1.013157894736842</v>
      </c>
      <c r="G21" s="11">
        <f t="shared" si="3"/>
        <v>-8.004554025058808E-3</v>
      </c>
      <c r="H21" s="6">
        <f t="shared" si="16"/>
        <v>1.0133333333333334</v>
      </c>
      <c r="I21" s="15">
        <f t="shared" si="4"/>
        <v>9.3100772210128538E-3</v>
      </c>
      <c r="J21" s="6">
        <f t="shared" si="5"/>
        <v>1.0119131044148566</v>
      </c>
      <c r="K21" s="6">
        <f t="shared" si="6"/>
        <v>1.0114492435301132</v>
      </c>
      <c r="L21" s="6">
        <f t="shared" si="7"/>
        <v>-0.17663714778909734</v>
      </c>
      <c r="M21" s="6">
        <f t="shared" si="8"/>
        <v>1.0019115417573001</v>
      </c>
      <c r="N21" s="6"/>
      <c r="O21" s="6">
        <f t="shared" si="9"/>
        <v>1.0329595650696568</v>
      </c>
      <c r="P21" s="6"/>
      <c r="Q21" s="6">
        <f t="shared" si="10"/>
        <v>1.0056900886595208</v>
      </c>
      <c r="R21" s="6"/>
      <c r="S21" s="6">
        <f>8*A21*(A21-1)/(8*A21*(A21-1)-(3.8692-3)*(A21-1)-2*A21)</f>
        <v>1.0189425441091513</v>
      </c>
      <c r="U21" s="6">
        <f>8*A21*(A21-1)/(8*A21*(A21-1)-(5.4-3)*(A21-1)-2*A21)</f>
        <v>1.0289737340915244</v>
      </c>
      <c r="W21" s="6">
        <f t="shared" si="11"/>
        <v>1.0230523304728252</v>
      </c>
      <c r="Y21" s="6">
        <f t="shared" si="12"/>
        <v>1.0094972438068672</v>
      </c>
      <c r="AA21" s="6">
        <f t="shared" si="13"/>
        <v>1.000658327847268</v>
      </c>
      <c r="AC21" s="6">
        <f t="shared" si="14"/>
        <v>1.0069559456773767</v>
      </c>
    </row>
    <row r="22" spans="1:29" x14ac:dyDescent="0.25">
      <c r="A22" s="1">
        <f t="shared" si="15"/>
        <v>21</v>
      </c>
      <c r="C22" s="6">
        <v>1.0125729999999999</v>
      </c>
      <c r="D22" s="6">
        <f t="shared" si="1"/>
        <v>1.0125771081116914</v>
      </c>
      <c r="E22" s="12">
        <f t="shared" si="2"/>
        <v>4.0571017511745384E-4</v>
      </c>
      <c r="F22" s="6">
        <f t="shared" si="0"/>
        <v>1.0125</v>
      </c>
      <c r="G22" s="11">
        <f t="shared" si="3"/>
        <v>-7.2093567574870888E-3</v>
      </c>
      <c r="H22" s="6">
        <f t="shared" si="16"/>
        <v>1.0126582278481013</v>
      </c>
      <c r="I22" s="15">
        <f t="shared" si="4"/>
        <v>8.4169583922727494E-3</v>
      </c>
      <c r="J22" s="6">
        <f t="shared" si="5"/>
        <v>1.0113780025284451</v>
      </c>
      <c r="K22" s="6">
        <f t="shared" si="6"/>
        <v>1.0109455135429541</v>
      </c>
      <c r="L22" s="6">
        <f t="shared" si="7"/>
        <v>-0.1607278148879934</v>
      </c>
      <c r="M22" s="6">
        <f t="shared" si="8"/>
        <v>1.0017889087656529</v>
      </c>
      <c r="N22" s="6"/>
      <c r="O22" s="6">
        <f t="shared" si="9"/>
        <v>1.0313075506445673</v>
      </c>
      <c r="P22" s="6"/>
      <c r="Q22" s="6">
        <f t="shared" si="10"/>
        <v>1.0053859964093357</v>
      </c>
      <c r="R22" s="6"/>
      <c r="S22" s="6">
        <f>8*A22*(A22-1)/(8*A22*(A22-1)-(3.8692-3)*(A22-1)-2*A22)</f>
        <v>1.0179917930471161</v>
      </c>
      <c r="U22" s="6">
        <f>8*A22*(A22-1)/(8*A22*(A22-1)-(5.4-3)*(A22-1)-2*A22)</f>
        <v>1.0275229357798166</v>
      </c>
      <c r="W22" s="6">
        <f t="shared" si="11"/>
        <v>1.0218978102189782</v>
      </c>
      <c r="Y22" s="6">
        <f t="shared" si="12"/>
        <v>1.0090090090090089</v>
      </c>
      <c r="AA22" s="6">
        <f t="shared" si="13"/>
        <v>1.0005955926146515</v>
      </c>
      <c r="AC22" s="6">
        <f t="shared" si="14"/>
        <v>1.0065907729179149</v>
      </c>
    </row>
    <row r="23" spans="1:29" x14ac:dyDescent="0.25">
      <c r="A23" s="1">
        <f t="shared" si="15"/>
        <v>22</v>
      </c>
      <c r="C23" s="6">
        <v>1.011971</v>
      </c>
      <c r="D23" s="6">
        <f t="shared" si="1"/>
        <v>1.0119747468409632</v>
      </c>
      <c r="E23" s="12">
        <f t="shared" si="2"/>
        <v>3.7025181188691766E-4</v>
      </c>
      <c r="F23" s="6">
        <f t="shared" si="0"/>
        <v>1.0119047619047619</v>
      </c>
      <c r="G23" s="11">
        <f t="shared" si="3"/>
        <v>-6.545453895229353E-3</v>
      </c>
      <c r="H23" s="6">
        <f t="shared" si="16"/>
        <v>1.0120481927710843</v>
      </c>
      <c r="I23" s="15">
        <f t="shared" si="4"/>
        <v>7.6279627661574511E-3</v>
      </c>
      <c r="J23" s="6">
        <f t="shared" si="5"/>
        <v>1.010888252148997</v>
      </c>
      <c r="K23" s="6">
        <f t="shared" si="6"/>
        <v>1.0104845788674188</v>
      </c>
      <c r="L23" s="6">
        <f t="shared" si="7"/>
        <v>-0.14688376767527214</v>
      </c>
      <c r="M23" s="6">
        <f t="shared" si="8"/>
        <v>1.0016803078757657</v>
      </c>
      <c r="N23" s="6"/>
      <c r="O23" s="6">
        <f t="shared" si="9"/>
        <v>1.0298133184731122</v>
      </c>
      <c r="P23" s="6"/>
      <c r="Q23" s="6">
        <f t="shared" si="10"/>
        <v>1.0051125856630045</v>
      </c>
      <c r="R23" s="6"/>
      <c r="S23" s="6">
        <f>8*A23*(A23-1)/(8*A23*(A23-1)-(3.8692-3)*(A23-1)-2*A23)</f>
        <v>1.0171319586714187</v>
      </c>
      <c r="U23" s="6">
        <f>8*A23*(A23-1)/(8*A23*(A23-1)-(5.4-3)*(A23-1)-2*A23)</f>
        <v>1.0262105730786317</v>
      </c>
      <c r="W23" s="6">
        <f t="shared" si="11"/>
        <v>1.0208534732771717</v>
      </c>
      <c r="Y23" s="6">
        <f t="shared" si="12"/>
        <v>1.0085684658625771</v>
      </c>
      <c r="AA23" s="6">
        <f t="shared" si="13"/>
        <v>1.0005414185165133</v>
      </c>
      <c r="AC23" s="6">
        <f t="shared" si="14"/>
        <v>1.0062619112442146</v>
      </c>
    </row>
    <row r="24" spans="1:29" x14ac:dyDescent="0.25">
      <c r="A24" s="1">
        <f t="shared" si="15"/>
        <v>23</v>
      </c>
      <c r="C24" s="6">
        <v>1.0114240000000001</v>
      </c>
      <c r="D24" s="6">
        <f t="shared" si="1"/>
        <v>1.0114274412712001</v>
      </c>
      <c r="E24" s="12">
        <f t="shared" si="2"/>
        <v>3.4024021577496854E-4</v>
      </c>
      <c r="F24" s="6">
        <f t="shared" si="0"/>
        <v>1.0113636363636365</v>
      </c>
      <c r="G24" s="11">
        <f t="shared" si="3"/>
        <v>-5.9681831124865706E-3</v>
      </c>
      <c r="H24" s="6">
        <f t="shared" si="16"/>
        <v>1.0114942528735633</v>
      </c>
      <c r="I24" s="15">
        <f t="shared" si="4"/>
        <v>6.945936972349344E-3</v>
      </c>
      <c r="J24" s="6">
        <f t="shared" si="5"/>
        <v>1.010438413361169</v>
      </c>
      <c r="K24" s="6">
        <f t="shared" si="6"/>
        <v>1.010061148085549</v>
      </c>
      <c r="L24" s="6">
        <f t="shared" si="7"/>
        <v>-0.13474585479987311</v>
      </c>
      <c r="M24" s="6">
        <f t="shared" si="8"/>
        <v>1.0015835312747428</v>
      </c>
      <c r="N24" s="6"/>
      <c r="O24" s="6">
        <f t="shared" si="9"/>
        <v>1.0284552845528456</v>
      </c>
      <c r="P24" s="6"/>
      <c r="Q24" s="6">
        <f t="shared" si="10"/>
        <v>1.0048654552676</v>
      </c>
      <c r="R24" s="6"/>
      <c r="S24" s="6">
        <f>8*A24*(A24-1)/(8*A24*(A24-1)-(3.8692-3)*(A24-1)-2*A24)</f>
        <v>1.0163505903369967</v>
      </c>
      <c r="U24" s="6">
        <f>8*A24*(A24-1)/(8*A24*(A24-1)-(5.4-3)*(A24-1)-2*A24)</f>
        <v>1.0250177251088828</v>
      </c>
      <c r="W24" s="6">
        <f t="shared" si="11"/>
        <v>1.0199042579994961</v>
      </c>
      <c r="Y24" s="6">
        <f t="shared" si="12"/>
        <v>1.008168957959753</v>
      </c>
      <c r="AA24" s="6">
        <f t="shared" si="13"/>
        <v>1.0004943153732082</v>
      </c>
      <c r="AC24" s="6">
        <f t="shared" si="14"/>
        <v>1.0059642147117296</v>
      </c>
    </row>
    <row r="25" spans="1:29" x14ac:dyDescent="0.25">
      <c r="A25" s="1">
        <f t="shared" si="15"/>
        <v>24</v>
      </c>
      <c r="C25" s="6">
        <v>1.0109250000000001</v>
      </c>
      <c r="D25" s="6">
        <f t="shared" si="1"/>
        <v>1.0109279738282715</v>
      </c>
      <c r="E25" s="12">
        <f t="shared" si="2"/>
        <v>2.9416903048328272E-4</v>
      </c>
      <c r="F25" s="6">
        <f t="shared" si="0"/>
        <v>1.0108695652173914</v>
      </c>
      <c r="G25" s="11">
        <f t="shared" si="3"/>
        <v>-5.4835702558271799E-3</v>
      </c>
      <c r="H25" s="6">
        <f t="shared" si="16"/>
        <v>1.0109890109890109</v>
      </c>
      <c r="I25" s="15">
        <f t="shared" si="4"/>
        <v>6.331922646178146E-3</v>
      </c>
      <c r="J25" s="6">
        <f t="shared" si="5"/>
        <v>1.0100238663484487</v>
      </c>
      <c r="K25" s="6">
        <f t="shared" si="6"/>
        <v>1.0096707800751059</v>
      </c>
      <c r="L25" s="6">
        <f t="shared" si="7"/>
        <v>-0.12406656526390801</v>
      </c>
      <c r="M25" s="6">
        <f t="shared" si="8"/>
        <v>1.0014968022860253</v>
      </c>
      <c r="N25" s="6"/>
      <c r="O25" s="6">
        <f t="shared" si="9"/>
        <v>1.0272156315422192</v>
      </c>
      <c r="P25" s="6"/>
      <c r="Q25" s="6">
        <f t="shared" si="10"/>
        <v>1.0046410046410046</v>
      </c>
      <c r="R25" s="6"/>
      <c r="S25" s="6">
        <f>8*A25*(A25-1)/(8*A25*(A25-1)-(3.8692-3)*(A25-1)-2*A25)</f>
        <v>1.0156374122920278</v>
      </c>
      <c r="U25" s="6">
        <f>8*A25*(A25-1)/(8*A25*(A25-1)-(5.4-3)*(A25-1)-2*A25)</f>
        <v>1.0239287701725097</v>
      </c>
      <c r="W25" s="6">
        <f t="shared" si="11"/>
        <v>1.0190377293181032</v>
      </c>
      <c r="Y25" s="6">
        <f t="shared" si="12"/>
        <v>1.0078050116390525</v>
      </c>
      <c r="AA25" s="6">
        <f t="shared" si="13"/>
        <v>1.0004531037607611</v>
      </c>
      <c r="AC25" s="6">
        <f t="shared" si="14"/>
        <v>1.0056934639034389</v>
      </c>
    </row>
    <row r="26" spans="1:29" x14ac:dyDescent="0.25">
      <c r="A26" s="1">
        <f t="shared" si="15"/>
        <v>25</v>
      </c>
      <c r="C26" s="6">
        <v>1.0104679999999999</v>
      </c>
      <c r="D26" s="6">
        <f t="shared" si="1"/>
        <v>1.0104703356040838</v>
      </c>
      <c r="E26" s="12">
        <f t="shared" si="2"/>
        <v>2.3114082622250069E-4</v>
      </c>
      <c r="F26" s="6">
        <f t="shared" si="0"/>
        <v>1.0104166666666667</v>
      </c>
      <c r="G26" s="11">
        <f t="shared" si="3"/>
        <v>-5.0801542783325288E-3</v>
      </c>
      <c r="H26" s="6">
        <f t="shared" si="16"/>
        <v>1.0105263157894737</v>
      </c>
      <c r="I26" s="15">
        <f t="shared" si="4"/>
        <v>5.7711663777373582E-3</v>
      </c>
      <c r="J26" s="6">
        <f t="shared" si="5"/>
        <v>1.0096406660823838</v>
      </c>
      <c r="K26" s="6">
        <f t="shared" si="6"/>
        <v>1.0093097168760956</v>
      </c>
      <c r="L26" s="6">
        <f t="shared" si="7"/>
        <v>-0.11462838248260346</v>
      </c>
      <c r="M26" s="6">
        <f t="shared" si="8"/>
        <v>1.0014186764583159</v>
      </c>
      <c r="N26" s="6"/>
      <c r="O26" s="6">
        <f t="shared" si="9"/>
        <v>1.0260795211628901</v>
      </c>
      <c r="P26" s="6"/>
      <c r="Q26" s="6">
        <f t="shared" si="10"/>
        <v>1.0044362601489913</v>
      </c>
      <c r="R26" s="6"/>
      <c r="S26" s="6">
        <f>8*A26*(A26-1)/(8*A26*(A26-1)-(3.8692-3)*(A26-1)-2*A26)</f>
        <v>1.0149838685230497</v>
      </c>
      <c r="U26" s="6">
        <f>8*A26*(A26-1)/(8*A26*(A26-1)-(5.4-3)*(A26-1)-2*A26)</f>
        <v>1.022930696445316</v>
      </c>
      <c r="W26" s="6">
        <f t="shared" si="11"/>
        <v>1.0182435299109036</v>
      </c>
      <c r="Y26" s="6">
        <f t="shared" si="12"/>
        <v>1.0074720846276553</v>
      </c>
      <c r="AA26" s="6">
        <f t="shared" si="13"/>
        <v>1.0004168403501459</v>
      </c>
      <c r="AC26" s="6">
        <f t="shared" si="14"/>
        <v>1.0054461667364893</v>
      </c>
    </row>
    <row r="27" spans="1:29" x14ac:dyDescent="0.25">
      <c r="A27" s="1">
        <f t="shared" si="15"/>
        <v>26</v>
      </c>
      <c r="C27" s="6">
        <v>1.0100469999999999</v>
      </c>
      <c r="D27" s="6">
        <f t="shared" si="1"/>
        <v>1.0100494835363274</v>
      </c>
      <c r="E27" s="12">
        <f t="shared" si="2"/>
        <v>2.4588324379756549E-4</v>
      </c>
      <c r="F27" s="6">
        <f t="shared" si="0"/>
        <v>1.01</v>
      </c>
      <c r="G27" s="11">
        <f t="shared" si="3"/>
        <v>-4.6532488092047427E-3</v>
      </c>
      <c r="H27" s="6">
        <f t="shared" si="16"/>
        <v>1.0101010101010102</v>
      </c>
      <c r="I27" s="15">
        <f t="shared" si="4"/>
        <v>5.3472859193927557E-3</v>
      </c>
      <c r="J27" s="6">
        <f t="shared" si="5"/>
        <v>1.0092854259184498</v>
      </c>
      <c r="K27" s="6">
        <f t="shared" si="6"/>
        <v>1.0089747552455348</v>
      </c>
      <c r="L27" s="6">
        <f t="shared" si="7"/>
        <v>-0.10615790695532995</v>
      </c>
      <c r="M27" s="6">
        <f t="shared" si="8"/>
        <v>1.0013479684190256</v>
      </c>
      <c r="N27" s="6"/>
      <c r="O27" s="6">
        <f t="shared" si="9"/>
        <v>1.0250344963532427</v>
      </c>
      <c r="P27" s="6"/>
      <c r="Q27" s="6">
        <f t="shared" si="10"/>
        <v>1.0042487446890691</v>
      </c>
      <c r="R27" s="6"/>
      <c r="S27" s="6">
        <f>8*A27*(A27-1)/(8*A27*(A27-1)-(3.8692-3)*(A27-1)-2*A27)</f>
        <v>1.0143827773410294</v>
      </c>
      <c r="U27" s="6">
        <f>8*A27*(A27-1)/(8*A27*(A27-1)-(5.4-3)*(A27-1)-2*A27)</f>
        <v>1.0220125786163523</v>
      </c>
      <c r="W27" s="6">
        <f t="shared" si="11"/>
        <v>1.0175129635065061</v>
      </c>
      <c r="Y27" s="6">
        <f t="shared" si="12"/>
        <v>1.0071663761379044</v>
      </c>
      <c r="AA27" s="6">
        <f t="shared" si="13"/>
        <v>1.0003847633705272</v>
      </c>
      <c r="AC27" s="6">
        <f t="shared" si="14"/>
        <v>1.0052194084670405</v>
      </c>
    </row>
    <row r="28" spans="1:29" x14ac:dyDescent="0.25">
      <c r="A28" s="1">
        <f t="shared" si="15"/>
        <v>27</v>
      </c>
      <c r="C28" s="6">
        <v>1.0096590000000001</v>
      </c>
      <c r="D28" s="6">
        <f t="shared" si="1"/>
        <v>1.0096611538617013</v>
      </c>
      <c r="E28" s="12">
        <f t="shared" si="2"/>
        <v>2.1332565759480383E-4</v>
      </c>
      <c r="F28" s="6">
        <f t="shared" si="0"/>
        <v>1.0096153846153846</v>
      </c>
      <c r="G28" s="11">
        <f t="shared" si="3"/>
        <v>-4.3198133840735295E-3</v>
      </c>
      <c r="H28" s="6">
        <f t="shared" si="16"/>
        <v>1.0097087378640777</v>
      </c>
      <c r="I28" s="15">
        <f t="shared" si="4"/>
        <v>4.9262042013770392E-3</v>
      </c>
      <c r="J28" s="6">
        <f t="shared" si="5"/>
        <v>1.008955223880597</v>
      </c>
      <c r="K28" s="6">
        <f t="shared" si="6"/>
        <v>1.0086631466300211</v>
      </c>
      <c r="L28" s="6">
        <f t="shared" si="7"/>
        <v>-9.8632644286732726E-2</v>
      </c>
      <c r="M28" s="6">
        <f t="shared" si="8"/>
        <v>1.0012836970474968</v>
      </c>
      <c r="N28" s="6"/>
      <c r="O28" s="6">
        <f t="shared" si="9"/>
        <v>1.0240700218818382</v>
      </c>
      <c r="P28" s="6"/>
      <c r="Q28" s="6">
        <f t="shared" si="10"/>
        <v>1.0040763784595581</v>
      </c>
      <c r="R28" s="6"/>
      <c r="S28" s="6">
        <f>8*A28*(A28-1)/(8*A28*(A28-1)-(3.8692-3)*(A28-1)-2*A28)</f>
        <v>1.0138280660247585</v>
      </c>
      <c r="U28" s="6">
        <f>8*A28*(A28-1)/(8*A28*(A28-1)-(5.4-3)*(A28-1)-2*A28)</f>
        <v>1.021165175649138</v>
      </c>
      <c r="W28" s="6">
        <f t="shared" si="11"/>
        <v>1.0168386746333515</v>
      </c>
      <c r="Y28" s="6">
        <f t="shared" si="12"/>
        <v>1.0068846815834767</v>
      </c>
      <c r="AA28" s="6">
        <f t="shared" si="13"/>
        <v>1.0003562522265763</v>
      </c>
      <c r="AC28" s="6">
        <f t="shared" si="14"/>
        <v>1.0050107372942019</v>
      </c>
    </row>
    <row r="29" spans="1:29" x14ac:dyDescent="0.25">
      <c r="A29" s="1">
        <f t="shared" si="15"/>
        <v>28</v>
      </c>
      <c r="C29" s="6">
        <v>1.0093000000000001</v>
      </c>
      <c r="D29" s="6">
        <f t="shared" si="1"/>
        <v>1.0093017171945551</v>
      </c>
      <c r="E29" s="12">
        <f t="shared" si="2"/>
        <v>1.7013717972807053E-4</v>
      </c>
      <c r="F29" s="6">
        <f t="shared" si="0"/>
        <v>1.0092592592592593</v>
      </c>
      <c r="G29" s="11">
        <f t="shared" si="3"/>
        <v>-4.0365343050416721E-3</v>
      </c>
      <c r="H29" s="6">
        <f t="shared" si="16"/>
        <v>1.0093457943925233</v>
      </c>
      <c r="I29" s="15">
        <f t="shared" si="4"/>
        <v>4.537242893408156E-3</v>
      </c>
      <c r="J29" s="6">
        <f t="shared" si="5"/>
        <v>1.0086475268073332</v>
      </c>
      <c r="K29" s="6">
        <f t="shared" si="6"/>
        <v>1.0083725183496364</v>
      </c>
      <c r="L29" s="6">
        <f t="shared" si="7"/>
        <v>-9.1893554975103042E-2</v>
      </c>
      <c r="M29" s="6">
        <f t="shared" si="8"/>
        <v>1.0012250438698143</v>
      </c>
      <c r="N29" s="6"/>
      <c r="O29" s="6">
        <f t="shared" si="9"/>
        <v>1.0231771273896126</v>
      </c>
      <c r="P29" s="6"/>
      <c r="Q29" s="6">
        <f t="shared" si="10"/>
        <v>1.003917402562911</v>
      </c>
      <c r="R29" s="6"/>
      <c r="S29" s="6">
        <f>8*A29*(A29-1)/(8*A29*(A29-1)-(3.8692-3)*(A29-1)-2*A29)</f>
        <v>1.0133145646745005</v>
      </c>
      <c r="U29" s="6">
        <f>8*A29*(A29-1)/(8*A29*(A29-1)-(5.4-3)*(A29-1)-2*A29)</f>
        <v>1.020380618167094</v>
      </c>
      <c r="W29" s="6">
        <f t="shared" si="11"/>
        <v>1.0162143997311601</v>
      </c>
      <c r="Y29" s="6">
        <f t="shared" si="12"/>
        <v>1.006624280150461</v>
      </c>
      <c r="AA29" s="6">
        <f t="shared" si="13"/>
        <v>1.0003307972213034</v>
      </c>
      <c r="AC29" s="6">
        <f t="shared" si="14"/>
        <v>1.0048180760923742</v>
      </c>
    </row>
    <row r="30" spans="1:29" x14ac:dyDescent="0.25">
      <c r="A30" s="1">
        <f t="shared" si="15"/>
        <v>29</v>
      </c>
      <c r="C30" s="6">
        <v>1.0089669999999999</v>
      </c>
      <c r="D30" s="6">
        <f t="shared" si="1"/>
        <v>1.0089680647839832</v>
      </c>
      <c r="E30" s="12">
        <f t="shared" si="2"/>
        <v>1.0553209205125161E-4</v>
      </c>
      <c r="F30" s="6">
        <f t="shared" si="0"/>
        <v>1.0089285714285714</v>
      </c>
      <c r="G30" s="11">
        <f t="shared" si="3"/>
        <v>-3.8087044896959353E-3</v>
      </c>
      <c r="H30" s="6">
        <f t="shared" si="16"/>
        <v>1.0090090090090089</v>
      </c>
      <c r="I30" s="15">
        <f t="shared" si="4"/>
        <v>4.1635662027568552E-3</v>
      </c>
      <c r="J30" s="6">
        <f t="shared" si="5"/>
        <v>1.0083601286173633</v>
      </c>
      <c r="K30" s="6">
        <f t="shared" si="6"/>
        <v>1.0081008108402845</v>
      </c>
      <c r="L30" s="6">
        <f t="shared" si="7"/>
        <v>-8.5849107028820593E-2</v>
      </c>
      <c r="M30" s="6">
        <f t="shared" si="8"/>
        <v>1.0011713211269342</v>
      </c>
      <c r="N30" s="6"/>
      <c r="O30" s="6">
        <f t="shared" si="9"/>
        <v>1.0223481271639911</v>
      </c>
      <c r="P30" s="6"/>
      <c r="Q30" s="6">
        <f t="shared" si="10"/>
        <v>1.003770319550034</v>
      </c>
      <c r="R30" s="6"/>
      <c r="S30" s="6">
        <f>8*A30*(A30-1)/(8*A30*(A30-1)-(3.8692-3)*(A30-1)-2*A30)</f>
        <v>1.0128378444116422</v>
      </c>
      <c r="U30" s="6">
        <f>8*A30*(A30-1)/(8*A30*(A30-1)-(5.4-3)*(A30-1)-2*A30)</f>
        <v>1.0196521629936586</v>
      </c>
      <c r="W30" s="6">
        <f t="shared" si="11"/>
        <v>1.0156347717323326</v>
      </c>
      <c r="Y30" s="6">
        <f t="shared" si="12"/>
        <v>1.0063828468736444</v>
      </c>
      <c r="AA30" s="6">
        <f t="shared" si="13"/>
        <v>1.0003079765937788</v>
      </c>
      <c r="AC30" s="6">
        <f t="shared" si="14"/>
        <v>1.0046396535725333</v>
      </c>
    </row>
    <row r="31" spans="1:29" x14ac:dyDescent="0.25">
      <c r="A31" s="1">
        <f t="shared" si="15"/>
        <v>30</v>
      </c>
      <c r="C31" s="6">
        <v>1.008656</v>
      </c>
      <c r="D31" s="6">
        <f t="shared" si="1"/>
        <v>1.0086575183950146</v>
      </c>
      <c r="E31" s="12">
        <f t="shared" si="2"/>
        <v>1.5053645788160315E-4</v>
      </c>
      <c r="F31" s="6">
        <f t="shared" si="0"/>
        <v>1.0086206896551724</v>
      </c>
      <c r="G31" s="11">
        <f t="shared" si="3"/>
        <v>-3.5007321453123285E-3</v>
      </c>
      <c r="H31" s="6">
        <f t="shared" si="16"/>
        <v>1.008695652173913</v>
      </c>
      <c r="I31" s="15">
        <f t="shared" si="4"/>
        <v>3.9311890191498639E-3</v>
      </c>
      <c r="J31" s="6">
        <f t="shared" si="5"/>
        <v>1.0080910997902306</v>
      </c>
      <c r="K31" s="6">
        <f t="shared" si="6"/>
        <v>1.0078462272079345</v>
      </c>
      <c r="L31" s="6">
        <f t="shared" si="7"/>
        <v>-8.0282355140455286E-2</v>
      </c>
      <c r="M31" s="6">
        <f t="shared" si="8"/>
        <v>1.0011219470095798</v>
      </c>
      <c r="N31" s="6"/>
      <c r="O31" s="6">
        <f t="shared" si="9"/>
        <v>1.0215763980625274</v>
      </c>
      <c r="P31" s="6"/>
      <c r="Q31" s="6">
        <f t="shared" si="10"/>
        <v>1.003633846686278</v>
      </c>
      <c r="R31" s="6"/>
      <c r="S31" s="6">
        <f>8*A31*(A31-1)/(8*A31*(A31-1)-(3.8692-3)*(A31-1)-2*A31)</f>
        <v>1.0123940891778389</v>
      </c>
      <c r="U31" s="6">
        <f>8*A31*(A31-1)/(8*A31*(A31-1)-(5.4-3)*(A31-1)-2*A31)</f>
        <v>1.0189739985945188</v>
      </c>
      <c r="W31" s="6">
        <f t="shared" si="11"/>
        <v>1.0150951651717348</v>
      </c>
      <c r="Y31" s="6">
        <f t="shared" si="12"/>
        <v>1.0061583832075636</v>
      </c>
      <c r="AA31" s="6">
        <f t="shared" si="13"/>
        <v>1.0002874389192296</v>
      </c>
      <c r="AC31" s="6">
        <f t="shared" si="14"/>
        <v>1.0044739500649444</v>
      </c>
    </row>
    <row r="32" spans="1:29" x14ac:dyDescent="0.25">
      <c r="A32" s="1"/>
      <c r="C32" s="6"/>
      <c r="D32" s="6"/>
      <c r="E32" s="19"/>
      <c r="F32" s="6"/>
      <c r="G32" s="19"/>
      <c r="H32" s="6"/>
      <c r="I32" s="19"/>
      <c r="J32" s="21" t="s">
        <v>20</v>
      </c>
      <c r="K32" s="21"/>
      <c r="L32" s="21"/>
      <c r="M32" s="19"/>
      <c r="N32" s="6"/>
      <c r="O32" s="6"/>
      <c r="P32" s="6"/>
      <c r="Q32" s="6"/>
      <c r="R32" s="6"/>
    </row>
    <row r="33" spans="1:29" x14ac:dyDescent="0.25">
      <c r="A33" s="4" t="s">
        <v>16</v>
      </c>
      <c r="B33" s="17"/>
      <c r="C33" s="18">
        <v>3</v>
      </c>
      <c r="D33" s="18">
        <v>3</v>
      </c>
      <c r="E33" s="20"/>
      <c r="F33" s="18">
        <v>3</v>
      </c>
      <c r="G33" s="20"/>
      <c r="H33" s="18">
        <v>3</v>
      </c>
      <c r="I33" s="20"/>
      <c r="J33" s="18"/>
      <c r="K33" s="18"/>
      <c r="L33" s="18"/>
      <c r="M33" s="18">
        <v>1.2</v>
      </c>
      <c r="N33" s="18"/>
      <c r="O33" s="18">
        <v>6</v>
      </c>
      <c r="P33" s="18"/>
      <c r="Q33" s="18">
        <v>1.8</v>
      </c>
      <c r="R33" s="18"/>
      <c r="S33" s="17">
        <v>3.8692000000000002</v>
      </c>
      <c r="U33" s="17">
        <f>27/5</f>
        <v>5.4</v>
      </c>
      <c r="V33" s="17"/>
      <c r="W33" s="17">
        <v>4.5</v>
      </c>
      <c r="X33" s="17"/>
      <c r="Y33" s="17">
        <v>2.4</v>
      </c>
      <c r="AA33" s="18">
        <v>1</v>
      </c>
      <c r="AC33" s="18">
        <v>2</v>
      </c>
    </row>
    <row r="35" spans="1:29" x14ac:dyDescent="0.25">
      <c r="D35" s="16" t="s">
        <v>10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1:29" x14ac:dyDescent="0.25">
      <c r="D36" s="16" t="s">
        <v>9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8" spans="1:29" x14ac:dyDescent="0.25">
      <c r="D38" s="22" t="s">
        <v>21</v>
      </c>
      <c r="E38" s="22"/>
      <c r="F38" s="22"/>
      <c r="G38" s="22"/>
    </row>
    <row r="41" spans="1:29" x14ac:dyDescent="0.25">
      <c r="B41" s="2" t="s">
        <v>2</v>
      </c>
      <c r="C41" s="2" t="s">
        <v>2</v>
      </c>
      <c r="D41" s="2" t="s">
        <v>2</v>
      </c>
      <c r="E41" s="4" t="s">
        <v>2</v>
      </c>
      <c r="F41" s="4" t="s">
        <v>3</v>
      </c>
      <c r="G41" s="4" t="s">
        <v>4</v>
      </c>
      <c r="H41" s="4" t="s">
        <v>5</v>
      </c>
      <c r="I41" s="17" t="s">
        <v>14</v>
      </c>
      <c r="K41" s="5"/>
      <c r="L41" s="5"/>
      <c r="N41" s="4"/>
      <c r="P41" s="4"/>
      <c r="R41" s="4"/>
    </row>
    <row r="42" spans="1:29" x14ac:dyDescent="0.25">
      <c r="A42" s="3"/>
      <c r="B42" s="8" t="s">
        <v>6</v>
      </c>
      <c r="C42" s="9" t="s">
        <v>7</v>
      </c>
      <c r="D42" s="10" t="s">
        <v>8</v>
      </c>
      <c r="E42" s="13" t="s">
        <v>11</v>
      </c>
      <c r="F42" s="13" t="s">
        <v>11</v>
      </c>
      <c r="G42" s="13" t="s">
        <v>11</v>
      </c>
      <c r="H42" s="13" t="s">
        <v>11</v>
      </c>
      <c r="I42" s="13" t="s">
        <v>11</v>
      </c>
      <c r="K42" s="14"/>
      <c r="L42" s="14"/>
      <c r="N42" s="14"/>
      <c r="P42" s="14"/>
      <c r="R42" s="13"/>
    </row>
    <row r="43" spans="1:29" x14ac:dyDescent="0.25">
      <c r="A43" s="1">
        <v>2</v>
      </c>
      <c r="B43" s="25">
        <v>1.253314</v>
      </c>
      <c r="C43" s="25">
        <f>SQRT((8*(A43-1)^2)/(4*(2*A43-3)*(A43-1)+1))</f>
        <v>1.2649110640673518</v>
      </c>
      <c r="D43" s="25">
        <f>1+1/(4*(A43-1))</f>
        <v>1.25</v>
      </c>
      <c r="E43" s="25">
        <f>8*A43*(A43-1)/(8*A43*(A43-1)-(3-3)*(A43-1)-2*A43)</f>
        <v>1.3333333333333333</v>
      </c>
      <c r="F43" s="25">
        <f>8*A43*(A43-1)/(8*A43*(A43-1)-(1.2-3)*(A43-1)-2*A43)</f>
        <v>1.1594202898550725</v>
      </c>
      <c r="G43" s="25">
        <f>8*A43*(A43-1)/(8*A43*(A43-1)-(6-3)*(A43-1)-2*A43)</f>
        <v>1.7777777777777777</v>
      </c>
      <c r="H43" s="25">
        <f>8*A43*(A43-1)/(8*A43*(A43-1)-(1.8-3)*(A43-1)-2*A43)</f>
        <v>1.2121212121212122</v>
      </c>
      <c r="I43" s="25">
        <f>8*A43*(A43-1)/(8*A43*(A43-1)-(3.8692-3)*(A43-1)-2*A43)</f>
        <v>1.4374528335788981</v>
      </c>
      <c r="K43" s="6"/>
      <c r="L43" s="6"/>
      <c r="N43" s="6"/>
      <c r="P43" s="6"/>
      <c r="R43" s="6"/>
    </row>
    <row r="44" spans="1:29" x14ac:dyDescent="0.25">
      <c r="A44" s="1">
        <f>A43+1</f>
        <v>3</v>
      </c>
      <c r="B44" s="25">
        <v>1.128379</v>
      </c>
      <c r="C44" s="25">
        <f>SQRT((8*(A44-1)^2)/(4*(2*A44-3)*(A44-1)+1))</f>
        <v>1.131370849898476</v>
      </c>
      <c r="D44" s="25">
        <f>1+1/(4*(A44-1))</f>
        <v>1.125</v>
      </c>
      <c r="E44" s="25">
        <f>8*A44*(A44-1)/(8*A44*(A44-1)-(3-3)*(A44-1)-2*A44)</f>
        <v>1.1428571428571428</v>
      </c>
      <c r="F44" s="25">
        <f>8*A44*(A44-1)/(8*A44*(A44-1)-(1.2-3)*(A44-1)-2*A44)</f>
        <v>1.0526315789473684</v>
      </c>
      <c r="G44" s="25">
        <f>8*A44*(A44-1)/(8*A44*(A44-1)-(6-3)*(A44-1)-2*A44)</f>
        <v>1.3333333333333333</v>
      </c>
      <c r="H44" s="25">
        <f>8*A44*(A44-1)/(8*A44*(A44-1)-(1.8-3)*(A44-1)-2*A44)</f>
        <v>1.0810810810810811</v>
      </c>
      <c r="I44" s="25">
        <f>8*A44*(A44-1)/(8*A44*(A44-1)-(3.8692-3)*(A44-1)-2*A44)</f>
        <v>1.192202992429511</v>
      </c>
      <c r="K44" s="6"/>
      <c r="L44" s="6"/>
      <c r="N44" s="6"/>
      <c r="P44" s="6"/>
      <c r="R44" s="6"/>
    </row>
    <row r="45" spans="1:29" x14ac:dyDescent="0.25">
      <c r="A45" s="1">
        <f t="shared" ref="A45:A71" si="17">A44+1</f>
        <v>4</v>
      </c>
      <c r="B45" s="25">
        <v>1.085402</v>
      </c>
      <c r="C45" s="25">
        <f>SQRT((8*(A45-1)^2)/(4*(2*A45-3)*(A45-1)+1))</f>
        <v>1.0864289525102224</v>
      </c>
      <c r="D45" s="25">
        <f>1+1/(4*(A45-1))</f>
        <v>1.0833333333333333</v>
      </c>
      <c r="E45" s="25">
        <f>8*A45*(A45-1)/(8*A45*(A45-1)-(3-3)*(A45-1)-2*A45)</f>
        <v>1.0909090909090908</v>
      </c>
      <c r="F45" s="25">
        <f>8*A45*(A45-1)/(8*A45*(A45-1)-(1.2-3)*(A45-1)-2*A45)</f>
        <v>1.0278372591006424</v>
      </c>
      <c r="G45" s="25">
        <f>8*A45*(A45-1)/(8*A45*(A45-1)-(6-3)*(A45-1)-2*A45)</f>
        <v>1.2151898734177216</v>
      </c>
      <c r="H45" s="25">
        <f>8*A45*(A45-1)/(8*A45*(A45-1)-(1.8-3)*(A45-1)-2*A45)</f>
        <v>1.0480349344978166</v>
      </c>
      <c r="I45" s="25">
        <f>8*A45*(A45-1)/(8*A45*(A45-1)-(3.8692-3)*(A45-1)-2*A45)</f>
        <v>1.1242218277036364</v>
      </c>
      <c r="K45" s="6"/>
      <c r="L45" s="6"/>
      <c r="N45" s="6"/>
      <c r="P45" s="6"/>
      <c r="R45" s="6"/>
    </row>
    <row r="46" spans="1:29" x14ac:dyDescent="0.25">
      <c r="A46" s="1">
        <f t="shared" si="17"/>
        <v>5</v>
      </c>
      <c r="B46" s="25">
        <v>1.0638460000000001</v>
      </c>
      <c r="C46" s="25">
        <f>SQRT((8*(A46-1)^2)/(4*(2*A46-3)*(A46-1)+1))</f>
        <v>1.0643041683803829</v>
      </c>
      <c r="D46" s="25">
        <f>1+1/(4*(A46-1))</f>
        <v>1.0625</v>
      </c>
      <c r="E46" s="25">
        <f>8*A46*(A46-1)/(8*A46*(A46-1)-(3-3)*(A46-1)-2*A46)</f>
        <v>1.0666666666666667</v>
      </c>
      <c r="F46" s="25">
        <f>8*A46*(A46-1)/(8*A46*(A46-1)-(1.2-3)*(A46-1)-2*A46)</f>
        <v>1.0178117048346056</v>
      </c>
      <c r="G46" s="25">
        <f>8*A46*(A46-1)/(8*A46*(A46-1)-(6-3)*(A46-1)-2*A46)</f>
        <v>1.1594202898550725</v>
      </c>
      <c r="H46" s="25">
        <f>8*A46*(A46-1)/(8*A46*(A46-1)-(1.8-3)*(A46-1)-2*A46)</f>
        <v>1.0335917312661498</v>
      </c>
      <c r="I46" s="25">
        <f>8*A46*(A46-1)/(8*A46*(A46-1)-(3.8692-3)*(A46-1)-2*A46)</f>
        <v>1.0919772431942518</v>
      </c>
      <c r="K46" s="6"/>
      <c r="L46" s="6"/>
      <c r="N46" s="6"/>
      <c r="P46" s="6"/>
      <c r="R46" s="6"/>
    </row>
    <row r="47" spans="1:29" x14ac:dyDescent="0.25">
      <c r="A47" s="1">
        <f t="shared" si="17"/>
        <v>6</v>
      </c>
      <c r="B47" s="25">
        <v>1.0509360000000001</v>
      </c>
      <c r="C47" s="25">
        <f>SQRT((8*(A47-1)^2)/(4*(2*A47-3)*(A47-1)+1))</f>
        <v>1.0511766624552734</v>
      </c>
      <c r="D47" s="25">
        <f>1+1/(4*(A47-1))</f>
        <v>1.05</v>
      </c>
      <c r="E47" s="25">
        <f>8*A47*(A47-1)/(8*A47*(A47-1)-(3-3)*(A47-1)-2*A47)</f>
        <v>1.0526315789473684</v>
      </c>
      <c r="F47" s="25">
        <f>8*A47*(A47-1)/(8*A47*(A47-1)-(1.2-3)*(A47-1)-2*A47)</f>
        <v>1.0126582278481013</v>
      </c>
      <c r="G47" s="25">
        <f>8*A47*(A47-1)/(8*A47*(A47-1)-(6-3)*(A47-1)-2*A47)</f>
        <v>1.1267605633802817</v>
      </c>
      <c r="H47" s="25">
        <f>8*A47*(A47-1)/(8*A47*(A47-1)-(1.8-3)*(A47-1)-2*A47)</f>
        <v>1.0256410256410255</v>
      </c>
      <c r="I47" s="25">
        <f>8*A47*(A47-1)/(8*A47*(A47-1)-(3.8692-3)*(A47-1)-2*A47)</f>
        <v>1.0730861062176398</v>
      </c>
      <c r="K47" s="6"/>
      <c r="L47" s="6"/>
      <c r="N47" s="6"/>
      <c r="P47" s="6"/>
      <c r="R47" s="6"/>
    </row>
    <row r="48" spans="1:29" x14ac:dyDescent="0.25">
      <c r="A48" s="1">
        <f t="shared" si="17"/>
        <v>7</v>
      </c>
      <c r="B48" s="25">
        <v>1.0423519999999999</v>
      </c>
      <c r="C48" s="25">
        <f>SQRT((8*(A48-1)^2)/(4*(2*A48-3)*(A48-1)+1))</f>
        <v>1.0424933826313665</v>
      </c>
      <c r="D48" s="25">
        <f>1+1/(4*(A48-1))</f>
        <v>1.0416666666666667</v>
      </c>
      <c r="E48" s="25">
        <f>8*A48*(A48-1)/(8*A48*(A48-1)-(3-3)*(A48-1)-2*A48)</f>
        <v>1.0434782608695652</v>
      </c>
      <c r="F48" s="25">
        <f>8*A48*(A48-1)/(8*A48*(A48-1)-(1.2-3)*(A48-1)-2*A48)</f>
        <v>1.0096153846153846</v>
      </c>
      <c r="G48" s="25">
        <f>8*A48*(A48-1)/(8*A48*(A48-1)-(6-3)*(A48-1)-2*A48)</f>
        <v>1.1052631578947369</v>
      </c>
      <c r="H48" s="25">
        <f>8*A48*(A48-1)/(8*A48*(A48-1)-(1.8-3)*(A48-1)-2*A48)</f>
        <v>1.0206561360874848</v>
      </c>
      <c r="I48" s="25">
        <f>8*A48*(A48-1)/(8*A48*(A48-1)-(3.8692-3)*(A48-1)-2*A48)</f>
        <v>1.0606569507122816</v>
      </c>
      <c r="K48" s="6"/>
      <c r="L48" s="6"/>
      <c r="N48" s="6"/>
      <c r="P48" s="6"/>
      <c r="R48" s="6"/>
    </row>
    <row r="49" spans="1:18" x14ac:dyDescent="0.25">
      <c r="A49" s="1">
        <f t="shared" si="17"/>
        <v>8</v>
      </c>
      <c r="B49" s="25">
        <v>1.0362370000000001</v>
      </c>
      <c r="C49" s="25">
        <f>SQRT((8*(A49-1)^2)/(4*(2*A49-3)*(A49-1)+1))</f>
        <v>1.0363264942766475</v>
      </c>
      <c r="D49" s="25">
        <f>1+1/(4*(A49-1))</f>
        <v>1.0357142857142858</v>
      </c>
      <c r="E49" s="25">
        <f>8*A49*(A49-1)/(8*A49*(A49-1)-(3-3)*(A49-1)-2*A49)</f>
        <v>1.037037037037037</v>
      </c>
      <c r="F49" s="25">
        <f>8*A49*(A49-1)/(8*A49*(A49-1)-(1.2-3)*(A49-1)-2*A49)</f>
        <v>1.0076473234367971</v>
      </c>
      <c r="G49" s="25">
        <f>8*A49*(A49-1)/(8*A49*(A49-1)-(6-3)*(A49-1)-2*A49)</f>
        <v>1.0900243309002433</v>
      </c>
      <c r="H49" s="25">
        <f>8*A49*(A49-1)/(8*A49*(A49-1)-(1.8-3)*(A49-1)-2*A49)</f>
        <v>1.0172570390554043</v>
      </c>
      <c r="I49" s="25">
        <f>8*A49*(A49-1)/(8*A49*(A49-1)-(3.8692-3)*(A49-1)-2*A49)</f>
        <v>1.0518515874976169</v>
      </c>
      <c r="K49" s="6"/>
      <c r="L49" s="6"/>
      <c r="N49" s="6"/>
      <c r="P49" s="6"/>
      <c r="R49" s="6"/>
    </row>
    <row r="50" spans="1:18" x14ac:dyDescent="0.25">
      <c r="A50" s="1">
        <f t="shared" si="17"/>
        <v>9</v>
      </c>
      <c r="B50" s="25">
        <v>1.0316609999999999</v>
      </c>
      <c r="C50" s="25">
        <f>SQRT((8*(A50-1)^2)/(4*(2*A50-3)*(A50-1)+1))</f>
        <v>1.0317214083506576</v>
      </c>
      <c r="D50" s="25">
        <f>1+1/(4*(A50-1))</f>
        <v>1.03125</v>
      </c>
      <c r="E50" s="25">
        <f>8*A50*(A50-1)/(8*A50*(A50-1)-(3-3)*(A50-1)-2*A50)</f>
        <v>1.032258064516129</v>
      </c>
      <c r="F50" s="25">
        <f>8*A50*(A50-1)/(8*A50*(A50-1)-(1.2-3)*(A50-1)-2*A50)</f>
        <v>1.0062893081761006</v>
      </c>
      <c r="G50" s="25">
        <f>8*A50*(A50-1)/(8*A50*(A50-1)-(6-3)*(A50-1)-2*A50)</f>
        <v>1.0786516853932584</v>
      </c>
      <c r="H50" s="25">
        <f>8*A50*(A50-1)/(8*A50*(A50-1)-(1.8-3)*(A50-1)-2*A50)</f>
        <v>1.014799154334038</v>
      </c>
      <c r="I50" s="25">
        <f>8*A50*(A50-1)/(8*A50*(A50-1)-(3.8692-3)*(A50-1)-2*A50)</f>
        <v>1.0452840268986423</v>
      </c>
      <c r="K50" s="6"/>
      <c r="L50" s="6"/>
      <c r="N50" s="6"/>
      <c r="P50" s="6"/>
      <c r="R50" s="6"/>
    </row>
    <row r="51" spans="1:18" x14ac:dyDescent="0.25">
      <c r="A51" s="1">
        <f t="shared" si="17"/>
        <v>10</v>
      </c>
      <c r="B51" s="25">
        <v>1.0281089999999999</v>
      </c>
      <c r="C51" s="25">
        <f>SQRT((8*(A51-1)^2)/(4*(2*A51-3)*(A51-1)+1))</f>
        <v>1.0281518603595718</v>
      </c>
      <c r="D51" s="25">
        <f>1+1/(4*(A51-1))</f>
        <v>1.0277777777777777</v>
      </c>
      <c r="E51" s="25">
        <f>8*A51*(A51-1)/(8*A51*(A51-1)-(3-3)*(A51-1)-2*A51)</f>
        <v>1.0285714285714285</v>
      </c>
      <c r="F51" s="25">
        <f>8*A51*(A51-1)/(8*A51*(A51-1)-(1.2-3)*(A51-1)-2*A51)</f>
        <v>1.0053057805082379</v>
      </c>
      <c r="G51" s="25">
        <f>8*A51*(A51-1)/(8*A51*(A51-1)-(6-3)*(A51-1)-2*A51)</f>
        <v>1.0698365527488856</v>
      </c>
      <c r="H51" s="25">
        <f>8*A51*(A51-1)/(8*A51*(A51-1)-(1.8-3)*(A51-1)-2*A51)</f>
        <v>1.0129431626336522</v>
      </c>
      <c r="I51" s="25">
        <f>8*A51*(A51-1)/(8*A51*(A51-1)-(3.8692-3)*(A51-1)-2*A51)</f>
        <v>1.0401960654005939</v>
      </c>
      <c r="K51" s="6"/>
      <c r="L51" s="6"/>
      <c r="N51" s="6"/>
      <c r="P51" s="6"/>
      <c r="R51" s="6"/>
    </row>
    <row r="52" spans="1:18" x14ac:dyDescent="0.25">
      <c r="A52" s="1">
        <f t="shared" si="17"/>
        <v>11</v>
      </c>
      <c r="B52" s="25">
        <v>1.0252730000000001</v>
      </c>
      <c r="C52" s="25">
        <f>SQRT((8*(A52-1)^2)/(4*(2*A52-3)*(A52-1)+1))</f>
        <v>1.0253040317020321</v>
      </c>
      <c r="D52" s="25">
        <f>1+1/(4*(A52-1))</f>
        <v>1.0249999999999999</v>
      </c>
      <c r="E52" s="25">
        <f>8*A52*(A52-1)/(8*A52*(A52-1)-(3-3)*(A52-1)-2*A52)</f>
        <v>1.0256410256410255</v>
      </c>
      <c r="F52" s="25">
        <f>8*A52*(A52-1)/(8*A52*(A52-1)-(1.2-3)*(A52-1)-2*A52)</f>
        <v>1.004566210045662</v>
      </c>
      <c r="G52" s="25">
        <f>8*A52*(A52-1)/(8*A52*(A52-1)-(6-3)*(A52-1)-2*A52)</f>
        <v>1.0628019323671498</v>
      </c>
      <c r="H52" s="25">
        <f>8*A52*(A52-1)/(8*A52*(A52-1)-(1.8-3)*(A52-1)-2*A52)</f>
        <v>1.0114942528735633</v>
      </c>
      <c r="I52" s="25">
        <f>8*A52*(A52-1)/(8*A52*(A52-1)-(3.8692-3)*(A52-1)-2*A52)</f>
        <v>1.0361376555972628</v>
      </c>
      <c r="K52" s="6"/>
      <c r="L52" s="6"/>
      <c r="N52" s="6"/>
      <c r="P52" s="6"/>
      <c r="R52" s="6"/>
    </row>
    <row r="53" spans="1:18" x14ac:dyDescent="0.25">
      <c r="A53" s="1">
        <f t="shared" si="17"/>
        <v>12</v>
      </c>
      <c r="B53" s="25">
        <v>1.022956</v>
      </c>
      <c r="C53" s="25">
        <f>SQRT((8*(A53-1)^2)/(4*(2*A53-3)*(A53-1)+1))</f>
        <v>1.0229792209456097</v>
      </c>
      <c r="D53" s="25">
        <f>1+1/(4*(A53-1))</f>
        <v>1.0227272727272727</v>
      </c>
      <c r="E53" s="25">
        <f>8*A53*(A53-1)/(8*A53*(A53-1)-(3-3)*(A53-1)-2*A53)</f>
        <v>1.0232558139534884</v>
      </c>
      <c r="F53" s="25">
        <f>8*A53*(A53-1)/(8*A53*(A53-1)-(1.2-3)*(A53-1)-2*A53)</f>
        <v>1.0039931545921279</v>
      </c>
      <c r="G53" s="25">
        <f>8*A53*(A53-1)/(8*A53*(A53-1)-(6-3)*(A53-1)-2*A53)</f>
        <v>1.057057057057057</v>
      </c>
      <c r="H53" s="25">
        <f>8*A53*(A53-1)/(8*A53*(A53-1)-(1.8-3)*(A53-1)-2*A53)</f>
        <v>1.010332950631458</v>
      </c>
      <c r="I53" s="25">
        <f>8*A53*(A53-1)/(8*A53*(A53-1)-(3.8692-3)*(A53-1)-2*A53)</f>
        <v>1.0328246541504491</v>
      </c>
      <c r="K53" s="6"/>
      <c r="L53" s="6"/>
      <c r="N53" s="6"/>
      <c r="P53" s="6"/>
      <c r="R53" s="6"/>
    </row>
    <row r="54" spans="1:18" x14ac:dyDescent="0.25">
      <c r="A54" s="1">
        <f t="shared" si="17"/>
        <v>13</v>
      </c>
      <c r="B54" s="25">
        <v>1.0210269999999999</v>
      </c>
      <c r="C54" s="25">
        <f>SQRT((8*(A54-1)^2)/(4*(2*A54-3)*(A54-1)+1))</f>
        <v>1.0210455115476409</v>
      </c>
      <c r="D54" s="25">
        <f>1+1/(4*(A54-1))</f>
        <v>1.0208333333333333</v>
      </c>
      <c r="E54" s="25">
        <f>8*A54*(A54-1)/(8*A54*(A54-1)-(3-3)*(A54-1)-2*A54)</f>
        <v>1.0212765957446808</v>
      </c>
      <c r="F54" s="25">
        <f>8*A54*(A54-1)/(8*A54*(A54-1)-(1.2-3)*(A54-1)-2*A54)</f>
        <v>1.0035381151495659</v>
      </c>
      <c r="G54" s="25">
        <f>8*A54*(A54-1)/(8*A54*(A54-1)-(6-3)*(A54-1)-2*A54)</f>
        <v>1.0522765598650927</v>
      </c>
      <c r="H54" s="25">
        <f>8*A54*(A54-1)/(8*A54*(A54-1)-(1.8-3)*(A54-1)-2*A54)</f>
        <v>1.0093820769977353</v>
      </c>
      <c r="I54" s="25">
        <f>8*A54*(A54-1)/(8*A54*(A54-1)-(3.8692-3)*(A54-1)-2*A54)</f>
        <v>1.0300687636929813</v>
      </c>
      <c r="K54" s="6"/>
      <c r="L54" s="6"/>
      <c r="N54" s="6"/>
      <c r="P54" s="6"/>
      <c r="R54" s="6"/>
    </row>
    <row r="55" spans="1:18" x14ac:dyDescent="0.25">
      <c r="A55" s="1">
        <f t="shared" si="17"/>
        <v>14</v>
      </c>
      <c r="B55" s="25">
        <v>1.019398</v>
      </c>
      <c r="C55" s="25">
        <f>SQRT((8*(A55-1)^2)/(4*(2*A55-3)*(A55-1)+1))</f>
        <v>1.01941189659117</v>
      </c>
      <c r="D55" s="25">
        <f>1+1/(4*(A55-1))</f>
        <v>1.0192307692307692</v>
      </c>
      <c r="E55" s="25">
        <f>8*A55*(A55-1)/(8*A55*(A55-1)-(3-3)*(A55-1)-2*A55)</f>
        <v>1.0196078431372548</v>
      </c>
      <c r="F55" s="25">
        <f>8*A55*(A55-1)/(8*A55*(A55-1)-(1.2-3)*(A55-1)-2*A55)</f>
        <v>1.0031693537274355</v>
      </c>
      <c r="G55" s="25">
        <f>8*A55*(A55-1)/(8*A55*(A55-1)-(6-3)*(A55-1)-2*A55)</f>
        <v>1.0482361411087113</v>
      </c>
      <c r="H55" s="25">
        <f>8*A55*(A55-1)/(8*A55*(A55-1)-(1.8-3)*(A55-1)-2*A55)</f>
        <v>1.0085896370185647</v>
      </c>
      <c r="I55" s="25">
        <f>8*A55*(A55-1)/(8*A55*(A55-1)-(3.8692-3)*(A55-1)-2*A55)</f>
        <v>1.0277402335737325</v>
      </c>
      <c r="K55" s="6"/>
      <c r="L55" s="6"/>
      <c r="N55" s="6"/>
      <c r="P55" s="6"/>
      <c r="R55" s="6"/>
    </row>
    <row r="56" spans="1:18" x14ac:dyDescent="0.25">
      <c r="A56" s="1">
        <f t="shared" si="17"/>
        <v>15</v>
      </c>
      <c r="B56" s="25">
        <v>1.0180020000000001</v>
      </c>
      <c r="C56" s="25">
        <f>SQRT((8*(A56-1)^2)/(4*(2*A56-3)*(A56-1)+1))</f>
        <v>1.0180135653808378</v>
      </c>
      <c r="D56" s="25">
        <f>1+1/(4*(A56-1))</f>
        <v>1.0178571428571428</v>
      </c>
      <c r="E56" s="25">
        <f>8*A56*(A56-1)/(8*A56*(A56-1)-(3-3)*(A56-1)-2*A56)</f>
        <v>1.0181818181818181</v>
      </c>
      <c r="F56" s="25">
        <f>8*A56*(A56-1)/(8*A56*(A56-1)-(1.2-3)*(A56-1)-2*A56)</f>
        <v>1.002865329512894</v>
      </c>
      <c r="G56" s="25">
        <f>8*A56*(A56-1)/(8*A56*(A56-1)-(6-3)*(A56-1)-2*A56)</f>
        <v>1.044776119402985</v>
      </c>
      <c r="H56" s="25">
        <f>8*A56*(A56-1)/(8*A56*(A56-1)-(1.8-3)*(A56-1)-2*A56)</f>
        <v>1.007919366450684</v>
      </c>
      <c r="I56" s="25">
        <f>8*A56*(A56-1)/(8*A56*(A56-1)-(3.8692-3)*(A56-1)-2*A56)</f>
        <v>1.0257467314091953</v>
      </c>
      <c r="K56" s="6"/>
      <c r="L56" s="6"/>
      <c r="N56" s="6"/>
      <c r="P56" s="6"/>
      <c r="R56" s="6"/>
    </row>
    <row r="57" spans="1:18" x14ac:dyDescent="0.25">
      <c r="A57" s="1">
        <f>A56+1</f>
        <v>16</v>
      </c>
      <c r="B57" s="25">
        <v>1.016794</v>
      </c>
      <c r="C57" s="25">
        <f>SQRT((8*(A57-1)^2)/(4*(2*A57-3)*(A57-1)+1))</f>
        <v>1.0168031125972612</v>
      </c>
      <c r="D57" s="25">
        <f>1+1/(4*(A57-1))</f>
        <v>1.0166666666666666</v>
      </c>
      <c r="E57" s="25">
        <f>8*A57*(A57-1)/(8*A57*(A57-1)-(3-3)*(A57-1)-2*A57)</f>
        <v>1.0169491525423728</v>
      </c>
      <c r="F57" s="25">
        <f>8*A57*(A57-1)/(8*A57*(A57-1)-(1.2-3)*(A57-1)-2*A57)</f>
        <v>1.0026109660574412</v>
      </c>
      <c r="G57" s="25">
        <f>8*A57*(A57-1)/(8*A57*(A57-1)-(6-3)*(A57-1)-2*A57)</f>
        <v>1.0417797069994574</v>
      </c>
      <c r="H57" s="25">
        <f>8*A57*(A57-1)/(8*A57*(A57-1)-(1.8-3)*(A57-1)-2*A57)</f>
        <v>1.0073452256033577</v>
      </c>
      <c r="I57" s="25">
        <f>8*A57*(A57-1)/(8*A57*(A57-1)-(3.8692-3)*(A57-1)-2*A57)</f>
        <v>1.0240207534872707</v>
      </c>
      <c r="K57" s="6"/>
      <c r="L57" s="6"/>
      <c r="N57" s="6"/>
      <c r="P57" s="6"/>
      <c r="R57" s="6"/>
    </row>
    <row r="58" spans="1:18" x14ac:dyDescent="0.25">
      <c r="A58" s="1">
        <f t="shared" si="17"/>
        <v>17</v>
      </c>
      <c r="B58" s="25">
        <v>1.0157369999999999</v>
      </c>
      <c r="C58" s="25">
        <f>SQRT((8*(A58-1)^2)/(4*(2*A58-3)*(A58-1)+1))</f>
        <v>1.0157450641103227</v>
      </c>
      <c r="D58" s="25">
        <f>1+1/(4*(A58-1))</f>
        <v>1.015625</v>
      </c>
      <c r="E58" s="25">
        <f>8*A58*(A58-1)/(8*A58*(A58-1)-(3-3)*(A58-1)-2*A58)</f>
        <v>1.0158730158730158</v>
      </c>
      <c r="F58" s="25">
        <f>8*A58*(A58-1)/(8*A58*(A58-1)-(1.2-3)*(A58-1)-2*A58)</f>
        <v>1.0023954302561267</v>
      </c>
      <c r="G58" s="25">
        <f>8*A58*(A58-1)/(8*A58*(A58-1)-(6-3)*(A58-1)-2*A58)</f>
        <v>1.0391595033428844</v>
      </c>
      <c r="H58" s="25">
        <f>8*A58*(A58-1)/(8*A58*(A58-1)-(1.8-3)*(A58-1)-2*A58)</f>
        <v>1.0068480473810846</v>
      </c>
      <c r="I58" s="25">
        <f>8*A58*(A58-1)/(8*A58*(A58-1)-(3.8692-3)*(A58-1)-2*A58)</f>
        <v>1.0225118002372828</v>
      </c>
      <c r="K58" s="6"/>
      <c r="L58" s="6"/>
      <c r="N58" s="6"/>
      <c r="P58" s="6"/>
      <c r="R58" s="6"/>
    </row>
    <row r="59" spans="1:18" x14ac:dyDescent="0.25">
      <c r="A59" s="1">
        <f t="shared" si="17"/>
        <v>18</v>
      </c>
      <c r="B59" s="25">
        <v>1.0148060000000001</v>
      </c>
      <c r="C59" s="25">
        <f>SQRT((8*(A59-1)^2)/(4*(2*A59-3)*(A59-1)+1))</f>
        <v>1.0148123461978307</v>
      </c>
      <c r="D59" s="25">
        <f>1+1/(4*(A59-1))</f>
        <v>1.0147058823529411</v>
      </c>
      <c r="E59" s="25">
        <f>8*A59*(A59-1)/(8*A59*(A59-1)-(3-3)*(A59-1)-2*A59)</f>
        <v>1.0149253731343284</v>
      </c>
      <c r="F59" s="25">
        <f>8*A59*(A59-1)/(8*A59*(A59-1)-(1.2-3)*(A59-1)-2*A59)</f>
        <v>1.002210759027266</v>
      </c>
      <c r="G59" s="25">
        <f>8*A59*(A59-1)/(8*A59*(A59-1)-(6-3)*(A59-1)-2*A59)</f>
        <v>1.036848792884371</v>
      </c>
      <c r="H59" s="25">
        <f>8*A59*(A59-1)/(8*A59*(A59-1)-(1.8-3)*(A59-1)-2*A59)</f>
        <v>1.0064134188455847</v>
      </c>
      <c r="I59" s="25">
        <f>8*A59*(A59-1)/(8*A59*(A59-1)-(3.8692-3)*(A59-1)-2*A59)</f>
        <v>1.0211813366095679</v>
      </c>
      <c r="K59" s="6"/>
      <c r="L59" s="6"/>
      <c r="N59" s="6"/>
      <c r="P59" s="6"/>
      <c r="R59" s="6"/>
    </row>
    <row r="60" spans="1:18" x14ac:dyDescent="0.25">
      <c r="A60" s="1">
        <f>A59+1</f>
        <v>19</v>
      </c>
      <c r="B60" s="25">
        <v>1.013979</v>
      </c>
      <c r="C60" s="25">
        <f>SQRT((8*(A60-1)^2)/(4*(2*A60-3)*(A60-1)+1))</f>
        <v>1.013983938339964</v>
      </c>
      <c r="D60" s="25">
        <f>1+1/(4*(A60-1))</f>
        <v>1.0138888888888888</v>
      </c>
      <c r="E60" s="25">
        <f>8*A60*(A60-1)/(8*A60*(A60-1)-(3-3)*(A60-1)-2*A60)</f>
        <v>1.0140845070422535</v>
      </c>
      <c r="F60" s="25">
        <f>8*A60*(A60-1)/(8*A60*(A60-1)-(1.2-3)*(A60-1)-2*A60)</f>
        <v>1.002050981541166</v>
      </c>
      <c r="G60" s="25">
        <f>8*A60*(A60-1)/(8*A60*(A60-1)-(6-3)*(A60-1)-2*A60)</f>
        <v>1.0347957639939485</v>
      </c>
      <c r="H60" s="25">
        <f>8*A60*(A60-1)/(8*A60*(A60-1)-(1.8-3)*(A60-1)-2*A60)</f>
        <v>1.0060302985733196</v>
      </c>
      <c r="I60" s="25">
        <f>8*A60*(A60-1)/(8*A60*(A60-1)-(3.8692-3)*(A60-1)-2*A60)</f>
        <v>1.0199994452634595</v>
      </c>
      <c r="K60" s="6"/>
      <c r="L60" s="6"/>
      <c r="N60" s="6"/>
      <c r="P60" s="6"/>
      <c r="R60" s="6"/>
    </row>
    <row r="61" spans="1:18" x14ac:dyDescent="0.25">
      <c r="A61" s="1">
        <f t="shared" si="17"/>
        <v>20</v>
      </c>
      <c r="B61" s="25">
        <v>1.013239</v>
      </c>
      <c r="C61" s="25">
        <f>SQRT((8*(A61-1)^2)/(4*(2*A61-3)*(A61-1)+1))</f>
        <v>1.0132432712673567</v>
      </c>
      <c r="D61" s="25">
        <f>1+1/(4*(A61-1))</f>
        <v>1.013157894736842</v>
      </c>
      <c r="E61" s="25">
        <f>8*A61*(A61-1)/(8*A61*(A61-1)-(3-3)*(A61-1)-2*A61)</f>
        <v>1.0133333333333334</v>
      </c>
      <c r="F61" s="25">
        <f>8*A61*(A61-1)/(8*A61*(A61-1)-(1.2-3)*(A61-1)-2*A61)</f>
        <v>1.0019115417573001</v>
      </c>
      <c r="G61" s="25">
        <f>8*A61*(A61-1)/(8*A61*(A61-1)-(6-3)*(A61-1)-2*A61)</f>
        <v>1.0329595650696568</v>
      </c>
      <c r="H61" s="25">
        <f>8*A61*(A61-1)/(8*A61*(A61-1)-(1.8-3)*(A61-1)-2*A61)</f>
        <v>1.0056900886595208</v>
      </c>
      <c r="I61" s="25">
        <f>8*A61*(A61-1)/(8*A61*(A61-1)-(3.8692-3)*(A61-1)-2*A61)</f>
        <v>1.0189425441091513</v>
      </c>
      <c r="K61" s="6"/>
      <c r="L61" s="6"/>
      <c r="N61" s="6"/>
      <c r="P61" s="6"/>
      <c r="R61" s="6"/>
    </row>
    <row r="62" spans="1:18" x14ac:dyDescent="0.25">
      <c r="A62" s="1">
        <f t="shared" si="17"/>
        <v>21</v>
      </c>
      <c r="B62" s="25">
        <v>1.0125729999999999</v>
      </c>
      <c r="C62" s="25">
        <f>SQRT((8*(A62-1)^2)/(4*(2*A62-3)*(A62-1)+1))</f>
        <v>1.0125771081116914</v>
      </c>
      <c r="D62" s="25">
        <f>1+1/(4*(A62-1))</f>
        <v>1.0125</v>
      </c>
      <c r="E62" s="25">
        <f>8*A62*(A62-1)/(8*A62*(A62-1)-(3-3)*(A62-1)-2*A62)</f>
        <v>1.0126582278481013</v>
      </c>
      <c r="F62" s="25">
        <f>8*A62*(A62-1)/(8*A62*(A62-1)-(1.2-3)*(A62-1)-2*A62)</f>
        <v>1.0017889087656529</v>
      </c>
      <c r="G62" s="25">
        <f>8*A62*(A62-1)/(8*A62*(A62-1)-(6-3)*(A62-1)-2*A62)</f>
        <v>1.0313075506445673</v>
      </c>
      <c r="H62" s="25">
        <f>8*A62*(A62-1)/(8*A62*(A62-1)-(1.8-3)*(A62-1)-2*A62)</f>
        <v>1.0053859964093357</v>
      </c>
      <c r="I62" s="25">
        <f>8*A62*(A62-1)/(8*A62*(A62-1)-(3.8692-3)*(A62-1)-2*A62)</f>
        <v>1.0179917930471161</v>
      </c>
      <c r="K62" s="6"/>
      <c r="L62" s="6"/>
      <c r="N62" s="6"/>
      <c r="P62" s="6"/>
      <c r="R62" s="6"/>
    </row>
    <row r="63" spans="1:18" x14ac:dyDescent="0.25">
      <c r="A63" s="1">
        <f t="shared" si="17"/>
        <v>22</v>
      </c>
      <c r="B63" s="25">
        <v>1.011971</v>
      </c>
      <c r="C63" s="25">
        <f>SQRT((8*(A63-1)^2)/(4*(2*A63-3)*(A63-1)+1))</f>
        <v>1.0119747468409632</v>
      </c>
      <c r="D63" s="25">
        <f>1+1/(4*(A63-1))</f>
        <v>1.0119047619047619</v>
      </c>
      <c r="E63" s="25">
        <f>8*A63*(A63-1)/(8*A63*(A63-1)-(3-3)*(A63-1)-2*A63)</f>
        <v>1.0120481927710843</v>
      </c>
      <c r="F63" s="25">
        <f>8*A63*(A63-1)/(8*A63*(A63-1)-(1.2-3)*(A63-1)-2*A63)</f>
        <v>1.0016803078757657</v>
      </c>
      <c r="G63" s="25">
        <f>8*A63*(A63-1)/(8*A63*(A63-1)-(6-3)*(A63-1)-2*A63)</f>
        <v>1.0298133184731122</v>
      </c>
      <c r="H63" s="25">
        <f>8*A63*(A63-1)/(8*A63*(A63-1)-(1.8-3)*(A63-1)-2*A63)</f>
        <v>1.0051125856630045</v>
      </c>
      <c r="I63" s="25">
        <f>8*A63*(A63-1)/(8*A63*(A63-1)-(3.8692-3)*(A63-1)-2*A63)</f>
        <v>1.0171319586714187</v>
      </c>
      <c r="K63" s="6"/>
      <c r="L63" s="6"/>
      <c r="N63" s="6"/>
      <c r="P63" s="6"/>
      <c r="R63" s="6"/>
    </row>
    <row r="64" spans="1:18" x14ac:dyDescent="0.25">
      <c r="A64" s="1">
        <f t="shared" si="17"/>
        <v>23</v>
      </c>
      <c r="B64" s="25">
        <v>1.0114240000000001</v>
      </c>
      <c r="C64" s="25">
        <f>SQRT((8*(A64-1)^2)/(4*(2*A64-3)*(A64-1)+1))</f>
        <v>1.0114274412712001</v>
      </c>
      <c r="D64" s="25">
        <f>1+1/(4*(A64-1))</f>
        <v>1.0113636363636365</v>
      </c>
      <c r="E64" s="25">
        <f>8*A64*(A64-1)/(8*A64*(A64-1)-(3-3)*(A64-1)-2*A64)</f>
        <v>1.0114942528735633</v>
      </c>
      <c r="F64" s="25">
        <f>8*A64*(A64-1)/(8*A64*(A64-1)-(1.2-3)*(A64-1)-2*A64)</f>
        <v>1.0015835312747428</v>
      </c>
      <c r="G64" s="25">
        <f>8*A64*(A64-1)/(8*A64*(A64-1)-(6-3)*(A64-1)-2*A64)</f>
        <v>1.0284552845528456</v>
      </c>
      <c r="H64" s="25">
        <f>8*A64*(A64-1)/(8*A64*(A64-1)-(1.8-3)*(A64-1)-2*A64)</f>
        <v>1.0048654552676</v>
      </c>
      <c r="I64" s="25">
        <f>8*A64*(A64-1)/(8*A64*(A64-1)-(3.8692-3)*(A64-1)-2*A64)</f>
        <v>1.0163505903369967</v>
      </c>
      <c r="K64" s="6"/>
      <c r="L64" s="6"/>
      <c r="N64" s="6"/>
      <c r="P64" s="6"/>
      <c r="R64" s="6"/>
    </row>
    <row r="65" spans="1:19" x14ac:dyDescent="0.25">
      <c r="A65" s="1">
        <f t="shared" si="17"/>
        <v>24</v>
      </c>
      <c r="B65" s="25">
        <v>1.0109250000000001</v>
      </c>
      <c r="C65" s="25">
        <f>SQRT((8*(A65-1)^2)/(4*(2*A65-3)*(A65-1)+1))</f>
        <v>1.0109279738282715</v>
      </c>
      <c r="D65" s="25">
        <f>1+1/(4*(A65-1))</f>
        <v>1.0108695652173914</v>
      </c>
      <c r="E65" s="25">
        <f>8*A65*(A65-1)/(8*A65*(A65-1)-(3-3)*(A65-1)-2*A65)</f>
        <v>1.0109890109890109</v>
      </c>
      <c r="F65" s="25">
        <f>8*A65*(A65-1)/(8*A65*(A65-1)-(1.2-3)*(A65-1)-2*A65)</f>
        <v>1.0014968022860253</v>
      </c>
      <c r="G65" s="25">
        <f>8*A65*(A65-1)/(8*A65*(A65-1)-(6-3)*(A65-1)-2*A65)</f>
        <v>1.0272156315422192</v>
      </c>
      <c r="H65" s="25">
        <f>8*A65*(A65-1)/(8*A65*(A65-1)-(1.8-3)*(A65-1)-2*A65)</f>
        <v>1.0046410046410046</v>
      </c>
      <c r="I65" s="25">
        <f>8*A65*(A65-1)/(8*A65*(A65-1)-(3.8692-3)*(A65-1)-2*A65)</f>
        <v>1.0156374122920278</v>
      </c>
      <c r="K65" s="6"/>
      <c r="L65" s="6"/>
      <c r="N65" s="6"/>
      <c r="P65" s="6"/>
      <c r="R65" s="6"/>
    </row>
    <row r="66" spans="1:19" x14ac:dyDescent="0.25">
      <c r="A66" s="1">
        <f t="shared" si="17"/>
        <v>25</v>
      </c>
      <c r="B66" s="25">
        <v>1.0104679999999999</v>
      </c>
      <c r="C66" s="25">
        <f>SQRT((8*(A66-1)^2)/(4*(2*A66-3)*(A66-1)+1))</f>
        <v>1.0104703356040838</v>
      </c>
      <c r="D66" s="25">
        <f>1+1/(4*(A66-1))</f>
        <v>1.0104166666666667</v>
      </c>
      <c r="E66" s="25">
        <f>8*A66*(A66-1)/(8*A66*(A66-1)-(3-3)*(A66-1)-2*A66)</f>
        <v>1.0105263157894737</v>
      </c>
      <c r="F66" s="25">
        <f>8*A66*(A66-1)/(8*A66*(A66-1)-(1.2-3)*(A66-1)-2*A66)</f>
        <v>1.0014186764583159</v>
      </c>
      <c r="G66" s="25">
        <f>8*A66*(A66-1)/(8*A66*(A66-1)-(6-3)*(A66-1)-2*A66)</f>
        <v>1.0260795211628901</v>
      </c>
      <c r="H66" s="25">
        <f>8*A66*(A66-1)/(8*A66*(A66-1)-(1.8-3)*(A66-1)-2*A66)</f>
        <v>1.0044362601489913</v>
      </c>
      <c r="I66" s="25">
        <f>8*A66*(A66-1)/(8*A66*(A66-1)-(3.8692-3)*(A66-1)-2*A66)</f>
        <v>1.0149838685230497</v>
      </c>
      <c r="K66" s="6"/>
      <c r="L66" s="6"/>
      <c r="N66" s="6"/>
      <c r="P66" s="6"/>
      <c r="R66" s="6"/>
    </row>
    <row r="67" spans="1:19" x14ac:dyDescent="0.25">
      <c r="A67" s="1">
        <f t="shared" si="17"/>
        <v>26</v>
      </c>
      <c r="B67" s="25">
        <v>1.0100469999999999</v>
      </c>
      <c r="C67" s="25">
        <f>SQRT((8*(A67-1)^2)/(4*(2*A67-3)*(A67-1)+1))</f>
        <v>1.0100494835363274</v>
      </c>
      <c r="D67" s="25">
        <f>1+1/(4*(A67-1))</f>
        <v>1.01</v>
      </c>
      <c r="E67" s="25">
        <f>8*A67*(A67-1)/(8*A67*(A67-1)-(3-3)*(A67-1)-2*A67)</f>
        <v>1.0101010101010102</v>
      </c>
      <c r="F67" s="25">
        <f>8*A67*(A67-1)/(8*A67*(A67-1)-(1.2-3)*(A67-1)-2*A67)</f>
        <v>1.0013479684190256</v>
      </c>
      <c r="G67" s="25">
        <f>8*A67*(A67-1)/(8*A67*(A67-1)-(6-3)*(A67-1)-2*A67)</f>
        <v>1.0250344963532427</v>
      </c>
      <c r="H67" s="25">
        <f>8*A67*(A67-1)/(8*A67*(A67-1)-(1.8-3)*(A67-1)-2*A67)</f>
        <v>1.0042487446890691</v>
      </c>
      <c r="I67" s="25">
        <f>8*A67*(A67-1)/(8*A67*(A67-1)-(3.8692-3)*(A67-1)-2*A67)</f>
        <v>1.0143827773410294</v>
      </c>
      <c r="K67" s="6"/>
      <c r="L67" s="6"/>
      <c r="N67" s="6"/>
      <c r="P67" s="6"/>
      <c r="R67" s="6"/>
    </row>
    <row r="68" spans="1:19" x14ac:dyDescent="0.25">
      <c r="A68" s="1">
        <f t="shared" si="17"/>
        <v>27</v>
      </c>
      <c r="B68" s="25">
        <v>1.0096590000000001</v>
      </c>
      <c r="C68" s="25">
        <f>SQRT((8*(A68-1)^2)/(4*(2*A68-3)*(A68-1)+1))</f>
        <v>1.0096611538617013</v>
      </c>
      <c r="D68" s="25">
        <f>1+1/(4*(A68-1))</f>
        <v>1.0096153846153846</v>
      </c>
      <c r="E68" s="25">
        <f>8*A68*(A68-1)/(8*A68*(A68-1)-(3-3)*(A68-1)-2*A68)</f>
        <v>1.0097087378640777</v>
      </c>
      <c r="F68" s="25">
        <f>8*A68*(A68-1)/(8*A68*(A68-1)-(1.2-3)*(A68-1)-2*A68)</f>
        <v>1.0012836970474968</v>
      </c>
      <c r="G68" s="25">
        <f>8*A68*(A68-1)/(8*A68*(A68-1)-(6-3)*(A68-1)-2*A68)</f>
        <v>1.0240700218818382</v>
      </c>
      <c r="H68" s="25">
        <f>8*A68*(A68-1)/(8*A68*(A68-1)-(1.8-3)*(A68-1)-2*A68)</f>
        <v>1.0040763784595581</v>
      </c>
      <c r="I68" s="25">
        <f>8*A68*(A68-1)/(8*A68*(A68-1)-(3.8692-3)*(A68-1)-2*A68)</f>
        <v>1.0138280660247585</v>
      </c>
      <c r="K68" s="6"/>
      <c r="L68" s="6"/>
      <c r="N68" s="6"/>
      <c r="P68" s="6"/>
      <c r="R68" s="6"/>
    </row>
    <row r="69" spans="1:19" x14ac:dyDescent="0.25">
      <c r="A69" s="1">
        <f t="shared" si="17"/>
        <v>28</v>
      </c>
      <c r="B69" s="25">
        <v>1.0093000000000001</v>
      </c>
      <c r="C69" s="25">
        <f>SQRT((8*(A69-1)^2)/(4*(2*A69-3)*(A69-1)+1))</f>
        <v>1.0093017171945551</v>
      </c>
      <c r="D69" s="25">
        <f>1+1/(4*(A69-1))</f>
        <v>1.0092592592592593</v>
      </c>
      <c r="E69" s="25">
        <f>8*A69*(A69-1)/(8*A69*(A69-1)-(3-3)*(A69-1)-2*A69)</f>
        <v>1.0093457943925233</v>
      </c>
      <c r="F69" s="25">
        <f>8*A69*(A69-1)/(8*A69*(A69-1)-(1.2-3)*(A69-1)-2*A69)</f>
        <v>1.0012250438698143</v>
      </c>
      <c r="G69" s="25">
        <f>8*A69*(A69-1)/(8*A69*(A69-1)-(6-3)*(A69-1)-2*A69)</f>
        <v>1.0231771273896126</v>
      </c>
      <c r="H69" s="25">
        <f>8*A69*(A69-1)/(8*A69*(A69-1)-(1.8-3)*(A69-1)-2*A69)</f>
        <v>1.003917402562911</v>
      </c>
      <c r="I69" s="25">
        <f>8*A69*(A69-1)/(8*A69*(A69-1)-(3.8692-3)*(A69-1)-2*A69)</f>
        <v>1.0133145646745005</v>
      </c>
      <c r="K69" s="6"/>
      <c r="L69" s="6"/>
      <c r="N69" s="6"/>
      <c r="P69" s="6"/>
      <c r="R69" s="6"/>
    </row>
    <row r="70" spans="1:19" x14ac:dyDescent="0.25">
      <c r="A70" s="1">
        <f t="shared" si="17"/>
        <v>29</v>
      </c>
      <c r="B70" s="25">
        <v>1.0089669999999999</v>
      </c>
      <c r="C70" s="25">
        <f>SQRT((8*(A70-1)^2)/(4*(2*A70-3)*(A70-1)+1))</f>
        <v>1.0089680647839832</v>
      </c>
      <c r="D70" s="25">
        <f>1+1/(4*(A70-1))</f>
        <v>1.0089285714285714</v>
      </c>
      <c r="E70" s="25">
        <f>8*A70*(A70-1)/(8*A70*(A70-1)-(3-3)*(A70-1)-2*A70)</f>
        <v>1.0090090090090089</v>
      </c>
      <c r="F70" s="25">
        <f>8*A70*(A70-1)/(8*A70*(A70-1)-(1.2-3)*(A70-1)-2*A70)</f>
        <v>1.0011713211269342</v>
      </c>
      <c r="G70" s="25">
        <f>8*A70*(A70-1)/(8*A70*(A70-1)-(6-3)*(A70-1)-2*A70)</f>
        <v>1.0223481271639911</v>
      </c>
      <c r="H70" s="25">
        <f>8*A70*(A70-1)/(8*A70*(A70-1)-(1.8-3)*(A70-1)-2*A70)</f>
        <v>1.003770319550034</v>
      </c>
      <c r="I70" s="25">
        <f>8*A70*(A70-1)/(8*A70*(A70-1)-(3.8692-3)*(A70-1)-2*A70)</f>
        <v>1.0128378444116422</v>
      </c>
      <c r="K70" s="6"/>
      <c r="L70" s="6"/>
      <c r="N70" s="6"/>
      <c r="P70" s="6"/>
      <c r="R70" s="6"/>
    </row>
    <row r="71" spans="1:19" x14ac:dyDescent="0.25">
      <c r="A71" s="1">
        <f t="shared" si="17"/>
        <v>30</v>
      </c>
      <c r="B71" s="25">
        <v>1.008656</v>
      </c>
      <c r="C71" s="25">
        <f>SQRT((8*(A71-1)^2)/(4*(2*A71-3)*(A71-1)+1))</f>
        <v>1.0086575183950146</v>
      </c>
      <c r="D71" s="25">
        <f>1+1/(4*(A71-1))</f>
        <v>1.0086206896551724</v>
      </c>
      <c r="E71" s="25">
        <f>8*A71*(A71-1)/(8*A71*(A71-1)-(3-3)*(A71-1)-2*A71)</f>
        <v>1.008695652173913</v>
      </c>
      <c r="F71" s="25">
        <f>8*A71*(A71-1)/(8*A71*(A71-1)-(1.2-3)*(A71-1)-2*A71)</f>
        <v>1.0011219470095798</v>
      </c>
      <c r="G71" s="25">
        <f>8*A71*(A71-1)/(8*A71*(A71-1)-(6-3)*(A71-1)-2*A71)</f>
        <v>1.0215763980625274</v>
      </c>
      <c r="H71" s="25">
        <f>8*A71*(A71-1)/(8*A71*(A71-1)-(1.8-3)*(A71-1)-2*A71)</f>
        <v>1.003633846686278</v>
      </c>
      <c r="I71" s="25">
        <f>8*A71*(A71-1)/(8*A71*(A71-1)-(3.8692-3)*(A71-1)-2*A71)</f>
        <v>1.0123940891778389</v>
      </c>
      <c r="K71" s="6"/>
      <c r="L71" s="6"/>
      <c r="N71" s="6"/>
      <c r="P71" s="6"/>
      <c r="R71" s="6"/>
    </row>
    <row r="72" spans="1:19" x14ac:dyDescent="0.25">
      <c r="A72" s="1"/>
      <c r="C72" s="6"/>
      <c r="D72" s="6"/>
      <c r="E72" s="19"/>
      <c r="F72" s="6"/>
      <c r="G72" s="19"/>
      <c r="H72" s="6"/>
      <c r="I72" s="19"/>
      <c r="J72" s="24"/>
      <c r="K72" s="24"/>
      <c r="L72" s="24"/>
      <c r="M72" s="19"/>
      <c r="N72" s="6"/>
      <c r="O72" s="6"/>
      <c r="P72" s="6"/>
      <c r="Q72" s="6"/>
      <c r="R72" s="6"/>
    </row>
    <row r="73" spans="1:19" x14ac:dyDescent="0.25">
      <c r="A73" s="4"/>
      <c r="B73" s="17"/>
      <c r="C73" s="18"/>
      <c r="D73" s="18"/>
      <c r="E73" s="20"/>
      <c r="F73" s="18"/>
      <c r="G73" s="20"/>
      <c r="H73" s="18"/>
      <c r="I73" s="20"/>
      <c r="J73" s="20"/>
      <c r="K73" s="20"/>
      <c r="L73" s="20"/>
      <c r="M73" s="18"/>
      <c r="N73" s="18"/>
      <c r="O73" s="18"/>
      <c r="P73" s="18"/>
      <c r="Q73" s="18"/>
      <c r="R73" s="18"/>
      <c r="S73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9542-A111-45B8-9F17-C54E73E4FC37}">
  <dimension ref="A1:Q29"/>
  <sheetViews>
    <sheetView workbookViewId="0">
      <selection sqref="A1:Q29"/>
    </sheetView>
  </sheetViews>
  <sheetFormatPr defaultRowHeight="15" x14ac:dyDescent="0.25"/>
  <sheetData>
    <row r="1" spans="1:17" x14ac:dyDescent="0.25">
      <c r="A1" s="6"/>
      <c r="B1" s="6"/>
      <c r="C1" s="12"/>
      <c r="D1" s="6"/>
      <c r="E1" s="11"/>
      <c r="F1" s="6"/>
      <c r="G1" s="15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 s="6"/>
      <c r="B2" s="6"/>
      <c r="C2" s="12"/>
      <c r="D2" s="6"/>
      <c r="E2" s="11"/>
      <c r="F2" s="6"/>
      <c r="G2" s="15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6"/>
      <c r="B3" s="6"/>
      <c r="C3" s="12"/>
      <c r="D3" s="6"/>
      <c r="E3" s="11"/>
      <c r="F3" s="6"/>
      <c r="G3" s="15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A4" s="6"/>
      <c r="B4" s="6"/>
      <c r="C4" s="12"/>
      <c r="D4" s="6"/>
      <c r="E4" s="11"/>
      <c r="F4" s="6"/>
      <c r="G4" s="15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6"/>
      <c r="B5" s="6"/>
      <c r="C5" s="12"/>
      <c r="D5" s="6"/>
      <c r="E5" s="11"/>
      <c r="F5" s="6"/>
      <c r="G5" s="15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6"/>
      <c r="B6" s="6"/>
      <c r="C6" s="12"/>
      <c r="D6" s="6"/>
      <c r="E6" s="11"/>
      <c r="F6" s="6"/>
      <c r="G6" s="15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6"/>
      <c r="B7" s="6"/>
      <c r="C7" s="12"/>
      <c r="D7" s="6"/>
      <c r="E7" s="11"/>
      <c r="F7" s="6"/>
      <c r="G7" s="15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25">
      <c r="A8" s="6"/>
      <c r="B8" s="6"/>
      <c r="C8" s="12"/>
      <c r="D8" s="6"/>
      <c r="E8" s="11"/>
      <c r="F8" s="6"/>
      <c r="G8" s="15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x14ac:dyDescent="0.25">
      <c r="A9" s="6"/>
      <c r="B9" s="6"/>
      <c r="C9" s="12"/>
      <c r="D9" s="6"/>
      <c r="E9" s="11"/>
      <c r="F9" s="6"/>
      <c r="G9" s="15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x14ac:dyDescent="0.25">
      <c r="A10" s="6"/>
      <c r="B10" s="6"/>
      <c r="C10" s="12"/>
      <c r="D10" s="6"/>
      <c r="E10" s="11"/>
      <c r="F10" s="6"/>
      <c r="G10" s="15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x14ac:dyDescent="0.25">
      <c r="A11" s="6"/>
      <c r="B11" s="6"/>
      <c r="C11" s="12"/>
      <c r="D11" s="6"/>
      <c r="E11" s="11"/>
      <c r="F11" s="6"/>
      <c r="G11" s="15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x14ac:dyDescent="0.25">
      <c r="A12" s="6"/>
      <c r="B12" s="6"/>
      <c r="C12" s="12"/>
      <c r="D12" s="6"/>
      <c r="E12" s="11"/>
      <c r="F12" s="6"/>
      <c r="G12" s="15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x14ac:dyDescent="0.25">
      <c r="A13" s="6"/>
      <c r="B13" s="6"/>
      <c r="C13" s="12"/>
      <c r="D13" s="6"/>
      <c r="E13" s="11"/>
      <c r="F13" s="6"/>
      <c r="G13" s="15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A14" s="6"/>
      <c r="B14" s="6"/>
      <c r="C14" s="12"/>
      <c r="D14" s="6"/>
      <c r="E14" s="11"/>
      <c r="F14" s="6"/>
      <c r="G14" s="15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25">
      <c r="A15" s="6"/>
      <c r="B15" s="6"/>
      <c r="C15" s="12"/>
      <c r="D15" s="6"/>
      <c r="E15" s="11"/>
      <c r="F15" s="6"/>
      <c r="G15" s="15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25">
      <c r="A16" s="6"/>
      <c r="B16" s="6"/>
      <c r="C16" s="12"/>
      <c r="D16" s="6"/>
      <c r="E16" s="11"/>
      <c r="F16" s="6"/>
      <c r="G16" s="15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x14ac:dyDescent="0.25">
      <c r="A17" s="6"/>
      <c r="B17" s="6"/>
      <c r="C17" s="12"/>
      <c r="D17" s="6"/>
      <c r="E17" s="11"/>
      <c r="F17" s="6"/>
      <c r="G17" s="15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25">
      <c r="A18" s="6"/>
      <c r="B18" s="6"/>
      <c r="C18" s="12"/>
      <c r="D18" s="6"/>
      <c r="E18" s="11"/>
      <c r="F18" s="6"/>
      <c r="G18" s="15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25">
      <c r="A19" s="6"/>
      <c r="B19" s="6"/>
      <c r="C19" s="12"/>
      <c r="D19" s="6"/>
      <c r="E19" s="11"/>
      <c r="F19" s="6"/>
      <c r="G19" s="15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25">
      <c r="A20" s="6"/>
      <c r="B20" s="6"/>
      <c r="C20" s="12"/>
      <c r="D20" s="6"/>
      <c r="E20" s="11"/>
      <c r="F20" s="6"/>
      <c r="G20" s="15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25">
      <c r="A21" s="6"/>
      <c r="B21" s="6"/>
      <c r="C21" s="12"/>
      <c r="D21" s="6"/>
      <c r="E21" s="11"/>
      <c r="F21" s="6"/>
      <c r="G21" s="15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25">
      <c r="A22" s="6"/>
      <c r="B22" s="6"/>
      <c r="C22" s="12"/>
      <c r="D22" s="6"/>
      <c r="E22" s="11"/>
      <c r="F22" s="6"/>
      <c r="G22" s="15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x14ac:dyDescent="0.25">
      <c r="A23" s="6"/>
      <c r="B23" s="6"/>
      <c r="C23" s="12"/>
      <c r="D23" s="6"/>
      <c r="E23" s="11"/>
      <c r="F23" s="6"/>
      <c r="G23" s="15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x14ac:dyDescent="0.25">
      <c r="A24" s="6"/>
      <c r="B24" s="6"/>
      <c r="C24" s="12"/>
      <c r="D24" s="6"/>
      <c r="E24" s="11"/>
      <c r="F24" s="6"/>
      <c r="G24" s="15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25">
      <c r="A25" s="6"/>
      <c r="B25" s="6"/>
      <c r="C25" s="12"/>
      <c r="D25" s="6"/>
      <c r="E25" s="11"/>
      <c r="F25" s="6"/>
      <c r="G25" s="15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x14ac:dyDescent="0.25">
      <c r="A26" s="6"/>
      <c r="B26" s="6"/>
      <c r="C26" s="12"/>
      <c r="D26" s="6"/>
      <c r="E26" s="11"/>
      <c r="F26" s="6"/>
      <c r="G26" s="15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25">
      <c r="A27" s="6"/>
      <c r="B27" s="6"/>
      <c r="C27" s="12"/>
      <c r="D27" s="6"/>
      <c r="E27" s="11"/>
      <c r="F27" s="6"/>
      <c r="G27" s="15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25">
      <c r="A28" s="6"/>
      <c r="B28" s="6"/>
      <c r="C28" s="12"/>
      <c r="D28" s="6"/>
      <c r="E28" s="11"/>
      <c r="F28" s="6"/>
      <c r="G28" s="15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25">
      <c r="A29" s="6"/>
      <c r="B29" s="6"/>
      <c r="C29" s="12"/>
      <c r="D29" s="6"/>
      <c r="E29" s="11"/>
      <c r="F29" s="6"/>
      <c r="G29" s="15"/>
      <c r="H29" s="6"/>
      <c r="I29" s="6"/>
      <c r="J29" s="6"/>
      <c r="K29" s="6"/>
      <c r="L29" s="6"/>
      <c r="M29" s="6"/>
      <c r="N29" s="6"/>
      <c r="O29" s="6"/>
      <c r="P29" s="6"/>
      <c r="Q2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Giles</dc:creator>
  <cp:lastModifiedBy>David Giles</cp:lastModifiedBy>
  <dcterms:created xsi:type="dcterms:W3CDTF">2021-01-03T20:45:39Z</dcterms:created>
  <dcterms:modified xsi:type="dcterms:W3CDTF">2021-01-25T22:14:55Z</dcterms:modified>
</cp:coreProperties>
</file>