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S ml\Excel\"/>
    </mc:Choice>
  </mc:AlternateContent>
  <xr:revisionPtr revIDLastSave="0" documentId="13_ncr:1_{0D30AFAD-0B61-4A75-A4FD-74E00EB5464D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movies" sheetId="1" r:id="rId1"/>
    <sheet name="MEAN&lt;MEDIAN&lt;MODE" sheetId="6" r:id="rId2"/>
    <sheet name="Variance" sheetId="7" r:id="rId3"/>
    <sheet name="financials" sheetId="2" r:id="rId4"/>
    <sheet name="actors" sheetId="3" r:id="rId5"/>
    <sheet name="movie_actor" sheetId="4" r:id="rId6"/>
    <sheet name="languages" sheetId="5" r:id="rId7"/>
  </sheets>
  <definedNames>
    <definedName name="mean1">Variance!$B$12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6" l="1"/>
  <c r="I3" i="6"/>
  <c r="I4" i="6"/>
  <c r="I5" i="6"/>
  <c r="I2" i="6"/>
  <c r="B7" i="6"/>
  <c r="B6" i="6"/>
  <c r="B5" i="6"/>
  <c r="H12" i="7"/>
  <c r="B12" i="7"/>
  <c r="I10" i="7" s="1"/>
  <c r="J10" i="7" s="1"/>
  <c r="B3" i="6"/>
  <c r="B2" i="6"/>
  <c r="B1" i="6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I4" i="7" l="1"/>
  <c r="J4" i="7" s="1"/>
  <c r="I3" i="7"/>
  <c r="J3" i="7" s="1"/>
  <c r="C9" i="7"/>
  <c r="D9" i="7" s="1"/>
  <c r="I6" i="7"/>
  <c r="J6" i="7" s="1"/>
  <c r="C8" i="7"/>
  <c r="D8" i="7" s="1"/>
  <c r="I7" i="7"/>
  <c r="J7" i="7" s="1"/>
  <c r="J13" i="7" s="1"/>
  <c r="C10" i="7"/>
  <c r="D10" i="7" s="1"/>
  <c r="C7" i="7"/>
  <c r="D7" i="7" s="1"/>
  <c r="I8" i="7"/>
  <c r="J8" i="7" s="1"/>
  <c r="J14" i="7" s="1"/>
  <c r="C3" i="7"/>
  <c r="D3" i="7" s="1"/>
  <c r="D13" i="7" s="1"/>
  <c r="C6" i="7"/>
  <c r="D6" i="7" s="1"/>
  <c r="C5" i="7"/>
  <c r="D5" i="7" s="1"/>
  <c r="D14" i="7" s="1"/>
  <c r="I9" i="7"/>
  <c r="J9" i="7" s="1"/>
  <c r="I5" i="7"/>
  <c r="J5" i="7" s="1"/>
  <c r="C4" i="7"/>
  <c r="D4" i="7" s="1"/>
  <c r="J15" i="7" l="1"/>
  <c r="J16" i="7" s="1"/>
  <c r="D15" i="7"/>
  <c r="D1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<sst xmlns="http://schemas.openxmlformats.org/spreadsheetml/2006/main" count="350" uniqueCount="196">
  <si>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</si>
  <si>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</si>
  <si>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</si>
  <si>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</si>
  <si>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</si>
  <si>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</si>
  <si>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</si>
  <si>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</si>
  <si>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</si>
  <si>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</si>
  <si>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</si>
  <si>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</si>
  <si>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</si>
  <si>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</si>
  <si>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</si>
  <si>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</si>
  <si>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</si>
  <si>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</si>
  <si>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</si>
  <si>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</si>
  <si>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</si>
  <si>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</si>
  <si>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</si>
  <si>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</si>
  <si>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</si>
  <si>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</si>
  <si>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</si>
  <si>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</si>
  <si>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</si>
  <si>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</si>
  <si>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</si>
  <si>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</si>
  <si>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</si>
  <si>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</si>
  <si>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</si>
  <si>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</si>
  <si>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</si>
  <si>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</si>
  <si>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</si>
  <si>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</si>
  <si>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</si>
  <si>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</si>
  <si>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</si>
  <si>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</si>
  <si>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</si>
  <si>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</si>
  <si>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</si>
  <si>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</si>
  <si>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</si>
  <si>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</si>
  <si>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</si>
  <si>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</si>
  <si>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</si>
  <si>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</si>
  <si>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</si>
  <si>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</si>
  <si>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</si>
  <si>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</si>
  <si>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</si>
  <si>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</si>
  <si>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</si>
  <si>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</si>
  <si>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</si>
  <si>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</si>
  <si>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</si>
  <si>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</si>
  <si>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</si>
  <si>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</si>
  <si>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</si>
  <si>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</si>
  <si>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</si>
  <si>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</si>
  <si>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</si>
  <si>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</si>
  <si>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</si>
  <si>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</si>
  <si>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</si>
  <si>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</si>
  <si>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</si>
  <si>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</si>
  <si>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</si>
  <si>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</si>
  <si>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</si>
  <si>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</si>
  <si>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</si>
  <si>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</si>
  <si>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</si>
  <si>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</si>
  <si>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</si>
  <si>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</si>
  <si>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</si>
  <si>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</si>
  <si>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</si>
  <si>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</si>
  <si>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</si>
  <si>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</si>
  <si>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</si>
  <si>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</si>
  <si>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</si>
  <si>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</si>
  <si>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</si>
  <si>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</si>
  <si>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</si>
  <si>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</si>
  <si>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</si>
  <si>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</si>
  <si>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</si>
  <si>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</si>
  <si>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</si>
  <si>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</si>
  <si>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</si>
  <si>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</si>
  <si>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</si>
  <si>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</si>
  <si>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</si>
  <si>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</si>
  <si>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</si>
  <si>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</si>
  <si>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</si>
  <si>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</si>
  <si>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</si>
  <si>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</si>
  <si>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</si>
  <si>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</si>
  <si>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</si>
  <si>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</si>
  <si>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</si>
  <si>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</si>
  <si>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</si>
  <si>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</si>
  <si>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</si>
  <si>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</si>
  <si>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</si>
  <si>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</si>
  <si>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</si>
  <si>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</si>
  <si>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</si>
  <si>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</si>
  <si>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</si>
  <si>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</si>
  <si>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</si>
  <si>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</si>
  <si>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</si>
  <si>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</si>
  <si>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</si>
  <si>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</si>
  <si>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</si>
  <si>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</si>
  <si>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</si>
  <si>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</si>
  <si>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</si>
  <si>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</si>
  <si>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</si>
  <si>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</si>
  <si>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</si>
  <si>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</si>
  <si>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</si>
  <si>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MEAN</t>
  </si>
  <si>
    <t>MODE</t>
  </si>
  <si>
    <t>MEDIAN</t>
  </si>
  <si>
    <t>use avg</t>
  </si>
  <si>
    <t>use median</t>
  </si>
  <si>
    <t>use mode</t>
  </si>
  <si>
    <t>Name</t>
  </si>
  <si>
    <t>Country 1</t>
  </si>
  <si>
    <t>year income</t>
  </si>
  <si>
    <t>Mean</t>
  </si>
  <si>
    <t>income-mean</t>
  </si>
  <si>
    <t>Column1</t>
  </si>
  <si>
    <t>Column2</t>
  </si>
  <si>
    <t>Column3</t>
  </si>
  <si>
    <t>sqr</t>
  </si>
  <si>
    <t>Total</t>
  </si>
  <si>
    <t>count</t>
  </si>
  <si>
    <t>Variance (total/count)</t>
  </si>
  <si>
    <t>Country 2</t>
  </si>
  <si>
    <t>Standard deviation</t>
  </si>
  <si>
    <t>Var . P for all things</t>
  </si>
  <si>
    <t xml:space="preserve">STDDEV . P </t>
  </si>
  <si>
    <t>Correlation</t>
  </si>
  <si>
    <t>ft</t>
  </si>
  <si>
    <t>price</t>
  </si>
  <si>
    <t>Radius</t>
  </si>
  <si>
    <t>Area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</si>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</sst>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3" fillId="3" borderId="0" xfId="0" applyFont="1" applyFill="1"/>
    <xf numFmtId="2" fontId="0" fillId="0" borderId="0" xfId="0" applyNumberFormat="1" applyAlignment="1">
      <alignment horizontal="left"/>
    </xf>
    <xf numFmtId="169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Price</a:t>
            </a:r>
          </a:p>
        </c:rich>
      </c:tx>
      <c:layout>
        <c:manualLayout>
          <c:xMode val="edge"/>
          <c:yMode val="edge"/>
          <c:x val="0.38406673568949207"/>
          <c:y val="2.07166890446799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918490899434766E-2"/>
          <c:y val="0.25193188368865216"/>
          <c:w val="0.83865645194970617"/>
          <c:h val="0.6211390159602762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'MEAN&lt;MEDIAN&lt;MODE'!$E$2:$E$6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'MEAN&lt;MEDIAN&lt;MODE'!$F$2:$F$6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D-4651-B9F3-894B0F84F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282000"/>
        <c:axId val="703275280"/>
      </c:scatterChart>
      <c:valAx>
        <c:axId val="70328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75280"/>
        <c:crosses val="autoZero"/>
        <c:crossBetween val="midCat"/>
      </c:valAx>
      <c:valAx>
        <c:axId val="70327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8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'MEAN&lt;MEDIAN&lt;MODE'!$H$2:$H$5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4.2</c:v>
                </c:pt>
                <c:pt idx="3">
                  <c:v>3.1</c:v>
                </c:pt>
              </c:numCache>
            </c:numRef>
          </c:xVal>
          <c:yVal>
            <c:numRef>
              <c:f>'MEAN&lt;MEDIAN&lt;MODE'!$I$2:$I$5</c:f>
              <c:numCache>
                <c:formatCode>General</c:formatCode>
                <c:ptCount val="4"/>
                <c:pt idx="0">
                  <c:v>78.571428571428569</c:v>
                </c:pt>
                <c:pt idx="1">
                  <c:v>314.28571428571428</c:v>
                </c:pt>
                <c:pt idx="2">
                  <c:v>55.440000000000005</c:v>
                </c:pt>
                <c:pt idx="3">
                  <c:v>30.202857142857148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B8-4408-BBBD-192CB820E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433760"/>
        <c:axId val="679434240"/>
      </c:scatterChart>
      <c:valAx>
        <c:axId val="67943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34240"/>
        <c:crosses val="autoZero"/>
        <c:crossBetween val="midCat"/>
      </c:valAx>
      <c:valAx>
        <c:axId val="67943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3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2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185734</xdr:colOff>
      <xdr:row>7</xdr:row>
      <xdr:rowOff>157374</xdr:rowOff>
    </xdr:from>
    <xdr:to>
      <xdr:col>3</xdr:col>
      <xdr:colOff>289891</xdr:colOff>
      <xdr:row>15</xdr:row>
      <xdr:rowOff>140806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F5631C-0D1D-561A-908D-DEAFE1842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24847</xdr:colOff>
      <xdr:row>0</xdr:row>
      <xdr:rowOff>41413</xdr:rowOff>
    </xdr:from>
    <xdr:to>
      <xdr:col>14</xdr:col>
      <xdr:colOff>256761</xdr:colOff>
      <xdr:row>10</xdr:row>
      <xdr:rowOff>112643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3C34D1-A9CA-5901-5F7A-783EF3C08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2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1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0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6A897C-5721-4D17-95E2-AE9C77783EBE}" name="country1" displayName="country1" ref="A1:D16" totalsRowShown="0" headerRowDxfId="5">
  <autoFilter ref="A1:D16" xr:uid="{EB6A897C-5721-4D17-95E2-AE9C77783EBE}"/>
  <tableColumns count="4">
    <tableColumn id="1" xr3:uid="{E9C86A76-E543-4E88-8ABD-064AC4E75637}" name="Country 1"/>
    <tableColumn id="2" xr3:uid="{F85E1CAE-2E63-4F8D-A78C-A5ABE20CC908}" name="Column1"/>
    <tableColumn id="3" xr3:uid="{F30A6373-9858-41FF-9BDA-57DB4345E861}" name="Column2"/>
    <tableColumn id="4" xr3:uid="{60C04356-7A7D-44DD-BA73-E87292A4EED7}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FCEC15-D90F-4317-97F0-6742B70C3307}" name="country18" displayName="country18" ref="G1:J16" totalsRowShown="0" headerRowDxfId="4">
  <autoFilter ref="G1:J16" xr:uid="{19FCEC15-D90F-4317-97F0-6742B70C3307}"/>
  <tableColumns count="4">
    <tableColumn id="1" xr3:uid="{6BC1A6D9-3715-451F-A5F4-759C3FA3FC85}" name="Country 2"/>
    <tableColumn id="2" xr3:uid="{FBE019D9-B069-4E33-93A1-B12411D6E17F}" name="Column1"/>
    <tableColumn id="3" xr3:uid="{0BC2BF48-4959-4C59-85A0-57827CA6E224}" name="Column2"/>
    <tableColumn id="4" xr3:uid="{01911F3B-B93E-4AC4-844F-607B8F1A7C90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9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8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7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6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3" zoomScale="115" zoomScaleNormal="115" workbookViewId="0">
      <selection activeCell="L1" sqref="L1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14.140625" customWidth="1"/>
    <col min="5" max="5" width="6.140625" customWidth="1"/>
    <col min="6" max="6" width="22" customWidth="1"/>
    <col min="7" max="7" width="6.28515625" customWidth="1"/>
    <col min="8" max="9" width="16.7109375" customWidth="1"/>
    <col min="10" max="10" width="13.140625" customWidth="1"/>
    <col min="11" max="11" width="24.14062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B257-BBF5-45FD-9932-932000B338E5}">
  <dimension ref="A1:Q16"/>
  <sheetViews>
    <sheetView zoomScale="115" zoomScaleNormal="115" workbookViewId="0">
      <selection activeCell="R4" sqref="R4"/>
    </sheetView>
  </sheetViews>
  <sheetFormatPr defaultRowHeight="15" x14ac:dyDescent="0.25"/>
  <cols>
    <col min="1" max="1" width="19.7109375" customWidth="1"/>
    <col min="3" max="3" width="12.5703125" customWidth="1"/>
    <col min="8" max="8" width="10.42578125" customWidth="1"/>
    <col min="16" max="16" width="17.7109375" customWidth="1"/>
  </cols>
  <sheetData>
    <row r="1" spans="1:17" ht="15.75" thickBot="1" x14ac:dyDescent="0.3">
      <c r="A1" t="s">
        <v>157</v>
      </c>
      <c r="B1">
        <f>AVERAGE(Movies[imdb_rating])</f>
        <v>7.9473684210526319</v>
      </c>
      <c r="C1" t="s">
        <v>160</v>
      </c>
      <c r="E1" t="s">
        <v>180</v>
      </c>
      <c r="F1" t="s">
        <v>181</v>
      </c>
      <c r="H1" t="s">
        <v>182</v>
      </c>
      <c r="I1" t="s">
        <v>183</v>
      </c>
    </row>
    <row r="2" spans="1:17" x14ac:dyDescent="0.25">
      <c r="A2" t="s">
        <v>159</v>
      </c>
      <c r="B2">
        <f>MEDIAN(Movies[imdb_rating])</f>
        <v>8.1</v>
      </c>
      <c r="C2" t="s">
        <v>161</v>
      </c>
      <c r="E2">
        <v>1760</v>
      </c>
      <c r="F2">
        <v>2.64</v>
      </c>
      <c r="H2">
        <v>5</v>
      </c>
      <c r="I2">
        <f>(22/7)*H2*H2</f>
        <v>78.571428571428569</v>
      </c>
      <c r="P2" s="9" t="s">
        <v>168</v>
      </c>
      <c r="Q2" s="9"/>
    </row>
    <row r="3" spans="1:17" x14ac:dyDescent="0.25">
      <c r="A3" t="s">
        <v>158</v>
      </c>
      <c r="B3">
        <f>MODE(Movies[imdb_rating])</f>
        <v>8.4</v>
      </c>
      <c r="C3" t="s">
        <v>162</v>
      </c>
      <c r="E3">
        <v>1943</v>
      </c>
      <c r="F3">
        <v>2.98</v>
      </c>
      <c r="H3">
        <v>10</v>
      </c>
      <c r="I3">
        <f t="shared" ref="I3:I5" si="0">(22/7)*H3*H3</f>
        <v>314.28571428571428</v>
      </c>
      <c r="P3" s="7"/>
      <c r="Q3" s="7"/>
    </row>
    <row r="4" spans="1:17" x14ac:dyDescent="0.25">
      <c r="E4">
        <v>1914</v>
      </c>
      <c r="F4">
        <v>3.13</v>
      </c>
      <c r="H4">
        <v>4.2</v>
      </c>
      <c r="I4">
        <f t="shared" si="0"/>
        <v>55.440000000000005</v>
      </c>
      <c r="P4" s="7" t="s">
        <v>166</v>
      </c>
      <c r="Q4" s="7">
        <v>1720.8</v>
      </c>
    </row>
    <row r="5" spans="1:17" x14ac:dyDescent="0.25">
      <c r="A5" t="s">
        <v>177</v>
      </c>
      <c r="B5">
        <f>_xlfn.VAR.P(Movies[imdb_rating])</f>
        <v>1.3577562326869845</v>
      </c>
      <c r="E5">
        <v>1618</v>
      </c>
      <c r="F5">
        <v>1.76</v>
      </c>
      <c r="H5">
        <v>3.1</v>
      </c>
      <c r="I5">
        <f t="shared" si="0"/>
        <v>30.202857142857148</v>
      </c>
      <c r="P5" s="7" t="s">
        <v>184</v>
      </c>
      <c r="Q5" s="7">
        <v>105.49094747891895</v>
      </c>
    </row>
    <row r="6" spans="1:17" x14ac:dyDescent="0.25">
      <c r="A6" t="s">
        <v>178</v>
      </c>
      <c r="B6">
        <f>_xlfn.STDEV.P(Movies[imdb_rating])</f>
        <v>1.1652279745556164</v>
      </c>
      <c r="E6">
        <v>1369</v>
      </c>
      <c r="F6">
        <v>1.99</v>
      </c>
      <c r="P6" s="7" t="s">
        <v>185</v>
      </c>
      <c r="Q6" s="7">
        <v>1760</v>
      </c>
    </row>
    <row r="7" spans="1:17" x14ac:dyDescent="0.25">
      <c r="A7" t="s">
        <v>179</v>
      </c>
      <c r="B7">
        <f>CORREL(E2:E6,F2:F6)</f>
        <v>0.86003793983378041</v>
      </c>
      <c r="H7" t="s">
        <v>179</v>
      </c>
      <c r="I7">
        <f>CORREL(H2:H5,I2:I5)</f>
        <v>0.99418823541491408</v>
      </c>
      <c r="P7" s="7" t="s">
        <v>186</v>
      </c>
      <c r="Q7" s="7" t="e">
        <v>#N/A</v>
      </c>
    </row>
    <row r="8" spans="1:17" x14ac:dyDescent="0.25">
      <c r="P8" s="7" t="s">
        <v>187</v>
      </c>
      <c r="Q8" s="7">
        <v>235.88492957372284</v>
      </c>
    </row>
    <row r="9" spans="1:17" x14ac:dyDescent="0.25">
      <c r="P9" s="7" t="s">
        <v>188</v>
      </c>
      <c r="Q9" s="7">
        <v>55641.700000000186</v>
      </c>
    </row>
    <row r="10" spans="1:17" x14ac:dyDescent="0.25">
      <c r="P10" s="7" t="s">
        <v>189</v>
      </c>
      <c r="Q10" s="7">
        <v>-0.22290326243197889</v>
      </c>
    </row>
    <row r="11" spans="1:17" x14ac:dyDescent="0.25">
      <c r="P11" s="7" t="s">
        <v>190</v>
      </c>
      <c r="Q11" s="7">
        <v>-0.83758392113223823</v>
      </c>
    </row>
    <row r="12" spans="1:17" x14ac:dyDescent="0.25">
      <c r="P12" s="7" t="s">
        <v>191</v>
      </c>
      <c r="Q12" s="7">
        <v>574</v>
      </c>
    </row>
    <row r="13" spans="1:17" x14ac:dyDescent="0.25">
      <c r="P13" s="7" t="s">
        <v>192</v>
      </c>
      <c r="Q13" s="7">
        <v>1369</v>
      </c>
    </row>
    <row r="14" spans="1:17" x14ac:dyDescent="0.25">
      <c r="P14" s="7" t="s">
        <v>193</v>
      </c>
      <c r="Q14" s="7">
        <v>1943</v>
      </c>
    </row>
    <row r="15" spans="1:17" x14ac:dyDescent="0.25">
      <c r="P15" s="7" t="s">
        <v>194</v>
      </c>
      <c r="Q15" s="7">
        <v>8604</v>
      </c>
    </row>
    <row r="16" spans="1:17" ht="15.75" thickBot="1" x14ac:dyDescent="0.3">
      <c r="P16" s="8" t="s">
        <v>195</v>
      </c>
      <c r="Q16" s="8">
        <v>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ED52-3D35-4EFB-B46E-80BE0177D984}">
  <dimension ref="A1:J16"/>
  <sheetViews>
    <sheetView workbookViewId="0">
      <selection activeCell="H1" sqref="H1"/>
    </sheetView>
  </sheetViews>
  <sheetFormatPr defaultRowHeight="15" x14ac:dyDescent="0.25"/>
  <cols>
    <col min="1" max="1" width="12.42578125" customWidth="1"/>
    <col min="2" max="2" width="14.28515625" customWidth="1"/>
    <col min="3" max="3" width="20.42578125" customWidth="1"/>
    <col min="4" max="4" width="14.7109375" bestFit="1" customWidth="1"/>
    <col min="7" max="7" width="13.28515625" customWidth="1"/>
    <col min="8" max="8" width="14.85546875" customWidth="1"/>
    <col min="9" max="9" width="21.28515625" customWidth="1"/>
    <col min="10" max="10" width="15.85546875" customWidth="1"/>
  </cols>
  <sheetData>
    <row r="1" spans="1:10" s="4" customFormat="1" x14ac:dyDescent="0.25">
      <c r="A1" s="4" t="s">
        <v>164</v>
      </c>
      <c r="B1" s="4" t="s">
        <v>168</v>
      </c>
      <c r="C1" s="4" t="s">
        <v>169</v>
      </c>
      <c r="D1" s="4" t="s">
        <v>170</v>
      </c>
      <c r="G1" s="4" t="s">
        <v>175</v>
      </c>
      <c r="H1" s="4" t="s">
        <v>168</v>
      </c>
      <c r="I1" s="4" t="s">
        <v>169</v>
      </c>
      <c r="J1" s="4" t="s">
        <v>170</v>
      </c>
    </row>
    <row r="2" spans="1:10" x14ac:dyDescent="0.25">
      <c r="A2" t="s">
        <v>163</v>
      </c>
      <c r="B2" t="s">
        <v>165</v>
      </c>
      <c r="C2" t="s">
        <v>167</v>
      </c>
      <c r="D2" t="s">
        <v>171</v>
      </c>
      <c r="G2" t="s">
        <v>163</v>
      </c>
      <c r="H2" t="s">
        <v>165</v>
      </c>
      <c r="I2" t="s">
        <v>167</v>
      </c>
      <c r="J2" t="s">
        <v>171</v>
      </c>
    </row>
    <row r="3" spans="1:10" x14ac:dyDescent="0.25">
      <c r="A3">
        <v>1</v>
      </c>
      <c r="B3">
        <v>71</v>
      </c>
      <c r="C3">
        <f>B3-mean1</f>
        <v>9</v>
      </c>
      <c r="D3">
        <f>country1[[#This Row],[Column2]]*country1[[#This Row],[Column2]]</f>
        <v>81</v>
      </c>
      <c r="G3">
        <v>1</v>
      </c>
      <c r="H3">
        <v>99</v>
      </c>
      <c r="I3">
        <f>H3-mean1</f>
        <v>37</v>
      </c>
      <c r="J3">
        <f>country18[[#This Row],[Column2]]*country18[[#This Row],[Column2]]</f>
        <v>1369</v>
      </c>
    </row>
    <row r="4" spans="1:10" x14ac:dyDescent="0.25">
      <c r="A4">
        <v>2</v>
      </c>
      <c r="B4">
        <v>62</v>
      </c>
      <c r="C4">
        <f>B4-mean1</f>
        <v>0</v>
      </c>
      <c r="D4">
        <f>country1[[#This Row],[Column2]]*country1[[#This Row],[Column2]]</f>
        <v>0</v>
      </c>
      <c r="G4">
        <v>2</v>
      </c>
      <c r="H4">
        <v>14</v>
      </c>
      <c r="I4">
        <f>H4-mean1</f>
        <v>-48</v>
      </c>
      <c r="J4">
        <f>country18[[#This Row],[Column2]]*country18[[#This Row],[Column2]]</f>
        <v>2304</v>
      </c>
    </row>
    <row r="5" spans="1:10" x14ac:dyDescent="0.25">
      <c r="A5">
        <v>3</v>
      </c>
      <c r="B5">
        <v>66</v>
      </c>
      <c r="C5">
        <f>B5-mean1</f>
        <v>4</v>
      </c>
      <c r="D5">
        <f>country1[[#This Row],[Column2]]*country1[[#This Row],[Column2]]</f>
        <v>16</v>
      </c>
      <c r="G5">
        <v>3</v>
      </c>
      <c r="H5">
        <v>75</v>
      </c>
      <c r="I5">
        <f>H5-mean1</f>
        <v>13</v>
      </c>
      <c r="J5">
        <f>country18[[#This Row],[Column2]]*country18[[#This Row],[Column2]]</f>
        <v>169</v>
      </c>
    </row>
    <row r="6" spans="1:10" x14ac:dyDescent="0.25">
      <c r="A6">
        <v>4</v>
      </c>
      <c r="B6">
        <v>61</v>
      </c>
      <c r="C6">
        <f>B6-mean1</f>
        <v>-1</v>
      </c>
      <c r="D6">
        <f>country1[[#This Row],[Column2]]*country1[[#This Row],[Column2]]</f>
        <v>1</v>
      </c>
      <c r="G6">
        <v>4</v>
      </c>
      <c r="H6">
        <v>84</v>
      </c>
      <c r="I6">
        <f>H6-mean1</f>
        <v>22</v>
      </c>
      <c r="J6">
        <f>country18[[#This Row],[Column2]]*country18[[#This Row],[Column2]]</f>
        <v>484</v>
      </c>
    </row>
    <row r="7" spans="1:10" x14ac:dyDescent="0.25">
      <c r="A7">
        <v>5</v>
      </c>
      <c r="B7">
        <v>54</v>
      </c>
      <c r="C7">
        <f>B7-mean1</f>
        <v>-8</v>
      </c>
      <c r="D7">
        <f>country1[[#This Row],[Column2]]*country1[[#This Row],[Column2]]</f>
        <v>64</v>
      </c>
      <c r="G7">
        <v>5</v>
      </c>
      <c r="H7">
        <v>44</v>
      </c>
      <c r="I7">
        <f>H7-mean1</f>
        <v>-18</v>
      </c>
      <c r="J7">
        <f>country18[[#This Row],[Column2]]*country18[[#This Row],[Column2]]</f>
        <v>324</v>
      </c>
    </row>
    <row r="8" spans="1:10" x14ac:dyDescent="0.25">
      <c r="A8">
        <v>6</v>
      </c>
      <c r="B8">
        <v>67</v>
      </c>
      <c r="C8">
        <f>B8-mean1</f>
        <v>5</v>
      </c>
      <c r="D8">
        <f>country1[[#This Row],[Column2]]*country1[[#This Row],[Column2]]</f>
        <v>25</v>
      </c>
      <c r="G8">
        <v>6</v>
      </c>
      <c r="H8">
        <v>54</v>
      </c>
      <c r="I8">
        <f>H8-mean1</f>
        <v>-8</v>
      </c>
      <c r="J8">
        <f>country18[[#This Row],[Column2]]*country18[[#This Row],[Column2]]</f>
        <v>64</v>
      </c>
    </row>
    <row r="9" spans="1:10" x14ac:dyDescent="0.25">
      <c r="A9">
        <v>7</v>
      </c>
      <c r="B9">
        <v>55</v>
      </c>
      <c r="C9">
        <f>B9-mean1</f>
        <v>-7</v>
      </c>
      <c r="D9">
        <f>country1[[#This Row],[Column2]]*country1[[#This Row],[Column2]]</f>
        <v>49</v>
      </c>
      <c r="G9">
        <v>7</v>
      </c>
      <c r="H9">
        <v>98</v>
      </c>
      <c r="I9">
        <f>H9-mean1</f>
        <v>36</v>
      </c>
      <c r="J9">
        <f>country18[[#This Row],[Column2]]*country18[[#This Row],[Column2]]</f>
        <v>1296</v>
      </c>
    </row>
    <row r="10" spans="1:10" x14ac:dyDescent="0.25">
      <c r="A10">
        <v>8</v>
      </c>
      <c r="B10">
        <v>60</v>
      </c>
      <c r="C10">
        <f>B10-mean1</f>
        <v>-2</v>
      </c>
      <c r="D10">
        <f>country1[[#This Row],[Column2]]*country1[[#This Row],[Column2]]</f>
        <v>4</v>
      </c>
      <c r="G10">
        <v>8</v>
      </c>
      <c r="H10">
        <v>28</v>
      </c>
      <c r="I10">
        <f>H10-mean1</f>
        <v>-34</v>
      </c>
      <c r="J10">
        <f>country18[[#This Row],[Column2]]*country18[[#This Row],[Column2]]</f>
        <v>1156</v>
      </c>
    </row>
    <row r="12" spans="1:10" x14ac:dyDescent="0.25">
      <c r="A12" t="s">
        <v>166</v>
      </c>
      <c r="B12">
        <f>AVERAGE(B3:B10)</f>
        <v>62</v>
      </c>
      <c r="G12" t="s">
        <v>166</v>
      </c>
      <c r="H12">
        <f>AVERAGE(H3:H10)</f>
        <v>62</v>
      </c>
    </row>
    <row r="13" spans="1:10" x14ac:dyDescent="0.25">
      <c r="C13" t="s">
        <v>172</v>
      </c>
      <c r="D13">
        <f>SUM(D3:D10)</f>
        <v>240</v>
      </c>
      <c r="I13" t="s">
        <v>172</v>
      </c>
      <c r="J13">
        <f>SUM(J3:J10)</f>
        <v>7166</v>
      </c>
    </row>
    <row r="14" spans="1:10" x14ac:dyDescent="0.25">
      <c r="C14" t="s">
        <v>173</v>
      </c>
      <c r="D14">
        <f>COUNT(D3:D10)</f>
        <v>8</v>
      </c>
      <c r="I14" t="s">
        <v>173</v>
      </c>
      <c r="J14">
        <f>COUNT(J3:J10)</f>
        <v>8</v>
      </c>
    </row>
    <row r="15" spans="1:10" x14ac:dyDescent="0.25">
      <c r="C15" s="3" t="s">
        <v>174</v>
      </c>
      <c r="D15" s="3">
        <f>D13/D14</f>
        <v>30</v>
      </c>
      <c r="I15" s="3" t="s">
        <v>174</v>
      </c>
      <c r="J15" s="3">
        <f>J13/J14</f>
        <v>895.75</v>
      </c>
    </row>
    <row r="16" spans="1:10" x14ac:dyDescent="0.25">
      <c r="C16" t="s">
        <v>176</v>
      </c>
      <c r="D16" s="5">
        <f>SQRT(D15)</f>
        <v>5.4772255750516612</v>
      </c>
      <c r="I16" t="s">
        <v>176</v>
      </c>
      <c r="J16" s="6">
        <f>SQRT(J15)</f>
        <v>29.929082845954369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movies</vt:lpstr>
      <vt:lpstr>MEAN&lt;MEDIAN&lt;MODE</vt:lpstr>
      <vt:lpstr>Variance</vt:lpstr>
      <vt:lpstr>financials</vt:lpstr>
      <vt:lpstr>actors</vt:lpstr>
      <vt:lpstr>movie_actor</vt:lpstr>
      <vt:lpstr>languages</vt:lpstr>
      <vt:lpstr>mean1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poojan dave</cp:lastModifiedBy>
  <dcterms:created xsi:type="dcterms:W3CDTF">2015-06-05T18:17:20Z</dcterms:created>
  <dcterms:modified xsi:type="dcterms:W3CDTF">2024-08-31T21:20:27Z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