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5E1B2850-B150-454A-B796-997B3B4CE10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TR Trailing Stop (21,3,Close)" sheetId="1" r:id="rId1"/>
    <sheet name="ATR Trailing Stop (21,3,HL)" sheetId="4" r:id="rId2"/>
  </sheets>
  <definedNames>
    <definedName name="Multiplier" localSheetId="1">'ATR Trailing Stop (21,3,HL)'!$T$2</definedName>
    <definedName name="Multiplier">'ATR Trailing Stop (21,3,Close)'!$T$2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3" i="4" l="1"/>
  <c r="H503" i="4"/>
  <c r="G503" i="4"/>
  <c r="J503" i="4" s="1"/>
  <c r="I502" i="4"/>
  <c r="H502" i="4"/>
  <c r="G502" i="4"/>
  <c r="J502" i="4" s="1"/>
  <c r="J501" i="4"/>
  <c r="I501" i="4"/>
  <c r="H501" i="4"/>
  <c r="G501" i="4"/>
  <c r="I500" i="4"/>
  <c r="J500" i="4" s="1"/>
  <c r="H500" i="4"/>
  <c r="G500" i="4"/>
  <c r="I499" i="4"/>
  <c r="H499" i="4"/>
  <c r="G499" i="4"/>
  <c r="I498" i="4"/>
  <c r="H498" i="4"/>
  <c r="G498" i="4"/>
  <c r="J498" i="4" s="1"/>
  <c r="J497" i="4"/>
  <c r="I497" i="4"/>
  <c r="H497" i="4"/>
  <c r="G497" i="4"/>
  <c r="J496" i="4"/>
  <c r="I496" i="4"/>
  <c r="H496" i="4"/>
  <c r="G496" i="4"/>
  <c r="I495" i="4"/>
  <c r="H495" i="4"/>
  <c r="G495" i="4"/>
  <c r="I494" i="4"/>
  <c r="H494" i="4"/>
  <c r="G494" i="4"/>
  <c r="J494" i="4" s="1"/>
  <c r="J493" i="4"/>
  <c r="I493" i="4"/>
  <c r="H493" i="4"/>
  <c r="G493" i="4"/>
  <c r="I492" i="4"/>
  <c r="J492" i="4" s="1"/>
  <c r="H492" i="4"/>
  <c r="G492" i="4"/>
  <c r="I491" i="4"/>
  <c r="H491" i="4"/>
  <c r="G491" i="4"/>
  <c r="J491" i="4" s="1"/>
  <c r="I490" i="4"/>
  <c r="H490" i="4"/>
  <c r="G490" i="4"/>
  <c r="J490" i="4" s="1"/>
  <c r="J489" i="4"/>
  <c r="I489" i="4"/>
  <c r="H489" i="4"/>
  <c r="G489" i="4"/>
  <c r="I488" i="4"/>
  <c r="J488" i="4" s="1"/>
  <c r="H488" i="4"/>
  <c r="G488" i="4"/>
  <c r="I487" i="4"/>
  <c r="H487" i="4"/>
  <c r="G487" i="4"/>
  <c r="I486" i="4"/>
  <c r="H486" i="4"/>
  <c r="G486" i="4"/>
  <c r="J486" i="4" s="1"/>
  <c r="J485" i="4"/>
  <c r="I485" i="4"/>
  <c r="H485" i="4"/>
  <c r="G485" i="4"/>
  <c r="I484" i="4"/>
  <c r="J484" i="4" s="1"/>
  <c r="H484" i="4"/>
  <c r="G484" i="4"/>
  <c r="I483" i="4"/>
  <c r="H483" i="4"/>
  <c r="G483" i="4"/>
  <c r="J483" i="4" s="1"/>
  <c r="I482" i="4"/>
  <c r="H482" i="4"/>
  <c r="G482" i="4"/>
  <c r="J482" i="4" s="1"/>
  <c r="J481" i="4"/>
  <c r="I481" i="4"/>
  <c r="H481" i="4"/>
  <c r="G481" i="4"/>
  <c r="I480" i="4"/>
  <c r="H480" i="4"/>
  <c r="J480" i="4" s="1"/>
  <c r="G480" i="4"/>
  <c r="I479" i="4"/>
  <c r="H479" i="4"/>
  <c r="G479" i="4"/>
  <c r="J479" i="4" s="1"/>
  <c r="I478" i="4"/>
  <c r="H478" i="4"/>
  <c r="G478" i="4"/>
  <c r="J478" i="4" s="1"/>
  <c r="J477" i="4"/>
  <c r="I477" i="4"/>
  <c r="H477" i="4"/>
  <c r="G477" i="4"/>
  <c r="I476" i="4"/>
  <c r="J476" i="4" s="1"/>
  <c r="H476" i="4"/>
  <c r="G476" i="4"/>
  <c r="I475" i="4"/>
  <c r="H475" i="4"/>
  <c r="G475" i="4"/>
  <c r="I474" i="4"/>
  <c r="H474" i="4"/>
  <c r="G474" i="4"/>
  <c r="J474" i="4" s="1"/>
  <c r="J473" i="4"/>
  <c r="I473" i="4"/>
  <c r="H473" i="4"/>
  <c r="G473" i="4"/>
  <c r="J472" i="4"/>
  <c r="I472" i="4"/>
  <c r="H472" i="4"/>
  <c r="G472" i="4"/>
  <c r="I471" i="4"/>
  <c r="H471" i="4"/>
  <c r="G471" i="4"/>
  <c r="I470" i="4"/>
  <c r="H470" i="4"/>
  <c r="G470" i="4"/>
  <c r="J470" i="4" s="1"/>
  <c r="I469" i="4"/>
  <c r="J469" i="4" s="1"/>
  <c r="H469" i="4"/>
  <c r="G469" i="4"/>
  <c r="J468" i="4"/>
  <c r="I468" i="4"/>
  <c r="H468" i="4"/>
  <c r="G468" i="4"/>
  <c r="I467" i="4"/>
  <c r="H467" i="4"/>
  <c r="G467" i="4"/>
  <c r="I466" i="4"/>
  <c r="H466" i="4"/>
  <c r="G466" i="4"/>
  <c r="J466" i="4" s="1"/>
  <c r="I465" i="4"/>
  <c r="J465" i="4" s="1"/>
  <c r="H465" i="4"/>
  <c r="G465" i="4"/>
  <c r="I464" i="4"/>
  <c r="H464" i="4"/>
  <c r="J464" i="4" s="1"/>
  <c r="G464" i="4"/>
  <c r="I463" i="4"/>
  <c r="H463" i="4"/>
  <c r="G463" i="4"/>
  <c r="I462" i="4"/>
  <c r="H462" i="4"/>
  <c r="G462" i="4"/>
  <c r="J462" i="4" s="1"/>
  <c r="J461" i="4"/>
  <c r="I461" i="4"/>
  <c r="H461" i="4"/>
  <c r="G461" i="4"/>
  <c r="I460" i="4"/>
  <c r="H460" i="4"/>
  <c r="G460" i="4"/>
  <c r="I459" i="4"/>
  <c r="H459" i="4"/>
  <c r="G459" i="4"/>
  <c r="I458" i="4"/>
  <c r="H458" i="4"/>
  <c r="G458" i="4"/>
  <c r="J458" i="4" s="1"/>
  <c r="J457" i="4"/>
  <c r="I457" i="4"/>
  <c r="H457" i="4"/>
  <c r="G457" i="4"/>
  <c r="I456" i="4"/>
  <c r="H456" i="4"/>
  <c r="G456" i="4"/>
  <c r="J456" i="4" s="1"/>
  <c r="I455" i="4"/>
  <c r="H455" i="4"/>
  <c r="G455" i="4"/>
  <c r="J455" i="4" s="1"/>
  <c r="I454" i="4"/>
  <c r="H454" i="4"/>
  <c r="G454" i="4"/>
  <c r="J454" i="4" s="1"/>
  <c r="I453" i="4"/>
  <c r="J453" i="4" s="1"/>
  <c r="H453" i="4"/>
  <c r="G453" i="4"/>
  <c r="I452" i="4"/>
  <c r="H452" i="4"/>
  <c r="G452" i="4"/>
  <c r="J452" i="4" s="1"/>
  <c r="I451" i="4"/>
  <c r="H451" i="4"/>
  <c r="G451" i="4"/>
  <c r="I450" i="4"/>
  <c r="H450" i="4"/>
  <c r="G450" i="4"/>
  <c r="J450" i="4" s="1"/>
  <c r="I449" i="4"/>
  <c r="H449" i="4"/>
  <c r="J449" i="4" s="1"/>
  <c r="G449" i="4"/>
  <c r="I448" i="4"/>
  <c r="H448" i="4"/>
  <c r="J448" i="4" s="1"/>
  <c r="G448" i="4"/>
  <c r="I447" i="4"/>
  <c r="H447" i="4"/>
  <c r="G447" i="4"/>
  <c r="I446" i="4"/>
  <c r="H446" i="4"/>
  <c r="G446" i="4"/>
  <c r="J446" i="4" s="1"/>
  <c r="I445" i="4"/>
  <c r="H445" i="4"/>
  <c r="J445" i="4" s="1"/>
  <c r="G445" i="4"/>
  <c r="J444" i="4"/>
  <c r="I444" i="4"/>
  <c r="H444" i="4"/>
  <c r="G444" i="4"/>
  <c r="I443" i="4"/>
  <c r="H443" i="4"/>
  <c r="G443" i="4"/>
  <c r="I442" i="4"/>
  <c r="H442" i="4"/>
  <c r="G442" i="4"/>
  <c r="J442" i="4" s="1"/>
  <c r="J441" i="4"/>
  <c r="I441" i="4"/>
  <c r="H441" i="4"/>
  <c r="G441" i="4"/>
  <c r="J440" i="4"/>
  <c r="I440" i="4"/>
  <c r="H440" i="4"/>
  <c r="G440" i="4"/>
  <c r="I439" i="4"/>
  <c r="H439" i="4"/>
  <c r="G439" i="4"/>
  <c r="I438" i="4"/>
  <c r="H438" i="4"/>
  <c r="G438" i="4"/>
  <c r="J438" i="4" s="1"/>
  <c r="J437" i="4"/>
  <c r="I437" i="4"/>
  <c r="H437" i="4"/>
  <c r="G437" i="4"/>
  <c r="J436" i="4"/>
  <c r="I436" i="4"/>
  <c r="H436" i="4"/>
  <c r="G436" i="4"/>
  <c r="I435" i="4"/>
  <c r="H435" i="4"/>
  <c r="G435" i="4"/>
  <c r="I434" i="4"/>
  <c r="H434" i="4"/>
  <c r="G434" i="4"/>
  <c r="J434" i="4" s="1"/>
  <c r="J433" i="4"/>
  <c r="I433" i="4"/>
  <c r="H433" i="4"/>
  <c r="G433" i="4"/>
  <c r="J432" i="4"/>
  <c r="I432" i="4"/>
  <c r="H432" i="4"/>
  <c r="G432" i="4"/>
  <c r="I431" i="4"/>
  <c r="H431" i="4"/>
  <c r="G431" i="4"/>
  <c r="I430" i="4"/>
  <c r="H430" i="4"/>
  <c r="G430" i="4"/>
  <c r="J430" i="4" s="1"/>
  <c r="J429" i="4"/>
  <c r="I429" i="4"/>
  <c r="H429" i="4"/>
  <c r="G429" i="4"/>
  <c r="J428" i="4"/>
  <c r="I428" i="4"/>
  <c r="H428" i="4"/>
  <c r="G428" i="4"/>
  <c r="I427" i="4"/>
  <c r="H427" i="4"/>
  <c r="G427" i="4"/>
  <c r="I426" i="4"/>
  <c r="H426" i="4"/>
  <c r="G426" i="4"/>
  <c r="J426" i="4" s="1"/>
  <c r="I425" i="4"/>
  <c r="J425" i="4" s="1"/>
  <c r="H425" i="4"/>
  <c r="G425" i="4"/>
  <c r="J424" i="4"/>
  <c r="I424" i="4"/>
  <c r="H424" i="4"/>
  <c r="G424" i="4"/>
  <c r="I423" i="4"/>
  <c r="H423" i="4"/>
  <c r="G423" i="4"/>
  <c r="I422" i="4"/>
  <c r="H422" i="4"/>
  <c r="G422" i="4"/>
  <c r="J422" i="4" s="1"/>
  <c r="I421" i="4"/>
  <c r="J421" i="4" s="1"/>
  <c r="H421" i="4"/>
  <c r="G421" i="4"/>
  <c r="J420" i="4"/>
  <c r="I420" i="4"/>
  <c r="H420" i="4"/>
  <c r="G420" i="4"/>
  <c r="I419" i="4"/>
  <c r="H419" i="4"/>
  <c r="G419" i="4"/>
  <c r="I418" i="4"/>
  <c r="H418" i="4"/>
  <c r="G418" i="4"/>
  <c r="J418" i="4" s="1"/>
  <c r="J417" i="4"/>
  <c r="I417" i="4"/>
  <c r="H417" i="4"/>
  <c r="G417" i="4"/>
  <c r="J416" i="4"/>
  <c r="I416" i="4"/>
  <c r="H416" i="4"/>
  <c r="G416" i="4"/>
  <c r="I415" i="4"/>
  <c r="H415" i="4"/>
  <c r="G415" i="4"/>
  <c r="J415" i="4" s="1"/>
  <c r="I414" i="4"/>
  <c r="H414" i="4"/>
  <c r="G414" i="4"/>
  <c r="J414" i="4" s="1"/>
  <c r="J413" i="4"/>
  <c r="I413" i="4"/>
  <c r="H413" i="4"/>
  <c r="G413" i="4"/>
  <c r="J412" i="4"/>
  <c r="I412" i="4"/>
  <c r="H412" i="4"/>
  <c r="G412" i="4"/>
  <c r="I411" i="4"/>
  <c r="H411" i="4"/>
  <c r="G411" i="4"/>
  <c r="J411" i="4" s="1"/>
  <c r="I410" i="4"/>
  <c r="H410" i="4"/>
  <c r="G410" i="4"/>
  <c r="J410" i="4" s="1"/>
  <c r="J409" i="4"/>
  <c r="I409" i="4"/>
  <c r="H409" i="4"/>
  <c r="G409" i="4"/>
  <c r="J408" i="4"/>
  <c r="I408" i="4"/>
  <c r="H408" i="4"/>
  <c r="G408" i="4"/>
  <c r="I407" i="4"/>
  <c r="H407" i="4"/>
  <c r="G407" i="4"/>
  <c r="J407" i="4" s="1"/>
  <c r="I406" i="4"/>
  <c r="H406" i="4"/>
  <c r="G406" i="4"/>
  <c r="J406" i="4" s="1"/>
  <c r="J405" i="4"/>
  <c r="I405" i="4"/>
  <c r="H405" i="4"/>
  <c r="G405" i="4"/>
  <c r="J404" i="4"/>
  <c r="I404" i="4"/>
  <c r="H404" i="4"/>
  <c r="G404" i="4"/>
  <c r="I403" i="4"/>
  <c r="H403" i="4"/>
  <c r="G403" i="4"/>
  <c r="J403" i="4" s="1"/>
  <c r="I402" i="4"/>
  <c r="H402" i="4"/>
  <c r="G402" i="4"/>
  <c r="J402" i="4" s="1"/>
  <c r="J401" i="4"/>
  <c r="I401" i="4"/>
  <c r="H401" i="4"/>
  <c r="G401" i="4"/>
  <c r="J400" i="4"/>
  <c r="I400" i="4"/>
  <c r="H400" i="4"/>
  <c r="G400" i="4"/>
  <c r="I399" i="4"/>
  <c r="H399" i="4"/>
  <c r="G399" i="4"/>
  <c r="J399" i="4" s="1"/>
  <c r="I398" i="4"/>
  <c r="H398" i="4"/>
  <c r="G398" i="4"/>
  <c r="J398" i="4" s="1"/>
  <c r="J397" i="4"/>
  <c r="I397" i="4"/>
  <c r="H397" i="4"/>
  <c r="G397" i="4"/>
  <c r="J396" i="4"/>
  <c r="I396" i="4"/>
  <c r="H396" i="4"/>
  <c r="G396" i="4"/>
  <c r="I395" i="4"/>
  <c r="H395" i="4"/>
  <c r="G395" i="4"/>
  <c r="J395" i="4" s="1"/>
  <c r="I394" i="4"/>
  <c r="H394" i="4"/>
  <c r="G394" i="4"/>
  <c r="J394" i="4" s="1"/>
  <c r="J393" i="4"/>
  <c r="I393" i="4"/>
  <c r="H393" i="4"/>
  <c r="G393" i="4"/>
  <c r="J392" i="4"/>
  <c r="I392" i="4"/>
  <c r="H392" i="4"/>
  <c r="G392" i="4"/>
  <c r="I391" i="4"/>
  <c r="H391" i="4"/>
  <c r="G391" i="4"/>
  <c r="J391" i="4" s="1"/>
  <c r="I390" i="4"/>
  <c r="H390" i="4"/>
  <c r="G390" i="4"/>
  <c r="J390" i="4" s="1"/>
  <c r="I389" i="4"/>
  <c r="J389" i="4" s="1"/>
  <c r="H389" i="4"/>
  <c r="G389" i="4"/>
  <c r="J388" i="4"/>
  <c r="I388" i="4"/>
  <c r="H388" i="4"/>
  <c r="G388" i="4"/>
  <c r="I387" i="4"/>
  <c r="H387" i="4"/>
  <c r="G387" i="4"/>
  <c r="J387" i="4" s="1"/>
  <c r="I386" i="4"/>
  <c r="H386" i="4"/>
  <c r="G386" i="4"/>
  <c r="J386" i="4" s="1"/>
  <c r="I385" i="4"/>
  <c r="J385" i="4" s="1"/>
  <c r="H385" i="4"/>
  <c r="G385" i="4"/>
  <c r="J384" i="4"/>
  <c r="I384" i="4"/>
  <c r="H384" i="4"/>
  <c r="G384" i="4"/>
  <c r="I383" i="4"/>
  <c r="H383" i="4"/>
  <c r="G383" i="4"/>
  <c r="J383" i="4" s="1"/>
  <c r="I382" i="4"/>
  <c r="H382" i="4"/>
  <c r="G382" i="4"/>
  <c r="J382" i="4" s="1"/>
  <c r="I381" i="4"/>
  <c r="J381" i="4" s="1"/>
  <c r="H381" i="4"/>
  <c r="G381" i="4"/>
  <c r="J380" i="4"/>
  <c r="I380" i="4"/>
  <c r="H380" i="4"/>
  <c r="G380" i="4"/>
  <c r="I379" i="4"/>
  <c r="H379" i="4"/>
  <c r="G379" i="4"/>
  <c r="J379" i="4" s="1"/>
  <c r="I378" i="4"/>
  <c r="H378" i="4"/>
  <c r="G378" i="4"/>
  <c r="J378" i="4" s="1"/>
  <c r="I377" i="4"/>
  <c r="J377" i="4" s="1"/>
  <c r="H377" i="4"/>
  <c r="G377" i="4"/>
  <c r="J376" i="4"/>
  <c r="I376" i="4"/>
  <c r="H376" i="4"/>
  <c r="G376" i="4"/>
  <c r="I375" i="4"/>
  <c r="H375" i="4"/>
  <c r="G375" i="4"/>
  <c r="J375" i="4" s="1"/>
  <c r="I374" i="4"/>
  <c r="H374" i="4"/>
  <c r="G374" i="4"/>
  <c r="J374" i="4" s="1"/>
  <c r="I373" i="4"/>
  <c r="J373" i="4" s="1"/>
  <c r="H373" i="4"/>
  <c r="G373" i="4"/>
  <c r="I372" i="4"/>
  <c r="J372" i="4" s="1"/>
  <c r="H372" i="4"/>
  <c r="G372" i="4"/>
  <c r="I371" i="4"/>
  <c r="H371" i="4"/>
  <c r="G371" i="4"/>
  <c r="I370" i="4"/>
  <c r="H370" i="4"/>
  <c r="G370" i="4"/>
  <c r="J370" i="4" s="1"/>
  <c r="I369" i="4"/>
  <c r="J369" i="4" s="1"/>
  <c r="H369" i="4"/>
  <c r="G369" i="4"/>
  <c r="J368" i="4"/>
  <c r="I368" i="4"/>
  <c r="H368" i="4"/>
  <c r="G368" i="4"/>
  <c r="I367" i="4"/>
  <c r="H367" i="4"/>
  <c r="G367" i="4"/>
  <c r="J367" i="4" s="1"/>
  <c r="I366" i="4"/>
  <c r="H366" i="4"/>
  <c r="G366" i="4"/>
  <c r="J366" i="4" s="1"/>
  <c r="J365" i="4"/>
  <c r="I365" i="4"/>
  <c r="H365" i="4"/>
  <c r="G365" i="4"/>
  <c r="J364" i="4"/>
  <c r="I364" i="4"/>
  <c r="H364" i="4"/>
  <c r="G364" i="4"/>
  <c r="I363" i="4"/>
  <c r="H363" i="4"/>
  <c r="G363" i="4"/>
  <c r="J363" i="4" s="1"/>
  <c r="I362" i="4"/>
  <c r="H362" i="4"/>
  <c r="G362" i="4"/>
  <c r="J362" i="4" s="1"/>
  <c r="J361" i="4"/>
  <c r="I361" i="4"/>
  <c r="H361" i="4"/>
  <c r="G361" i="4"/>
  <c r="J360" i="4"/>
  <c r="I360" i="4"/>
  <c r="H360" i="4"/>
  <c r="G360" i="4"/>
  <c r="I359" i="4"/>
  <c r="H359" i="4"/>
  <c r="G359" i="4"/>
  <c r="J359" i="4" s="1"/>
  <c r="I358" i="4"/>
  <c r="H358" i="4"/>
  <c r="G358" i="4"/>
  <c r="J358" i="4" s="1"/>
  <c r="J357" i="4"/>
  <c r="I357" i="4"/>
  <c r="H357" i="4"/>
  <c r="G357" i="4"/>
  <c r="J356" i="4"/>
  <c r="I356" i="4"/>
  <c r="H356" i="4"/>
  <c r="G356" i="4"/>
  <c r="I355" i="4"/>
  <c r="H355" i="4"/>
  <c r="G355" i="4"/>
  <c r="J355" i="4" s="1"/>
  <c r="I354" i="4"/>
  <c r="H354" i="4"/>
  <c r="G354" i="4"/>
  <c r="J354" i="4" s="1"/>
  <c r="J353" i="4"/>
  <c r="I353" i="4"/>
  <c r="H353" i="4"/>
  <c r="G353" i="4"/>
  <c r="J352" i="4"/>
  <c r="I352" i="4"/>
  <c r="H352" i="4"/>
  <c r="G352" i="4"/>
  <c r="I351" i="4"/>
  <c r="H351" i="4"/>
  <c r="G351" i="4"/>
  <c r="J351" i="4" s="1"/>
  <c r="I350" i="4"/>
  <c r="H350" i="4"/>
  <c r="G350" i="4"/>
  <c r="J350" i="4" s="1"/>
  <c r="J349" i="4"/>
  <c r="I349" i="4"/>
  <c r="H349" i="4"/>
  <c r="G349" i="4"/>
  <c r="J348" i="4"/>
  <c r="I348" i="4"/>
  <c r="H348" i="4"/>
  <c r="G348" i="4"/>
  <c r="I347" i="4"/>
  <c r="H347" i="4"/>
  <c r="G347" i="4"/>
  <c r="J347" i="4" s="1"/>
  <c r="I346" i="4"/>
  <c r="H346" i="4"/>
  <c r="G346" i="4"/>
  <c r="J346" i="4" s="1"/>
  <c r="J345" i="4"/>
  <c r="I345" i="4"/>
  <c r="H345" i="4"/>
  <c r="G345" i="4"/>
  <c r="J344" i="4"/>
  <c r="I344" i="4"/>
  <c r="H344" i="4"/>
  <c r="G344" i="4"/>
  <c r="I343" i="4"/>
  <c r="H343" i="4"/>
  <c r="G343" i="4"/>
  <c r="J343" i="4" s="1"/>
  <c r="I342" i="4"/>
  <c r="H342" i="4"/>
  <c r="G342" i="4"/>
  <c r="J342" i="4" s="1"/>
  <c r="J341" i="4"/>
  <c r="I341" i="4"/>
  <c r="H341" i="4"/>
  <c r="G341" i="4"/>
  <c r="J340" i="4"/>
  <c r="I340" i="4"/>
  <c r="H340" i="4"/>
  <c r="G340" i="4"/>
  <c r="I339" i="4"/>
  <c r="H339" i="4"/>
  <c r="G339" i="4"/>
  <c r="J339" i="4" s="1"/>
  <c r="I338" i="4"/>
  <c r="H338" i="4"/>
  <c r="G338" i="4"/>
  <c r="J338" i="4" s="1"/>
  <c r="J337" i="4"/>
  <c r="I337" i="4"/>
  <c r="H337" i="4"/>
  <c r="G337" i="4"/>
  <c r="J336" i="4"/>
  <c r="I336" i="4"/>
  <c r="H336" i="4"/>
  <c r="G336" i="4"/>
  <c r="I335" i="4"/>
  <c r="H335" i="4"/>
  <c r="G335" i="4"/>
  <c r="J335" i="4" s="1"/>
  <c r="I334" i="4"/>
  <c r="H334" i="4"/>
  <c r="G334" i="4"/>
  <c r="J334" i="4" s="1"/>
  <c r="J333" i="4"/>
  <c r="I333" i="4"/>
  <c r="H333" i="4"/>
  <c r="G333" i="4"/>
  <c r="J332" i="4"/>
  <c r="I332" i="4"/>
  <c r="H332" i="4"/>
  <c r="G332" i="4"/>
  <c r="I331" i="4"/>
  <c r="H331" i="4"/>
  <c r="G331" i="4"/>
  <c r="J331" i="4" s="1"/>
  <c r="I330" i="4"/>
  <c r="H330" i="4"/>
  <c r="G330" i="4"/>
  <c r="J330" i="4" s="1"/>
  <c r="J329" i="4"/>
  <c r="I329" i="4"/>
  <c r="H329" i="4"/>
  <c r="G329" i="4"/>
  <c r="J328" i="4"/>
  <c r="I328" i="4"/>
  <c r="H328" i="4"/>
  <c r="G328" i="4"/>
  <c r="I327" i="4"/>
  <c r="H327" i="4"/>
  <c r="G327" i="4"/>
  <c r="J327" i="4" s="1"/>
  <c r="I326" i="4"/>
  <c r="H326" i="4"/>
  <c r="G326" i="4"/>
  <c r="J326" i="4" s="1"/>
  <c r="J325" i="4"/>
  <c r="I325" i="4"/>
  <c r="H325" i="4"/>
  <c r="G325" i="4"/>
  <c r="J324" i="4"/>
  <c r="I324" i="4"/>
  <c r="H324" i="4"/>
  <c r="G324" i="4"/>
  <c r="I323" i="4"/>
  <c r="H323" i="4"/>
  <c r="G323" i="4"/>
  <c r="J323" i="4" s="1"/>
  <c r="I322" i="4"/>
  <c r="H322" i="4"/>
  <c r="G322" i="4"/>
  <c r="J322" i="4" s="1"/>
  <c r="J321" i="4"/>
  <c r="I321" i="4"/>
  <c r="H321" i="4"/>
  <c r="G321" i="4"/>
  <c r="I320" i="4"/>
  <c r="H320" i="4"/>
  <c r="G320" i="4"/>
  <c r="J320" i="4" s="1"/>
  <c r="I319" i="4"/>
  <c r="H319" i="4"/>
  <c r="G319" i="4"/>
  <c r="J319" i="4" s="1"/>
  <c r="I318" i="4"/>
  <c r="H318" i="4"/>
  <c r="G318" i="4"/>
  <c r="J318" i="4" s="1"/>
  <c r="I317" i="4"/>
  <c r="H317" i="4"/>
  <c r="G317" i="4"/>
  <c r="J317" i="4" s="1"/>
  <c r="I316" i="4"/>
  <c r="H316" i="4"/>
  <c r="J316" i="4" s="1"/>
  <c r="G316" i="4"/>
  <c r="I315" i="4"/>
  <c r="H315" i="4"/>
  <c r="G315" i="4"/>
  <c r="J315" i="4" s="1"/>
  <c r="I314" i="4"/>
  <c r="H314" i="4"/>
  <c r="G314" i="4"/>
  <c r="J314" i="4" s="1"/>
  <c r="J313" i="4"/>
  <c r="I313" i="4"/>
  <c r="H313" i="4"/>
  <c r="G313" i="4"/>
  <c r="I312" i="4"/>
  <c r="H312" i="4"/>
  <c r="J312" i="4" s="1"/>
  <c r="G312" i="4"/>
  <c r="I311" i="4"/>
  <c r="H311" i="4"/>
  <c r="G311" i="4"/>
  <c r="J311" i="4" s="1"/>
  <c r="I310" i="4"/>
  <c r="H310" i="4"/>
  <c r="G310" i="4"/>
  <c r="J310" i="4" s="1"/>
  <c r="J309" i="4"/>
  <c r="I309" i="4"/>
  <c r="H309" i="4"/>
  <c r="G309" i="4"/>
  <c r="I308" i="4"/>
  <c r="H308" i="4"/>
  <c r="J308" i="4" s="1"/>
  <c r="G308" i="4"/>
  <c r="I307" i="4"/>
  <c r="H307" i="4"/>
  <c r="G307" i="4"/>
  <c r="J307" i="4" s="1"/>
  <c r="I306" i="4"/>
  <c r="H306" i="4"/>
  <c r="G306" i="4"/>
  <c r="J306" i="4" s="1"/>
  <c r="J305" i="4"/>
  <c r="I305" i="4"/>
  <c r="H305" i="4"/>
  <c r="G305" i="4"/>
  <c r="I304" i="4"/>
  <c r="H304" i="4"/>
  <c r="J304" i="4" s="1"/>
  <c r="G304" i="4"/>
  <c r="I303" i="4"/>
  <c r="H303" i="4"/>
  <c r="G303" i="4"/>
  <c r="J303" i="4" s="1"/>
  <c r="I302" i="4"/>
  <c r="H302" i="4"/>
  <c r="G302" i="4"/>
  <c r="J302" i="4" s="1"/>
  <c r="J301" i="4"/>
  <c r="I301" i="4"/>
  <c r="H301" i="4"/>
  <c r="G301" i="4"/>
  <c r="I300" i="4"/>
  <c r="H300" i="4"/>
  <c r="G300" i="4"/>
  <c r="J300" i="4" s="1"/>
  <c r="I299" i="4"/>
  <c r="H299" i="4"/>
  <c r="G299" i="4"/>
  <c r="J299" i="4" s="1"/>
  <c r="I298" i="4"/>
  <c r="H298" i="4"/>
  <c r="G298" i="4"/>
  <c r="J298" i="4" s="1"/>
  <c r="J297" i="4"/>
  <c r="I297" i="4"/>
  <c r="H297" i="4"/>
  <c r="G297" i="4"/>
  <c r="I296" i="4"/>
  <c r="H296" i="4"/>
  <c r="G296" i="4"/>
  <c r="I295" i="4"/>
  <c r="H295" i="4"/>
  <c r="G295" i="4"/>
  <c r="J295" i="4" s="1"/>
  <c r="J294" i="4"/>
  <c r="I294" i="4"/>
  <c r="H294" i="4"/>
  <c r="G294" i="4"/>
  <c r="J293" i="4"/>
  <c r="I293" i="4"/>
  <c r="H293" i="4"/>
  <c r="G293" i="4"/>
  <c r="I292" i="4"/>
  <c r="H292" i="4"/>
  <c r="G292" i="4"/>
  <c r="I291" i="4"/>
  <c r="H291" i="4"/>
  <c r="G291" i="4"/>
  <c r="J291" i="4" s="1"/>
  <c r="J290" i="4"/>
  <c r="I290" i="4"/>
  <c r="H290" i="4"/>
  <c r="G290" i="4"/>
  <c r="J289" i="4"/>
  <c r="I289" i="4"/>
  <c r="H289" i="4"/>
  <c r="G289" i="4"/>
  <c r="I288" i="4"/>
  <c r="H288" i="4"/>
  <c r="G288" i="4"/>
  <c r="J288" i="4" s="1"/>
  <c r="I287" i="4"/>
  <c r="H287" i="4"/>
  <c r="G287" i="4"/>
  <c r="J287" i="4" s="1"/>
  <c r="I286" i="4"/>
  <c r="H286" i="4"/>
  <c r="J286" i="4" s="1"/>
  <c r="G286" i="4"/>
  <c r="J285" i="4"/>
  <c r="I285" i="4"/>
  <c r="H285" i="4"/>
  <c r="G285" i="4"/>
  <c r="I284" i="4"/>
  <c r="H284" i="4"/>
  <c r="G284" i="4"/>
  <c r="I283" i="4"/>
  <c r="H283" i="4"/>
  <c r="G283" i="4"/>
  <c r="J283" i="4" s="1"/>
  <c r="I282" i="4"/>
  <c r="H282" i="4"/>
  <c r="G282" i="4"/>
  <c r="J282" i="4" s="1"/>
  <c r="J281" i="4"/>
  <c r="I281" i="4"/>
  <c r="H281" i="4"/>
  <c r="G281" i="4"/>
  <c r="I280" i="4"/>
  <c r="H280" i="4"/>
  <c r="G280" i="4"/>
  <c r="J280" i="4" s="1"/>
  <c r="I279" i="4"/>
  <c r="H279" i="4"/>
  <c r="G279" i="4"/>
  <c r="J279" i="4" s="1"/>
  <c r="I278" i="4"/>
  <c r="H278" i="4"/>
  <c r="G278" i="4"/>
  <c r="J278" i="4" s="1"/>
  <c r="J277" i="4"/>
  <c r="I277" i="4"/>
  <c r="H277" i="4"/>
  <c r="G277" i="4"/>
  <c r="I276" i="4"/>
  <c r="H276" i="4"/>
  <c r="G276" i="4"/>
  <c r="I275" i="4"/>
  <c r="H275" i="4"/>
  <c r="G275" i="4"/>
  <c r="J275" i="4" s="1"/>
  <c r="I274" i="4"/>
  <c r="H274" i="4"/>
  <c r="G274" i="4"/>
  <c r="J274" i="4" s="1"/>
  <c r="J273" i="4"/>
  <c r="I273" i="4"/>
  <c r="H273" i="4"/>
  <c r="G273" i="4"/>
  <c r="I272" i="4"/>
  <c r="H272" i="4"/>
  <c r="G272" i="4"/>
  <c r="J272" i="4" s="1"/>
  <c r="I271" i="4"/>
  <c r="H271" i="4"/>
  <c r="G271" i="4"/>
  <c r="J271" i="4" s="1"/>
  <c r="I270" i="4"/>
  <c r="H270" i="4"/>
  <c r="G270" i="4"/>
  <c r="J270" i="4" s="1"/>
  <c r="J269" i="4"/>
  <c r="I269" i="4"/>
  <c r="H269" i="4"/>
  <c r="G269" i="4"/>
  <c r="I268" i="4"/>
  <c r="H268" i="4"/>
  <c r="G268" i="4"/>
  <c r="I267" i="4"/>
  <c r="H267" i="4"/>
  <c r="G267" i="4"/>
  <c r="J267" i="4" s="1"/>
  <c r="I266" i="4"/>
  <c r="H266" i="4"/>
  <c r="G266" i="4"/>
  <c r="J266" i="4" s="1"/>
  <c r="J265" i="4"/>
  <c r="I265" i="4"/>
  <c r="H265" i="4"/>
  <c r="G265" i="4"/>
  <c r="I264" i="4"/>
  <c r="H264" i="4"/>
  <c r="G264" i="4"/>
  <c r="I263" i="4"/>
  <c r="H263" i="4"/>
  <c r="G263" i="4"/>
  <c r="J263" i="4" s="1"/>
  <c r="I262" i="4"/>
  <c r="H262" i="4"/>
  <c r="G262" i="4"/>
  <c r="J262" i="4" s="1"/>
  <c r="I261" i="4"/>
  <c r="H261" i="4"/>
  <c r="G261" i="4"/>
  <c r="J261" i="4" s="1"/>
  <c r="J260" i="4"/>
  <c r="I260" i="4"/>
  <c r="H260" i="4"/>
  <c r="G260" i="4"/>
  <c r="I259" i="4"/>
  <c r="H259" i="4"/>
  <c r="G259" i="4"/>
  <c r="J259" i="4" s="1"/>
  <c r="I258" i="4"/>
  <c r="H258" i="4"/>
  <c r="G258" i="4"/>
  <c r="I257" i="4"/>
  <c r="H257" i="4"/>
  <c r="G257" i="4"/>
  <c r="J257" i="4" s="1"/>
  <c r="J256" i="4"/>
  <c r="I256" i="4"/>
  <c r="H256" i="4"/>
  <c r="G256" i="4"/>
  <c r="I255" i="4"/>
  <c r="H255" i="4"/>
  <c r="G255" i="4"/>
  <c r="J255" i="4" s="1"/>
  <c r="I254" i="4"/>
  <c r="H254" i="4"/>
  <c r="G254" i="4"/>
  <c r="J254" i="4" s="1"/>
  <c r="I253" i="4"/>
  <c r="H253" i="4"/>
  <c r="G253" i="4"/>
  <c r="J253" i="4" s="1"/>
  <c r="J252" i="4"/>
  <c r="I252" i="4"/>
  <c r="H252" i="4"/>
  <c r="G252" i="4"/>
  <c r="I251" i="4"/>
  <c r="H251" i="4"/>
  <c r="G251" i="4"/>
  <c r="J251" i="4" s="1"/>
  <c r="I250" i="4"/>
  <c r="H250" i="4"/>
  <c r="G250" i="4"/>
  <c r="J250" i="4" s="1"/>
  <c r="I249" i="4"/>
  <c r="H249" i="4"/>
  <c r="G249" i="4"/>
  <c r="J249" i="4" s="1"/>
  <c r="J248" i="4"/>
  <c r="I248" i="4"/>
  <c r="H248" i="4"/>
  <c r="G248" i="4"/>
  <c r="I247" i="4"/>
  <c r="H247" i="4"/>
  <c r="G247" i="4"/>
  <c r="J247" i="4" s="1"/>
  <c r="I246" i="4"/>
  <c r="H246" i="4"/>
  <c r="G246" i="4"/>
  <c r="J246" i="4" s="1"/>
  <c r="I245" i="4"/>
  <c r="H245" i="4"/>
  <c r="G245" i="4"/>
  <c r="J245" i="4" s="1"/>
  <c r="J244" i="4"/>
  <c r="I244" i="4"/>
  <c r="H244" i="4"/>
  <c r="G244" i="4"/>
  <c r="I243" i="4"/>
  <c r="H243" i="4"/>
  <c r="G243" i="4"/>
  <c r="J243" i="4" s="1"/>
  <c r="I242" i="4"/>
  <c r="H242" i="4"/>
  <c r="G242" i="4"/>
  <c r="I241" i="4"/>
  <c r="H241" i="4"/>
  <c r="G241" i="4"/>
  <c r="J241" i="4" s="1"/>
  <c r="J240" i="4"/>
  <c r="I240" i="4"/>
  <c r="H240" i="4"/>
  <c r="G240" i="4"/>
  <c r="I239" i="4"/>
  <c r="H239" i="4"/>
  <c r="G239" i="4"/>
  <c r="J239" i="4" s="1"/>
  <c r="I238" i="4"/>
  <c r="H238" i="4"/>
  <c r="G238" i="4"/>
  <c r="J238" i="4" s="1"/>
  <c r="I237" i="4"/>
  <c r="H237" i="4"/>
  <c r="G237" i="4"/>
  <c r="J237" i="4" s="1"/>
  <c r="J236" i="4"/>
  <c r="I236" i="4"/>
  <c r="H236" i="4"/>
  <c r="G236" i="4"/>
  <c r="I235" i="4"/>
  <c r="H235" i="4"/>
  <c r="G235" i="4"/>
  <c r="J235" i="4" s="1"/>
  <c r="I234" i="4"/>
  <c r="H234" i="4"/>
  <c r="G234" i="4"/>
  <c r="J234" i="4" s="1"/>
  <c r="I233" i="4"/>
  <c r="H233" i="4"/>
  <c r="G233" i="4"/>
  <c r="J233" i="4" s="1"/>
  <c r="J232" i="4"/>
  <c r="I232" i="4"/>
  <c r="H232" i="4"/>
  <c r="G232" i="4"/>
  <c r="I231" i="4"/>
  <c r="H231" i="4"/>
  <c r="G231" i="4"/>
  <c r="J231" i="4" s="1"/>
  <c r="I230" i="4"/>
  <c r="H230" i="4"/>
  <c r="G230" i="4"/>
  <c r="I229" i="4"/>
  <c r="H229" i="4"/>
  <c r="G229" i="4"/>
  <c r="J229" i="4" s="1"/>
  <c r="J228" i="4"/>
  <c r="I228" i="4"/>
  <c r="H228" i="4"/>
  <c r="G228" i="4"/>
  <c r="I227" i="4"/>
  <c r="H227" i="4"/>
  <c r="G227" i="4"/>
  <c r="J227" i="4" s="1"/>
  <c r="I226" i="4"/>
  <c r="H226" i="4"/>
  <c r="G226" i="4"/>
  <c r="I225" i="4"/>
  <c r="H225" i="4"/>
  <c r="G225" i="4"/>
  <c r="J225" i="4" s="1"/>
  <c r="J224" i="4"/>
  <c r="I224" i="4"/>
  <c r="H224" i="4"/>
  <c r="G224" i="4"/>
  <c r="I223" i="4"/>
  <c r="H223" i="4"/>
  <c r="G223" i="4"/>
  <c r="J223" i="4" s="1"/>
  <c r="I222" i="4"/>
  <c r="H222" i="4"/>
  <c r="G222" i="4"/>
  <c r="J222" i="4" s="1"/>
  <c r="I221" i="4"/>
  <c r="H221" i="4"/>
  <c r="G221" i="4"/>
  <c r="J221" i="4" s="1"/>
  <c r="J220" i="4"/>
  <c r="I220" i="4"/>
  <c r="H220" i="4"/>
  <c r="G220" i="4"/>
  <c r="I219" i="4"/>
  <c r="H219" i="4"/>
  <c r="G219" i="4"/>
  <c r="I218" i="4"/>
  <c r="H218" i="4"/>
  <c r="G218" i="4"/>
  <c r="J218" i="4" s="1"/>
  <c r="I217" i="4"/>
  <c r="H217" i="4"/>
  <c r="G217" i="4"/>
  <c r="J217" i="4" s="1"/>
  <c r="J216" i="4"/>
  <c r="I216" i="4"/>
  <c r="H216" i="4"/>
  <c r="G216" i="4"/>
  <c r="I215" i="4"/>
  <c r="H215" i="4"/>
  <c r="G215" i="4"/>
  <c r="I214" i="4"/>
  <c r="H214" i="4"/>
  <c r="G214" i="4"/>
  <c r="J214" i="4" s="1"/>
  <c r="I213" i="4"/>
  <c r="H213" i="4"/>
  <c r="G213" i="4"/>
  <c r="J213" i="4" s="1"/>
  <c r="J212" i="4"/>
  <c r="I212" i="4"/>
  <c r="H212" i="4"/>
  <c r="G212" i="4"/>
  <c r="I211" i="4"/>
  <c r="H211" i="4"/>
  <c r="G211" i="4"/>
  <c r="J211" i="4" s="1"/>
  <c r="I210" i="4"/>
  <c r="H210" i="4"/>
  <c r="G210" i="4"/>
  <c r="I209" i="4"/>
  <c r="H209" i="4"/>
  <c r="J209" i="4" s="1"/>
  <c r="G209" i="4"/>
  <c r="I208" i="4"/>
  <c r="H208" i="4"/>
  <c r="J208" i="4" s="1"/>
  <c r="G208" i="4"/>
  <c r="I207" i="4"/>
  <c r="H207" i="4"/>
  <c r="G207" i="4"/>
  <c r="J207" i="4" s="1"/>
  <c r="I206" i="4"/>
  <c r="H206" i="4"/>
  <c r="G206" i="4"/>
  <c r="J206" i="4" s="1"/>
  <c r="J205" i="4"/>
  <c r="I205" i="4"/>
  <c r="H205" i="4"/>
  <c r="G205" i="4"/>
  <c r="I204" i="4"/>
  <c r="H204" i="4"/>
  <c r="G204" i="4"/>
  <c r="I203" i="4"/>
  <c r="H203" i="4"/>
  <c r="G203" i="4"/>
  <c r="J203" i="4" s="1"/>
  <c r="I202" i="4"/>
  <c r="H202" i="4"/>
  <c r="G202" i="4"/>
  <c r="J202" i="4" s="1"/>
  <c r="J201" i="4"/>
  <c r="I201" i="4"/>
  <c r="H201" i="4"/>
  <c r="G201" i="4"/>
  <c r="I200" i="4"/>
  <c r="H200" i="4"/>
  <c r="G200" i="4"/>
  <c r="I199" i="4"/>
  <c r="H199" i="4"/>
  <c r="G199" i="4"/>
  <c r="J199" i="4" s="1"/>
  <c r="I198" i="4"/>
  <c r="H198" i="4"/>
  <c r="G198" i="4"/>
  <c r="J198" i="4" s="1"/>
  <c r="J197" i="4"/>
  <c r="I197" i="4"/>
  <c r="H197" i="4"/>
  <c r="G197" i="4"/>
  <c r="I196" i="4"/>
  <c r="H196" i="4"/>
  <c r="G196" i="4"/>
  <c r="I195" i="4"/>
  <c r="H195" i="4"/>
  <c r="G195" i="4"/>
  <c r="J195" i="4" s="1"/>
  <c r="I194" i="4"/>
  <c r="H194" i="4"/>
  <c r="G194" i="4"/>
  <c r="J194" i="4" s="1"/>
  <c r="J193" i="4"/>
  <c r="I193" i="4"/>
  <c r="H193" i="4"/>
  <c r="G193" i="4"/>
  <c r="I192" i="4"/>
  <c r="H192" i="4"/>
  <c r="G192" i="4"/>
  <c r="I191" i="4"/>
  <c r="H191" i="4"/>
  <c r="G191" i="4"/>
  <c r="J191" i="4" s="1"/>
  <c r="I190" i="4"/>
  <c r="H190" i="4"/>
  <c r="G190" i="4"/>
  <c r="J190" i="4" s="1"/>
  <c r="J189" i="4"/>
  <c r="I189" i="4"/>
  <c r="H189" i="4"/>
  <c r="G189" i="4"/>
  <c r="I188" i="4"/>
  <c r="H188" i="4"/>
  <c r="G188" i="4"/>
  <c r="I187" i="4"/>
  <c r="H187" i="4"/>
  <c r="G187" i="4"/>
  <c r="J187" i="4" s="1"/>
  <c r="I186" i="4"/>
  <c r="H186" i="4"/>
  <c r="G186" i="4"/>
  <c r="J186" i="4" s="1"/>
  <c r="J185" i="4"/>
  <c r="I185" i="4"/>
  <c r="H185" i="4"/>
  <c r="G185" i="4"/>
  <c r="I184" i="4"/>
  <c r="H184" i="4"/>
  <c r="G184" i="4"/>
  <c r="I183" i="4"/>
  <c r="H183" i="4"/>
  <c r="G183" i="4"/>
  <c r="J183" i="4" s="1"/>
  <c r="I182" i="4"/>
  <c r="H182" i="4"/>
  <c r="G182" i="4"/>
  <c r="J182" i="4" s="1"/>
  <c r="J181" i="4"/>
  <c r="I181" i="4"/>
  <c r="H181" i="4"/>
  <c r="G181" i="4"/>
  <c r="I180" i="4"/>
  <c r="H180" i="4"/>
  <c r="G180" i="4"/>
  <c r="I179" i="4"/>
  <c r="H179" i="4"/>
  <c r="G179" i="4"/>
  <c r="J179" i="4" s="1"/>
  <c r="I178" i="4"/>
  <c r="H178" i="4"/>
  <c r="G178" i="4"/>
  <c r="J178" i="4" s="1"/>
  <c r="J177" i="4"/>
  <c r="I177" i="4"/>
  <c r="H177" i="4"/>
  <c r="G177" i="4"/>
  <c r="I176" i="4"/>
  <c r="H176" i="4"/>
  <c r="G176" i="4"/>
  <c r="I175" i="4"/>
  <c r="H175" i="4"/>
  <c r="G175" i="4"/>
  <c r="J175" i="4" s="1"/>
  <c r="J174" i="4"/>
  <c r="I174" i="4"/>
  <c r="H174" i="4"/>
  <c r="G174" i="4"/>
  <c r="J173" i="4"/>
  <c r="I173" i="4"/>
  <c r="H173" i="4"/>
  <c r="G173" i="4"/>
  <c r="I172" i="4"/>
  <c r="H172" i="4"/>
  <c r="G172" i="4"/>
  <c r="I171" i="4"/>
  <c r="H171" i="4"/>
  <c r="G171" i="4"/>
  <c r="J171" i="4" s="1"/>
  <c r="J170" i="4"/>
  <c r="I170" i="4"/>
  <c r="H170" i="4"/>
  <c r="G170" i="4"/>
  <c r="I169" i="4"/>
  <c r="J169" i="4" s="1"/>
  <c r="H169" i="4"/>
  <c r="G169" i="4"/>
  <c r="I168" i="4"/>
  <c r="H168" i="4"/>
  <c r="G168" i="4"/>
  <c r="J168" i="4" s="1"/>
  <c r="I167" i="4"/>
  <c r="H167" i="4"/>
  <c r="G167" i="4"/>
  <c r="J167" i="4" s="1"/>
  <c r="J166" i="4"/>
  <c r="I166" i="4"/>
  <c r="H166" i="4"/>
  <c r="G166" i="4"/>
  <c r="I165" i="4"/>
  <c r="J165" i="4" s="1"/>
  <c r="H165" i="4"/>
  <c r="G165" i="4"/>
  <c r="I164" i="4"/>
  <c r="H164" i="4"/>
  <c r="G164" i="4"/>
  <c r="J164" i="4" s="1"/>
  <c r="I163" i="4"/>
  <c r="H163" i="4"/>
  <c r="G163" i="4"/>
  <c r="J163" i="4" s="1"/>
  <c r="J162" i="4"/>
  <c r="I162" i="4"/>
  <c r="H162" i="4"/>
  <c r="G162" i="4"/>
  <c r="J161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J158" i="4" s="1"/>
  <c r="I157" i="4"/>
  <c r="H157" i="4"/>
  <c r="G157" i="4"/>
  <c r="J157" i="4" s="1"/>
  <c r="I156" i="4"/>
  <c r="H156" i="4"/>
  <c r="G156" i="4"/>
  <c r="I155" i="4"/>
  <c r="H155" i="4"/>
  <c r="G155" i="4"/>
  <c r="J154" i="4"/>
  <c r="I154" i="4"/>
  <c r="H154" i="4"/>
  <c r="G154" i="4"/>
  <c r="I153" i="4"/>
  <c r="H153" i="4"/>
  <c r="G153" i="4"/>
  <c r="J153" i="4" s="1"/>
  <c r="I152" i="4"/>
  <c r="H152" i="4"/>
  <c r="J152" i="4" s="1"/>
  <c r="G152" i="4"/>
  <c r="I151" i="4"/>
  <c r="H151" i="4"/>
  <c r="G151" i="4"/>
  <c r="J151" i="4" s="1"/>
  <c r="J150" i="4"/>
  <c r="I150" i="4"/>
  <c r="H150" i="4"/>
  <c r="G150" i="4"/>
  <c r="I149" i="4"/>
  <c r="H149" i="4"/>
  <c r="G149" i="4"/>
  <c r="J149" i="4" s="1"/>
  <c r="I148" i="4"/>
  <c r="H148" i="4"/>
  <c r="J148" i="4" s="1"/>
  <c r="G148" i="4"/>
  <c r="I147" i="4"/>
  <c r="H147" i="4"/>
  <c r="G147" i="4"/>
  <c r="J147" i="4" s="1"/>
  <c r="J146" i="4"/>
  <c r="I146" i="4"/>
  <c r="H146" i="4"/>
  <c r="G146" i="4"/>
  <c r="I145" i="4"/>
  <c r="H145" i="4"/>
  <c r="G145" i="4"/>
  <c r="J145" i="4" s="1"/>
  <c r="I144" i="4"/>
  <c r="H144" i="4"/>
  <c r="G144" i="4"/>
  <c r="I143" i="4"/>
  <c r="H143" i="4"/>
  <c r="G143" i="4"/>
  <c r="J143" i="4" s="1"/>
  <c r="J142" i="4"/>
  <c r="I142" i="4"/>
  <c r="H142" i="4"/>
  <c r="G142" i="4"/>
  <c r="I141" i="4"/>
  <c r="H141" i="4"/>
  <c r="J141" i="4" s="1"/>
  <c r="G141" i="4"/>
  <c r="I140" i="4"/>
  <c r="H140" i="4"/>
  <c r="G140" i="4"/>
  <c r="I139" i="4"/>
  <c r="H139" i="4"/>
  <c r="G139" i="4"/>
  <c r="J139" i="4" s="1"/>
  <c r="J138" i="4"/>
  <c r="I138" i="4"/>
  <c r="H138" i="4"/>
  <c r="G138" i="4"/>
  <c r="J137" i="4"/>
  <c r="I137" i="4"/>
  <c r="H137" i="4"/>
  <c r="G137" i="4"/>
  <c r="I136" i="4"/>
  <c r="H136" i="4"/>
  <c r="G136" i="4"/>
  <c r="J136" i="4" s="1"/>
  <c r="I135" i="4"/>
  <c r="H135" i="4"/>
  <c r="G135" i="4"/>
  <c r="J135" i="4" s="1"/>
  <c r="J134" i="4"/>
  <c r="I134" i="4"/>
  <c r="H134" i="4"/>
  <c r="G134" i="4"/>
  <c r="J133" i="4"/>
  <c r="I133" i="4"/>
  <c r="H133" i="4"/>
  <c r="G133" i="4"/>
  <c r="I132" i="4"/>
  <c r="H132" i="4"/>
  <c r="G132" i="4"/>
  <c r="I131" i="4"/>
  <c r="H131" i="4"/>
  <c r="G131" i="4"/>
  <c r="J131" i="4" s="1"/>
  <c r="J130" i="4"/>
  <c r="I130" i="4"/>
  <c r="H130" i="4"/>
  <c r="G130" i="4"/>
  <c r="J129" i="4"/>
  <c r="I129" i="4"/>
  <c r="H129" i="4"/>
  <c r="G129" i="4"/>
  <c r="I128" i="4"/>
  <c r="H128" i="4"/>
  <c r="G128" i="4"/>
  <c r="J128" i="4" s="1"/>
  <c r="I127" i="4"/>
  <c r="H127" i="4"/>
  <c r="G127" i="4"/>
  <c r="J127" i="4" s="1"/>
  <c r="J126" i="4"/>
  <c r="I126" i="4"/>
  <c r="H126" i="4"/>
  <c r="G126" i="4"/>
  <c r="J125" i="4"/>
  <c r="I125" i="4"/>
  <c r="H125" i="4"/>
  <c r="G125" i="4"/>
  <c r="I124" i="4"/>
  <c r="H124" i="4"/>
  <c r="G124" i="4"/>
  <c r="I123" i="4"/>
  <c r="H123" i="4"/>
  <c r="G123" i="4"/>
  <c r="J123" i="4" s="1"/>
  <c r="I122" i="4"/>
  <c r="J122" i="4" s="1"/>
  <c r="H122" i="4"/>
  <c r="G122" i="4"/>
  <c r="J121" i="4"/>
  <c r="I121" i="4"/>
  <c r="H121" i="4"/>
  <c r="G121" i="4"/>
  <c r="I120" i="4"/>
  <c r="H120" i="4"/>
  <c r="G120" i="4"/>
  <c r="J120" i="4" s="1"/>
  <c r="I119" i="4"/>
  <c r="H119" i="4"/>
  <c r="G119" i="4"/>
  <c r="J119" i="4" s="1"/>
  <c r="J118" i="4"/>
  <c r="I118" i="4"/>
  <c r="H118" i="4"/>
  <c r="G118" i="4"/>
  <c r="I117" i="4"/>
  <c r="H117" i="4"/>
  <c r="G117" i="4"/>
  <c r="J117" i="4" s="1"/>
  <c r="I116" i="4"/>
  <c r="H116" i="4"/>
  <c r="G116" i="4"/>
  <c r="J116" i="4" s="1"/>
  <c r="I115" i="4"/>
  <c r="H115" i="4"/>
  <c r="G115" i="4"/>
  <c r="J115" i="4" s="1"/>
  <c r="J114" i="4"/>
  <c r="I114" i="4"/>
  <c r="H114" i="4"/>
  <c r="G114" i="4"/>
  <c r="I113" i="4"/>
  <c r="H113" i="4"/>
  <c r="J113" i="4" s="1"/>
  <c r="G113" i="4"/>
  <c r="I112" i="4"/>
  <c r="H112" i="4"/>
  <c r="G112" i="4"/>
  <c r="J112" i="4" s="1"/>
  <c r="I111" i="4"/>
  <c r="H111" i="4"/>
  <c r="G111" i="4"/>
  <c r="J111" i="4" s="1"/>
  <c r="J110" i="4"/>
  <c r="I110" i="4"/>
  <c r="H110" i="4"/>
  <c r="G110" i="4"/>
  <c r="I109" i="4"/>
  <c r="H109" i="4"/>
  <c r="J109" i="4" s="1"/>
  <c r="G109" i="4"/>
  <c r="I108" i="4"/>
  <c r="H108" i="4"/>
  <c r="G108" i="4"/>
  <c r="J108" i="4" s="1"/>
  <c r="I107" i="4"/>
  <c r="H107" i="4"/>
  <c r="G107" i="4"/>
  <c r="J107" i="4" s="1"/>
  <c r="J106" i="4"/>
  <c r="I106" i="4"/>
  <c r="H106" i="4"/>
  <c r="G106" i="4"/>
  <c r="I105" i="4"/>
  <c r="H105" i="4"/>
  <c r="G105" i="4"/>
  <c r="J105" i="4" s="1"/>
  <c r="I104" i="4"/>
  <c r="H104" i="4"/>
  <c r="G104" i="4"/>
  <c r="J104" i="4" s="1"/>
  <c r="I103" i="4"/>
  <c r="H103" i="4"/>
  <c r="G103" i="4"/>
  <c r="J103" i="4" s="1"/>
  <c r="J102" i="4"/>
  <c r="I102" i="4"/>
  <c r="H102" i="4"/>
  <c r="G102" i="4"/>
  <c r="I101" i="4"/>
  <c r="H101" i="4"/>
  <c r="G101" i="4"/>
  <c r="J101" i="4" s="1"/>
  <c r="I100" i="4"/>
  <c r="H100" i="4"/>
  <c r="G100" i="4"/>
  <c r="J100" i="4" s="1"/>
  <c r="I99" i="4"/>
  <c r="H99" i="4"/>
  <c r="G99" i="4"/>
  <c r="J99" i="4" s="1"/>
  <c r="J98" i="4"/>
  <c r="I98" i="4"/>
  <c r="H98" i="4"/>
  <c r="G98" i="4"/>
  <c r="I97" i="4"/>
  <c r="H97" i="4"/>
  <c r="G97" i="4"/>
  <c r="J97" i="4" s="1"/>
  <c r="I96" i="4"/>
  <c r="H96" i="4"/>
  <c r="G96" i="4"/>
  <c r="J96" i="4" s="1"/>
  <c r="I95" i="4"/>
  <c r="H95" i="4"/>
  <c r="G95" i="4"/>
  <c r="J95" i="4" s="1"/>
  <c r="J94" i="4"/>
  <c r="I94" i="4"/>
  <c r="H94" i="4"/>
  <c r="G94" i="4"/>
  <c r="I93" i="4"/>
  <c r="H93" i="4"/>
  <c r="G93" i="4"/>
  <c r="J93" i="4" s="1"/>
  <c r="I92" i="4"/>
  <c r="H92" i="4"/>
  <c r="G92" i="4"/>
  <c r="J92" i="4" s="1"/>
  <c r="I91" i="4"/>
  <c r="H91" i="4"/>
  <c r="G91" i="4"/>
  <c r="J91" i="4" s="1"/>
  <c r="J90" i="4"/>
  <c r="I90" i="4"/>
  <c r="H90" i="4"/>
  <c r="G90" i="4"/>
  <c r="I89" i="4"/>
  <c r="H89" i="4"/>
  <c r="G89" i="4"/>
  <c r="J89" i="4" s="1"/>
  <c r="I88" i="4"/>
  <c r="H88" i="4"/>
  <c r="G88" i="4"/>
  <c r="J88" i="4" s="1"/>
  <c r="I87" i="4"/>
  <c r="H87" i="4"/>
  <c r="G87" i="4"/>
  <c r="J87" i="4" s="1"/>
  <c r="J86" i="4"/>
  <c r="I86" i="4"/>
  <c r="H86" i="4"/>
  <c r="G86" i="4"/>
  <c r="I85" i="4"/>
  <c r="H85" i="4"/>
  <c r="G85" i="4"/>
  <c r="J85" i="4" s="1"/>
  <c r="I84" i="4"/>
  <c r="H84" i="4"/>
  <c r="G84" i="4"/>
  <c r="J84" i="4" s="1"/>
  <c r="I83" i="4"/>
  <c r="H83" i="4"/>
  <c r="G83" i="4"/>
  <c r="J83" i="4" s="1"/>
  <c r="J82" i="4"/>
  <c r="I82" i="4"/>
  <c r="H82" i="4"/>
  <c r="G82" i="4"/>
  <c r="I81" i="4"/>
  <c r="H81" i="4"/>
  <c r="G81" i="4"/>
  <c r="J81" i="4" s="1"/>
  <c r="I80" i="4"/>
  <c r="H80" i="4"/>
  <c r="G80" i="4"/>
  <c r="J80" i="4" s="1"/>
  <c r="I79" i="4"/>
  <c r="H79" i="4"/>
  <c r="G79" i="4"/>
  <c r="J79" i="4" s="1"/>
  <c r="J78" i="4"/>
  <c r="I78" i="4"/>
  <c r="H78" i="4"/>
  <c r="G78" i="4"/>
  <c r="I77" i="4"/>
  <c r="H77" i="4"/>
  <c r="G77" i="4"/>
  <c r="J77" i="4" s="1"/>
  <c r="I76" i="4"/>
  <c r="H76" i="4"/>
  <c r="G76" i="4"/>
  <c r="J76" i="4" s="1"/>
  <c r="I75" i="4"/>
  <c r="H75" i="4"/>
  <c r="G75" i="4"/>
  <c r="J75" i="4" s="1"/>
  <c r="J74" i="4"/>
  <c r="I74" i="4"/>
  <c r="H74" i="4"/>
  <c r="G74" i="4"/>
  <c r="I73" i="4"/>
  <c r="H73" i="4"/>
  <c r="G73" i="4"/>
  <c r="J73" i="4" s="1"/>
  <c r="I72" i="4"/>
  <c r="H72" i="4"/>
  <c r="G72" i="4"/>
  <c r="J72" i="4" s="1"/>
  <c r="I71" i="4"/>
  <c r="H71" i="4"/>
  <c r="G71" i="4"/>
  <c r="J71" i="4" s="1"/>
  <c r="J70" i="4"/>
  <c r="I70" i="4"/>
  <c r="H70" i="4"/>
  <c r="G70" i="4"/>
  <c r="I69" i="4"/>
  <c r="H69" i="4"/>
  <c r="G69" i="4"/>
  <c r="J69" i="4" s="1"/>
  <c r="I68" i="4"/>
  <c r="H68" i="4"/>
  <c r="G68" i="4"/>
  <c r="J68" i="4" s="1"/>
  <c r="I67" i="4"/>
  <c r="H67" i="4"/>
  <c r="G67" i="4"/>
  <c r="J67" i="4" s="1"/>
  <c r="J66" i="4"/>
  <c r="I66" i="4"/>
  <c r="H66" i="4"/>
  <c r="G66" i="4"/>
  <c r="I65" i="4"/>
  <c r="H65" i="4"/>
  <c r="G65" i="4"/>
  <c r="J65" i="4" s="1"/>
  <c r="I64" i="4"/>
  <c r="H64" i="4"/>
  <c r="G64" i="4"/>
  <c r="J64" i="4" s="1"/>
  <c r="I63" i="4"/>
  <c r="H63" i="4"/>
  <c r="G63" i="4"/>
  <c r="J63" i="4" s="1"/>
  <c r="J62" i="4"/>
  <c r="I62" i="4"/>
  <c r="H62" i="4"/>
  <c r="G62" i="4"/>
  <c r="I61" i="4"/>
  <c r="H61" i="4"/>
  <c r="G61" i="4"/>
  <c r="I60" i="4"/>
  <c r="H60" i="4"/>
  <c r="G60" i="4"/>
  <c r="J60" i="4" s="1"/>
  <c r="I59" i="4"/>
  <c r="H59" i="4"/>
  <c r="G59" i="4"/>
  <c r="J59" i="4" s="1"/>
  <c r="J58" i="4"/>
  <c r="I58" i="4"/>
  <c r="H58" i="4"/>
  <c r="G58" i="4"/>
  <c r="I57" i="4"/>
  <c r="H57" i="4"/>
  <c r="G57" i="4"/>
  <c r="J57" i="4" s="1"/>
  <c r="I56" i="4"/>
  <c r="H56" i="4"/>
  <c r="G56" i="4"/>
  <c r="J56" i="4" s="1"/>
  <c r="I55" i="4"/>
  <c r="H55" i="4"/>
  <c r="G55" i="4"/>
  <c r="J55" i="4" s="1"/>
  <c r="J54" i="4"/>
  <c r="I54" i="4"/>
  <c r="H54" i="4"/>
  <c r="G54" i="4"/>
  <c r="I53" i="4"/>
  <c r="H53" i="4"/>
  <c r="G53" i="4"/>
  <c r="J53" i="4" s="1"/>
  <c r="I52" i="4"/>
  <c r="H52" i="4"/>
  <c r="G52" i="4"/>
  <c r="J52" i="4" s="1"/>
  <c r="I51" i="4"/>
  <c r="H51" i="4"/>
  <c r="G51" i="4"/>
  <c r="J51" i="4" s="1"/>
  <c r="J50" i="4"/>
  <c r="I50" i="4"/>
  <c r="H50" i="4"/>
  <c r="G50" i="4"/>
  <c r="I49" i="4"/>
  <c r="H49" i="4"/>
  <c r="G49" i="4"/>
  <c r="J49" i="4" s="1"/>
  <c r="I48" i="4"/>
  <c r="H48" i="4"/>
  <c r="G48" i="4"/>
  <c r="J48" i="4" s="1"/>
  <c r="I47" i="4"/>
  <c r="H47" i="4"/>
  <c r="G47" i="4"/>
  <c r="J47" i="4" s="1"/>
  <c r="J46" i="4"/>
  <c r="I46" i="4"/>
  <c r="H46" i="4"/>
  <c r="G46" i="4"/>
  <c r="I45" i="4"/>
  <c r="H45" i="4"/>
  <c r="G45" i="4"/>
  <c r="I44" i="4"/>
  <c r="H44" i="4"/>
  <c r="G44" i="4"/>
  <c r="J44" i="4" s="1"/>
  <c r="I43" i="4"/>
  <c r="H43" i="4"/>
  <c r="G43" i="4"/>
  <c r="J43" i="4" s="1"/>
  <c r="J42" i="4"/>
  <c r="I42" i="4"/>
  <c r="H42" i="4"/>
  <c r="G42" i="4"/>
  <c r="I41" i="4"/>
  <c r="H41" i="4"/>
  <c r="G41" i="4"/>
  <c r="J41" i="4" s="1"/>
  <c r="I40" i="4"/>
  <c r="H40" i="4"/>
  <c r="G40" i="4"/>
  <c r="J40" i="4" s="1"/>
  <c r="I39" i="4"/>
  <c r="H39" i="4"/>
  <c r="G39" i="4"/>
  <c r="J39" i="4" s="1"/>
  <c r="J38" i="4"/>
  <c r="I38" i="4"/>
  <c r="H38" i="4"/>
  <c r="G38" i="4"/>
  <c r="I37" i="4"/>
  <c r="H37" i="4"/>
  <c r="G37" i="4"/>
  <c r="J37" i="4" s="1"/>
  <c r="I36" i="4"/>
  <c r="H36" i="4"/>
  <c r="G36" i="4"/>
  <c r="J36" i="4" s="1"/>
  <c r="I35" i="4"/>
  <c r="H35" i="4"/>
  <c r="G35" i="4"/>
  <c r="J35" i="4" s="1"/>
  <c r="J34" i="4"/>
  <c r="I34" i="4"/>
  <c r="H34" i="4"/>
  <c r="G34" i="4"/>
  <c r="I33" i="4"/>
  <c r="H33" i="4"/>
  <c r="G33" i="4"/>
  <c r="J33" i="4" s="1"/>
  <c r="I32" i="4"/>
  <c r="H32" i="4"/>
  <c r="G32" i="4"/>
  <c r="J32" i="4" s="1"/>
  <c r="I31" i="4"/>
  <c r="H31" i="4"/>
  <c r="G31" i="4"/>
  <c r="J31" i="4" s="1"/>
  <c r="J30" i="4"/>
  <c r="I30" i="4"/>
  <c r="H30" i="4"/>
  <c r="G30" i="4"/>
  <c r="I29" i="4"/>
  <c r="H29" i="4"/>
  <c r="G29" i="4"/>
  <c r="I28" i="4"/>
  <c r="H28" i="4"/>
  <c r="G28" i="4"/>
  <c r="J28" i="4" s="1"/>
  <c r="I27" i="4"/>
  <c r="H27" i="4"/>
  <c r="G27" i="4"/>
  <c r="J27" i="4" s="1"/>
  <c r="J26" i="4"/>
  <c r="I26" i="4"/>
  <c r="H26" i="4"/>
  <c r="G26" i="4"/>
  <c r="I25" i="4"/>
  <c r="H25" i="4"/>
  <c r="G25" i="4"/>
  <c r="J25" i="4" s="1"/>
  <c r="I24" i="4"/>
  <c r="H24" i="4"/>
  <c r="G24" i="4"/>
  <c r="J24" i="4" s="1"/>
  <c r="I23" i="4"/>
  <c r="H23" i="4"/>
  <c r="G23" i="4"/>
  <c r="J23" i="4" s="1"/>
  <c r="K23" i="4" s="1"/>
  <c r="J22" i="4"/>
  <c r="I22" i="4"/>
  <c r="H22" i="4"/>
  <c r="G22" i="4"/>
  <c r="Y21" i="4"/>
  <c r="I21" i="4"/>
  <c r="H21" i="4"/>
  <c r="G21" i="4"/>
  <c r="J21" i="4" s="1"/>
  <c r="Y20" i="4"/>
  <c r="I20" i="4"/>
  <c r="H20" i="4"/>
  <c r="J20" i="4" s="1"/>
  <c r="G20" i="4"/>
  <c r="Y19" i="4"/>
  <c r="J19" i="4"/>
  <c r="I19" i="4"/>
  <c r="H19" i="4"/>
  <c r="G19" i="4"/>
  <c r="Y18" i="4"/>
  <c r="I18" i="4"/>
  <c r="H18" i="4"/>
  <c r="G18" i="4"/>
  <c r="J18" i="4" s="1"/>
  <c r="Y17" i="4"/>
  <c r="I17" i="4"/>
  <c r="H17" i="4"/>
  <c r="G17" i="4"/>
  <c r="J17" i="4" s="1"/>
  <c r="Y16" i="4"/>
  <c r="I16" i="4"/>
  <c r="H16" i="4"/>
  <c r="G16" i="4"/>
  <c r="Y15" i="4"/>
  <c r="I15" i="4"/>
  <c r="H15" i="4"/>
  <c r="G15" i="4"/>
  <c r="J15" i="4" s="1"/>
  <c r="J14" i="4"/>
  <c r="I14" i="4"/>
  <c r="H14" i="4"/>
  <c r="G14" i="4"/>
  <c r="I13" i="4"/>
  <c r="H13" i="4"/>
  <c r="G13" i="4"/>
  <c r="J13" i="4" s="1"/>
  <c r="J12" i="4"/>
  <c r="I12" i="4"/>
  <c r="H12" i="4"/>
  <c r="G12" i="4"/>
  <c r="I11" i="4"/>
  <c r="H11" i="4"/>
  <c r="G11" i="4"/>
  <c r="J11" i="4" s="1"/>
  <c r="J10" i="4"/>
  <c r="I10" i="4"/>
  <c r="H10" i="4"/>
  <c r="G10" i="4"/>
  <c r="I9" i="4"/>
  <c r="H9" i="4"/>
  <c r="G9" i="4"/>
  <c r="J9" i="4" s="1"/>
  <c r="J8" i="4"/>
  <c r="I8" i="4"/>
  <c r="H8" i="4"/>
  <c r="G8" i="4"/>
  <c r="I7" i="4"/>
  <c r="H7" i="4"/>
  <c r="G7" i="4"/>
  <c r="J7" i="4" s="1"/>
  <c r="J6" i="4"/>
  <c r="I6" i="4"/>
  <c r="H6" i="4"/>
  <c r="G6" i="4"/>
  <c r="I5" i="4"/>
  <c r="H5" i="4"/>
  <c r="G5" i="4"/>
  <c r="J5" i="4" s="1"/>
  <c r="J4" i="4"/>
  <c r="I4" i="4"/>
  <c r="H4" i="4"/>
  <c r="G4" i="4"/>
  <c r="I3" i="4"/>
  <c r="H3" i="4"/>
  <c r="G3" i="4"/>
  <c r="J3" i="4" s="1"/>
  <c r="M23" i="4" l="1"/>
  <c r="O23" i="4" s="1"/>
  <c r="P23" i="4" s="1"/>
  <c r="L23" i="4"/>
  <c r="N23" i="4" s="1"/>
  <c r="J16" i="4"/>
  <c r="J29" i="4"/>
  <c r="J45" i="4"/>
  <c r="J61" i="4"/>
  <c r="J140" i="4"/>
  <c r="J132" i="4"/>
  <c r="J124" i="4"/>
  <c r="J144" i="4"/>
  <c r="J156" i="4"/>
  <c r="J159" i="4"/>
  <c r="J160" i="4"/>
  <c r="J172" i="4"/>
  <c r="J180" i="4"/>
  <c r="J188" i="4"/>
  <c r="J196" i="4"/>
  <c r="J204" i="4"/>
  <c r="J210" i="4"/>
  <c r="J219" i="4"/>
  <c r="J230" i="4"/>
  <c r="J155" i="4"/>
  <c r="J176" i="4"/>
  <c r="J184" i="4"/>
  <c r="J192" i="4"/>
  <c r="J200" i="4"/>
  <c r="J226" i="4"/>
  <c r="J242" i="4"/>
  <c r="J258" i="4"/>
  <c r="J215" i="4"/>
  <c r="J276" i="4"/>
  <c r="J292" i="4"/>
  <c r="J268" i="4"/>
  <c r="J284" i="4"/>
  <c r="J296" i="4"/>
  <c r="J264" i="4"/>
  <c r="J371" i="4"/>
  <c r="J423" i="4"/>
  <c r="J447" i="4"/>
  <c r="J460" i="4"/>
  <c r="J419" i="4"/>
  <c r="J443" i="4"/>
  <c r="J427" i="4"/>
  <c r="J431" i="4"/>
  <c r="J435" i="4"/>
  <c r="J439" i="4"/>
  <c r="J459" i="4"/>
  <c r="J475" i="4"/>
  <c r="J495" i="4"/>
  <c r="J471" i="4"/>
  <c r="J499" i="4"/>
  <c r="J467" i="4"/>
  <c r="J487" i="4"/>
  <c r="J451" i="4"/>
  <c r="J46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J497" i="1" l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K23" i="1" s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M23" i="1" l="1"/>
  <c r="O23" i="1" s="1"/>
  <c r="P23" i="1" s="1"/>
  <c r="L23" i="1"/>
  <c r="N23" i="1" s="1"/>
  <c r="K24" i="4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24" i="4" l="1"/>
  <c r="N24" i="4" s="1"/>
  <c r="M24" i="4"/>
  <c r="O24" i="4" s="1"/>
  <c r="K25" i="4"/>
  <c r="S23" i="4"/>
  <c r="Y22" i="4"/>
  <c r="L25" i="4" l="1"/>
  <c r="N25" i="4" s="1"/>
  <c r="M25" i="4"/>
  <c r="O25" i="4" s="1"/>
  <c r="Y23" i="4"/>
  <c r="R23" i="4"/>
  <c r="Q23" i="4"/>
  <c r="P24" i="4"/>
  <c r="S24" i="4" s="1"/>
  <c r="K26" i="4"/>
  <c r="Y15" i="1"/>
  <c r="L26" i="4" l="1"/>
  <c r="N26" i="4" s="1"/>
  <c r="M26" i="4"/>
  <c r="O26" i="4" s="1"/>
  <c r="P25" i="4"/>
  <c r="S25" i="4" s="1"/>
  <c r="Y24" i="4"/>
  <c r="R24" i="4"/>
  <c r="Q24" i="4"/>
  <c r="K27" i="4"/>
  <c r="Y16" i="1"/>
  <c r="L27" i="4" l="1"/>
  <c r="N27" i="4" s="1"/>
  <c r="M27" i="4"/>
  <c r="O27" i="4" s="1"/>
  <c r="K28" i="4"/>
  <c r="P26" i="4"/>
  <c r="S26" i="4" s="1"/>
  <c r="Y25" i="4"/>
  <c r="R25" i="4"/>
  <c r="Q25" i="4"/>
  <c r="Y17" i="1"/>
  <c r="L28" i="4" l="1"/>
  <c r="N28" i="4" s="1"/>
  <c r="M28" i="4"/>
  <c r="O28" i="4" s="1"/>
  <c r="K29" i="4"/>
  <c r="R26" i="4"/>
  <c r="Q26" i="4"/>
  <c r="P27" i="4"/>
  <c r="S27" i="4" s="1"/>
  <c r="Y26" i="4"/>
  <c r="Y18" i="1"/>
  <c r="L29" i="4" l="1"/>
  <c r="N29" i="4" s="1"/>
  <c r="M29" i="4"/>
  <c r="O29" i="4" s="1"/>
  <c r="Y27" i="4"/>
  <c r="R27" i="4"/>
  <c r="Q27" i="4"/>
  <c r="P28" i="4"/>
  <c r="S28" i="4" s="1"/>
  <c r="K30" i="4"/>
  <c r="Y19" i="1"/>
  <c r="L30" i="4" l="1"/>
  <c r="N30" i="4" s="1"/>
  <c r="M30" i="4"/>
  <c r="O30" i="4" s="1"/>
  <c r="P29" i="4"/>
  <c r="S29" i="4" s="1"/>
  <c r="Y28" i="4"/>
  <c r="R28" i="4"/>
  <c r="Q28" i="4"/>
  <c r="K31" i="4"/>
  <c r="Y20" i="1"/>
  <c r="L31" i="4" l="1"/>
  <c r="N31" i="4" s="1"/>
  <c r="M31" i="4"/>
  <c r="O31" i="4" s="1"/>
  <c r="K32" i="4"/>
  <c r="P30" i="4"/>
  <c r="S30" i="4" s="1"/>
  <c r="Y29" i="4"/>
  <c r="R29" i="4"/>
  <c r="Q29" i="4"/>
  <c r="L24" i="1"/>
  <c r="M24" i="1"/>
  <c r="Y21" i="1"/>
  <c r="Y22" i="1"/>
  <c r="L32" i="4" l="1"/>
  <c r="N32" i="4" s="1"/>
  <c r="M32" i="4"/>
  <c r="O32" i="4" s="1"/>
  <c r="R30" i="4"/>
  <c r="Q30" i="4"/>
  <c r="P31" i="4"/>
  <c r="S31" i="4" s="1"/>
  <c r="Y30" i="4"/>
  <c r="K33" i="4"/>
  <c r="S23" i="1"/>
  <c r="L25" i="1"/>
  <c r="M25" i="1"/>
  <c r="O24" i="1"/>
  <c r="N24" i="1"/>
  <c r="L33" i="4" l="1"/>
  <c r="N33" i="4" s="1"/>
  <c r="M33" i="4"/>
  <c r="O33" i="4" s="1"/>
  <c r="Y31" i="4"/>
  <c r="R31" i="4"/>
  <c r="Q31" i="4"/>
  <c r="P32" i="4"/>
  <c r="S32" i="4" s="1"/>
  <c r="K34" i="4"/>
  <c r="P24" i="1"/>
  <c r="S24" i="1" s="1"/>
  <c r="P25" i="1" s="1"/>
  <c r="L26" i="1"/>
  <c r="M26" i="1"/>
  <c r="Q23" i="1"/>
  <c r="R23" i="1"/>
  <c r="Y23" i="1"/>
  <c r="O25" i="1"/>
  <c r="N25" i="1"/>
  <c r="L34" i="4" l="1"/>
  <c r="N34" i="4" s="1"/>
  <c r="M34" i="4"/>
  <c r="O34" i="4" s="1"/>
  <c r="P33" i="4"/>
  <c r="S33" i="4" s="1"/>
  <c r="Y32" i="4"/>
  <c r="R32" i="4"/>
  <c r="Q32" i="4"/>
  <c r="K35" i="4"/>
  <c r="L27" i="1"/>
  <c r="M27" i="1"/>
  <c r="Q24" i="1"/>
  <c r="R24" i="1"/>
  <c r="Y24" i="1"/>
  <c r="O26" i="1"/>
  <c r="N26" i="1"/>
  <c r="S25" i="1"/>
  <c r="P26" i="1" s="1"/>
  <c r="L35" i="4" l="1"/>
  <c r="N35" i="4" s="1"/>
  <c r="M35" i="4"/>
  <c r="O35" i="4" s="1"/>
  <c r="K36" i="4"/>
  <c r="P34" i="4"/>
  <c r="S34" i="4" s="1"/>
  <c r="Y33" i="4"/>
  <c r="R33" i="4"/>
  <c r="Q33" i="4"/>
  <c r="L28" i="1"/>
  <c r="M28" i="1"/>
  <c r="Q25" i="1"/>
  <c r="R25" i="1"/>
  <c r="Y25" i="1"/>
  <c r="O27" i="1"/>
  <c r="N27" i="1"/>
  <c r="S26" i="1"/>
  <c r="P27" i="1" s="1"/>
  <c r="L36" i="4" l="1"/>
  <c r="N36" i="4" s="1"/>
  <c r="M36" i="4"/>
  <c r="O36" i="4" s="1"/>
  <c r="K37" i="4"/>
  <c r="R34" i="4"/>
  <c r="Q34" i="4"/>
  <c r="P35" i="4"/>
  <c r="S35" i="4" s="1"/>
  <c r="Y34" i="4"/>
  <c r="L29" i="1"/>
  <c r="M29" i="1"/>
  <c r="Q26" i="1"/>
  <c r="R26" i="1"/>
  <c r="Y26" i="1"/>
  <c r="O28" i="1"/>
  <c r="N28" i="1"/>
  <c r="S27" i="1"/>
  <c r="P28" i="1" s="1"/>
  <c r="L37" i="4" l="1"/>
  <c r="N37" i="4" s="1"/>
  <c r="M37" i="4"/>
  <c r="O37" i="4" s="1"/>
  <c r="Y35" i="4"/>
  <c r="R35" i="4"/>
  <c r="Q35" i="4"/>
  <c r="P36" i="4"/>
  <c r="S36" i="4" s="1"/>
  <c r="K38" i="4"/>
  <c r="L30" i="1"/>
  <c r="M30" i="1"/>
  <c r="Q27" i="1"/>
  <c r="R27" i="1"/>
  <c r="Y27" i="1"/>
  <c r="O29" i="1"/>
  <c r="N29" i="1"/>
  <c r="S28" i="1"/>
  <c r="P29" i="1" s="1"/>
  <c r="L38" i="4" l="1"/>
  <c r="N38" i="4" s="1"/>
  <c r="M38" i="4"/>
  <c r="O38" i="4" s="1"/>
  <c r="P37" i="4"/>
  <c r="S37" i="4" s="1"/>
  <c r="Y36" i="4"/>
  <c r="R36" i="4"/>
  <c r="Q36" i="4"/>
  <c r="K39" i="4"/>
  <c r="L31" i="1"/>
  <c r="M31" i="1"/>
  <c r="Q28" i="1"/>
  <c r="R28" i="1"/>
  <c r="Y28" i="1"/>
  <c r="O30" i="1"/>
  <c r="N30" i="1"/>
  <c r="S29" i="1"/>
  <c r="P30" i="1" s="1"/>
  <c r="L39" i="4" l="1"/>
  <c r="N39" i="4" s="1"/>
  <c r="M39" i="4"/>
  <c r="O39" i="4" s="1"/>
  <c r="K40" i="4"/>
  <c r="P38" i="4"/>
  <c r="S38" i="4" s="1"/>
  <c r="Y37" i="4"/>
  <c r="R37" i="4"/>
  <c r="Q37" i="4"/>
  <c r="L32" i="1"/>
  <c r="M32" i="1"/>
  <c r="Q29" i="1"/>
  <c r="R29" i="1"/>
  <c r="Y29" i="1"/>
  <c r="N31" i="1"/>
  <c r="O31" i="1"/>
  <c r="S30" i="1"/>
  <c r="L40" i="4" l="1"/>
  <c r="N40" i="4" s="1"/>
  <c r="M40" i="4"/>
  <c r="O40" i="4" s="1"/>
  <c r="P31" i="1"/>
  <c r="K41" i="4"/>
  <c r="R38" i="4"/>
  <c r="Q38" i="4"/>
  <c r="P39" i="4"/>
  <c r="S39" i="4" s="1"/>
  <c r="Y38" i="4"/>
  <c r="L33" i="1"/>
  <c r="M33" i="1"/>
  <c r="Q30" i="1"/>
  <c r="R30" i="1"/>
  <c r="N32" i="1"/>
  <c r="Y30" i="1"/>
  <c r="O32" i="1"/>
  <c r="S31" i="1"/>
  <c r="L41" i="4" l="1"/>
  <c r="N41" i="4" s="1"/>
  <c r="M41" i="4"/>
  <c r="O41" i="4" s="1"/>
  <c r="P32" i="1"/>
  <c r="Y39" i="4"/>
  <c r="R39" i="4"/>
  <c r="Q39" i="4"/>
  <c r="P40" i="4"/>
  <c r="S40" i="4" s="1"/>
  <c r="K42" i="4"/>
  <c r="L34" i="1"/>
  <c r="M34" i="1"/>
  <c r="Q31" i="1"/>
  <c r="R31" i="1"/>
  <c r="N33" i="1"/>
  <c r="O33" i="1"/>
  <c r="Y31" i="1"/>
  <c r="S32" i="1"/>
  <c r="P33" i="1" s="1"/>
  <c r="L42" i="4" l="1"/>
  <c r="N42" i="4" s="1"/>
  <c r="M42" i="4"/>
  <c r="O42" i="4" s="1"/>
  <c r="P41" i="4"/>
  <c r="S41" i="4" s="1"/>
  <c r="Y40" i="4"/>
  <c r="R40" i="4"/>
  <c r="Q40" i="4"/>
  <c r="K43" i="4"/>
  <c r="L35" i="1"/>
  <c r="M35" i="1"/>
  <c r="N34" i="1"/>
  <c r="Q32" i="1"/>
  <c r="R32" i="1"/>
  <c r="O34" i="1"/>
  <c r="Y32" i="1"/>
  <c r="S33" i="1"/>
  <c r="P34" i="1" s="1"/>
  <c r="L43" i="4" l="1"/>
  <c r="N43" i="4" s="1"/>
  <c r="M43" i="4"/>
  <c r="O43" i="4" s="1"/>
  <c r="K44" i="4"/>
  <c r="P42" i="4"/>
  <c r="S42" i="4" s="1"/>
  <c r="Y41" i="4"/>
  <c r="R41" i="4"/>
  <c r="Q41" i="4"/>
  <c r="L36" i="1"/>
  <c r="M36" i="1"/>
  <c r="N35" i="1"/>
  <c r="Q33" i="1"/>
  <c r="R33" i="1"/>
  <c r="O35" i="1"/>
  <c r="Y33" i="1"/>
  <c r="S34" i="1"/>
  <c r="P35" i="1" s="1"/>
  <c r="L44" i="4" l="1"/>
  <c r="M44" i="4"/>
  <c r="O44" i="4" s="1"/>
  <c r="R42" i="4"/>
  <c r="Q42" i="4"/>
  <c r="P43" i="4"/>
  <c r="S43" i="4" s="1"/>
  <c r="Y42" i="4"/>
  <c r="N44" i="4"/>
  <c r="K45" i="4"/>
  <c r="L37" i="1"/>
  <c r="M37" i="1"/>
  <c r="N36" i="1"/>
  <c r="Q34" i="1"/>
  <c r="R34" i="1"/>
  <c r="O36" i="1"/>
  <c r="Y34" i="1"/>
  <c r="S35" i="1"/>
  <c r="P36" i="1" s="1"/>
  <c r="N37" i="1" l="1"/>
  <c r="L45" i="4"/>
  <c r="M45" i="4"/>
  <c r="O45" i="4" s="1"/>
  <c r="Y43" i="4"/>
  <c r="R43" i="4"/>
  <c r="Q43" i="4"/>
  <c r="P44" i="4"/>
  <c r="S44" i="4" s="1"/>
  <c r="N45" i="4"/>
  <c r="K46" i="4"/>
  <c r="L38" i="1"/>
  <c r="N38" i="1" s="1"/>
  <c r="M38" i="1"/>
  <c r="Q35" i="1"/>
  <c r="R35" i="1"/>
  <c r="O37" i="1"/>
  <c r="Y35" i="1"/>
  <c r="S36" i="1"/>
  <c r="P37" i="1" l="1"/>
  <c r="S37" i="1" s="1"/>
  <c r="L46" i="4"/>
  <c r="N46" i="4" s="1"/>
  <c r="M46" i="4"/>
  <c r="O46" i="4" s="1"/>
  <c r="P45" i="4"/>
  <c r="S45" i="4" s="1"/>
  <c r="Y44" i="4"/>
  <c r="R44" i="4"/>
  <c r="Q44" i="4"/>
  <c r="K47" i="4"/>
  <c r="L39" i="1"/>
  <c r="N39" i="1" s="1"/>
  <c r="M39" i="1"/>
  <c r="Q36" i="1"/>
  <c r="R36" i="1"/>
  <c r="O38" i="1"/>
  <c r="Y36" i="1"/>
  <c r="L47" i="4" l="1"/>
  <c r="N47" i="4" s="1"/>
  <c r="M47" i="4"/>
  <c r="O47" i="4" s="1"/>
  <c r="K48" i="4"/>
  <c r="P46" i="4"/>
  <c r="S46" i="4" s="1"/>
  <c r="Y45" i="4"/>
  <c r="R45" i="4"/>
  <c r="Q45" i="4"/>
  <c r="P38" i="1"/>
  <c r="S38" i="1" s="1"/>
  <c r="P39" i="1" s="1"/>
  <c r="L40" i="1"/>
  <c r="N40" i="1" s="1"/>
  <c r="M40" i="1"/>
  <c r="Q37" i="1"/>
  <c r="R37" i="1"/>
  <c r="O39" i="1"/>
  <c r="Y37" i="1"/>
  <c r="L48" i="4" l="1"/>
  <c r="N48" i="4" s="1"/>
  <c r="M48" i="4"/>
  <c r="O48" i="4" s="1"/>
  <c r="K49" i="4"/>
  <c r="R46" i="4"/>
  <c r="Q46" i="4"/>
  <c r="P47" i="4"/>
  <c r="S47" i="4" s="1"/>
  <c r="Y46" i="4"/>
  <c r="L41" i="1"/>
  <c r="N41" i="1" s="1"/>
  <c r="M41" i="1"/>
  <c r="Q38" i="1"/>
  <c r="R38" i="1"/>
  <c r="O40" i="1"/>
  <c r="Y38" i="1"/>
  <c r="S39" i="1"/>
  <c r="P40" i="1" s="1"/>
  <c r="L49" i="4" l="1"/>
  <c r="N49" i="4" s="1"/>
  <c r="M49" i="4"/>
  <c r="O49" i="4" s="1"/>
  <c r="Y47" i="4"/>
  <c r="R47" i="4"/>
  <c r="Q47" i="4"/>
  <c r="P48" i="4"/>
  <c r="S48" i="4" s="1"/>
  <c r="K50" i="4"/>
  <c r="L42" i="1"/>
  <c r="N42" i="1" s="1"/>
  <c r="M42" i="1"/>
  <c r="Q39" i="1"/>
  <c r="R39" i="1"/>
  <c r="O41" i="1"/>
  <c r="Y39" i="1"/>
  <c r="S40" i="1"/>
  <c r="P41" i="1" s="1"/>
  <c r="L50" i="4" l="1"/>
  <c r="N50" i="4" s="1"/>
  <c r="M50" i="4"/>
  <c r="P49" i="4"/>
  <c r="S49" i="4" s="1"/>
  <c r="Y48" i="4"/>
  <c r="R48" i="4"/>
  <c r="Q48" i="4"/>
  <c r="K51" i="4"/>
  <c r="O50" i="4"/>
  <c r="L43" i="1"/>
  <c r="N43" i="1" s="1"/>
  <c r="M43" i="1"/>
  <c r="Q40" i="1"/>
  <c r="R40" i="1"/>
  <c r="O42" i="1"/>
  <c r="Y40" i="1"/>
  <c r="S41" i="1"/>
  <c r="P42" i="1" s="1"/>
  <c r="L51" i="4" l="1"/>
  <c r="N51" i="4" s="1"/>
  <c r="M51" i="4"/>
  <c r="O51" i="4" s="1"/>
  <c r="K52" i="4"/>
  <c r="P50" i="4"/>
  <c r="S50" i="4" s="1"/>
  <c r="Y49" i="4"/>
  <c r="R49" i="4"/>
  <c r="Q49" i="4"/>
  <c r="L44" i="1"/>
  <c r="N44" i="1" s="1"/>
  <c r="M44" i="1"/>
  <c r="Q41" i="1"/>
  <c r="R41" i="1"/>
  <c r="O43" i="1"/>
  <c r="Y41" i="1"/>
  <c r="S42" i="1"/>
  <c r="P43" i="1" s="1"/>
  <c r="L52" i="4" l="1"/>
  <c r="M52" i="4"/>
  <c r="O52" i="4" s="1"/>
  <c r="R50" i="4"/>
  <c r="Q50" i="4"/>
  <c r="P51" i="4"/>
  <c r="S51" i="4" s="1"/>
  <c r="Y50" i="4"/>
  <c r="N52" i="4"/>
  <c r="K53" i="4"/>
  <c r="L45" i="1"/>
  <c r="N45" i="1" s="1"/>
  <c r="M45" i="1"/>
  <c r="O44" i="1"/>
  <c r="Q42" i="1"/>
  <c r="R42" i="1"/>
  <c r="Y42" i="1"/>
  <c r="S43" i="1"/>
  <c r="P44" i="1" s="1"/>
  <c r="L53" i="4" l="1"/>
  <c r="M53" i="4"/>
  <c r="O53" i="4" s="1"/>
  <c r="Y51" i="4"/>
  <c r="R51" i="4"/>
  <c r="Q51" i="4"/>
  <c r="P52" i="4"/>
  <c r="S52" i="4" s="1"/>
  <c r="N53" i="4"/>
  <c r="K54" i="4"/>
  <c r="L46" i="1"/>
  <c r="N46" i="1" s="1"/>
  <c r="M46" i="1"/>
  <c r="O45" i="1"/>
  <c r="Q43" i="1"/>
  <c r="R43" i="1"/>
  <c r="Y43" i="1"/>
  <c r="S44" i="1"/>
  <c r="P45" i="1" s="1"/>
  <c r="M54" i="4" l="1"/>
  <c r="O54" i="4" s="1"/>
  <c r="L54" i="4"/>
  <c r="N54" i="4" s="1"/>
  <c r="P53" i="4"/>
  <c r="S53" i="4" s="1"/>
  <c r="Y52" i="4"/>
  <c r="R52" i="4"/>
  <c r="Q52" i="4"/>
  <c r="K55" i="4"/>
  <c r="L47" i="1"/>
  <c r="N47" i="1" s="1"/>
  <c r="M47" i="1"/>
  <c r="O46" i="1"/>
  <c r="Q44" i="1"/>
  <c r="R44" i="1"/>
  <c r="Y44" i="1"/>
  <c r="S45" i="1"/>
  <c r="P46" i="1" s="1"/>
  <c r="L55" i="4" l="1"/>
  <c r="N55" i="4" s="1"/>
  <c r="M55" i="4"/>
  <c r="O55" i="4" s="1"/>
  <c r="K56" i="4"/>
  <c r="P54" i="4"/>
  <c r="S54" i="4" s="1"/>
  <c r="Y53" i="4"/>
  <c r="R53" i="4"/>
  <c r="Q53" i="4"/>
  <c r="L48" i="1"/>
  <c r="N48" i="1" s="1"/>
  <c r="M48" i="1"/>
  <c r="O47" i="1"/>
  <c r="Q45" i="1"/>
  <c r="R45" i="1"/>
  <c r="Y45" i="1"/>
  <c r="S46" i="1"/>
  <c r="P47" i="1" l="1"/>
  <c r="L56" i="4"/>
  <c r="N56" i="4" s="1"/>
  <c r="M56" i="4"/>
  <c r="O56" i="4" s="1"/>
  <c r="R54" i="4"/>
  <c r="Q54" i="4"/>
  <c r="P55" i="4"/>
  <c r="S55" i="4" s="1"/>
  <c r="Y54" i="4"/>
  <c r="K57" i="4"/>
  <c r="L49" i="1"/>
  <c r="N49" i="1" s="1"/>
  <c r="M49" i="1"/>
  <c r="O48" i="1"/>
  <c r="Q46" i="1"/>
  <c r="R46" i="1"/>
  <c r="Y46" i="1"/>
  <c r="S47" i="1"/>
  <c r="P48" i="1" s="1"/>
  <c r="L57" i="4" l="1"/>
  <c r="N57" i="4" s="1"/>
  <c r="M57" i="4"/>
  <c r="O57" i="4" s="1"/>
  <c r="Y55" i="4"/>
  <c r="R55" i="4"/>
  <c r="Q55" i="4"/>
  <c r="P56" i="4"/>
  <c r="S56" i="4" s="1"/>
  <c r="K58" i="4"/>
  <c r="L50" i="1"/>
  <c r="N50" i="1" s="1"/>
  <c r="M50" i="1"/>
  <c r="O49" i="1"/>
  <c r="Q47" i="1"/>
  <c r="R47" i="1"/>
  <c r="Y47" i="1"/>
  <c r="S48" i="1"/>
  <c r="P49" i="1" s="1"/>
  <c r="L58" i="4" l="1"/>
  <c r="N58" i="4" s="1"/>
  <c r="M58" i="4"/>
  <c r="O58" i="4" s="1"/>
  <c r="P57" i="4"/>
  <c r="S57" i="4" s="1"/>
  <c r="Y56" i="4"/>
  <c r="R56" i="4"/>
  <c r="Q56" i="4"/>
  <c r="K59" i="4"/>
  <c r="L51" i="1"/>
  <c r="N51" i="1" s="1"/>
  <c r="M51" i="1"/>
  <c r="O50" i="1"/>
  <c r="Q48" i="1"/>
  <c r="R48" i="1"/>
  <c r="Y48" i="1"/>
  <c r="S49" i="1"/>
  <c r="P50" i="1" s="1"/>
  <c r="L59" i="4" l="1"/>
  <c r="N59" i="4" s="1"/>
  <c r="M59" i="4"/>
  <c r="O59" i="4" s="1"/>
  <c r="P58" i="4"/>
  <c r="S58" i="4" s="1"/>
  <c r="Y57" i="4"/>
  <c r="R57" i="4"/>
  <c r="Q57" i="4"/>
  <c r="K60" i="4"/>
  <c r="L52" i="1"/>
  <c r="N52" i="1" s="1"/>
  <c r="M52" i="1"/>
  <c r="O51" i="1"/>
  <c r="Q49" i="1"/>
  <c r="R49" i="1"/>
  <c r="Y49" i="1"/>
  <c r="S50" i="1"/>
  <c r="P51" i="1" l="1"/>
  <c r="S51" i="1" s="1"/>
  <c r="P52" i="1" s="1"/>
  <c r="L60" i="4"/>
  <c r="N60" i="4" s="1"/>
  <c r="M60" i="4"/>
  <c r="O60" i="4" s="1"/>
  <c r="K61" i="4"/>
  <c r="R58" i="4"/>
  <c r="Q58" i="4"/>
  <c r="P59" i="4"/>
  <c r="S59" i="4" s="1"/>
  <c r="Y58" i="4"/>
  <c r="O52" i="1"/>
  <c r="L53" i="1"/>
  <c r="N53" i="1" s="1"/>
  <c r="M53" i="1"/>
  <c r="Q50" i="1"/>
  <c r="R50" i="1"/>
  <c r="Y50" i="1"/>
  <c r="L61" i="4" l="1"/>
  <c r="M61" i="4"/>
  <c r="O61" i="4" s="1"/>
  <c r="Y59" i="4"/>
  <c r="R59" i="4"/>
  <c r="Q59" i="4"/>
  <c r="P60" i="4"/>
  <c r="S60" i="4" s="1"/>
  <c r="N61" i="4"/>
  <c r="K62" i="4"/>
  <c r="O53" i="1"/>
  <c r="O54" i="1" s="1"/>
  <c r="L54" i="1"/>
  <c r="M54" i="1"/>
  <c r="Q51" i="1"/>
  <c r="R51" i="1"/>
  <c r="Y51" i="1"/>
  <c r="N54" i="1"/>
  <c r="S52" i="1"/>
  <c r="P53" i="1" l="1"/>
  <c r="L62" i="4"/>
  <c r="N62" i="4" s="1"/>
  <c r="M62" i="4"/>
  <c r="O62" i="4" s="1"/>
  <c r="P61" i="4"/>
  <c r="S61" i="4" s="1"/>
  <c r="Y60" i="4"/>
  <c r="R60" i="4"/>
  <c r="Q60" i="4"/>
  <c r="K63" i="4"/>
  <c r="L55" i="1"/>
  <c r="N55" i="1" s="1"/>
  <c r="M55" i="1"/>
  <c r="O55" i="1" s="1"/>
  <c r="Q52" i="1"/>
  <c r="R52" i="1"/>
  <c r="Y52" i="1"/>
  <c r="S53" i="1"/>
  <c r="P54" i="1" s="1"/>
  <c r="L63" i="4" l="1"/>
  <c r="N63" i="4" s="1"/>
  <c r="M63" i="4"/>
  <c r="O63" i="4" s="1"/>
  <c r="K64" i="4"/>
  <c r="P62" i="4"/>
  <c r="S62" i="4" s="1"/>
  <c r="Y61" i="4"/>
  <c r="R61" i="4"/>
  <c r="Q61" i="4"/>
  <c r="L56" i="1"/>
  <c r="N56" i="1" s="1"/>
  <c r="M56" i="1"/>
  <c r="Q53" i="1"/>
  <c r="R53" i="1"/>
  <c r="Y53" i="1"/>
  <c r="S54" i="1"/>
  <c r="P55" i="1" s="1"/>
  <c r="O56" i="1"/>
  <c r="L64" i="4" l="1"/>
  <c r="N64" i="4" s="1"/>
  <c r="M64" i="4"/>
  <c r="O64" i="4" s="1"/>
  <c r="R62" i="4"/>
  <c r="Q62" i="4"/>
  <c r="P63" i="4"/>
  <c r="S63" i="4" s="1"/>
  <c r="Y62" i="4"/>
  <c r="K65" i="4"/>
  <c r="L57" i="1"/>
  <c r="N57" i="1" s="1"/>
  <c r="M57" i="1"/>
  <c r="O57" i="1" s="1"/>
  <c r="Q54" i="1"/>
  <c r="R54" i="1"/>
  <c r="Y54" i="1"/>
  <c r="S55" i="1"/>
  <c r="P56" i="1" s="1"/>
  <c r="L65" i="4" l="1"/>
  <c r="N65" i="4" s="1"/>
  <c r="M65" i="4"/>
  <c r="O65" i="4" s="1"/>
  <c r="Y63" i="4"/>
  <c r="R63" i="4"/>
  <c r="Q63" i="4"/>
  <c r="P64" i="4"/>
  <c r="S64" i="4" s="1"/>
  <c r="K66" i="4"/>
  <c r="L58" i="1"/>
  <c r="N58" i="1" s="1"/>
  <c r="M58" i="1"/>
  <c r="O58" i="1" s="1"/>
  <c r="Q55" i="1"/>
  <c r="R55" i="1"/>
  <c r="Y55" i="1"/>
  <c r="S56" i="1"/>
  <c r="P57" i="1" s="1"/>
  <c r="L66" i="4" l="1"/>
  <c r="M66" i="4"/>
  <c r="O66" i="4" s="1"/>
  <c r="P65" i="4"/>
  <c r="S65" i="4" s="1"/>
  <c r="Y64" i="4"/>
  <c r="R64" i="4"/>
  <c r="Q64" i="4"/>
  <c r="K67" i="4"/>
  <c r="N66" i="4"/>
  <c r="L59" i="1"/>
  <c r="N59" i="1" s="1"/>
  <c r="M59" i="1"/>
  <c r="O59" i="1" s="1"/>
  <c r="Q56" i="1"/>
  <c r="R56" i="1"/>
  <c r="Y56" i="1"/>
  <c r="S57" i="1"/>
  <c r="P58" i="1" s="1"/>
  <c r="L67" i="4" l="1"/>
  <c r="N67" i="4" s="1"/>
  <c r="M67" i="4"/>
  <c r="O67" i="4" s="1"/>
  <c r="K68" i="4"/>
  <c r="P66" i="4"/>
  <c r="S66" i="4" s="1"/>
  <c r="Y65" i="4"/>
  <c r="R65" i="4"/>
  <c r="Q65" i="4"/>
  <c r="L60" i="1"/>
  <c r="N60" i="1" s="1"/>
  <c r="M60" i="1"/>
  <c r="Q57" i="1"/>
  <c r="R57" i="1"/>
  <c r="Y57" i="1"/>
  <c r="S58" i="1"/>
  <c r="P59" i="1" s="1"/>
  <c r="O60" i="1"/>
  <c r="L68" i="4" l="1"/>
  <c r="N68" i="4" s="1"/>
  <c r="M68" i="4"/>
  <c r="O68" i="4" s="1"/>
  <c r="K69" i="4"/>
  <c r="R66" i="4"/>
  <c r="Q66" i="4"/>
  <c r="P67" i="4"/>
  <c r="S67" i="4" s="1"/>
  <c r="Y66" i="4"/>
  <c r="L61" i="1"/>
  <c r="N61" i="1" s="1"/>
  <c r="M61" i="1"/>
  <c r="Q58" i="1"/>
  <c r="R58" i="1"/>
  <c r="Y58" i="1"/>
  <c r="O61" i="1"/>
  <c r="S59" i="1"/>
  <c r="P60" i="1" s="1"/>
  <c r="L69" i="4" l="1"/>
  <c r="N69" i="4" s="1"/>
  <c r="M69" i="4"/>
  <c r="O69" i="4" s="1"/>
  <c r="K70" i="4"/>
  <c r="Y67" i="4"/>
  <c r="R67" i="4"/>
  <c r="Q67" i="4"/>
  <c r="P68" i="4"/>
  <c r="S68" i="4" s="1"/>
  <c r="L62" i="1"/>
  <c r="N62" i="1" s="1"/>
  <c r="M62" i="1"/>
  <c r="O62" i="1" s="1"/>
  <c r="Q59" i="1"/>
  <c r="R59" i="1"/>
  <c r="Y59" i="1"/>
  <c r="S60" i="1"/>
  <c r="P61" i="1" s="1"/>
  <c r="M70" i="4" l="1"/>
  <c r="O70" i="4" s="1"/>
  <c r="L70" i="4"/>
  <c r="N70" i="4" s="1"/>
  <c r="K71" i="4"/>
  <c r="P69" i="4"/>
  <c r="S69" i="4" s="1"/>
  <c r="Y68" i="4"/>
  <c r="R68" i="4"/>
  <c r="Q68" i="4"/>
  <c r="L63" i="1"/>
  <c r="N63" i="1" s="1"/>
  <c r="M63" i="1"/>
  <c r="O63" i="1" s="1"/>
  <c r="Q60" i="1"/>
  <c r="R60" i="1"/>
  <c r="Y60" i="1"/>
  <c r="S61" i="1"/>
  <c r="P62" i="1" s="1"/>
  <c r="L71" i="4" l="1"/>
  <c r="N71" i="4" s="1"/>
  <c r="M71" i="4"/>
  <c r="O71" i="4" s="1"/>
  <c r="K72" i="4"/>
  <c r="P70" i="4"/>
  <c r="S70" i="4" s="1"/>
  <c r="Y69" i="4"/>
  <c r="Q69" i="4"/>
  <c r="R69" i="4"/>
  <c r="L64" i="1"/>
  <c r="N64" i="1" s="1"/>
  <c r="M64" i="1"/>
  <c r="O64" i="1" s="1"/>
  <c r="Q61" i="1"/>
  <c r="R61" i="1"/>
  <c r="Y61" i="1"/>
  <c r="S62" i="1"/>
  <c r="P63" i="1" s="1"/>
  <c r="L72" i="4" l="1"/>
  <c r="N72" i="4" s="1"/>
  <c r="M72" i="4"/>
  <c r="O72" i="4" s="1"/>
  <c r="R70" i="4"/>
  <c r="Q70" i="4"/>
  <c r="P71" i="4"/>
  <c r="S71" i="4" s="1"/>
  <c r="Y70" i="4"/>
  <c r="K73" i="4"/>
  <c r="L65" i="1"/>
  <c r="N65" i="1" s="1"/>
  <c r="M65" i="1"/>
  <c r="O65" i="1" s="1"/>
  <c r="Q62" i="1"/>
  <c r="R62" i="1"/>
  <c r="Y62" i="1"/>
  <c r="S63" i="1"/>
  <c r="P64" i="1" s="1"/>
  <c r="L73" i="4" l="1"/>
  <c r="M73" i="4"/>
  <c r="Y71" i="4"/>
  <c r="R71" i="4"/>
  <c r="Q71" i="4"/>
  <c r="P72" i="4"/>
  <c r="S72" i="4" s="1"/>
  <c r="O73" i="4"/>
  <c r="K74" i="4"/>
  <c r="N73" i="4"/>
  <c r="L66" i="1"/>
  <c r="N66" i="1" s="1"/>
  <c r="M66" i="1"/>
  <c r="O66" i="1" s="1"/>
  <c r="Q63" i="1"/>
  <c r="R63" i="1"/>
  <c r="Y63" i="1"/>
  <c r="S64" i="1"/>
  <c r="P65" i="1" s="1"/>
  <c r="L74" i="4" l="1"/>
  <c r="N74" i="4" s="1"/>
  <c r="M74" i="4"/>
  <c r="P73" i="4"/>
  <c r="S73" i="4" s="1"/>
  <c r="Y72" i="4"/>
  <c r="R72" i="4"/>
  <c r="Q72" i="4"/>
  <c r="K75" i="4"/>
  <c r="O74" i="4"/>
  <c r="L67" i="1"/>
  <c r="N67" i="1" s="1"/>
  <c r="M67" i="1"/>
  <c r="Q64" i="1"/>
  <c r="R64" i="1"/>
  <c r="Y64" i="1"/>
  <c r="O67" i="1"/>
  <c r="S65" i="1"/>
  <c r="P66" i="1" s="1"/>
  <c r="L75" i="4" l="1"/>
  <c r="N75" i="4" s="1"/>
  <c r="M75" i="4"/>
  <c r="O75" i="4" s="1"/>
  <c r="K76" i="4"/>
  <c r="P74" i="4"/>
  <c r="S74" i="4" s="1"/>
  <c r="Y73" i="4"/>
  <c r="Q73" i="4"/>
  <c r="R73" i="4"/>
  <c r="L68" i="1"/>
  <c r="N68" i="1" s="1"/>
  <c r="M68" i="1"/>
  <c r="Q65" i="1"/>
  <c r="R65" i="1"/>
  <c r="Y65" i="1"/>
  <c r="S66" i="1"/>
  <c r="P67" i="1" s="1"/>
  <c r="O68" i="1"/>
  <c r="L76" i="4" l="1"/>
  <c r="N76" i="4" s="1"/>
  <c r="M76" i="4"/>
  <c r="O76" i="4" s="1"/>
  <c r="K77" i="4"/>
  <c r="R74" i="4"/>
  <c r="Q74" i="4"/>
  <c r="P75" i="4"/>
  <c r="S75" i="4" s="1"/>
  <c r="Y74" i="4"/>
  <c r="L69" i="1"/>
  <c r="N69" i="1" s="1"/>
  <c r="M69" i="1"/>
  <c r="O69" i="1" s="1"/>
  <c r="Q66" i="1"/>
  <c r="R66" i="1"/>
  <c r="Y66" i="1"/>
  <c r="S67" i="1"/>
  <c r="P68" i="1" s="1"/>
  <c r="L77" i="4" l="1"/>
  <c r="N77" i="4" s="1"/>
  <c r="M77" i="4"/>
  <c r="O77" i="4" s="1"/>
  <c r="Y75" i="4"/>
  <c r="R75" i="4"/>
  <c r="Q75" i="4"/>
  <c r="P76" i="4"/>
  <c r="S76" i="4" s="1"/>
  <c r="K78" i="4"/>
  <c r="L70" i="1"/>
  <c r="N70" i="1" s="1"/>
  <c r="M70" i="1"/>
  <c r="Q67" i="1"/>
  <c r="R67" i="1"/>
  <c r="Y67" i="1"/>
  <c r="O70" i="1"/>
  <c r="S68" i="1"/>
  <c r="P69" i="1" s="1"/>
  <c r="L78" i="4" l="1"/>
  <c r="M78" i="4"/>
  <c r="O78" i="4" s="1"/>
  <c r="P77" i="4"/>
  <c r="S77" i="4" s="1"/>
  <c r="Y76" i="4"/>
  <c r="R76" i="4"/>
  <c r="Q76" i="4"/>
  <c r="K79" i="4"/>
  <c r="N78" i="4"/>
  <c r="L71" i="1"/>
  <c r="N71" i="1" s="1"/>
  <c r="M71" i="1"/>
  <c r="Q68" i="1"/>
  <c r="R68" i="1"/>
  <c r="Y68" i="1"/>
  <c r="S69" i="1"/>
  <c r="P70" i="1" s="1"/>
  <c r="O71" i="1"/>
  <c r="L79" i="4" l="1"/>
  <c r="M79" i="4"/>
  <c r="O79" i="4" s="1"/>
  <c r="Q77" i="4"/>
  <c r="P78" i="4"/>
  <c r="S78" i="4" s="1"/>
  <c r="Y77" i="4"/>
  <c r="R77" i="4"/>
  <c r="N79" i="4"/>
  <c r="K80" i="4"/>
  <c r="L72" i="1"/>
  <c r="N72" i="1" s="1"/>
  <c r="M72" i="1"/>
  <c r="O72" i="1" s="1"/>
  <c r="Q69" i="1"/>
  <c r="R69" i="1"/>
  <c r="Y69" i="1"/>
  <c r="S70" i="1"/>
  <c r="P71" i="1" s="1"/>
  <c r="L80" i="4" l="1"/>
  <c r="N80" i="4" s="1"/>
  <c r="M80" i="4"/>
  <c r="R78" i="4"/>
  <c r="Q78" i="4"/>
  <c r="P79" i="4"/>
  <c r="S79" i="4" s="1"/>
  <c r="Y78" i="4"/>
  <c r="O80" i="4"/>
  <c r="K81" i="4"/>
  <c r="L73" i="1"/>
  <c r="N73" i="1" s="1"/>
  <c r="M73" i="1"/>
  <c r="Q70" i="1"/>
  <c r="R70" i="1"/>
  <c r="Y70" i="1"/>
  <c r="S71" i="1"/>
  <c r="P72" i="1" s="1"/>
  <c r="O73" i="1"/>
  <c r="L81" i="4" l="1"/>
  <c r="M81" i="4"/>
  <c r="Y79" i="4"/>
  <c r="R79" i="4"/>
  <c r="Q79" i="4"/>
  <c r="P80" i="4"/>
  <c r="S80" i="4" s="1"/>
  <c r="O81" i="4"/>
  <c r="N81" i="4"/>
  <c r="K82" i="4"/>
  <c r="L74" i="1"/>
  <c r="N74" i="1" s="1"/>
  <c r="M74" i="1"/>
  <c r="Q71" i="1"/>
  <c r="R71" i="1"/>
  <c r="Y71" i="1"/>
  <c r="S72" i="1"/>
  <c r="P73" i="1" s="1"/>
  <c r="O74" i="1"/>
  <c r="L82" i="4" l="1"/>
  <c r="N82" i="4" s="1"/>
  <c r="M82" i="4"/>
  <c r="P81" i="4"/>
  <c r="S81" i="4" s="1"/>
  <c r="Y80" i="4"/>
  <c r="R80" i="4"/>
  <c r="Q80" i="4"/>
  <c r="K83" i="4"/>
  <c r="O82" i="4"/>
  <c r="L75" i="1"/>
  <c r="N75" i="1" s="1"/>
  <c r="M75" i="1"/>
  <c r="Q72" i="1"/>
  <c r="R72" i="1"/>
  <c r="Y72" i="1"/>
  <c r="O75" i="1"/>
  <c r="S73" i="1"/>
  <c r="P74" i="1" s="1"/>
  <c r="L83" i="4" l="1"/>
  <c r="N83" i="4" s="1"/>
  <c r="M83" i="4"/>
  <c r="O83" i="4" s="1"/>
  <c r="K84" i="4"/>
  <c r="Q81" i="4"/>
  <c r="P82" i="4"/>
  <c r="S82" i="4" s="1"/>
  <c r="Y81" i="4"/>
  <c r="R81" i="4"/>
  <c r="L76" i="1"/>
  <c r="N76" i="1" s="1"/>
  <c r="M76" i="1"/>
  <c r="O76" i="1" s="1"/>
  <c r="Q73" i="1"/>
  <c r="R73" i="1"/>
  <c r="Y73" i="1"/>
  <c r="S74" i="1"/>
  <c r="P75" i="1" s="1"/>
  <c r="L84" i="4" l="1"/>
  <c r="N84" i="4" s="1"/>
  <c r="M84" i="4"/>
  <c r="O84" i="4" s="1"/>
  <c r="K85" i="4"/>
  <c r="R82" i="4"/>
  <c r="Q82" i="4"/>
  <c r="P83" i="4"/>
  <c r="S83" i="4" s="1"/>
  <c r="Y82" i="4"/>
  <c r="L77" i="1"/>
  <c r="N77" i="1" s="1"/>
  <c r="M77" i="1"/>
  <c r="O77" i="1" s="1"/>
  <c r="Q74" i="1"/>
  <c r="R74" i="1"/>
  <c r="Y74" i="1"/>
  <c r="S75" i="1"/>
  <c r="P76" i="1" s="1"/>
  <c r="L85" i="4" l="1"/>
  <c r="N85" i="4" s="1"/>
  <c r="M85" i="4"/>
  <c r="O85" i="4" s="1"/>
  <c r="Y83" i="4"/>
  <c r="R83" i="4"/>
  <c r="Q83" i="4"/>
  <c r="P84" i="4"/>
  <c r="S84" i="4" s="1"/>
  <c r="K86" i="4"/>
  <c r="L78" i="1"/>
  <c r="N78" i="1" s="1"/>
  <c r="M78" i="1"/>
  <c r="O78" i="1" s="1"/>
  <c r="Q75" i="1"/>
  <c r="R75" i="1"/>
  <c r="Y75" i="1"/>
  <c r="S76" i="1"/>
  <c r="P77" i="1" s="1"/>
  <c r="M86" i="4" l="1"/>
  <c r="L86" i="4"/>
  <c r="N86" i="4" s="1"/>
  <c r="P85" i="4"/>
  <c r="S85" i="4" s="1"/>
  <c r="Y84" i="4"/>
  <c r="R84" i="4"/>
  <c r="Q84" i="4"/>
  <c r="K87" i="4"/>
  <c r="O86" i="4"/>
  <c r="L79" i="1"/>
  <c r="N79" i="1" s="1"/>
  <c r="M79" i="1"/>
  <c r="O79" i="1" s="1"/>
  <c r="Q76" i="1"/>
  <c r="R76" i="1"/>
  <c r="Y76" i="1"/>
  <c r="S77" i="1"/>
  <c r="P78" i="1" s="1"/>
  <c r="L87" i="4" l="1"/>
  <c r="N87" i="4" s="1"/>
  <c r="M87" i="4"/>
  <c r="O87" i="4" s="1"/>
  <c r="K88" i="4"/>
  <c r="Q85" i="4"/>
  <c r="P86" i="4"/>
  <c r="S86" i="4" s="1"/>
  <c r="Y85" i="4"/>
  <c r="R85" i="4"/>
  <c r="L80" i="1"/>
  <c r="N80" i="1" s="1"/>
  <c r="M80" i="1"/>
  <c r="Q77" i="1"/>
  <c r="R77" i="1"/>
  <c r="Y77" i="1"/>
  <c r="S78" i="1"/>
  <c r="P79" i="1" s="1"/>
  <c r="O80" i="1"/>
  <c r="L88" i="4" l="1"/>
  <c r="N88" i="4" s="1"/>
  <c r="M88" i="4"/>
  <c r="O88" i="4" s="1"/>
  <c r="K89" i="4"/>
  <c r="R86" i="4"/>
  <c r="Q86" i="4"/>
  <c r="P87" i="4"/>
  <c r="S87" i="4" s="1"/>
  <c r="Y86" i="4"/>
  <c r="L81" i="1"/>
  <c r="N81" i="1" s="1"/>
  <c r="M81" i="1"/>
  <c r="O81" i="1" s="1"/>
  <c r="Q78" i="1"/>
  <c r="R78" i="1"/>
  <c r="Y78" i="1"/>
  <c r="S79" i="1"/>
  <c r="P80" i="1" s="1"/>
  <c r="L89" i="4" l="1"/>
  <c r="M89" i="4"/>
  <c r="O89" i="4" s="1"/>
  <c r="Y87" i="4"/>
  <c r="R87" i="4"/>
  <c r="Q87" i="4"/>
  <c r="P88" i="4"/>
  <c r="S88" i="4" s="1"/>
  <c r="K90" i="4"/>
  <c r="N89" i="4"/>
  <c r="L82" i="1"/>
  <c r="N82" i="1" s="1"/>
  <c r="M82" i="1"/>
  <c r="Q79" i="1"/>
  <c r="R79" i="1"/>
  <c r="Y79" i="1"/>
  <c r="S80" i="1"/>
  <c r="P81" i="1" s="1"/>
  <c r="O82" i="1"/>
  <c r="L90" i="4" l="1"/>
  <c r="N90" i="4" s="1"/>
  <c r="M90" i="4"/>
  <c r="O90" i="4" s="1"/>
  <c r="K91" i="4"/>
  <c r="P89" i="4"/>
  <c r="S89" i="4" s="1"/>
  <c r="Y88" i="4"/>
  <c r="R88" i="4"/>
  <c r="Q88" i="4"/>
  <c r="L83" i="1"/>
  <c r="N83" i="1" s="1"/>
  <c r="M83" i="1"/>
  <c r="O83" i="1" s="1"/>
  <c r="Q80" i="1"/>
  <c r="R80" i="1"/>
  <c r="Y80" i="1"/>
  <c r="S81" i="1"/>
  <c r="P82" i="1" s="1"/>
  <c r="L91" i="4" l="1"/>
  <c r="N91" i="4" s="1"/>
  <c r="M91" i="4"/>
  <c r="O91" i="4" s="1"/>
  <c r="Q89" i="4"/>
  <c r="P90" i="4"/>
  <c r="S90" i="4" s="1"/>
  <c r="Y89" i="4"/>
  <c r="R89" i="4"/>
  <c r="K92" i="4"/>
  <c r="L84" i="1"/>
  <c r="N84" i="1" s="1"/>
  <c r="M84" i="1"/>
  <c r="O84" i="1" s="1"/>
  <c r="Q81" i="1"/>
  <c r="R81" i="1"/>
  <c r="Y81" i="1"/>
  <c r="S82" i="1"/>
  <c r="P83" i="1" s="1"/>
  <c r="L92" i="4" l="1"/>
  <c r="N92" i="4" s="1"/>
  <c r="M92" i="4"/>
  <c r="O92" i="4" s="1"/>
  <c r="K93" i="4"/>
  <c r="R90" i="4"/>
  <c r="Q90" i="4"/>
  <c r="P91" i="4"/>
  <c r="S91" i="4" s="1"/>
  <c r="Y90" i="4"/>
  <c r="L85" i="1"/>
  <c r="N85" i="1" s="1"/>
  <c r="M85" i="1"/>
  <c r="Q82" i="1"/>
  <c r="R82" i="1"/>
  <c r="Y82" i="1"/>
  <c r="O85" i="1"/>
  <c r="S83" i="1"/>
  <c r="P84" i="1" s="1"/>
  <c r="L93" i="4" l="1"/>
  <c r="M93" i="4"/>
  <c r="O93" i="4" s="1"/>
  <c r="Y91" i="4"/>
  <c r="R91" i="4"/>
  <c r="Q91" i="4"/>
  <c r="P92" i="4"/>
  <c r="S92" i="4" s="1"/>
  <c r="K94" i="4"/>
  <c r="N93" i="4"/>
  <c r="L86" i="1"/>
  <c r="N86" i="1" s="1"/>
  <c r="M86" i="1"/>
  <c r="Q83" i="1"/>
  <c r="R83" i="1"/>
  <c r="Y83" i="1"/>
  <c r="O86" i="1"/>
  <c r="S84" i="1"/>
  <c r="P85" i="1" s="1"/>
  <c r="L94" i="4" l="1"/>
  <c r="N94" i="4" s="1"/>
  <c r="M94" i="4"/>
  <c r="P93" i="4"/>
  <c r="S93" i="4" s="1"/>
  <c r="Y92" i="4"/>
  <c r="R92" i="4"/>
  <c r="Q92" i="4"/>
  <c r="K95" i="4"/>
  <c r="O94" i="4"/>
  <c r="L87" i="1"/>
  <c r="N87" i="1" s="1"/>
  <c r="M87" i="1"/>
  <c r="Q84" i="1"/>
  <c r="R84" i="1"/>
  <c r="Y84" i="1"/>
  <c r="S85" i="1"/>
  <c r="P86" i="1" s="1"/>
  <c r="O87" i="1"/>
  <c r="L95" i="4" l="1"/>
  <c r="N95" i="4" s="1"/>
  <c r="M95" i="4"/>
  <c r="O95" i="4" s="1"/>
  <c r="K96" i="4"/>
  <c r="P94" i="4"/>
  <c r="S94" i="4" s="1"/>
  <c r="Y93" i="4"/>
  <c r="Q93" i="4"/>
  <c r="R93" i="4"/>
  <c r="L88" i="1"/>
  <c r="N88" i="1" s="1"/>
  <c r="M88" i="1"/>
  <c r="O88" i="1" s="1"/>
  <c r="Q85" i="1"/>
  <c r="R85" i="1"/>
  <c r="Y85" i="1"/>
  <c r="S86" i="1"/>
  <c r="P87" i="1" s="1"/>
  <c r="L96" i="4" l="1"/>
  <c r="N96" i="4" s="1"/>
  <c r="M96" i="4"/>
  <c r="O96" i="4" s="1"/>
  <c r="K97" i="4"/>
  <c r="R94" i="4"/>
  <c r="Q94" i="4"/>
  <c r="P95" i="4"/>
  <c r="S95" i="4" s="1"/>
  <c r="Y94" i="4"/>
  <c r="L89" i="1"/>
  <c r="N89" i="1" s="1"/>
  <c r="M89" i="1"/>
  <c r="O89" i="1" s="1"/>
  <c r="Q86" i="1"/>
  <c r="R86" i="1"/>
  <c r="Y86" i="1"/>
  <c r="S87" i="1"/>
  <c r="P88" i="1" s="1"/>
  <c r="L97" i="4" l="1"/>
  <c r="N97" i="4" s="1"/>
  <c r="M97" i="4"/>
  <c r="O97" i="4" s="1"/>
  <c r="Y95" i="4"/>
  <c r="R95" i="4"/>
  <c r="Q95" i="4"/>
  <c r="P96" i="4"/>
  <c r="S96" i="4" s="1"/>
  <c r="K98" i="4"/>
  <c r="L90" i="1"/>
  <c r="N90" i="1" s="1"/>
  <c r="M90" i="1"/>
  <c r="Q87" i="1"/>
  <c r="R87" i="1"/>
  <c r="Y87" i="1"/>
  <c r="S88" i="1"/>
  <c r="P89" i="1" s="1"/>
  <c r="O90" i="1"/>
  <c r="L98" i="4" l="1"/>
  <c r="N98" i="4" s="1"/>
  <c r="M98" i="4"/>
  <c r="P97" i="4"/>
  <c r="S97" i="4" s="1"/>
  <c r="Y96" i="4"/>
  <c r="R96" i="4"/>
  <c r="Q96" i="4"/>
  <c r="K99" i="4"/>
  <c r="O98" i="4"/>
  <c r="L91" i="1"/>
  <c r="N91" i="1" s="1"/>
  <c r="M91" i="1"/>
  <c r="Q88" i="1"/>
  <c r="R88" i="1"/>
  <c r="Y88" i="1"/>
  <c r="O91" i="1"/>
  <c r="S89" i="1"/>
  <c r="P90" i="1" s="1"/>
  <c r="L99" i="4" l="1"/>
  <c r="N99" i="4" s="1"/>
  <c r="M99" i="4"/>
  <c r="O99" i="4" s="1"/>
  <c r="K100" i="4"/>
  <c r="P98" i="4"/>
  <c r="S98" i="4" s="1"/>
  <c r="Y97" i="4"/>
  <c r="Q97" i="4"/>
  <c r="R97" i="4"/>
  <c r="L92" i="1"/>
  <c r="N92" i="1" s="1"/>
  <c r="M92" i="1"/>
  <c r="Q89" i="1"/>
  <c r="R89" i="1"/>
  <c r="Y89" i="1"/>
  <c r="O92" i="1"/>
  <c r="S90" i="1"/>
  <c r="P91" i="1" s="1"/>
  <c r="L100" i="4" l="1"/>
  <c r="N100" i="4" s="1"/>
  <c r="M100" i="4"/>
  <c r="O100" i="4" s="1"/>
  <c r="K101" i="4"/>
  <c r="R98" i="4"/>
  <c r="Q98" i="4"/>
  <c r="P99" i="4"/>
  <c r="S99" i="4" s="1"/>
  <c r="Y98" i="4"/>
  <c r="L93" i="1"/>
  <c r="N93" i="1" s="1"/>
  <c r="M93" i="1"/>
  <c r="Q90" i="1"/>
  <c r="R90" i="1"/>
  <c r="Y90" i="1"/>
  <c r="O93" i="1"/>
  <c r="S91" i="1"/>
  <c r="P92" i="1" s="1"/>
  <c r="L101" i="4" l="1"/>
  <c r="N101" i="4" s="1"/>
  <c r="M101" i="4"/>
  <c r="O101" i="4" s="1"/>
  <c r="K102" i="4"/>
  <c r="Y99" i="4"/>
  <c r="R99" i="4"/>
  <c r="Q99" i="4"/>
  <c r="P100" i="4"/>
  <c r="S100" i="4" s="1"/>
  <c r="L94" i="1"/>
  <c r="N94" i="1" s="1"/>
  <c r="M94" i="1"/>
  <c r="Q91" i="1"/>
  <c r="R91" i="1"/>
  <c r="Y91" i="1"/>
  <c r="O94" i="1"/>
  <c r="S92" i="1"/>
  <c r="P93" i="1" s="1"/>
  <c r="M102" i="4" l="1"/>
  <c r="O102" i="4" s="1"/>
  <c r="L102" i="4"/>
  <c r="N102" i="4" s="1"/>
  <c r="K103" i="4"/>
  <c r="P101" i="4"/>
  <c r="S101" i="4" s="1"/>
  <c r="Y100" i="4"/>
  <c r="R100" i="4"/>
  <c r="Q100" i="4"/>
  <c r="L95" i="1"/>
  <c r="N95" i="1" s="1"/>
  <c r="M95" i="1"/>
  <c r="O95" i="1" s="1"/>
  <c r="Q92" i="1"/>
  <c r="R92" i="1"/>
  <c r="Y92" i="1"/>
  <c r="S93" i="1"/>
  <c r="P94" i="1" s="1"/>
  <c r="L103" i="4" l="1"/>
  <c r="N103" i="4" s="1"/>
  <c r="M103" i="4"/>
  <c r="O103" i="4" s="1"/>
  <c r="K104" i="4"/>
  <c r="P102" i="4"/>
  <c r="S102" i="4" s="1"/>
  <c r="Q101" i="4"/>
  <c r="Y101" i="4"/>
  <c r="R101" i="4"/>
  <c r="L96" i="1"/>
  <c r="N96" i="1" s="1"/>
  <c r="M96" i="1"/>
  <c r="Q93" i="1"/>
  <c r="R93" i="1"/>
  <c r="Y93" i="1"/>
  <c r="O96" i="1"/>
  <c r="S94" i="1"/>
  <c r="P95" i="1" s="1"/>
  <c r="L104" i="4" l="1"/>
  <c r="N104" i="4" s="1"/>
  <c r="M104" i="4"/>
  <c r="O104" i="4" s="1"/>
  <c r="K105" i="4"/>
  <c r="R102" i="4"/>
  <c r="Q102" i="4"/>
  <c r="P103" i="4"/>
  <c r="S103" i="4" s="1"/>
  <c r="Y102" i="4"/>
  <c r="L97" i="1"/>
  <c r="N97" i="1" s="1"/>
  <c r="M97" i="1"/>
  <c r="O97" i="1" s="1"/>
  <c r="Q94" i="1"/>
  <c r="R94" i="1"/>
  <c r="Y94" i="1"/>
  <c r="S95" i="1"/>
  <c r="P96" i="1" s="1"/>
  <c r="L105" i="4" l="1"/>
  <c r="N105" i="4" s="1"/>
  <c r="M105" i="4"/>
  <c r="O105" i="4" s="1"/>
  <c r="K106" i="4"/>
  <c r="Y103" i="4"/>
  <c r="R103" i="4"/>
  <c r="Q103" i="4"/>
  <c r="P104" i="4"/>
  <c r="S104" i="4" s="1"/>
  <c r="L98" i="1"/>
  <c r="N98" i="1" s="1"/>
  <c r="M98" i="1"/>
  <c r="Q95" i="1"/>
  <c r="R95" i="1"/>
  <c r="Y95" i="1"/>
  <c r="O98" i="1"/>
  <c r="S96" i="1"/>
  <c r="P97" i="1" s="1"/>
  <c r="L106" i="4" l="1"/>
  <c r="N106" i="4" s="1"/>
  <c r="M106" i="4"/>
  <c r="O106" i="4" s="1"/>
  <c r="K107" i="4"/>
  <c r="P105" i="4"/>
  <c r="S105" i="4" s="1"/>
  <c r="Y104" i="4"/>
  <c r="R104" i="4"/>
  <c r="Q104" i="4"/>
  <c r="L99" i="1"/>
  <c r="N99" i="1" s="1"/>
  <c r="M99" i="1"/>
  <c r="O99" i="1" s="1"/>
  <c r="Q96" i="1"/>
  <c r="R96" i="1"/>
  <c r="Y96" i="1"/>
  <c r="S97" i="1"/>
  <c r="P98" i="1" s="1"/>
  <c r="L107" i="4" l="1"/>
  <c r="N107" i="4" s="1"/>
  <c r="M107" i="4"/>
  <c r="O107" i="4" s="1"/>
  <c r="K108" i="4"/>
  <c r="P106" i="4"/>
  <c r="S106" i="4" s="1"/>
  <c r="Y105" i="4"/>
  <c r="R105" i="4"/>
  <c r="Q105" i="4"/>
  <c r="L100" i="1"/>
  <c r="N100" i="1" s="1"/>
  <c r="M100" i="1"/>
  <c r="O100" i="1" s="1"/>
  <c r="Q97" i="1"/>
  <c r="R97" i="1"/>
  <c r="Y97" i="1"/>
  <c r="S98" i="1"/>
  <c r="P99" i="1" s="1"/>
  <c r="L108" i="4" l="1"/>
  <c r="M108" i="4"/>
  <c r="O108" i="4" s="1"/>
  <c r="R106" i="4"/>
  <c r="Q106" i="4"/>
  <c r="P107" i="4"/>
  <c r="S107" i="4" s="1"/>
  <c r="Y106" i="4"/>
  <c r="N108" i="4"/>
  <c r="K109" i="4"/>
  <c r="L101" i="1"/>
  <c r="N101" i="1" s="1"/>
  <c r="M101" i="1"/>
  <c r="Q98" i="1"/>
  <c r="R98" i="1"/>
  <c r="Y98" i="1"/>
  <c r="O101" i="1"/>
  <c r="S99" i="1"/>
  <c r="P100" i="1" s="1"/>
  <c r="L109" i="4" l="1"/>
  <c r="N109" i="4" s="1"/>
  <c r="M109" i="4"/>
  <c r="O109" i="4" s="1"/>
  <c r="Y107" i="4"/>
  <c r="R107" i="4"/>
  <c r="Q107" i="4"/>
  <c r="P108" i="4"/>
  <c r="S108" i="4" s="1"/>
  <c r="K110" i="4"/>
  <c r="L102" i="1"/>
  <c r="N102" i="1" s="1"/>
  <c r="M102" i="1"/>
  <c r="O102" i="1" s="1"/>
  <c r="Q99" i="1"/>
  <c r="R99" i="1"/>
  <c r="Y99" i="1"/>
  <c r="S100" i="1"/>
  <c r="P101" i="1" s="1"/>
  <c r="L110" i="4" l="1"/>
  <c r="M110" i="4"/>
  <c r="P109" i="4"/>
  <c r="S109" i="4" s="1"/>
  <c r="Y108" i="4"/>
  <c r="R108" i="4"/>
  <c r="Q108" i="4"/>
  <c r="K111" i="4"/>
  <c r="O110" i="4"/>
  <c r="N110" i="4"/>
  <c r="L103" i="1"/>
  <c r="N103" i="1" s="1"/>
  <c r="M103" i="1"/>
  <c r="Q100" i="1"/>
  <c r="R100" i="1"/>
  <c r="Y100" i="1"/>
  <c r="S101" i="1"/>
  <c r="P102" i="1" s="1"/>
  <c r="O103" i="1"/>
  <c r="L111" i="4" l="1"/>
  <c r="M111" i="4"/>
  <c r="O111" i="4" s="1"/>
  <c r="Q109" i="4"/>
  <c r="P110" i="4"/>
  <c r="S110" i="4" s="1"/>
  <c r="Y109" i="4"/>
  <c r="R109" i="4"/>
  <c r="N111" i="4"/>
  <c r="K112" i="4"/>
  <c r="L104" i="1"/>
  <c r="N104" i="1" s="1"/>
  <c r="M104" i="1"/>
  <c r="O104" i="1" s="1"/>
  <c r="Q101" i="1"/>
  <c r="R101" i="1"/>
  <c r="Y101" i="1"/>
  <c r="S102" i="1"/>
  <c r="P103" i="1" s="1"/>
  <c r="L112" i="4" l="1"/>
  <c r="N112" i="4" s="1"/>
  <c r="M112" i="4"/>
  <c r="O112" i="4" s="1"/>
  <c r="K113" i="4"/>
  <c r="R110" i="4"/>
  <c r="Q110" i="4"/>
  <c r="P111" i="4"/>
  <c r="S111" i="4" s="1"/>
  <c r="Y110" i="4"/>
  <c r="L105" i="1"/>
  <c r="N105" i="1" s="1"/>
  <c r="M105" i="1"/>
  <c r="Q102" i="1"/>
  <c r="R102" i="1"/>
  <c r="Y102" i="1"/>
  <c r="S103" i="1"/>
  <c r="P104" i="1" s="1"/>
  <c r="O105" i="1"/>
  <c r="L113" i="4" l="1"/>
  <c r="N113" i="4" s="1"/>
  <c r="M113" i="4"/>
  <c r="O113" i="4" s="1"/>
  <c r="K114" i="4"/>
  <c r="Y111" i="4"/>
  <c r="R111" i="4"/>
  <c r="Q111" i="4"/>
  <c r="P112" i="4"/>
  <c r="S112" i="4" s="1"/>
  <c r="L106" i="1"/>
  <c r="N106" i="1" s="1"/>
  <c r="M106" i="1"/>
  <c r="O106" i="1" s="1"/>
  <c r="Q103" i="1"/>
  <c r="R103" i="1"/>
  <c r="Y103" i="1"/>
  <c r="S104" i="1"/>
  <c r="P105" i="1" s="1"/>
  <c r="L114" i="4" l="1"/>
  <c r="M114" i="4"/>
  <c r="O114" i="4" s="1"/>
  <c r="K115" i="4"/>
  <c r="N114" i="4"/>
  <c r="P113" i="4"/>
  <c r="S113" i="4" s="1"/>
  <c r="Y112" i="4"/>
  <c r="R112" i="4"/>
  <c r="Q112" i="4"/>
  <c r="L107" i="1"/>
  <c r="N107" i="1" s="1"/>
  <c r="M107" i="1"/>
  <c r="Q104" i="1"/>
  <c r="R104" i="1"/>
  <c r="Y104" i="1"/>
  <c r="O107" i="1"/>
  <c r="S105" i="1"/>
  <c r="P106" i="1" s="1"/>
  <c r="L115" i="4" l="1"/>
  <c r="M115" i="4"/>
  <c r="O115" i="4" s="1"/>
  <c r="P114" i="4"/>
  <c r="S114" i="4" s="1"/>
  <c r="Y113" i="4"/>
  <c r="R113" i="4"/>
  <c r="Q113" i="4"/>
  <c r="N115" i="4"/>
  <c r="K116" i="4"/>
  <c r="L108" i="1"/>
  <c r="N108" i="1" s="1"/>
  <c r="M108" i="1"/>
  <c r="O108" i="1" s="1"/>
  <c r="Q105" i="1"/>
  <c r="R105" i="1"/>
  <c r="Y105" i="1"/>
  <c r="S106" i="1"/>
  <c r="P107" i="1" s="1"/>
  <c r="L116" i="4" l="1"/>
  <c r="M116" i="4"/>
  <c r="O116" i="4" s="1"/>
  <c r="R114" i="4"/>
  <c r="Q114" i="4"/>
  <c r="P115" i="4"/>
  <c r="S115" i="4" s="1"/>
  <c r="Y114" i="4"/>
  <c r="N116" i="4"/>
  <c r="K117" i="4"/>
  <c r="L109" i="1"/>
  <c r="N109" i="1" s="1"/>
  <c r="M109" i="1"/>
  <c r="O109" i="1" s="1"/>
  <c r="Q106" i="1"/>
  <c r="R106" i="1"/>
  <c r="Y106" i="1"/>
  <c r="S107" i="1"/>
  <c r="P108" i="1" s="1"/>
  <c r="L117" i="4" l="1"/>
  <c r="N117" i="4" s="1"/>
  <c r="M117" i="4"/>
  <c r="O117" i="4" s="1"/>
  <c r="K118" i="4"/>
  <c r="P116" i="4"/>
  <c r="S116" i="4" s="1"/>
  <c r="Y115" i="4"/>
  <c r="R115" i="4"/>
  <c r="Q115" i="4"/>
  <c r="L110" i="1"/>
  <c r="N110" i="1" s="1"/>
  <c r="M110" i="1"/>
  <c r="O110" i="1" s="1"/>
  <c r="Q107" i="1"/>
  <c r="R107" i="1"/>
  <c r="Y107" i="1"/>
  <c r="S108" i="1"/>
  <c r="P109" i="1" s="1"/>
  <c r="M118" i="4" l="1"/>
  <c r="O118" i="4" s="1"/>
  <c r="L118" i="4"/>
  <c r="N118" i="4" s="1"/>
  <c r="Y116" i="4"/>
  <c r="R116" i="4"/>
  <c r="Q116" i="4"/>
  <c r="P117" i="4"/>
  <c r="S117" i="4" s="1"/>
  <c r="K119" i="4"/>
  <c r="L111" i="1"/>
  <c r="N111" i="1" s="1"/>
  <c r="M111" i="1"/>
  <c r="Q108" i="1"/>
  <c r="R108" i="1"/>
  <c r="Y108" i="1"/>
  <c r="O111" i="1"/>
  <c r="S109" i="1"/>
  <c r="P110" i="1" s="1"/>
  <c r="L119" i="4" l="1"/>
  <c r="M119" i="4"/>
  <c r="P118" i="4"/>
  <c r="S118" i="4" s="1"/>
  <c r="Y117" i="4"/>
  <c r="R117" i="4"/>
  <c r="Q117" i="4"/>
  <c r="O119" i="4"/>
  <c r="K120" i="4"/>
  <c r="N119" i="4"/>
  <c r="L112" i="1"/>
  <c r="N112" i="1" s="1"/>
  <c r="M112" i="1"/>
  <c r="O112" i="1" s="1"/>
  <c r="Q109" i="1"/>
  <c r="R109" i="1"/>
  <c r="Y109" i="1"/>
  <c r="S110" i="1"/>
  <c r="P111" i="1" s="1"/>
  <c r="L120" i="4" l="1"/>
  <c r="N120" i="4" s="1"/>
  <c r="M120" i="4"/>
  <c r="O120" i="4" s="1"/>
  <c r="P119" i="4"/>
  <c r="S119" i="4" s="1"/>
  <c r="Y118" i="4"/>
  <c r="R118" i="4"/>
  <c r="Q118" i="4"/>
  <c r="K121" i="4"/>
  <c r="L113" i="1"/>
  <c r="N113" i="1" s="1"/>
  <c r="M113" i="1"/>
  <c r="O113" i="1" s="1"/>
  <c r="Q110" i="1"/>
  <c r="R110" i="1"/>
  <c r="Y110" i="1"/>
  <c r="S111" i="1"/>
  <c r="P112" i="1" s="1"/>
  <c r="L121" i="4" l="1"/>
  <c r="M121" i="4"/>
  <c r="O121" i="4" s="1"/>
  <c r="R119" i="4"/>
  <c r="Q119" i="4"/>
  <c r="Y119" i="4"/>
  <c r="P120" i="4"/>
  <c r="S120" i="4" s="1"/>
  <c r="K122" i="4"/>
  <c r="N121" i="4"/>
  <c r="L114" i="1"/>
  <c r="N114" i="1" s="1"/>
  <c r="M114" i="1"/>
  <c r="Q111" i="1"/>
  <c r="R111" i="1"/>
  <c r="Y111" i="1"/>
  <c r="O114" i="1"/>
  <c r="S112" i="1"/>
  <c r="P113" i="1" s="1"/>
  <c r="L122" i="4" l="1"/>
  <c r="M122" i="4"/>
  <c r="O122" i="4" s="1"/>
  <c r="K123" i="4"/>
  <c r="N122" i="4"/>
  <c r="P121" i="4"/>
  <c r="S121" i="4" s="1"/>
  <c r="Y120" i="4"/>
  <c r="R120" i="4"/>
  <c r="Q120" i="4"/>
  <c r="L115" i="1"/>
  <c r="N115" i="1" s="1"/>
  <c r="M115" i="1"/>
  <c r="Q112" i="1"/>
  <c r="R112" i="1"/>
  <c r="Y112" i="1"/>
  <c r="O115" i="1"/>
  <c r="S113" i="1"/>
  <c r="P114" i="1" s="1"/>
  <c r="L123" i="4" l="1"/>
  <c r="N123" i="4" s="1"/>
  <c r="M123" i="4"/>
  <c r="O123" i="4" s="1"/>
  <c r="K124" i="4"/>
  <c r="Q121" i="4"/>
  <c r="P122" i="4"/>
  <c r="S122" i="4" s="1"/>
  <c r="Y121" i="4"/>
  <c r="R121" i="4"/>
  <c r="L116" i="1"/>
  <c r="N116" i="1" s="1"/>
  <c r="M116" i="1"/>
  <c r="Q113" i="1"/>
  <c r="R113" i="1"/>
  <c r="Y113" i="1"/>
  <c r="O116" i="1"/>
  <c r="S114" i="1"/>
  <c r="P115" i="1" s="1"/>
  <c r="L124" i="4" l="1"/>
  <c r="N124" i="4" s="1"/>
  <c r="M124" i="4"/>
  <c r="O124" i="4" s="1"/>
  <c r="R122" i="4"/>
  <c r="Q122" i="4"/>
  <c r="P123" i="4"/>
  <c r="S123" i="4" s="1"/>
  <c r="Y122" i="4"/>
  <c r="K125" i="4"/>
  <c r="L117" i="1"/>
  <c r="N117" i="1" s="1"/>
  <c r="M117" i="1"/>
  <c r="Q114" i="1"/>
  <c r="R114" i="1"/>
  <c r="Y114" i="1"/>
  <c r="O117" i="1"/>
  <c r="S115" i="1"/>
  <c r="P116" i="1" s="1"/>
  <c r="L125" i="4" l="1"/>
  <c r="M125" i="4"/>
  <c r="O125" i="4" s="1"/>
  <c r="Y123" i="4"/>
  <c r="R123" i="4"/>
  <c r="Q123" i="4"/>
  <c r="P124" i="4"/>
  <c r="S124" i="4" s="1"/>
  <c r="K126" i="4"/>
  <c r="N125" i="4"/>
  <c r="L118" i="1"/>
  <c r="N118" i="1" s="1"/>
  <c r="M118" i="1"/>
  <c r="O118" i="1" s="1"/>
  <c r="Q115" i="1"/>
  <c r="R115" i="1"/>
  <c r="Y115" i="1"/>
  <c r="S116" i="1"/>
  <c r="P117" i="1" s="1"/>
  <c r="L126" i="4" l="1"/>
  <c r="M126" i="4"/>
  <c r="O126" i="4" s="1"/>
  <c r="P125" i="4"/>
  <c r="S125" i="4" s="1"/>
  <c r="Y124" i="4"/>
  <c r="R124" i="4"/>
  <c r="Q124" i="4"/>
  <c r="N126" i="4"/>
  <c r="K127" i="4"/>
  <c r="L119" i="1"/>
  <c r="N119" i="1" s="1"/>
  <c r="M119" i="1"/>
  <c r="O119" i="1" s="1"/>
  <c r="Q116" i="1"/>
  <c r="R116" i="1"/>
  <c r="Y116" i="1"/>
  <c r="S117" i="1"/>
  <c r="P118" i="1" s="1"/>
  <c r="L127" i="4" l="1"/>
  <c r="N127" i="4" s="1"/>
  <c r="M127" i="4"/>
  <c r="O127" i="4" s="1"/>
  <c r="K128" i="4"/>
  <c r="R125" i="4"/>
  <c r="Q125" i="4"/>
  <c r="P126" i="4"/>
  <c r="S126" i="4" s="1"/>
  <c r="Y125" i="4"/>
  <c r="L120" i="1"/>
  <c r="N120" i="1" s="1"/>
  <c r="M120" i="1"/>
  <c r="O120" i="1" s="1"/>
  <c r="Q117" i="1"/>
  <c r="R117" i="1"/>
  <c r="Y117" i="1"/>
  <c r="S118" i="1"/>
  <c r="P119" i="1" s="1"/>
  <c r="L128" i="4" l="1"/>
  <c r="N128" i="4" s="1"/>
  <c r="M128" i="4"/>
  <c r="O128" i="4" s="1"/>
  <c r="K129" i="4"/>
  <c r="Y126" i="4"/>
  <c r="R126" i="4"/>
  <c r="Q126" i="4"/>
  <c r="P127" i="4"/>
  <c r="S127" i="4" s="1"/>
  <c r="L121" i="1"/>
  <c r="N121" i="1" s="1"/>
  <c r="M121" i="1"/>
  <c r="Q118" i="1"/>
  <c r="R118" i="1"/>
  <c r="Y118" i="1"/>
  <c r="O121" i="1"/>
  <c r="S119" i="1"/>
  <c r="P120" i="1" s="1"/>
  <c r="L129" i="4" l="1"/>
  <c r="N129" i="4" s="1"/>
  <c r="M129" i="4"/>
  <c r="O129" i="4" s="1"/>
  <c r="K130" i="4"/>
  <c r="P128" i="4"/>
  <c r="S128" i="4" s="1"/>
  <c r="Y127" i="4"/>
  <c r="R127" i="4"/>
  <c r="Q127" i="4"/>
  <c r="L122" i="1"/>
  <c r="N122" i="1" s="1"/>
  <c r="M122" i="1"/>
  <c r="O122" i="1" s="1"/>
  <c r="Q119" i="1"/>
  <c r="R119" i="1"/>
  <c r="Y119" i="1"/>
  <c r="S120" i="1"/>
  <c r="P121" i="1" s="1"/>
  <c r="L130" i="4" l="1"/>
  <c r="N130" i="4" s="1"/>
  <c r="M130" i="4"/>
  <c r="O130" i="4" s="1"/>
  <c r="K131" i="4"/>
  <c r="P129" i="4"/>
  <c r="S129" i="4" s="1"/>
  <c r="Y128" i="4"/>
  <c r="R128" i="4"/>
  <c r="Q128" i="4"/>
  <c r="L123" i="1"/>
  <c r="N123" i="1" s="1"/>
  <c r="M123" i="1"/>
  <c r="Q120" i="1"/>
  <c r="R120" i="1"/>
  <c r="Y120" i="1"/>
  <c r="O123" i="1"/>
  <c r="S121" i="1"/>
  <c r="P122" i="1" s="1"/>
  <c r="L131" i="4" l="1"/>
  <c r="N131" i="4" s="1"/>
  <c r="M131" i="4"/>
  <c r="O131" i="4" s="1"/>
  <c r="K132" i="4"/>
  <c r="R129" i="4"/>
  <c r="Q129" i="4"/>
  <c r="P130" i="4"/>
  <c r="S130" i="4" s="1"/>
  <c r="Y129" i="4"/>
  <c r="L124" i="1"/>
  <c r="N124" i="1" s="1"/>
  <c r="M124" i="1"/>
  <c r="O124" i="1" s="1"/>
  <c r="Q121" i="1"/>
  <c r="R121" i="1"/>
  <c r="Y121" i="1"/>
  <c r="S122" i="1"/>
  <c r="P123" i="1" s="1"/>
  <c r="L132" i="4" l="1"/>
  <c r="M132" i="4"/>
  <c r="O132" i="4" s="1"/>
  <c r="Y130" i="4"/>
  <c r="R130" i="4"/>
  <c r="Q130" i="4"/>
  <c r="P131" i="4"/>
  <c r="S131" i="4" s="1"/>
  <c r="N132" i="4"/>
  <c r="K133" i="4"/>
  <c r="L125" i="1"/>
  <c r="N125" i="1" s="1"/>
  <c r="M125" i="1"/>
  <c r="O125" i="1" s="1"/>
  <c r="Q122" i="1"/>
  <c r="R122" i="1"/>
  <c r="Y122" i="1"/>
  <c r="S123" i="1"/>
  <c r="P124" i="1" s="1"/>
  <c r="L133" i="4" l="1"/>
  <c r="M133" i="4"/>
  <c r="P132" i="4"/>
  <c r="S132" i="4" s="1"/>
  <c r="Y131" i="4"/>
  <c r="R131" i="4"/>
  <c r="Q131" i="4"/>
  <c r="K134" i="4"/>
  <c r="O133" i="4"/>
  <c r="N133" i="4"/>
  <c r="L126" i="1"/>
  <c r="N126" i="1" s="1"/>
  <c r="M126" i="1"/>
  <c r="Q123" i="1"/>
  <c r="R123" i="1"/>
  <c r="Y123" i="1"/>
  <c r="O126" i="1"/>
  <c r="S124" i="1"/>
  <c r="P125" i="1" s="1"/>
  <c r="M134" i="4" l="1"/>
  <c r="L134" i="4"/>
  <c r="N134" i="4" s="1"/>
  <c r="K135" i="4"/>
  <c r="O134" i="4"/>
  <c r="P133" i="4"/>
  <c r="S133" i="4" s="1"/>
  <c r="Y132" i="4"/>
  <c r="R132" i="4"/>
  <c r="Q132" i="4"/>
  <c r="L127" i="1"/>
  <c r="N127" i="1" s="1"/>
  <c r="M127" i="1"/>
  <c r="Q124" i="1"/>
  <c r="R124" i="1"/>
  <c r="Y124" i="1"/>
  <c r="O127" i="1"/>
  <c r="S125" i="1"/>
  <c r="P126" i="1" s="1"/>
  <c r="L135" i="4" l="1"/>
  <c r="N135" i="4" s="1"/>
  <c r="M135" i="4"/>
  <c r="O135" i="4" s="1"/>
  <c r="K136" i="4"/>
  <c r="R133" i="4"/>
  <c r="Q133" i="4"/>
  <c r="P134" i="4"/>
  <c r="S134" i="4" s="1"/>
  <c r="Y133" i="4"/>
  <c r="L128" i="1"/>
  <c r="N128" i="1" s="1"/>
  <c r="M128" i="1"/>
  <c r="O128" i="1" s="1"/>
  <c r="Q125" i="1"/>
  <c r="R125" i="1"/>
  <c r="Y125" i="1"/>
  <c r="S126" i="1"/>
  <c r="P127" i="1" s="1"/>
  <c r="L136" i="4" l="1"/>
  <c r="N136" i="4" s="1"/>
  <c r="M136" i="4"/>
  <c r="O136" i="4" s="1"/>
  <c r="K137" i="4"/>
  <c r="Y134" i="4"/>
  <c r="R134" i="4"/>
  <c r="Q134" i="4"/>
  <c r="P135" i="4"/>
  <c r="S135" i="4" s="1"/>
  <c r="L129" i="1"/>
  <c r="N129" i="1" s="1"/>
  <c r="M129" i="1"/>
  <c r="Q126" i="1"/>
  <c r="R126" i="1"/>
  <c r="Y126" i="1"/>
  <c r="O129" i="1"/>
  <c r="S127" i="1"/>
  <c r="P128" i="1" s="1"/>
  <c r="L137" i="4" l="1"/>
  <c r="M137" i="4"/>
  <c r="O137" i="4" s="1"/>
  <c r="K138" i="4"/>
  <c r="N137" i="4"/>
  <c r="P136" i="4"/>
  <c r="S136" i="4" s="1"/>
  <c r="Y135" i="4"/>
  <c r="R135" i="4"/>
  <c r="Q135" i="4"/>
  <c r="L130" i="1"/>
  <c r="N130" i="1" s="1"/>
  <c r="M130" i="1"/>
  <c r="O130" i="1" s="1"/>
  <c r="Q127" i="1"/>
  <c r="R127" i="1"/>
  <c r="Y127" i="1"/>
  <c r="S128" i="1"/>
  <c r="P129" i="1" s="1"/>
  <c r="L138" i="4" l="1"/>
  <c r="N138" i="4" s="1"/>
  <c r="M138" i="4"/>
  <c r="O138" i="4" s="1"/>
  <c r="K139" i="4"/>
  <c r="P137" i="4"/>
  <c r="S137" i="4" s="1"/>
  <c r="Y136" i="4"/>
  <c r="R136" i="4"/>
  <c r="Q136" i="4"/>
  <c r="L131" i="1"/>
  <c r="N131" i="1" s="1"/>
  <c r="M131" i="1"/>
  <c r="Q128" i="1"/>
  <c r="R128" i="1"/>
  <c r="Y128" i="1"/>
  <c r="O131" i="1"/>
  <c r="S129" i="1"/>
  <c r="P130" i="1" s="1"/>
  <c r="L139" i="4" l="1"/>
  <c r="N139" i="4" s="1"/>
  <c r="M139" i="4"/>
  <c r="O139" i="4" s="1"/>
  <c r="K140" i="4"/>
  <c r="R137" i="4"/>
  <c r="Q137" i="4"/>
  <c r="P138" i="4"/>
  <c r="S138" i="4" s="1"/>
  <c r="Y137" i="4"/>
  <c r="L132" i="1"/>
  <c r="N132" i="1" s="1"/>
  <c r="M132" i="1"/>
  <c r="O132" i="1" s="1"/>
  <c r="Q129" i="1"/>
  <c r="R129" i="1"/>
  <c r="Y129" i="1"/>
  <c r="S130" i="1"/>
  <c r="P131" i="1" s="1"/>
  <c r="L140" i="4" l="1"/>
  <c r="M140" i="4"/>
  <c r="O140" i="4" s="1"/>
  <c r="Y138" i="4"/>
  <c r="R138" i="4"/>
  <c r="Q138" i="4"/>
  <c r="P139" i="4"/>
  <c r="S139" i="4" s="1"/>
  <c r="N140" i="4"/>
  <c r="K141" i="4"/>
  <c r="L133" i="1"/>
  <c r="N133" i="1" s="1"/>
  <c r="M133" i="1"/>
  <c r="Q130" i="1"/>
  <c r="R130" i="1"/>
  <c r="Y130" i="1"/>
  <c r="O133" i="1"/>
  <c r="S131" i="1"/>
  <c r="P132" i="1" s="1"/>
  <c r="L141" i="4" l="1"/>
  <c r="M141" i="4"/>
  <c r="P140" i="4"/>
  <c r="S140" i="4" s="1"/>
  <c r="Y139" i="4"/>
  <c r="R139" i="4"/>
  <c r="Q139" i="4"/>
  <c r="K142" i="4"/>
  <c r="O141" i="4"/>
  <c r="N141" i="4"/>
  <c r="L134" i="1"/>
  <c r="N134" i="1" s="1"/>
  <c r="M134" i="1"/>
  <c r="Q131" i="1"/>
  <c r="R131" i="1"/>
  <c r="Y131" i="1"/>
  <c r="O134" i="1"/>
  <c r="S132" i="1"/>
  <c r="P133" i="1" s="1"/>
  <c r="L142" i="4" l="1"/>
  <c r="N142" i="4" s="1"/>
  <c r="M142" i="4"/>
  <c r="O142" i="4" s="1"/>
  <c r="K143" i="4"/>
  <c r="P141" i="4"/>
  <c r="S141" i="4" s="1"/>
  <c r="Y140" i="4"/>
  <c r="R140" i="4"/>
  <c r="Q140" i="4"/>
  <c r="L135" i="1"/>
  <c r="N135" i="1" s="1"/>
  <c r="M135" i="1"/>
  <c r="O135" i="1" s="1"/>
  <c r="Q132" i="1"/>
  <c r="R132" i="1"/>
  <c r="Y132" i="1"/>
  <c r="S133" i="1"/>
  <c r="P134" i="1" s="1"/>
  <c r="L143" i="4" l="1"/>
  <c r="N143" i="4" s="1"/>
  <c r="M143" i="4"/>
  <c r="O143" i="4" s="1"/>
  <c r="K144" i="4"/>
  <c r="R141" i="4"/>
  <c r="Q141" i="4"/>
  <c r="P142" i="4"/>
  <c r="S142" i="4" s="1"/>
  <c r="Y141" i="4"/>
  <c r="L136" i="1"/>
  <c r="N136" i="1" s="1"/>
  <c r="M136" i="1"/>
  <c r="Q133" i="1"/>
  <c r="R133" i="1"/>
  <c r="Y133" i="1"/>
  <c r="S134" i="1"/>
  <c r="P135" i="1" s="1"/>
  <c r="O136" i="1"/>
  <c r="L144" i="4" l="1"/>
  <c r="N144" i="4" s="1"/>
  <c r="M144" i="4"/>
  <c r="Y142" i="4"/>
  <c r="R142" i="4"/>
  <c r="Q142" i="4"/>
  <c r="P143" i="4"/>
  <c r="S143" i="4" s="1"/>
  <c r="O144" i="4"/>
  <c r="K145" i="4"/>
  <c r="L137" i="1"/>
  <c r="N137" i="1" s="1"/>
  <c r="M137" i="1"/>
  <c r="Q134" i="1"/>
  <c r="R134" i="1"/>
  <c r="Y134" i="1"/>
  <c r="O137" i="1"/>
  <c r="S135" i="1"/>
  <c r="P136" i="1" s="1"/>
  <c r="L145" i="4" l="1"/>
  <c r="M145" i="4"/>
  <c r="P144" i="4"/>
  <c r="S144" i="4" s="1"/>
  <c r="Y143" i="4"/>
  <c r="R143" i="4"/>
  <c r="Q143" i="4"/>
  <c r="K146" i="4"/>
  <c r="O145" i="4"/>
  <c r="N145" i="4"/>
  <c r="L138" i="1"/>
  <c r="N138" i="1" s="1"/>
  <c r="M138" i="1"/>
  <c r="Q135" i="1"/>
  <c r="R135" i="1"/>
  <c r="Y135" i="1"/>
  <c r="O138" i="1"/>
  <c r="S136" i="1"/>
  <c r="P137" i="1" s="1"/>
  <c r="L146" i="4" l="1"/>
  <c r="N146" i="4" s="1"/>
  <c r="M146" i="4"/>
  <c r="O146" i="4" s="1"/>
  <c r="K147" i="4"/>
  <c r="P145" i="4"/>
  <c r="S145" i="4" s="1"/>
  <c r="Y144" i="4"/>
  <c r="R144" i="4"/>
  <c r="Q144" i="4"/>
  <c r="L139" i="1"/>
  <c r="N139" i="1" s="1"/>
  <c r="M139" i="1"/>
  <c r="Q136" i="1"/>
  <c r="R136" i="1"/>
  <c r="Y136" i="1"/>
  <c r="O139" i="1"/>
  <c r="S137" i="1"/>
  <c r="P138" i="1" s="1"/>
  <c r="L147" i="4" l="1"/>
  <c r="M147" i="4"/>
  <c r="O147" i="4" s="1"/>
  <c r="R145" i="4"/>
  <c r="Q145" i="4"/>
  <c r="P146" i="4"/>
  <c r="S146" i="4" s="1"/>
  <c r="Y145" i="4"/>
  <c r="N147" i="4"/>
  <c r="K148" i="4"/>
  <c r="L140" i="1"/>
  <c r="N140" i="1" s="1"/>
  <c r="M140" i="1"/>
  <c r="O140" i="1" s="1"/>
  <c r="Q137" i="1"/>
  <c r="R137" i="1"/>
  <c r="Y137" i="1"/>
  <c r="S138" i="1"/>
  <c r="P139" i="1" s="1"/>
  <c r="L148" i="4" l="1"/>
  <c r="M148" i="4"/>
  <c r="Y146" i="4"/>
  <c r="R146" i="4"/>
  <c r="Q146" i="4"/>
  <c r="P147" i="4"/>
  <c r="S147" i="4" s="1"/>
  <c r="O148" i="4"/>
  <c r="N148" i="4"/>
  <c r="K149" i="4"/>
  <c r="L141" i="1"/>
  <c r="N141" i="1" s="1"/>
  <c r="M141" i="1"/>
  <c r="Q138" i="1"/>
  <c r="R138" i="1"/>
  <c r="Y138" i="1"/>
  <c r="O141" i="1"/>
  <c r="S139" i="1"/>
  <c r="P140" i="1" s="1"/>
  <c r="L149" i="4" l="1"/>
  <c r="M149" i="4"/>
  <c r="P148" i="4"/>
  <c r="S148" i="4" s="1"/>
  <c r="Y147" i="4"/>
  <c r="R147" i="4"/>
  <c r="Q147" i="4"/>
  <c r="K150" i="4"/>
  <c r="O149" i="4"/>
  <c r="N149" i="4"/>
  <c r="L142" i="1"/>
  <c r="N142" i="1" s="1"/>
  <c r="M142" i="1"/>
  <c r="O142" i="1" s="1"/>
  <c r="Q139" i="1"/>
  <c r="R139" i="1"/>
  <c r="Y139" i="1"/>
  <c r="S140" i="1"/>
  <c r="P141" i="1" s="1"/>
  <c r="M150" i="4" l="1"/>
  <c r="L150" i="4"/>
  <c r="N150" i="4" s="1"/>
  <c r="K151" i="4"/>
  <c r="O150" i="4"/>
  <c r="P149" i="4"/>
  <c r="S149" i="4" s="1"/>
  <c r="Y148" i="4"/>
  <c r="R148" i="4"/>
  <c r="Q148" i="4"/>
  <c r="L143" i="1"/>
  <c r="N143" i="1" s="1"/>
  <c r="M143" i="1"/>
  <c r="Q140" i="1"/>
  <c r="R140" i="1"/>
  <c r="Y140" i="1"/>
  <c r="O143" i="1"/>
  <c r="S141" i="1"/>
  <c r="P142" i="1" s="1"/>
  <c r="L151" i="4" l="1"/>
  <c r="N151" i="4" s="1"/>
  <c r="M151" i="4"/>
  <c r="O151" i="4" s="1"/>
  <c r="K152" i="4"/>
  <c r="R149" i="4"/>
  <c r="Q149" i="4"/>
  <c r="P150" i="4"/>
  <c r="S150" i="4" s="1"/>
  <c r="Y149" i="4"/>
  <c r="L144" i="1"/>
  <c r="N144" i="1" s="1"/>
  <c r="M144" i="1"/>
  <c r="Q141" i="1"/>
  <c r="R141" i="1"/>
  <c r="Y141" i="1"/>
  <c r="O144" i="1"/>
  <c r="S142" i="1"/>
  <c r="P143" i="1" s="1"/>
  <c r="L152" i="4" l="1"/>
  <c r="M152" i="4"/>
  <c r="Y150" i="4"/>
  <c r="R150" i="4"/>
  <c r="Q150" i="4"/>
  <c r="P151" i="4"/>
  <c r="S151" i="4" s="1"/>
  <c r="O152" i="4"/>
  <c r="N152" i="4"/>
  <c r="K153" i="4"/>
  <c r="L145" i="1"/>
  <c r="N145" i="1" s="1"/>
  <c r="M145" i="1"/>
  <c r="O145" i="1" s="1"/>
  <c r="Q142" i="1"/>
  <c r="R142" i="1"/>
  <c r="Y142" i="1"/>
  <c r="S143" i="1"/>
  <c r="P144" i="1" s="1"/>
  <c r="L153" i="4" l="1"/>
  <c r="M153" i="4"/>
  <c r="O153" i="4" s="1"/>
  <c r="P152" i="4"/>
  <c r="S152" i="4" s="1"/>
  <c r="Y151" i="4"/>
  <c r="R151" i="4"/>
  <c r="Q151" i="4"/>
  <c r="K154" i="4"/>
  <c r="N153" i="4"/>
  <c r="L146" i="1"/>
  <c r="N146" i="1" s="1"/>
  <c r="M146" i="1"/>
  <c r="Q143" i="1"/>
  <c r="R143" i="1"/>
  <c r="Y143" i="1"/>
  <c r="O146" i="1"/>
  <c r="S144" i="1"/>
  <c r="P145" i="1" s="1"/>
  <c r="L154" i="4" l="1"/>
  <c r="N154" i="4" s="1"/>
  <c r="M154" i="4"/>
  <c r="O154" i="4" s="1"/>
  <c r="K155" i="4"/>
  <c r="P153" i="4"/>
  <c r="S153" i="4" s="1"/>
  <c r="Y152" i="4"/>
  <c r="R152" i="4"/>
  <c r="Q152" i="4"/>
  <c r="L147" i="1"/>
  <c r="N147" i="1" s="1"/>
  <c r="M147" i="1"/>
  <c r="O147" i="1" s="1"/>
  <c r="Q144" i="1"/>
  <c r="R144" i="1"/>
  <c r="Y144" i="1"/>
  <c r="S145" i="1"/>
  <c r="P146" i="1" s="1"/>
  <c r="L155" i="4" l="1"/>
  <c r="M155" i="4"/>
  <c r="O155" i="4" s="1"/>
  <c r="P154" i="4"/>
  <c r="S154" i="4" s="1"/>
  <c r="R153" i="4"/>
  <c r="Q153" i="4"/>
  <c r="Y153" i="4"/>
  <c r="K156" i="4"/>
  <c r="N155" i="4"/>
  <c r="L148" i="1"/>
  <c r="N148" i="1" s="1"/>
  <c r="M148" i="1"/>
  <c r="Q145" i="1"/>
  <c r="R145" i="1"/>
  <c r="Y145" i="1"/>
  <c r="O148" i="1"/>
  <c r="S146" i="1"/>
  <c r="P147" i="1" s="1"/>
  <c r="L156" i="4" l="1"/>
  <c r="N156" i="4" s="1"/>
  <c r="M156" i="4"/>
  <c r="O156" i="4" s="1"/>
  <c r="K157" i="4"/>
  <c r="P155" i="4"/>
  <c r="S155" i="4" s="1"/>
  <c r="Y154" i="4"/>
  <c r="R154" i="4"/>
  <c r="Q154" i="4"/>
  <c r="L149" i="1"/>
  <c r="N149" i="1" s="1"/>
  <c r="M149" i="1"/>
  <c r="O149" i="1" s="1"/>
  <c r="Q146" i="1"/>
  <c r="R146" i="1"/>
  <c r="Y146" i="1"/>
  <c r="S147" i="1"/>
  <c r="P148" i="1" s="1"/>
  <c r="L157" i="4" l="1"/>
  <c r="M157" i="4"/>
  <c r="O157" i="4" s="1"/>
  <c r="R155" i="4"/>
  <c r="Q155" i="4"/>
  <c r="P156" i="4"/>
  <c r="S156" i="4" s="1"/>
  <c r="Y155" i="4"/>
  <c r="N157" i="4"/>
  <c r="K158" i="4"/>
  <c r="L150" i="1"/>
  <c r="N150" i="1" s="1"/>
  <c r="M150" i="1"/>
  <c r="Q147" i="1"/>
  <c r="R147" i="1"/>
  <c r="Y147" i="1"/>
  <c r="O150" i="1"/>
  <c r="S148" i="1"/>
  <c r="P149" i="1" s="1"/>
  <c r="L158" i="4" l="1"/>
  <c r="N158" i="4" s="1"/>
  <c r="M158" i="4"/>
  <c r="O158" i="4" s="1"/>
  <c r="K159" i="4"/>
  <c r="Y156" i="4"/>
  <c r="R156" i="4"/>
  <c r="P157" i="4"/>
  <c r="S157" i="4" s="1"/>
  <c r="Q156" i="4"/>
  <c r="L151" i="1"/>
  <c r="N151" i="1" s="1"/>
  <c r="M151" i="1"/>
  <c r="Q148" i="1"/>
  <c r="R148" i="1"/>
  <c r="Y148" i="1"/>
  <c r="O151" i="1"/>
  <c r="S149" i="1"/>
  <c r="P150" i="1" s="1"/>
  <c r="L159" i="4" l="1"/>
  <c r="M159" i="4"/>
  <c r="O159" i="4" s="1"/>
  <c r="P158" i="4"/>
  <c r="S158" i="4" s="1"/>
  <c r="Y157" i="4"/>
  <c r="R157" i="4"/>
  <c r="Q157" i="4"/>
  <c r="K160" i="4"/>
  <c r="N159" i="4"/>
  <c r="L152" i="1"/>
  <c r="N152" i="1" s="1"/>
  <c r="M152" i="1"/>
  <c r="Q149" i="1"/>
  <c r="R149" i="1"/>
  <c r="Y149" i="1"/>
  <c r="O152" i="1"/>
  <c r="S150" i="1"/>
  <c r="P151" i="1" s="1"/>
  <c r="L160" i="4" l="1"/>
  <c r="N160" i="4" s="1"/>
  <c r="M160" i="4"/>
  <c r="O160" i="4" s="1"/>
  <c r="K161" i="4"/>
  <c r="Q158" i="4"/>
  <c r="P159" i="4"/>
  <c r="S159" i="4" s="1"/>
  <c r="R158" i="4"/>
  <c r="Y158" i="4"/>
  <c r="L153" i="1"/>
  <c r="N153" i="1" s="1"/>
  <c r="M153" i="1"/>
  <c r="Q150" i="1"/>
  <c r="R150" i="1"/>
  <c r="Y150" i="1"/>
  <c r="O153" i="1"/>
  <c r="S151" i="1"/>
  <c r="P152" i="1" s="1"/>
  <c r="L161" i="4" l="1"/>
  <c r="M161" i="4"/>
  <c r="O161" i="4" s="1"/>
  <c r="R159" i="4"/>
  <c r="Q159" i="4"/>
  <c r="P160" i="4"/>
  <c r="S160" i="4" s="1"/>
  <c r="Y159" i="4"/>
  <c r="N161" i="4"/>
  <c r="K162" i="4"/>
  <c r="L154" i="1"/>
  <c r="N154" i="1" s="1"/>
  <c r="M154" i="1"/>
  <c r="O154" i="1" s="1"/>
  <c r="Q151" i="1"/>
  <c r="R151" i="1"/>
  <c r="Y151" i="1"/>
  <c r="S152" i="1"/>
  <c r="P153" i="1" s="1"/>
  <c r="L162" i="4" l="1"/>
  <c r="M162" i="4"/>
  <c r="P161" i="4"/>
  <c r="S161" i="4" s="1"/>
  <c r="Y160" i="4"/>
  <c r="R160" i="4"/>
  <c r="Q160" i="4"/>
  <c r="K163" i="4"/>
  <c r="O162" i="4"/>
  <c r="N162" i="4"/>
  <c r="L155" i="1"/>
  <c r="N155" i="1" s="1"/>
  <c r="M155" i="1"/>
  <c r="O155" i="1" s="1"/>
  <c r="Q152" i="1"/>
  <c r="R152" i="1"/>
  <c r="Y152" i="1"/>
  <c r="S153" i="1"/>
  <c r="P154" i="1" s="1"/>
  <c r="L163" i="4" l="1"/>
  <c r="N163" i="4" s="1"/>
  <c r="M163" i="4"/>
  <c r="O163" i="4" s="1"/>
  <c r="K164" i="4"/>
  <c r="P162" i="4"/>
  <c r="S162" i="4" s="1"/>
  <c r="Y161" i="4"/>
  <c r="R161" i="4"/>
  <c r="Q161" i="4"/>
  <c r="L156" i="1"/>
  <c r="N156" i="1" s="1"/>
  <c r="M156" i="1"/>
  <c r="Q153" i="1"/>
  <c r="R153" i="1"/>
  <c r="Y153" i="1"/>
  <c r="O156" i="1"/>
  <c r="S154" i="1"/>
  <c r="P155" i="1" s="1"/>
  <c r="L164" i="4" l="1"/>
  <c r="M164" i="4"/>
  <c r="O164" i="4" s="1"/>
  <c r="R162" i="4"/>
  <c r="Q162" i="4"/>
  <c r="P163" i="4"/>
  <c r="S163" i="4" s="1"/>
  <c r="Y162" i="4"/>
  <c r="N164" i="4"/>
  <c r="K165" i="4"/>
  <c r="L157" i="1"/>
  <c r="N157" i="1" s="1"/>
  <c r="M157" i="1"/>
  <c r="O157" i="1" s="1"/>
  <c r="Q154" i="1"/>
  <c r="R154" i="1"/>
  <c r="Y154" i="1"/>
  <c r="S155" i="1"/>
  <c r="P156" i="1" s="1"/>
  <c r="L165" i="4" l="1"/>
  <c r="N165" i="4" s="1"/>
  <c r="M165" i="4"/>
  <c r="O165" i="4" s="1"/>
  <c r="Y163" i="4"/>
  <c r="R163" i="4"/>
  <c r="Q163" i="4"/>
  <c r="P164" i="4"/>
  <c r="S164" i="4" s="1"/>
  <c r="K166" i="4"/>
  <c r="L158" i="1"/>
  <c r="N158" i="1" s="1"/>
  <c r="M158" i="1"/>
  <c r="O158" i="1" s="1"/>
  <c r="Q155" i="1"/>
  <c r="R155" i="1"/>
  <c r="Y155" i="1"/>
  <c r="S156" i="1"/>
  <c r="P157" i="1" s="1"/>
  <c r="M166" i="4" l="1"/>
  <c r="L166" i="4"/>
  <c r="N166" i="4" s="1"/>
  <c r="P165" i="4"/>
  <c r="S165" i="4" s="1"/>
  <c r="Y164" i="4"/>
  <c r="R164" i="4"/>
  <c r="Q164" i="4"/>
  <c r="K167" i="4"/>
  <c r="O166" i="4"/>
  <c r="L159" i="1"/>
  <c r="N159" i="1" s="1"/>
  <c r="M159" i="1"/>
  <c r="Q156" i="1"/>
  <c r="R156" i="1"/>
  <c r="Y156" i="1"/>
  <c r="O159" i="1"/>
  <c r="S157" i="1"/>
  <c r="P158" i="1" s="1"/>
  <c r="L167" i="4" l="1"/>
  <c r="N167" i="4" s="1"/>
  <c r="M167" i="4"/>
  <c r="O167" i="4" s="1"/>
  <c r="K168" i="4"/>
  <c r="P166" i="4"/>
  <c r="S166" i="4" s="1"/>
  <c r="Y165" i="4"/>
  <c r="R165" i="4"/>
  <c r="Q165" i="4"/>
  <c r="L160" i="1"/>
  <c r="N160" i="1" s="1"/>
  <c r="M160" i="1"/>
  <c r="O160" i="1" s="1"/>
  <c r="Q157" i="1"/>
  <c r="R157" i="1"/>
  <c r="Y157" i="1"/>
  <c r="S158" i="1"/>
  <c r="P159" i="1" s="1"/>
  <c r="L168" i="4" l="1"/>
  <c r="M168" i="4"/>
  <c r="O168" i="4" s="1"/>
  <c r="R166" i="4"/>
  <c r="Q166" i="4"/>
  <c r="P167" i="4"/>
  <c r="S167" i="4" s="1"/>
  <c r="Y166" i="4"/>
  <c r="N168" i="4"/>
  <c r="K169" i="4"/>
  <c r="L161" i="1"/>
  <c r="N161" i="1" s="1"/>
  <c r="M161" i="1"/>
  <c r="O161" i="1" s="1"/>
  <c r="Q158" i="1"/>
  <c r="R158" i="1"/>
  <c r="Y158" i="1"/>
  <c r="S159" i="1"/>
  <c r="P160" i="1" s="1"/>
  <c r="L169" i="4" l="1"/>
  <c r="N169" i="4" s="1"/>
  <c r="M169" i="4"/>
  <c r="Y167" i="4"/>
  <c r="R167" i="4"/>
  <c r="Q167" i="4"/>
  <c r="P168" i="4"/>
  <c r="S168" i="4" s="1"/>
  <c r="O169" i="4"/>
  <c r="K170" i="4"/>
  <c r="L162" i="1"/>
  <c r="N162" i="1" s="1"/>
  <c r="M162" i="1"/>
  <c r="O162" i="1" s="1"/>
  <c r="Q159" i="1"/>
  <c r="R159" i="1"/>
  <c r="Y159" i="1"/>
  <c r="S160" i="1"/>
  <c r="P161" i="1" s="1"/>
  <c r="L170" i="4" l="1"/>
  <c r="M170" i="4"/>
  <c r="P169" i="4"/>
  <c r="S169" i="4" s="1"/>
  <c r="Y168" i="4"/>
  <c r="R168" i="4"/>
  <c r="Q168" i="4"/>
  <c r="K171" i="4"/>
  <c r="O170" i="4"/>
  <c r="N170" i="4"/>
  <c r="L163" i="1"/>
  <c r="N163" i="1" s="1"/>
  <c r="M163" i="1"/>
  <c r="Q160" i="1"/>
  <c r="R160" i="1"/>
  <c r="Y160" i="1"/>
  <c r="S161" i="1"/>
  <c r="P162" i="1" s="1"/>
  <c r="O163" i="1"/>
  <c r="L171" i="4" l="1"/>
  <c r="N171" i="4" s="1"/>
  <c r="M171" i="4"/>
  <c r="O171" i="4" s="1"/>
  <c r="K172" i="4"/>
  <c r="P170" i="4"/>
  <c r="S170" i="4" s="1"/>
  <c r="Y169" i="4"/>
  <c r="R169" i="4"/>
  <c r="Q169" i="4"/>
  <c r="L164" i="1"/>
  <c r="N164" i="1" s="1"/>
  <c r="M164" i="1"/>
  <c r="O164" i="1" s="1"/>
  <c r="Q161" i="1"/>
  <c r="R161" i="1"/>
  <c r="Y161" i="1"/>
  <c r="S162" i="1"/>
  <c r="P163" i="1" s="1"/>
  <c r="L172" i="4" l="1"/>
  <c r="N172" i="4" s="1"/>
  <c r="M172" i="4"/>
  <c r="O172" i="4" s="1"/>
  <c r="K173" i="4"/>
  <c r="R170" i="4"/>
  <c r="Q170" i="4"/>
  <c r="P171" i="4"/>
  <c r="S171" i="4" s="1"/>
  <c r="Y170" i="4"/>
  <c r="L165" i="1"/>
  <c r="N165" i="1" s="1"/>
  <c r="M165" i="1"/>
  <c r="Q162" i="1"/>
  <c r="R162" i="1"/>
  <c r="Y162" i="1"/>
  <c r="O165" i="1"/>
  <c r="S163" i="1"/>
  <c r="P164" i="1" s="1"/>
  <c r="L173" i="4" l="1"/>
  <c r="N173" i="4" s="1"/>
  <c r="M173" i="4"/>
  <c r="O173" i="4" s="1"/>
  <c r="Y171" i="4"/>
  <c r="R171" i="4"/>
  <c r="Q171" i="4"/>
  <c r="P172" i="4"/>
  <c r="S172" i="4" s="1"/>
  <c r="K174" i="4"/>
  <c r="L166" i="1"/>
  <c r="N166" i="1" s="1"/>
  <c r="M166" i="1"/>
  <c r="O166" i="1" s="1"/>
  <c r="Q163" i="1"/>
  <c r="R163" i="1"/>
  <c r="Y163" i="1"/>
  <c r="S164" i="1"/>
  <c r="P165" i="1" s="1"/>
  <c r="L174" i="4" l="1"/>
  <c r="N174" i="4" s="1"/>
  <c r="M174" i="4"/>
  <c r="P173" i="4"/>
  <c r="S173" i="4" s="1"/>
  <c r="Y172" i="4"/>
  <c r="R172" i="4"/>
  <c r="Q172" i="4"/>
  <c r="K175" i="4"/>
  <c r="O174" i="4"/>
  <c r="L167" i="1"/>
  <c r="N167" i="1" s="1"/>
  <c r="M167" i="1"/>
  <c r="Q164" i="1"/>
  <c r="R164" i="1"/>
  <c r="Y164" i="1"/>
  <c r="O167" i="1"/>
  <c r="S165" i="1"/>
  <c r="P166" i="1" s="1"/>
  <c r="L175" i="4" l="1"/>
  <c r="N175" i="4" s="1"/>
  <c r="M175" i="4"/>
  <c r="O175" i="4" s="1"/>
  <c r="K176" i="4"/>
  <c r="P174" i="4"/>
  <c r="S174" i="4" s="1"/>
  <c r="Y173" i="4"/>
  <c r="R173" i="4"/>
  <c r="Q173" i="4"/>
  <c r="L168" i="1"/>
  <c r="N168" i="1" s="1"/>
  <c r="M168" i="1"/>
  <c r="Q165" i="1"/>
  <c r="R165" i="1"/>
  <c r="Y165" i="1"/>
  <c r="O168" i="1"/>
  <c r="S166" i="1"/>
  <c r="P167" i="1" s="1"/>
  <c r="L176" i="4" l="1"/>
  <c r="N176" i="4" s="1"/>
  <c r="M176" i="4"/>
  <c r="O176" i="4" s="1"/>
  <c r="K177" i="4"/>
  <c r="R174" i="4"/>
  <c r="Q174" i="4"/>
  <c r="P175" i="4"/>
  <c r="S175" i="4" s="1"/>
  <c r="Y174" i="4"/>
  <c r="L169" i="1"/>
  <c r="N169" i="1" s="1"/>
  <c r="M169" i="1"/>
  <c r="O169" i="1" s="1"/>
  <c r="Q166" i="1"/>
  <c r="R166" i="1"/>
  <c r="Y166" i="1"/>
  <c r="S167" i="1"/>
  <c r="P168" i="1" s="1"/>
  <c r="L177" i="4" l="1"/>
  <c r="M177" i="4"/>
  <c r="Y175" i="4"/>
  <c r="R175" i="4"/>
  <c r="Q175" i="4"/>
  <c r="P176" i="4"/>
  <c r="S176" i="4" s="1"/>
  <c r="O177" i="4"/>
  <c r="N177" i="4"/>
  <c r="K178" i="4"/>
  <c r="L170" i="1"/>
  <c r="N170" i="1" s="1"/>
  <c r="M170" i="1"/>
  <c r="Q167" i="1"/>
  <c r="R167" i="1"/>
  <c r="Y167" i="1"/>
  <c r="O170" i="1"/>
  <c r="S168" i="1"/>
  <c r="P169" i="1" s="1"/>
  <c r="L178" i="4" l="1"/>
  <c r="M178" i="4"/>
  <c r="P177" i="4"/>
  <c r="S177" i="4" s="1"/>
  <c r="Y176" i="4"/>
  <c r="R176" i="4"/>
  <c r="Q176" i="4"/>
  <c r="K179" i="4"/>
  <c r="O178" i="4"/>
  <c r="N178" i="4"/>
  <c r="L171" i="1"/>
  <c r="N171" i="1" s="1"/>
  <c r="M171" i="1"/>
  <c r="O171" i="1" s="1"/>
  <c r="Q168" i="1"/>
  <c r="R168" i="1"/>
  <c r="Y168" i="1"/>
  <c r="S169" i="1"/>
  <c r="P170" i="1" s="1"/>
  <c r="L179" i="4" l="1"/>
  <c r="N179" i="4" s="1"/>
  <c r="M179" i="4"/>
  <c r="O179" i="4" s="1"/>
  <c r="K180" i="4"/>
  <c r="P178" i="4"/>
  <c r="S178" i="4" s="1"/>
  <c r="Y177" i="4"/>
  <c r="R177" i="4"/>
  <c r="Q177" i="4"/>
  <c r="L172" i="1"/>
  <c r="N172" i="1" s="1"/>
  <c r="M172" i="1"/>
  <c r="Q169" i="1"/>
  <c r="R169" i="1"/>
  <c r="Y169" i="1"/>
  <c r="O172" i="1"/>
  <c r="S170" i="1"/>
  <c r="P171" i="1" s="1"/>
  <c r="L180" i="4" l="1"/>
  <c r="M180" i="4"/>
  <c r="O180" i="4" s="1"/>
  <c r="R178" i="4"/>
  <c r="Q178" i="4"/>
  <c r="P179" i="4"/>
  <c r="S179" i="4" s="1"/>
  <c r="Y178" i="4"/>
  <c r="N180" i="4"/>
  <c r="K181" i="4"/>
  <c r="L173" i="1"/>
  <c r="N173" i="1" s="1"/>
  <c r="M173" i="1"/>
  <c r="O173" i="1" s="1"/>
  <c r="Q170" i="1"/>
  <c r="R170" i="1"/>
  <c r="Y170" i="1"/>
  <c r="S171" i="1"/>
  <c r="P172" i="1" s="1"/>
  <c r="L181" i="4" l="1"/>
  <c r="N181" i="4" s="1"/>
  <c r="M181" i="4"/>
  <c r="O181" i="4" s="1"/>
  <c r="Y179" i="4"/>
  <c r="R179" i="4"/>
  <c r="Q179" i="4"/>
  <c r="P180" i="4"/>
  <c r="S180" i="4" s="1"/>
  <c r="K182" i="4"/>
  <c r="L174" i="1"/>
  <c r="N174" i="1" s="1"/>
  <c r="M174" i="1"/>
  <c r="O174" i="1" s="1"/>
  <c r="Q171" i="1"/>
  <c r="R171" i="1"/>
  <c r="Y171" i="1"/>
  <c r="S172" i="1"/>
  <c r="P173" i="1" s="1"/>
  <c r="M182" i="4" l="1"/>
  <c r="L182" i="4"/>
  <c r="N182" i="4" s="1"/>
  <c r="P181" i="4"/>
  <c r="S181" i="4" s="1"/>
  <c r="Y180" i="4"/>
  <c r="R180" i="4"/>
  <c r="Q180" i="4"/>
  <c r="K183" i="4"/>
  <c r="O182" i="4"/>
  <c r="L175" i="1"/>
  <c r="N175" i="1" s="1"/>
  <c r="M175" i="1"/>
  <c r="O175" i="1" s="1"/>
  <c r="Q172" i="1"/>
  <c r="R172" i="1"/>
  <c r="Y172" i="1"/>
  <c r="S173" i="1"/>
  <c r="P174" i="1" s="1"/>
  <c r="L183" i="4" l="1"/>
  <c r="N183" i="4" s="1"/>
  <c r="M183" i="4"/>
  <c r="O183" i="4" s="1"/>
  <c r="K184" i="4"/>
  <c r="P182" i="4"/>
  <c r="S182" i="4" s="1"/>
  <c r="Y181" i="4"/>
  <c r="R181" i="4"/>
  <c r="Q181" i="4"/>
  <c r="L176" i="1"/>
  <c r="N176" i="1" s="1"/>
  <c r="M176" i="1"/>
  <c r="Q173" i="1"/>
  <c r="R173" i="1"/>
  <c r="Y173" i="1"/>
  <c r="O176" i="1"/>
  <c r="S174" i="1"/>
  <c r="P175" i="1" s="1"/>
  <c r="L184" i="4" l="1"/>
  <c r="M184" i="4"/>
  <c r="O184" i="4" s="1"/>
  <c r="R182" i="4"/>
  <c r="Q182" i="4"/>
  <c r="P183" i="4"/>
  <c r="S183" i="4" s="1"/>
  <c r="Y182" i="4"/>
  <c r="N184" i="4"/>
  <c r="K185" i="4"/>
  <c r="L177" i="1"/>
  <c r="N177" i="1" s="1"/>
  <c r="M177" i="1"/>
  <c r="O177" i="1" s="1"/>
  <c r="Q174" i="1"/>
  <c r="R174" i="1"/>
  <c r="Y174" i="1"/>
  <c r="S175" i="1"/>
  <c r="P176" i="1" s="1"/>
  <c r="L185" i="4" l="1"/>
  <c r="N185" i="4" s="1"/>
  <c r="M185" i="4"/>
  <c r="O185" i="4" s="1"/>
  <c r="Y183" i="4"/>
  <c r="R183" i="4"/>
  <c r="Q183" i="4"/>
  <c r="P184" i="4"/>
  <c r="S184" i="4" s="1"/>
  <c r="K186" i="4"/>
  <c r="L178" i="1"/>
  <c r="N178" i="1" s="1"/>
  <c r="M178" i="1"/>
  <c r="Q175" i="1"/>
  <c r="R175" i="1"/>
  <c r="Y175" i="1"/>
  <c r="O178" i="1"/>
  <c r="S176" i="1"/>
  <c r="P177" i="1" s="1"/>
  <c r="L186" i="4" l="1"/>
  <c r="M186" i="4"/>
  <c r="O186" i="4" s="1"/>
  <c r="P185" i="4"/>
  <c r="S185" i="4" s="1"/>
  <c r="Y184" i="4"/>
  <c r="R184" i="4"/>
  <c r="Q184" i="4"/>
  <c r="K187" i="4"/>
  <c r="N186" i="4"/>
  <c r="L179" i="1"/>
  <c r="N179" i="1" s="1"/>
  <c r="M179" i="1"/>
  <c r="O179" i="1" s="1"/>
  <c r="Q176" i="1"/>
  <c r="R176" i="1"/>
  <c r="Y176" i="1"/>
  <c r="S177" i="1"/>
  <c r="P178" i="1" s="1"/>
  <c r="L187" i="4" l="1"/>
  <c r="N187" i="4" s="1"/>
  <c r="M187" i="4"/>
  <c r="O187" i="4" s="1"/>
  <c r="K188" i="4"/>
  <c r="P186" i="4"/>
  <c r="S186" i="4" s="1"/>
  <c r="Y185" i="4"/>
  <c r="R185" i="4"/>
  <c r="Q185" i="4"/>
  <c r="L180" i="1"/>
  <c r="N180" i="1" s="1"/>
  <c r="M180" i="1"/>
  <c r="Q177" i="1"/>
  <c r="R177" i="1"/>
  <c r="Y177" i="1"/>
  <c r="O180" i="1"/>
  <c r="S178" i="1"/>
  <c r="P179" i="1" s="1"/>
  <c r="L188" i="4" l="1"/>
  <c r="M188" i="4"/>
  <c r="O188" i="4" s="1"/>
  <c r="R186" i="4"/>
  <c r="Q186" i="4"/>
  <c r="P187" i="4"/>
  <c r="S187" i="4" s="1"/>
  <c r="Y186" i="4"/>
  <c r="N188" i="4"/>
  <c r="K189" i="4"/>
  <c r="L181" i="1"/>
  <c r="N181" i="1" s="1"/>
  <c r="M181" i="1"/>
  <c r="O181" i="1" s="1"/>
  <c r="Q178" i="1"/>
  <c r="R178" i="1"/>
  <c r="Y178" i="1"/>
  <c r="S179" i="1"/>
  <c r="P180" i="1" s="1"/>
  <c r="L189" i="4" l="1"/>
  <c r="M189" i="4"/>
  <c r="O189" i="4" s="1"/>
  <c r="Y187" i="4"/>
  <c r="R187" i="4"/>
  <c r="Q187" i="4"/>
  <c r="P188" i="4"/>
  <c r="S188" i="4" s="1"/>
  <c r="N189" i="4"/>
  <c r="K190" i="4"/>
  <c r="L182" i="1"/>
  <c r="N182" i="1" s="1"/>
  <c r="M182" i="1"/>
  <c r="Q179" i="1"/>
  <c r="R179" i="1"/>
  <c r="Y179" i="1"/>
  <c r="O182" i="1"/>
  <c r="S180" i="1"/>
  <c r="P181" i="1" s="1"/>
  <c r="L190" i="4" l="1"/>
  <c r="M190" i="4"/>
  <c r="O190" i="4" s="1"/>
  <c r="P189" i="4"/>
  <c r="S189" i="4" s="1"/>
  <c r="Y188" i="4"/>
  <c r="R188" i="4"/>
  <c r="Q188" i="4"/>
  <c r="K191" i="4"/>
  <c r="N190" i="4"/>
  <c r="L183" i="1"/>
  <c r="N183" i="1" s="1"/>
  <c r="M183" i="1"/>
  <c r="Q180" i="1"/>
  <c r="R180" i="1"/>
  <c r="Y180" i="1"/>
  <c r="O183" i="1"/>
  <c r="S181" i="1"/>
  <c r="P182" i="1" s="1"/>
  <c r="L191" i="4" l="1"/>
  <c r="M191" i="4"/>
  <c r="O191" i="4" s="1"/>
  <c r="P190" i="4"/>
  <c r="S190" i="4" s="1"/>
  <c r="Y189" i="4"/>
  <c r="R189" i="4"/>
  <c r="Q189" i="4"/>
  <c r="N191" i="4"/>
  <c r="K192" i="4"/>
  <c r="L184" i="1"/>
  <c r="N184" i="1" s="1"/>
  <c r="M184" i="1"/>
  <c r="O184" i="1" s="1"/>
  <c r="Q181" i="1"/>
  <c r="R181" i="1"/>
  <c r="Y181" i="1"/>
  <c r="S182" i="1"/>
  <c r="P183" i="1" s="1"/>
  <c r="L192" i="4" l="1"/>
  <c r="N192" i="4" s="1"/>
  <c r="M192" i="4"/>
  <c r="O192" i="4" s="1"/>
  <c r="K193" i="4"/>
  <c r="R190" i="4"/>
  <c r="Q190" i="4"/>
  <c r="P191" i="4"/>
  <c r="S191" i="4" s="1"/>
  <c r="Y190" i="4"/>
  <c r="L185" i="1"/>
  <c r="N185" i="1" s="1"/>
  <c r="M185" i="1"/>
  <c r="Q182" i="1"/>
  <c r="R182" i="1"/>
  <c r="Y182" i="1"/>
  <c r="O185" i="1"/>
  <c r="S183" i="1"/>
  <c r="P184" i="1" s="1"/>
  <c r="L193" i="4" l="1"/>
  <c r="N193" i="4" s="1"/>
  <c r="M193" i="4"/>
  <c r="O193" i="4" s="1"/>
  <c r="K194" i="4"/>
  <c r="Y191" i="4"/>
  <c r="R191" i="4"/>
  <c r="Q191" i="4"/>
  <c r="P192" i="4"/>
  <c r="S192" i="4" s="1"/>
  <c r="L186" i="1"/>
  <c r="N186" i="1" s="1"/>
  <c r="M186" i="1"/>
  <c r="Q183" i="1"/>
  <c r="R183" i="1"/>
  <c r="Y183" i="1"/>
  <c r="O186" i="1"/>
  <c r="S184" i="1"/>
  <c r="P185" i="1" s="1"/>
  <c r="L194" i="4" l="1"/>
  <c r="N194" i="4" s="1"/>
  <c r="M194" i="4"/>
  <c r="O194" i="4" s="1"/>
  <c r="K195" i="4"/>
  <c r="P193" i="4"/>
  <c r="S193" i="4" s="1"/>
  <c r="Y192" i="4"/>
  <c r="R192" i="4"/>
  <c r="Q192" i="4"/>
  <c r="L187" i="1"/>
  <c r="N187" i="1" s="1"/>
  <c r="M187" i="1"/>
  <c r="Q184" i="1"/>
  <c r="R184" i="1"/>
  <c r="Y184" i="1"/>
  <c r="O187" i="1"/>
  <c r="S185" i="1"/>
  <c r="P186" i="1" s="1"/>
  <c r="L195" i="4" l="1"/>
  <c r="N195" i="4" s="1"/>
  <c r="M195" i="4"/>
  <c r="O195" i="4" s="1"/>
  <c r="K196" i="4"/>
  <c r="P194" i="4"/>
  <c r="S194" i="4" s="1"/>
  <c r="Y193" i="4"/>
  <c r="R193" i="4"/>
  <c r="Q193" i="4"/>
  <c r="L188" i="1"/>
  <c r="N188" i="1" s="1"/>
  <c r="M188" i="1"/>
  <c r="Q185" i="1"/>
  <c r="R185" i="1"/>
  <c r="Y185" i="1"/>
  <c r="O188" i="1"/>
  <c r="S186" i="1"/>
  <c r="P187" i="1" s="1"/>
  <c r="L196" i="4" l="1"/>
  <c r="M196" i="4"/>
  <c r="O196" i="4" s="1"/>
  <c r="N196" i="4"/>
  <c r="K197" i="4"/>
  <c r="R194" i="4"/>
  <c r="Q194" i="4"/>
  <c r="P195" i="4"/>
  <c r="S195" i="4" s="1"/>
  <c r="Y194" i="4"/>
  <c r="L189" i="1"/>
  <c r="N189" i="1" s="1"/>
  <c r="M189" i="1"/>
  <c r="Q186" i="1"/>
  <c r="R186" i="1"/>
  <c r="Y186" i="1"/>
  <c r="O189" i="1"/>
  <c r="S187" i="1"/>
  <c r="P188" i="1" s="1"/>
  <c r="L197" i="4" l="1"/>
  <c r="M197" i="4"/>
  <c r="O197" i="4" s="1"/>
  <c r="Y195" i="4"/>
  <c r="R195" i="4"/>
  <c r="Q195" i="4"/>
  <c r="P196" i="4"/>
  <c r="S196" i="4" s="1"/>
  <c r="N197" i="4"/>
  <c r="K198" i="4"/>
  <c r="L190" i="1"/>
  <c r="N190" i="1" s="1"/>
  <c r="M190" i="1"/>
  <c r="Q187" i="1"/>
  <c r="R187" i="1"/>
  <c r="Y187" i="1"/>
  <c r="O190" i="1"/>
  <c r="S188" i="1"/>
  <c r="P189" i="1" s="1"/>
  <c r="M198" i="4" l="1"/>
  <c r="L198" i="4"/>
  <c r="N198" i="4" s="1"/>
  <c r="P197" i="4"/>
  <c r="S197" i="4" s="1"/>
  <c r="Y196" i="4"/>
  <c r="R196" i="4"/>
  <c r="Q196" i="4"/>
  <c r="K199" i="4"/>
  <c r="O198" i="4"/>
  <c r="L191" i="1"/>
  <c r="N191" i="1" s="1"/>
  <c r="M191" i="1"/>
  <c r="Q188" i="1"/>
  <c r="R188" i="1"/>
  <c r="Y188" i="1"/>
  <c r="O191" i="1"/>
  <c r="S189" i="1"/>
  <c r="P190" i="1" s="1"/>
  <c r="L199" i="4" l="1"/>
  <c r="N199" i="4" s="1"/>
  <c r="M199" i="4"/>
  <c r="O199" i="4" s="1"/>
  <c r="K200" i="4"/>
  <c r="P198" i="4"/>
  <c r="S198" i="4" s="1"/>
  <c r="Y197" i="4"/>
  <c r="R197" i="4"/>
  <c r="Q197" i="4"/>
  <c r="L192" i="1"/>
  <c r="N192" i="1" s="1"/>
  <c r="M192" i="1"/>
  <c r="Q189" i="1"/>
  <c r="R189" i="1"/>
  <c r="Y189" i="1"/>
  <c r="O192" i="1"/>
  <c r="S190" i="1"/>
  <c r="P191" i="1" s="1"/>
  <c r="L200" i="4" l="1"/>
  <c r="N200" i="4" s="1"/>
  <c r="M200" i="4"/>
  <c r="O200" i="4" s="1"/>
  <c r="K201" i="4"/>
  <c r="R198" i="4"/>
  <c r="Q198" i="4"/>
  <c r="P199" i="4"/>
  <c r="S199" i="4" s="1"/>
  <c r="Y198" i="4"/>
  <c r="L193" i="1"/>
  <c r="N193" i="1" s="1"/>
  <c r="M193" i="1"/>
  <c r="Q190" i="1"/>
  <c r="R190" i="1"/>
  <c r="Y190" i="1"/>
  <c r="O193" i="1"/>
  <c r="S191" i="1"/>
  <c r="P192" i="1" s="1"/>
  <c r="L201" i="4" l="1"/>
  <c r="N201" i="4" s="1"/>
  <c r="M201" i="4"/>
  <c r="O201" i="4" s="1"/>
  <c r="K202" i="4"/>
  <c r="Y199" i="4"/>
  <c r="R199" i="4"/>
  <c r="Q199" i="4"/>
  <c r="P200" i="4"/>
  <c r="S200" i="4" s="1"/>
  <c r="L194" i="1"/>
  <c r="N194" i="1" s="1"/>
  <c r="M194" i="1"/>
  <c r="Q191" i="1"/>
  <c r="R191" i="1"/>
  <c r="Y191" i="1"/>
  <c r="O194" i="1"/>
  <c r="S192" i="1"/>
  <c r="P193" i="1" s="1"/>
  <c r="L202" i="4" l="1"/>
  <c r="N202" i="4" s="1"/>
  <c r="M202" i="4"/>
  <c r="O202" i="4" s="1"/>
  <c r="K203" i="4"/>
  <c r="P201" i="4"/>
  <c r="S201" i="4" s="1"/>
  <c r="Y200" i="4"/>
  <c r="R200" i="4"/>
  <c r="Q200" i="4"/>
  <c r="L195" i="1"/>
  <c r="N195" i="1" s="1"/>
  <c r="M195" i="1"/>
  <c r="Q192" i="1"/>
  <c r="R192" i="1"/>
  <c r="Y192" i="1"/>
  <c r="O195" i="1"/>
  <c r="S193" i="1"/>
  <c r="P194" i="1" s="1"/>
  <c r="L203" i="4" l="1"/>
  <c r="M203" i="4"/>
  <c r="O203" i="4" s="1"/>
  <c r="P202" i="4"/>
  <c r="S202" i="4" s="1"/>
  <c r="Y201" i="4"/>
  <c r="R201" i="4"/>
  <c r="Q201" i="4"/>
  <c r="N203" i="4"/>
  <c r="K204" i="4"/>
  <c r="L196" i="1"/>
  <c r="N196" i="1" s="1"/>
  <c r="M196" i="1"/>
  <c r="Q193" i="1"/>
  <c r="R193" i="1"/>
  <c r="Y193" i="1"/>
  <c r="O196" i="1"/>
  <c r="S194" i="1"/>
  <c r="P195" i="1" s="1"/>
  <c r="L204" i="4" l="1"/>
  <c r="N204" i="4" s="1"/>
  <c r="M204" i="4"/>
  <c r="O204" i="4" s="1"/>
  <c r="K205" i="4"/>
  <c r="R202" i="4"/>
  <c r="Q202" i="4"/>
  <c r="P203" i="4"/>
  <c r="S203" i="4" s="1"/>
  <c r="Y202" i="4"/>
  <c r="L197" i="1"/>
  <c r="N197" i="1" s="1"/>
  <c r="M197" i="1"/>
  <c r="Q194" i="1"/>
  <c r="R194" i="1"/>
  <c r="Y194" i="1"/>
  <c r="O197" i="1"/>
  <c r="S195" i="1"/>
  <c r="P196" i="1" s="1"/>
  <c r="L205" i="4" l="1"/>
  <c r="M205" i="4"/>
  <c r="O205" i="4" s="1"/>
  <c r="Y203" i="4"/>
  <c r="R203" i="4"/>
  <c r="Q203" i="4"/>
  <c r="P204" i="4"/>
  <c r="S204" i="4" s="1"/>
  <c r="N205" i="4"/>
  <c r="K206" i="4"/>
  <c r="L198" i="1"/>
  <c r="N198" i="1" s="1"/>
  <c r="M198" i="1"/>
  <c r="Q195" i="1"/>
  <c r="R195" i="1"/>
  <c r="Y195" i="1"/>
  <c r="O198" i="1"/>
  <c r="S196" i="1"/>
  <c r="P197" i="1" s="1"/>
  <c r="L206" i="4" l="1"/>
  <c r="N206" i="4" s="1"/>
  <c r="M206" i="4"/>
  <c r="P205" i="4"/>
  <c r="S205" i="4" s="1"/>
  <c r="Y204" i="4"/>
  <c r="R204" i="4"/>
  <c r="Q204" i="4"/>
  <c r="K207" i="4"/>
  <c r="O206" i="4"/>
  <c r="L199" i="1"/>
  <c r="N199" i="1" s="1"/>
  <c r="M199" i="1"/>
  <c r="Q196" i="1"/>
  <c r="R196" i="1"/>
  <c r="Y196" i="1"/>
  <c r="O199" i="1"/>
  <c r="S197" i="1"/>
  <c r="P198" i="1" s="1"/>
  <c r="L207" i="4" l="1"/>
  <c r="N207" i="4" s="1"/>
  <c r="M207" i="4"/>
  <c r="O207" i="4" s="1"/>
  <c r="K208" i="4"/>
  <c r="P206" i="4"/>
  <c r="S206" i="4" s="1"/>
  <c r="Y205" i="4"/>
  <c r="R205" i="4"/>
  <c r="Q205" i="4"/>
  <c r="L200" i="1"/>
  <c r="N200" i="1" s="1"/>
  <c r="M200" i="1"/>
  <c r="Q197" i="1"/>
  <c r="R197" i="1"/>
  <c r="Y197" i="1"/>
  <c r="O200" i="1"/>
  <c r="S198" i="1"/>
  <c r="P199" i="1" s="1"/>
  <c r="L208" i="4" l="1"/>
  <c r="N208" i="4" s="1"/>
  <c r="M208" i="4"/>
  <c r="O208" i="4" s="1"/>
  <c r="K209" i="4"/>
  <c r="R206" i="4"/>
  <c r="Q206" i="4"/>
  <c r="P207" i="4"/>
  <c r="S207" i="4" s="1"/>
  <c r="Y206" i="4"/>
  <c r="L201" i="1"/>
  <c r="N201" i="1" s="1"/>
  <c r="M201" i="1"/>
  <c r="Q198" i="1"/>
  <c r="R198" i="1"/>
  <c r="Y198" i="1"/>
  <c r="O201" i="1"/>
  <c r="S199" i="1"/>
  <c r="P200" i="1" s="1"/>
  <c r="L209" i="4" l="1"/>
  <c r="M209" i="4"/>
  <c r="R207" i="4"/>
  <c r="P208" i="4"/>
  <c r="S208" i="4" s="1"/>
  <c r="Y207" i="4"/>
  <c r="Q207" i="4"/>
  <c r="K210" i="4"/>
  <c r="O209" i="4"/>
  <c r="N209" i="4"/>
  <c r="L202" i="1"/>
  <c r="N202" i="1" s="1"/>
  <c r="M202" i="1"/>
  <c r="O202" i="1" s="1"/>
  <c r="Q199" i="1"/>
  <c r="R199" i="1"/>
  <c r="Y199" i="1"/>
  <c r="S200" i="1"/>
  <c r="P201" i="1" s="1"/>
  <c r="L210" i="4" l="1"/>
  <c r="M210" i="4"/>
  <c r="O210" i="4" s="1"/>
  <c r="K211" i="4"/>
  <c r="N210" i="4"/>
  <c r="Y208" i="4"/>
  <c r="P209" i="4"/>
  <c r="S209" i="4" s="1"/>
  <c r="R208" i="4"/>
  <c r="Q208" i="4"/>
  <c r="L203" i="1"/>
  <c r="N203" i="1" s="1"/>
  <c r="M203" i="1"/>
  <c r="Q200" i="1"/>
  <c r="R200" i="1"/>
  <c r="Y200" i="1"/>
  <c r="O203" i="1"/>
  <c r="S201" i="1"/>
  <c r="P202" i="1" s="1"/>
  <c r="L211" i="4" l="1"/>
  <c r="M211" i="4"/>
  <c r="O211" i="4" s="1"/>
  <c r="P210" i="4"/>
  <c r="S210" i="4" s="1"/>
  <c r="Y209" i="4"/>
  <c r="R209" i="4"/>
  <c r="Q209" i="4"/>
  <c r="N211" i="4"/>
  <c r="K212" i="4"/>
  <c r="L204" i="1"/>
  <c r="N204" i="1" s="1"/>
  <c r="M204" i="1"/>
  <c r="Q201" i="1"/>
  <c r="R201" i="1"/>
  <c r="Y201" i="1"/>
  <c r="O204" i="1"/>
  <c r="S202" i="1"/>
  <c r="P203" i="1" s="1"/>
  <c r="L212" i="4" l="1"/>
  <c r="M212" i="4"/>
  <c r="O212" i="4" s="1"/>
  <c r="P211" i="4"/>
  <c r="S211" i="4" s="1"/>
  <c r="Y210" i="4"/>
  <c r="R210" i="4"/>
  <c r="Q210" i="4"/>
  <c r="N212" i="4"/>
  <c r="K213" i="4"/>
  <c r="L205" i="1"/>
  <c r="N205" i="1" s="1"/>
  <c r="M205" i="1"/>
  <c r="Q202" i="1"/>
  <c r="R202" i="1"/>
  <c r="Y202" i="1"/>
  <c r="O205" i="1"/>
  <c r="S203" i="1"/>
  <c r="P204" i="1" s="1"/>
  <c r="L213" i="4" l="1"/>
  <c r="N213" i="4" s="1"/>
  <c r="M213" i="4"/>
  <c r="O213" i="4" s="1"/>
  <c r="Y211" i="4"/>
  <c r="R211" i="4"/>
  <c r="P212" i="4"/>
  <c r="S212" i="4" s="1"/>
  <c r="Q211" i="4"/>
  <c r="K214" i="4"/>
  <c r="L206" i="1"/>
  <c r="N206" i="1" s="1"/>
  <c r="M206" i="1"/>
  <c r="Q203" i="1"/>
  <c r="R203" i="1"/>
  <c r="Y203" i="1"/>
  <c r="O206" i="1"/>
  <c r="S204" i="1"/>
  <c r="P205" i="1" s="1"/>
  <c r="M214" i="4" l="1"/>
  <c r="O214" i="4" s="1"/>
  <c r="L214" i="4"/>
  <c r="N214" i="4" s="1"/>
  <c r="K215" i="4"/>
  <c r="P213" i="4"/>
  <c r="S213" i="4" s="1"/>
  <c r="Y212" i="4"/>
  <c r="R212" i="4"/>
  <c r="Q212" i="4"/>
  <c r="L207" i="1"/>
  <c r="N207" i="1" s="1"/>
  <c r="M207" i="1"/>
  <c r="Q204" i="1"/>
  <c r="R204" i="1"/>
  <c r="Y204" i="1"/>
  <c r="O207" i="1"/>
  <c r="S205" i="1"/>
  <c r="P206" i="1" s="1"/>
  <c r="L215" i="4" l="1"/>
  <c r="M215" i="4"/>
  <c r="O215" i="4" s="1"/>
  <c r="Q213" i="4"/>
  <c r="P214" i="4"/>
  <c r="S214" i="4" s="1"/>
  <c r="R213" i="4"/>
  <c r="Y213" i="4"/>
  <c r="N215" i="4"/>
  <c r="K216" i="4"/>
  <c r="L208" i="1"/>
  <c r="N208" i="1" s="1"/>
  <c r="M208" i="1"/>
  <c r="Q205" i="1"/>
  <c r="R205" i="1"/>
  <c r="Y205" i="1"/>
  <c r="S206" i="1"/>
  <c r="P207" i="1" s="1"/>
  <c r="O208" i="1"/>
  <c r="L216" i="4" l="1"/>
  <c r="M216" i="4"/>
  <c r="O216" i="4" s="1"/>
  <c r="R214" i="4"/>
  <c r="Y214" i="4"/>
  <c r="Q214" i="4"/>
  <c r="P215" i="4"/>
  <c r="S215" i="4" s="1"/>
  <c r="N216" i="4"/>
  <c r="K217" i="4"/>
  <c r="L209" i="1"/>
  <c r="N209" i="1" s="1"/>
  <c r="M209" i="1"/>
  <c r="O209" i="1" s="1"/>
  <c r="Q206" i="1"/>
  <c r="R206" i="1"/>
  <c r="Y206" i="1"/>
  <c r="S207" i="1"/>
  <c r="P208" i="1" s="1"/>
  <c r="L217" i="4" l="1"/>
  <c r="M217" i="4"/>
  <c r="O217" i="4" s="1"/>
  <c r="Y215" i="4"/>
  <c r="R215" i="4"/>
  <c r="P216" i="4"/>
  <c r="S216" i="4" s="1"/>
  <c r="Q215" i="4"/>
  <c r="K218" i="4"/>
  <c r="N217" i="4"/>
  <c r="L210" i="1"/>
  <c r="N210" i="1" s="1"/>
  <c r="M210" i="1"/>
  <c r="Q207" i="1"/>
  <c r="R207" i="1"/>
  <c r="Y207" i="1"/>
  <c r="O210" i="1"/>
  <c r="S208" i="1"/>
  <c r="P209" i="1" s="1"/>
  <c r="L218" i="4" l="1"/>
  <c r="N218" i="4" s="1"/>
  <c r="M218" i="4"/>
  <c r="O218" i="4" s="1"/>
  <c r="K219" i="4"/>
  <c r="P217" i="4"/>
  <c r="S217" i="4" s="1"/>
  <c r="Y216" i="4"/>
  <c r="R216" i="4"/>
  <c r="Q216" i="4"/>
  <c r="L211" i="1"/>
  <c r="N211" i="1" s="1"/>
  <c r="M211" i="1"/>
  <c r="Q208" i="1"/>
  <c r="R208" i="1"/>
  <c r="Y208" i="1"/>
  <c r="O211" i="1"/>
  <c r="S209" i="1"/>
  <c r="P210" i="1" s="1"/>
  <c r="L219" i="4" l="1"/>
  <c r="M219" i="4"/>
  <c r="O219" i="4" s="1"/>
  <c r="N219" i="4"/>
  <c r="K220" i="4"/>
  <c r="Q217" i="4"/>
  <c r="P218" i="4"/>
  <c r="S218" i="4" s="1"/>
  <c r="R217" i="4"/>
  <c r="Y217" i="4"/>
  <c r="L212" i="1"/>
  <c r="N212" i="1" s="1"/>
  <c r="M212" i="1"/>
  <c r="Q209" i="1"/>
  <c r="R209" i="1"/>
  <c r="Y209" i="1"/>
  <c r="O212" i="1"/>
  <c r="S210" i="1"/>
  <c r="P211" i="1" s="1"/>
  <c r="L220" i="4" l="1"/>
  <c r="N220" i="4" s="1"/>
  <c r="M220" i="4"/>
  <c r="O220" i="4" s="1"/>
  <c r="R218" i="4"/>
  <c r="Y218" i="4"/>
  <c r="P219" i="4"/>
  <c r="S219" i="4" s="1"/>
  <c r="Q218" i="4"/>
  <c r="K221" i="4"/>
  <c r="L213" i="1"/>
  <c r="N213" i="1" s="1"/>
  <c r="M213" i="1"/>
  <c r="Q210" i="1"/>
  <c r="R210" i="1"/>
  <c r="Y210" i="1"/>
  <c r="O213" i="1"/>
  <c r="S211" i="1"/>
  <c r="P212" i="1" s="1"/>
  <c r="L221" i="4" l="1"/>
  <c r="N221" i="4" s="1"/>
  <c r="M221" i="4"/>
  <c r="O221" i="4" s="1"/>
  <c r="K222" i="4"/>
  <c r="Y219" i="4"/>
  <c r="R219" i="4"/>
  <c r="Q219" i="4"/>
  <c r="P220" i="4"/>
  <c r="S220" i="4" s="1"/>
  <c r="L214" i="1"/>
  <c r="N214" i="1" s="1"/>
  <c r="M214" i="1"/>
  <c r="Q211" i="1"/>
  <c r="R211" i="1"/>
  <c r="Y211" i="1"/>
  <c r="O214" i="1"/>
  <c r="S212" i="1"/>
  <c r="P213" i="1" s="1"/>
  <c r="L222" i="4" l="1"/>
  <c r="N222" i="4" s="1"/>
  <c r="M222" i="4"/>
  <c r="O222" i="4" s="1"/>
  <c r="K223" i="4"/>
  <c r="P221" i="4"/>
  <c r="S221" i="4" s="1"/>
  <c r="Y220" i="4"/>
  <c r="Q220" i="4"/>
  <c r="R220" i="4"/>
  <c r="L215" i="1"/>
  <c r="N215" i="1" s="1"/>
  <c r="M215" i="1"/>
  <c r="Q212" i="1"/>
  <c r="R212" i="1"/>
  <c r="Y212" i="1"/>
  <c r="S213" i="1"/>
  <c r="P214" i="1" s="1"/>
  <c r="O215" i="1"/>
  <c r="L223" i="4" l="1"/>
  <c r="N223" i="4" s="1"/>
  <c r="M223" i="4"/>
  <c r="O223" i="4" s="1"/>
  <c r="K224" i="4"/>
  <c r="Q221" i="4"/>
  <c r="P222" i="4"/>
  <c r="S222" i="4" s="1"/>
  <c r="R221" i="4"/>
  <c r="Y221" i="4"/>
  <c r="L216" i="1"/>
  <c r="N216" i="1" s="1"/>
  <c r="M216" i="1"/>
  <c r="Q213" i="1"/>
  <c r="R213" i="1"/>
  <c r="Y213" i="1"/>
  <c r="O216" i="1"/>
  <c r="S214" i="1"/>
  <c r="P215" i="1" s="1"/>
  <c r="L224" i="4" l="1"/>
  <c r="N224" i="4" s="1"/>
  <c r="M224" i="4"/>
  <c r="O224" i="4" s="1"/>
  <c r="K225" i="4"/>
  <c r="R222" i="4"/>
  <c r="P223" i="4"/>
  <c r="S223" i="4" s="1"/>
  <c r="Y222" i="4"/>
  <c r="Q222" i="4"/>
  <c r="L217" i="1"/>
  <c r="N217" i="1" s="1"/>
  <c r="M217" i="1"/>
  <c r="Q214" i="1"/>
  <c r="R214" i="1"/>
  <c r="Y214" i="1"/>
  <c r="S215" i="1"/>
  <c r="P216" i="1" s="1"/>
  <c r="O217" i="1"/>
  <c r="L225" i="4" l="1"/>
  <c r="M225" i="4"/>
  <c r="O225" i="4" s="1"/>
  <c r="Y223" i="4"/>
  <c r="R223" i="4"/>
  <c r="Q223" i="4"/>
  <c r="P224" i="4"/>
  <c r="S224" i="4" s="1"/>
  <c r="K226" i="4"/>
  <c r="N225" i="4"/>
  <c r="L218" i="1"/>
  <c r="N218" i="1" s="1"/>
  <c r="M218" i="1"/>
  <c r="Q215" i="1"/>
  <c r="R215" i="1"/>
  <c r="Y215" i="1"/>
  <c r="O218" i="1"/>
  <c r="S216" i="1"/>
  <c r="P217" i="1" s="1"/>
  <c r="L226" i="4" l="1"/>
  <c r="M226" i="4"/>
  <c r="O226" i="4" s="1"/>
  <c r="P225" i="4"/>
  <c r="S225" i="4" s="1"/>
  <c r="Y224" i="4"/>
  <c r="R224" i="4"/>
  <c r="Q224" i="4"/>
  <c r="N226" i="4"/>
  <c r="K227" i="4"/>
  <c r="L219" i="1"/>
  <c r="N219" i="1" s="1"/>
  <c r="M219" i="1"/>
  <c r="Q216" i="1"/>
  <c r="R216" i="1"/>
  <c r="Y216" i="1"/>
  <c r="O219" i="1"/>
  <c r="S217" i="1"/>
  <c r="P218" i="1" s="1"/>
  <c r="L227" i="4" l="1"/>
  <c r="N227" i="4" s="1"/>
  <c r="M227" i="4"/>
  <c r="O227" i="4" s="1"/>
  <c r="Q225" i="4"/>
  <c r="P226" i="4"/>
  <c r="S226" i="4" s="1"/>
  <c r="Y225" i="4"/>
  <c r="R225" i="4"/>
  <c r="K228" i="4"/>
  <c r="L220" i="1"/>
  <c r="N220" i="1" s="1"/>
  <c r="M220" i="1"/>
  <c r="Q217" i="1"/>
  <c r="R217" i="1"/>
  <c r="Y217" i="1"/>
  <c r="O220" i="1"/>
  <c r="S218" i="1"/>
  <c r="P219" i="1" s="1"/>
  <c r="L228" i="4" l="1"/>
  <c r="M228" i="4"/>
  <c r="O228" i="4" s="1"/>
  <c r="R226" i="4"/>
  <c r="P227" i="4"/>
  <c r="S227" i="4" s="1"/>
  <c r="Y226" i="4"/>
  <c r="Q226" i="4"/>
  <c r="N228" i="4"/>
  <c r="K229" i="4"/>
  <c r="L221" i="1"/>
  <c r="N221" i="1" s="1"/>
  <c r="M221" i="1"/>
  <c r="Q218" i="1"/>
  <c r="R218" i="1"/>
  <c r="Y218" i="1"/>
  <c r="O221" i="1"/>
  <c r="S219" i="1"/>
  <c r="P220" i="1" s="1"/>
  <c r="L229" i="4" l="1"/>
  <c r="N229" i="4" s="1"/>
  <c r="M229" i="4"/>
  <c r="O229" i="4" s="1"/>
  <c r="K230" i="4"/>
  <c r="Y227" i="4"/>
  <c r="R227" i="4"/>
  <c r="Q227" i="4"/>
  <c r="P228" i="4"/>
  <c r="S228" i="4" s="1"/>
  <c r="L222" i="1"/>
  <c r="N222" i="1" s="1"/>
  <c r="M222" i="1"/>
  <c r="Q219" i="1"/>
  <c r="R219" i="1"/>
  <c r="Y219" i="1"/>
  <c r="S220" i="1"/>
  <c r="P221" i="1" s="1"/>
  <c r="O222" i="1"/>
  <c r="M230" i="4" l="1"/>
  <c r="O230" i="4" s="1"/>
  <c r="L230" i="4"/>
  <c r="N230" i="4" s="1"/>
  <c r="K231" i="4"/>
  <c r="P229" i="4"/>
  <c r="S229" i="4" s="1"/>
  <c r="Y228" i="4"/>
  <c r="R228" i="4"/>
  <c r="Q228" i="4"/>
  <c r="L223" i="1"/>
  <c r="N223" i="1" s="1"/>
  <c r="M223" i="1"/>
  <c r="Q220" i="1"/>
  <c r="R220" i="1"/>
  <c r="Y220" i="1"/>
  <c r="O223" i="1"/>
  <c r="S221" i="1"/>
  <c r="P222" i="1" s="1"/>
  <c r="L231" i="4" l="1"/>
  <c r="M231" i="4"/>
  <c r="O231" i="4" s="1"/>
  <c r="Q229" i="4"/>
  <c r="P230" i="4"/>
  <c r="S230" i="4" s="1"/>
  <c r="Y229" i="4"/>
  <c r="R229" i="4"/>
  <c r="N231" i="4"/>
  <c r="K232" i="4"/>
  <c r="L224" i="1"/>
  <c r="N224" i="1" s="1"/>
  <c r="M224" i="1"/>
  <c r="Q221" i="1"/>
  <c r="R221" i="1"/>
  <c r="Y221" i="1"/>
  <c r="S222" i="1"/>
  <c r="P223" i="1" s="1"/>
  <c r="O224" i="1"/>
  <c r="L232" i="4" l="1"/>
  <c r="M232" i="4"/>
  <c r="O232" i="4" s="1"/>
  <c r="R230" i="4"/>
  <c r="P231" i="4"/>
  <c r="S231" i="4" s="1"/>
  <c r="Y230" i="4"/>
  <c r="Q230" i="4"/>
  <c r="N232" i="4"/>
  <c r="K233" i="4"/>
  <c r="L225" i="1"/>
  <c r="N225" i="1" s="1"/>
  <c r="M225" i="1"/>
  <c r="Q222" i="1"/>
  <c r="R222" i="1"/>
  <c r="Y222" i="1"/>
  <c r="S223" i="1"/>
  <c r="P224" i="1" s="1"/>
  <c r="O225" i="1"/>
  <c r="L233" i="4" l="1"/>
  <c r="N233" i="4" s="1"/>
  <c r="M233" i="4"/>
  <c r="O233" i="4" s="1"/>
  <c r="K234" i="4"/>
  <c r="Y231" i="4"/>
  <c r="R231" i="4"/>
  <c r="Q231" i="4"/>
  <c r="P232" i="4"/>
  <c r="S232" i="4" s="1"/>
  <c r="L226" i="1"/>
  <c r="N226" i="1" s="1"/>
  <c r="M226" i="1"/>
  <c r="Q223" i="1"/>
  <c r="R223" i="1"/>
  <c r="Y223" i="1"/>
  <c r="S224" i="1"/>
  <c r="P225" i="1" s="1"/>
  <c r="O226" i="1"/>
  <c r="L234" i="4" l="1"/>
  <c r="N234" i="4" s="1"/>
  <c r="M234" i="4"/>
  <c r="O234" i="4" s="1"/>
  <c r="K235" i="4"/>
  <c r="P233" i="4"/>
  <c r="S233" i="4" s="1"/>
  <c r="Y232" i="4"/>
  <c r="R232" i="4"/>
  <c r="Q232" i="4"/>
  <c r="L227" i="1"/>
  <c r="N227" i="1" s="1"/>
  <c r="M227" i="1"/>
  <c r="Q224" i="1"/>
  <c r="R224" i="1"/>
  <c r="Y224" i="1"/>
  <c r="O227" i="1"/>
  <c r="S225" i="1"/>
  <c r="P226" i="1" s="1"/>
  <c r="L235" i="4" l="1"/>
  <c r="N235" i="4" s="1"/>
  <c r="M235" i="4"/>
  <c r="O235" i="4" s="1"/>
  <c r="K236" i="4"/>
  <c r="Q233" i="4"/>
  <c r="P234" i="4"/>
  <c r="S234" i="4" s="1"/>
  <c r="Y233" i="4"/>
  <c r="R233" i="4"/>
  <c r="L228" i="1"/>
  <c r="N228" i="1" s="1"/>
  <c r="M228" i="1"/>
  <c r="O228" i="1" s="1"/>
  <c r="Q225" i="1"/>
  <c r="R225" i="1"/>
  <c r="Y225" i="1"/>
  <c r="S226" i="1"/>
  <c r="P227" i="1" s="1"/>
  <c r="L236" i="4" l="1"/>
  <c r="N236" i="4" s="1"/>
  <c r="M236" i="4"/>
  <c r="O236" i="4" s="1"/>
  <c r="K237" i="4"/>
  <c r="R234" i="4"/>
  <c r="P235" i="4"/>
  <c r="S235" i="4" s="1"/>
  <c r="Y234" i="4"/>
  <c r="Q234" i="4"/>
  <c r="L229" i="1"/>
  <c r="N229" i="1" s="1"/>
  <c r="M229" i="1"/>
  <c r="Q226" i="1"/>
  <c r="R226" i="1"/>
  <c r="Y226" i="1"/>
  <c r="S227" i="1"/>
  <c r="P228" i="1" s="1"/>
  <c r="O229" i="1"/>
  <c r="L237" i="4" l="1"/>
  <c r="M237" i="4"/>
  <c r="O237" i="4" s="1"/>
  <c r="Y235" i="4"/>
  <c r="R235" i="4"/>
  <c r="Q235" i="4"/>
  <c r="P236" i="4"/>
  <c r="S236" i="4" s="1"/>
  <c r="K238" i="4"/>
  <c r="N237" i="4"/>
  <c r="L230" i="1"/>
  <c r="N230" i="1" s="1"/>
  <c r="M230" i="1"/>
  <c r="Q227" i="1"/>
  <c r="R227" i="1"/>
  <c r="Y227" i="1"/>
  <c r="O230" i="1"/>
  <c r="S228" i="1"/>
  <c r="P229" i="1" s="1"/>
  <c r="L238" i="4" l="1"/>
  <c r="N238" i="4" s="1"/>
  <c r="M238" i="4"/>
  <c r="O238" i="4" s="1"/>
  <c r="K239" i="4"/>
  <c r="P237" i="4"/>
  <c r="S237" i="4" s="1"/>
  <c r="Y236" i="4"/>
  <c r="R236" i="4"/>
  <c r="Q236" i="4"/>
  <c r="L231" i="1"/>
  <c r="N231" i="1" s="1"/>
  <c r="M231" i="1"/>
  <c r="Q228" i="1"/>
  <c r="R228" i="1"/>
  <c r="Y228" i="1"/>
  <c r="O231" i="1"/>
  <c r="S229" i="1"/>
  <c r="P230" i="1" s="1"/>
  <c r="L239" i="4" l="1"/>
  <c r="M239" i="4"/>
  <c r="O239" i="4" s="1"/>
  <c r="Q237" i="4"/>
  <c r="P238" i="4"/>
  <c r="S238" i="4" s="1"/>
  <c r="Y237" i="4"/>
  <c r="R237" i="4"/>
  <c r="N239" i="4"/>
  <c r="K240" i="4"/>
  <c r="L232" i="1"/>
  <c r="N232" i="1" s="1"/>
  <c r="M232" i="1"/>
  <c r="O232" i="1" s="1"/>
  <c r="Q229" i="1"/>
  <c r="R229" i="1"/>
  <c r="Y229" i="1"/>
  <c r="S230" i="1"/>
  <c r="P231" i="1" s="1"/>
  <c r="L240" i="4" l="1"/>
  <c r="N240" i="4" s="1"/>
  <c r="M240" i="4"/>
  <c r="O240" i="4" s="1"/>
  <c r="R238" i="4"/>
  <c r="P239" i="4"/>
  <c r="S239" i="4" s="1"/>
  <c r="Y238" i="4"/>
  <c r="Q238" i="4"/>
  <c r="K241" i="4"/>
  <c r="L233" i="1"/>
  <c r="N233" i="1" s="1"/>
  <c r="M233" i="1"/>
  <c r="O233" i="1" s="1"/>
  <c r="Q230" i="1"/>
  <c r="R230" i="1"/>
  <c r="Y230" i="1"/>
  <c r="S231" i="1"/>
  <c r="P232" i="1" s="1"/>
  <c r="L241" i="4" l="1"/>
  <c r="N241" i="4" s="1"/>
  <c r="M241" i="4"/>
  <c r="O241" i="4" s="1"/>
  <c r="K242" i="4"/>
  <c r="Y239" i="4"/>
  <c r="R239" i="4"/>
  <c r="Q239" i="4"/>
  <c r="P240" i="4"/>
  <c r="S240" i="4" s="1"/>
  <c r="L234" i="1"/>
  <c r="N234" i="1" s="1"/>
  <c r="M234" i="1"/>
  <c r="Q231" i="1"/>
  <c r="R231" i="1"/>
  <c r="Y231" i="1"/>
  <c r="S232" i="1"/>
  <c r="P233" i="1" s="1"/>
  <c r="O234" i="1"/>
  <c r="L242" i="4" l="1"/>
  <c r="N242" i="4" s="1"/>
  <c r="M242" i="4"/>
  <c r="O242" i="4" s="1"/>
  <c r="K243" i="4"/>
  <c r="P241" i="4"/>
  <c r="S241" i="4" s="1"/>
  <c r="Y240" i="4"/>
  <c r="R240" i="4"/>
  <c r="Q240" i="4"/>
  <c r="L235" i="1"/>
  <c r="N235" i="1" s="1"/>
  <c r="M235" i="1"/>
  <c r="Q232" i="1"/>
  <c r="R232" i="1"/>
  <c r="Y232" i="1"/>
  <c r="S233" i="1"/>
  <c r="P234" i="1" s="1"/>
  <c r="O235" i="1"/>
  <c r="L243" i="4" l="1"/>
  <c r="N243" i="4" s="1"/>
  <c r="M243" i="4"/>
  <c r="O243" i="4" s="1"/>
  <c r="Q241" i="4"/>
  <c r="P242" i="4"/>
  <c r="S242" i="4" s="1"/>
  <c r="Y241" i="4"/>
  <c r="R241" i="4"/>
  <c r="K244" i="4"/>
  <c r="L236" i="1"/>
  <c r="N236" i="1" s="1"/>
  <c r="M236" i="1"/>
  <c r="O236" i="1" s="1"/>
  <c r="Q233" i="1"/>
  <c r="R233" i="1"/>
  <c r="Y233" i="1"/>
  <c r="S234" i="1"/>
  <c r="P235" i="1" s="1"/>
  <c r="L244" i="4" l="1"/>
  <c r="N244" i="4" s="1"/>
  <c r="M244" i="4"/>
  <c r="O244" i="4" s="1"/>
  <c r="R242" i="4"/>
  <c r="P243" i="4"/>
  <c r="S243" i="4" s="1"/>
  <c r="Y242" i="4"/>
  <c r="Q242" i="4"/>
  <c r="K245" i="4"/>
  <c r="L237" i="1"/>
  <c r="N237" i="1" s="1"/>
  <c r="M237" i="1"/>
  <c r="O237" i="1" s="1"/>
  <c r="Q234" i="1"/>
  <c r="R234" i="1"/>
  <c r="Y234" i="1"/>
  <c r="S235" i="1"/>
  <c r="P236" i="1" s="1"/>
  <c r="L245" i="4" l="1"/>
  <c r="N245" i="4" s="1"/>
  <c r="M245" i="4"/>
  <c r="O245" i="4" s="1"/>
  <c r="K246" i="4"/>
  <c r="Y243" i="4"/>
  <c r="R243" i="4"/>
  <c r="Q243" i="4"/>
  <c r="P244" i="4"/>
  <c r="S244" i="4" s="1"/>
  <c r="L238" i="1"/>
  <c r="N238" i="1" s="1"/>
  <c r="M238" i="1"/>
  <c r="Q235" i="1"/>
  <c r="R235" i="1"/>
  <c r="Y235" i="1"/>
  <c r="O238" i="1"/>
  <c r="S236" i="1"/>
  <c r="P237" i="1" s="1"/>
  <c r="M246" i="4" l="1"/>
  <c r="O246" i="4" s="1"/>
  <c r="L246" i="4"/>
  <c r="N246" i="4" s="1"/>
  <c r="K247" i="4"/>
  <c r="P245" i="4"/>
  <c r="S245" i="4" s="1"/>
  <c r="Y244" i="4"/>
  <c r="R244" i="4"/>
  <c r="Q244" i="4"/>
  <c r="L239" i="1"/>
  <c r="N239" i="1" s="1"/>
  <c r="M239" i="1"/>
  <c r="Q236" i="1"/>
  <c r="R236" i="1"/>
  <c r="Y236" i="1"/>
  <c r="S237" i="1"/>
  <c r="P238" i="1" s="1"/>
  <c r="O239" i="1"/>
  <c r="L247" i="4" l="1"/>
  <c r="N247" i="4" s="1"/>
  <c r="M247" i="4"/>
  <c r="Q245" i="4"/>
  <c r="P246" i="4"/>
  <c r="S246" i="4" s="1"/>
  <c r="Y245" i="4"/>
  <c r="R245" i="4"/>
  <c r="O247" i="4"/>
  <c r="K248" i="4"/>
  <c r="L240" i="1"/>
  <c r="N240" i="1" s="1"/>
  <c r="M240" i="1"/>
  <c r="O240" i="1" s="1"/>
  <c r="Q237" i="1"/>
  <c r="R237" i="1"/>
  <c r="Y237" i="1"/>
  <c r="S238" i="1"/>
  <c r="P239" i="1" s="1"/>
  <c r="L248" i="4" l="1"/>
  <c r="N248" i="4" s="1"/>
  <c r="M248" i="4"/>
  <c r="O248" i="4" s="1"/>
  <c r="R246" i="4"/>
  <c r="P247" i="4"/>
  <c r="S247" i="4" s="1"/>
  <c r="Y246" i="4"/>
  <c r="Q246" i="4"/>
  <c r="K249" i="4"/>
  <c r="L241" i="1"/>
  <c r="N241" i="1" s="1"/>
  <c r="M241" i="1"/>
  <c r="O241" i="1" s="1"/>
  <c r="Q238" i="1"/>
  <c r="R238" i="1"/>
  <c r="Y238" i="1"/>
  <c r="S239" i="1"/>
  <c r="P240" i="1" s="1"/>
  <c r="L249" i="4" l="1"/>
  <c r="N249" i="4" s="1"/>
  <c r="M249" i="4"/>
  <c r="O249" i="4" s="1"/>
  <c r="K250" i="4"/>
  <c r="Y247" i="4"/>
  <c r="R247" i="4"/>
  <c r="Q247" i="4"/>
  <c r="P248" i="4"/>
  <c r="S248" i="4" s="1"/>
  <c r="L242" i="1"/>
  <c r="N242" i="1" s="1"/>
  <c r="M242" i="1"/>
  <c r="Q239" i="1"/>
  <c r="R239" i="1"/>
  <c r="Y239" i="1"/>
  <c r="O242" i="1"/>
  <c r="S240" i="1"/>
  <c r="P241" i="1" s="1"/>
  <c r="L250" i="4" l="1"/>
  <c r="N250" i="4" s="1"/>
  <c r="M250" i="4"/>
  <c r="O250" i="4" s="1"/>
  <c r="K251" i="4"/>
  <c r="P249" i="4"/>
  <c r="S249" i="4" s="1"/>
  <c r="Y248" i="4"/>
  <c r="R248" i="4"/>
  <c r="Q248" i="4"/>
  <c r="L243" i="1"/>
  <c r="N243" i="1" s="1"/>
  <c r="M243" i="1"/>
  <c r="Q240" i="1"/>
  <c r="R240" i="1"/>
  <c r="Y240" i="1"/>
  <c r="O243" i="1"/>
  <c r="S241" i="1"/>
  <c r="P242" i="1" s="1"/>
  <c r="L251" i="4" l="1"/>
  <c r="N251" i="4" s="1"/>
  <c r="M251" i="4"/>
  <c r="O251" i="4" s="1"/>
  <c r="K252" i="4"/>
  <c r="Q249" i="4"/>
  <c r="P250" i="4"/>
  <c r="S250" i="4" s="1"/>
  <c r="Y249" i="4"/>
  <c r="R249" i="4"/>
  <c r="L244" i="1"/>
  <c r="N244" i="1" s="1"/>
  <c r="M244" i="1"/>
  <c r="O244" i="1" s="1"/>
  <c r="Q241" i="1"/>
  <c r="R241" i="1"/>
  <c r="Y241" i="1"/>
  <c r="S242" i="1"/>
  <c r="P243" i="1" s="1"/>
  <c r="L252" i="4" l="1"/>
  <c r="N252" i="4" s="1"/>
  <c r="M252" i="4"/>
  <c r="O252" i="4" s="1"/>
  <c r="R250" i="4"/>
  <c r="P251" i="4"/>
  <c r="S251" i="4" s="1"/>
  <c r="Y250" i="4"/>
  <c r="Q250" i="4"/>
  <c r="K253" i="4"/>
  <c r="L245" i="1"/>
  <c r="N245" i="1" s="1"/>
  <c r="M245" i="1"/>
  <c r="O245" i="1" s="1"/>
  <c r="Q242" i="1"/>
  <c r="R242" i="1"/>
  <c r="Y242" i="1"/>
  <c r="S243" i="1"/>
  <c r="P244" i="1" s="1"/>
  <c r="L253" i="4" l="1"/>
  <c r="N253" i="4" s="1"/>
  <c r="M253" i="4"/>
  <c r="O253" i="4" s="1"/>
  <c r="K254" i="4"/>
  <c r="Y251" i="4"/>
  <c r="R251" i="4"/>
  <c r="Q251" i="4"/>
  <c r="P252" i="4"/>
  <c r="S252" i="4" s="1"/>
  <c r="L246" i="1"/>
  <c r="N246" i="1" s="1"/>
  <c r="M246" i="1"/>
  <c r="Q243" i="1"/>
  <c r="R243" i="1"/>
  <c r="Y243" i="1"/>
  <c r="O246" i="1"/>
  <c r="S244" i="1"/>
  <c r="P245" i="1" s="1"/>
  <c r="L254" i="4" l="1"/>
  <c r="N254" i="4" s="1"/>
  <c r="M254" i="4"/>
  <c r="O254" i="4" s="1"/>
  <c r="K255" i="4"/>
  <c r="P253" i="4"/>
  <c r="S253" i="4" s="1"/>
  <c r="Y252" i="4"/>
  <c r="R252" i="4"/>
  <c r="Q252" i="4"/>
  <c r="L247" i="1"/>
  <c r="N247" i="1" s="1"/>
  <c r="M247" i="1"/>
  <c r="Q244" i="1"/>
  <c r="R244" i="1"/>
  <c r="Y244" i="1"/>
  <c r="O247" i="1"/>
  <c r="S245" i="1"/>
  <c r="P246" i="1" s="1"/>
  <c r="L255" i="4" l="1"/>
  <c r="N255" i="4" s="1"/>
  <c r="M255" i="4"/>
  <c r="O255" i="4" s="1"/>
  <c r="K256" i="4"/>
  <c r="Q253" i="4"/>
  <c r="P254" i="4"/>
  <c r="S254" i="4" s="1"/>
  <c r="Y253" i="4"/>
  <c r="R253" i="4"/>
  <c r="L248" i="1"/>
  <c r="N248" i="1" s="1"/>
  <c r="M248" i="1"/>
  <c r="O248" i="1" s="1"/>
  <c r="Q245" i="1"/>
  <c r="R245" i="1"/>
  <c r="Y245" i="1"/>
  <c r="S246" i="1"/>
  <c r="P247" i="1" s="1"/>
  <c r="L256" i="4" l="1"/>
  <c r="N256" i="4" s="1"/>
  <c r="M256" i="4"/>
  <c r="O256" i="4" s="1"/>
  <c r="K257" i="4"/>
  <c r="R254" i="4"/>
  <c r="P255" i="4"/>
  <c r="S255" i="4" s="1"/>
  <c r="Y254" i="4"/>
  <c r="Q254" i="4"/>
  <c r="L249" i="1"/>
  <c r="N249" i="1" s="1"/>
  <c r="M249" i="1"/>
  <c r="O249" i="1" s="1"/>
  <c r="Q246" i="1"/>
  <c r="R246" i="1"/>
  <c r="Y246" i="1"/>
  <c r="S247" i="1"/>
  <c r="P248" i="1" s="1"/>
  <c r="L257" i="4" l="1"/>
  <c r="M257" i="4"/>
  <c r="O257" i="4" s="1"/>
  <c r="Y255" i="4"/>
  <c r="R255" i="4"/>
  <c r="Q255" i="4"/>
  <c r="P256" i="4"/>
  <c r="S256" i="4" s="1"/>
  <c r="K258" i="4"/>
  <c r="N257" i="4"/>
  <c r="L250" i="1"/>
  <c r="N250" i="1" s="1"/>
  <c r="M250" i="1"/>
  <c r="O250" i="1" s="1"/>
  <c r="Q247" i="1"/>
  <c r="R247" i="1"/>
  <c r="Y247" i="1"/>
  <c r="S248" i="1"/>
  <c r="P249" i="1" s="1"/>
  <c r="L258" i="4" l="1"/>
  <c r="N258" i="4" s="1"/>
  <c r="M258" i="4"/>
  <c r="O258" i="4" s="1"/>
  <c r="K259" i="4"/>
  <c r="P257" i="4"/>
  <c r="S257" i="4" s="1"/>
  <c r="Y256" i="4"/>
  <c r="R256" i="4"/>
  <c r="Q256" i="4"/>
  <c r="L251" i="1"/>
  <c r="N251" i="1" s="1"/>
  <c r="M251" i="1"/>
  <c r="Q248" i="1"/>
  <c r="R248" i="1"/>
  <c r="Y248" i="1"/>
  <c r="O251" i="1"/>
  <c r="S249" i="1"/>
  <c r="P250" i="1" s="1"/>
  <c r="L259" i="4" l="1"/>
  <c r="N259" i="4" s="1"/>
  <c r="M259" i="4"/>
  <c r="O259" i="4" s="1"/>
  <c r="Q257" i="4"/>
  <c r="P258" i="4"/>
  <c r="S258" i="4" s="1"/>
  <c r="Y257" i="4"/>
  <c r="R257" i="4"/>
  <c r="K260" i="4"/>
  <c r="L252" i="1"/>
  <c r="N252" i="1" s="1"/>
  <c r="M252" i="1"/>
  <c r="Q249" i="1"/>
  <c r="R249" i="1"/>
  <c r="Y249" i="1"/>
  <c r="S250" i="1"/>
  <c r="P251" i="1" s="1"/>
  <c r="O252" i="1"/>
  <c r="L260" i="4" l="1"/>
  <c r="N260" i="4" s="1"/>
  <c r="M260" i="4"/>
  <c r="O260" i="4" s="1"/>
  <c r="R258" i="4"/>
  <c r="P259" i="4"/>
  <c r="S259" i="4" s="1"/>
  <c r="Y258" i="4"/>
  <c r="Q258" i="4"/>
  <c r="K261" i="4"/>
  <c r="L253" i="1"/>
  <c r="N253" i="1" s="1"/>
  <c r="M253" i="1"/>
  <c r="O253" i="1" s="1"/>
  <c r="Q250" i="1"/>
  <c r="R250" i="1"/>
  <c r="Y250" i="1"/>
  <c r="S251" i="1"/>
  <c r="P252" i="1" s="1"/>
  <c r="L261" i="4" l="1"/>
  <c r="N261" i="4" s="1"/>
  <c r="M261" i="4"/>
  <c r="O261" i="4" s="1"/>
  <c r="K262" i="4"/>
  <c r="Y259" i="4"/>
  <c r="R259" i="4"/>
  <c r="Q259" i="4"/>
  <c r="P260" i="4"/>
  <c r="S260" i="4" s="1"/>
  <c r="L254" i="1"/>
  <c r="N254" i="1" s="1"/>
  <c r="M254" i="1"/>
  <c r="O254" i="1" s="1"/>
  <c r="Q251" i="1"/>
  <c r="R251" i="1"/>
  <c r="Y251" i="1"/>
  <c r="S252" i="1"/>
  <c r="P253" i="1" s="1"/>
  <c r="M262" i="4" l="1"/>
  <c r="O262" i="4" s="1"/>
  <c r="L262" i="4"/>
  <c r="N262" i="4" s="1"/>
  <c r="K263" i="4"/>
  <c r="P261" i="4"/>
  <c r="S261" i="4" s="1"/>
  <c r="Y260" i="4"/>
  <c r="R260" i="4"/>
  <c r="Q260" i="4"/>
  <c r="L255" i="1"/>
  <c r="N255" i="1" s="1"/>
  <c r="M255" i="1"/>
  <c r="O255" i="1" s="1"/>
  <c r="Q252" i="1"/>
  <c r="R252" i="1"/>
  <c r="Y252" i="1"/>
  <c r="S253" i="1"/>
  <c r="P254" i="1" s="1"/>
  <c r="L263" i="4" l="1"/>
  <c r="N263" i="4" s="1"/>
  <c r="M263" i="4"/>
  <c r="O263" i="4" s="1"/>
  <c r="Q261" i="4"/>
  <c r="P262" i="4"/>
  <c r="S262" i="4" s="1"/>
  <c r="Y261" i="4"/>
  <c r="R261" i="4"/>
  <c r="K264" i="4"/>
  <c r="L256" i="1"/>
  <c r="N256" i="1" s="1"/>
  <c r="M256" i="1"/>
  <c r="Q253" i="1"/>
  <c r="R253" i="1"/>
  <c r="Y253" i="1"/>
  <c r="S254" i="1"/>
  <c r="P255" i="1" s="1"/>
  <c r="O256" i="1"/>
  <c r="L264" i="4" l="1"/>
  <c r="M264" i="4"/>
  <c r="O264" i="4" s="1"/>
  <c r="P263" i="4"/>
  <c r="S263" i="4" s="1"/>
  <c r="R262" i="4"/>
  <c r="Y262" i="4"/>
  <c r="Q262" i="4"/>
  <c r="N264" i="4"/>
  <c r="K265" i="4"/>
  <c r="L257" i="1"/>
  <c r="N257" i="1" s="1"/>
  <c r="M257" i="1"/>
  <c r="Q254" i="1"/>
  <c r="R254" i="1"/>
  <c r="Y254" i="1"/>
  <c r="S255" i="1"/>
  <c r="P256" i="1" s="1"/>
  <c r="O257" i="1"/>
  <c r="L265" i="4" l="1"/>
  <c r="M265" i="4"/>
  <c r="P264" i="4"/>
  <c r="S264" i="4" s="1"/>
  <c r="R263" i="4"/>
  <c r="Q263" i="4"/>
  <c r="Y263" i="4"/>
  <c r="K266" i="4"/>
  <c r="O265" i="4"/>
  <c r="N265" i="4"/>
  <c r="L258" i="1"/>
  <c r="N258" i="1" s="1"/>
  <c r="M258" i="1"/>
  <c r="Q255" i="1"/>
  <c r="R255" i="1"/>
  <c r="Y255" i="1"/>
  <c r="O258" i="1"/>
  <c r="S256" i="1"/>
  <c r="P257" i="1" s="1"/>
  <c r="L266" i="4" l="1"/>
  <c r="M266" i="4"/>
  <c r="O266" i="4" s="1"/>
  <c r="P265" i="4"/>
  <c r="S265" i="4" s="1"/>
  <c r="Y264" i="4"/>
  <c r="R264" i="4"/>
  <c r="Q264" i="4"/>
  <c r="K267" i="4"/>
  <c r="N266" i="4"/>
  <c r="L259" i="1"/>
  <c r="N259" i="1" s="1"/>
  <c r="M259" i="1"/>
  <c r="O259" i="1" s="1"/>
  <c r="Q256" i="1"/>
  <c r="R256" i="1"/>
  <c r="Y256" i="1"/>
  <c r="S257" i="1"/>
  <c r="P258" i="1" s="1"/>
  <c r="L267" i="4" l="1"/>
  <c r="N267" i="4" s="1"/>
  <c r="M267" i="4"/>
  <c r="O267" i="4" s="1"/>
  <c r="K268" i="4"/>
  <c r="Q265" i="4"/>
  <c r="P266" i="4"/>
  <c r="S266" i="4" s="1"/>
  <c r="Y265" i="4"/>
  <c r="R265" i="4"/>
  <c r="L260" i="1"/>
  <c r="N260" i="1" s="1"/>
  <c r="M260" i="1"/>
  <c r="O260" i="1" s="1"/>
  <c r="Q257" i="1"/>
  <c r="R257" i="1"/>
  <c r="Y257" i="1"/>
  <c r="S258" i="1"/>
  <c r="P259" i="1" s="1"/>
  <c r="L268" i="4" l="1"/>
  <c r="N268" i="4" s="1"/>
  <c r="M268" i="4"/>
  <c r="O268" i="4" s="1"/>
  <c r="K269" i="4"/>
  <c r="R266" i="4"/>
  <c r="Q266" i="4"/>
  <c r="P267" i="4"/>
  <c r="S267" i="4" s="1"/>
  <c r="Y266" i="4"/>
  <c r="L261" i="1"/>
  <c r="N261" i="1" s="1"/>
  <c r="M261" i="1"/>
  <c r="Q258" i="1"/>
  <c r="R258" i="1"/>
  <c r="Y258" i="1"/>
  <c r="O261" i="1"/>
  <c r="S259" i="1"/>
  <c r="P260" i="1" s="1"/>
  <c r="L269" i="4" l="1"/>
  <c r="M269" i="4"/>
  <c r="Y267" i="4"/>
  <c r="R267" i="4"/>
  <c r="Q267" i="4"/>
  <c r="P268" i="4"/>
  <c r="S268" i="4" s="1"/>
  <c r="K270" i="4"/>
  <c r="O269" i="4"/>
  <c r="N269" i="4"/>
  <c r="L262" i="1"/>
  <c r="N262" i="1" s="1"/>
  <c r="M262" i="1"/>
  <c r="Q259" i="1"/>
  <c r="R259" i="1"/>
  <c r="Y259" i="1"/>
  <c r="O262" i="1"/>
  <c r="S260" i="1"/>
  <c r="P261" i="1" s="1"/>
  <c r="L270" i="4" l="1"/>
  <c r="M270" i="4"/>
  <c r="O270" i="4" s="1"/>
  <c r="P269" i="4"/>
  <c r="S269" i="4" s="1"/>
  <c r="Y268" i="4"/>
  <c r="R268" i="4"/>
  <c r="Q268" i="4"/>
  <c r="K271" i="4"/>
  <c r="N270" i="4"/>
  <c r="L263" i="1"/>
  <c r="N263" i="1" s="1"/>
  <c r="M263" i="1"/>
  <c r="Q260" i="1"/>
  <c r="R260" i="1"/>
  <c r="Y260" i="1"/>
  <c r="O263" i="1"/>
  <c r="S261" i="1"/>
  <c r="P262" i="1" s="1"/>
  <c r="L271" i="4" l="1"/>
  <c r="M271" i="4"/>
  <c r="O271" i="4" s="1"/>
  <c r="Q269" i="4"/>
  <c r="P270" i="4"/>
  <c r="S270" i="4" s="1"/>
  <c r="Y269" i="4"/>
  <c r="R269" i="4"/>
  <c r="N271" i="4"/>
  <c r="K272" i="4"/>
  <c r="L264" i="1"/>
  <c r="N264" i="1" s="1"/>
  <c r="M264" i="1"/>
  <c r="Q261" i="1"/>
  <c r="R261" i="1"/>
  <c r="Y261" i="1"/>
  <c r="S262" i="1"/>
  <c r="P263" i="1" s="1"/>
  <c r="O264" i="1"/>
  <c r="L272" i="4" l="1"/>
  <c r="M272" i="4"/>
  <c r="O272" i="4" s="1"/>
  <c r="R270" i="4"/>
  <c r="Q270" i="4"/>
  <c r="P271" i="4"/>
  <c r="S271" i="4" s="1"/>
  <c r="Y270" i="4"/>
  <c r="N272" i="4"/>
  <c r="K273" i="4"/>
  <c r="L265" i="1"/>
  <c r="N265" i="1" s="1"/>
  <c r="M265" i="1"/>
  <c r="Q262" i="1"/>
  <c r="R262" i="1"/>
  <c r="Y262" i="1"/>
  <c r="O265" i="1"/>
  <c r="S263" i="1"/>
  <c r="P264" i="1" s="1"/>
  <c r="L273" i="4" l="1"/>
  <c r="M273" i="4"/>
  <c r="O273" i="4" s="1"/>
  <c r="Y271" i="4"/>
  <c r="R271" i="4"/>
  <c r="Q271" i="4"/>
  <c r="P272" i="4"/>
  <c r="S272" i="4" s="1"/>
  <c r="K274" i="4"/>
  <c r="N273" i="4"/>
  <c r="L266" i="1"/>
  <c r="N266" i="1" s="1"/>
  <c r="M266" i="1"/>
  <c r="Q263" i="1"/>
  <c r="R263" i="1"/>
  <c r="Y263" i="1"/>
  <c r="O266" i="1"/>
  <c r="S264" i="1"/>
  <c r="P265" i="1" s="1"/>
  <c r="L274" i="4" l="1"/>
  <c r="N274" i="4" s="1"/>
  <c r="M274" i="4"/>
  <c r="O274" i="4" s="1"/>
  <c r="P273" i="4"/>
  <c r="S273" i="4" s="1"/>
  <c r="Y272" i="4"/>
  <c r="R272" i="4"/>
  <c r="Q272" i="4"/>
  <c r="K275" i="4"/>
  <c r="L267" i="1"/>
  <c r="N267" i="1" s="1"/>
  <c r="M267" i="1"/>
  <c r="Q264" i="1"/>
  <c r="R264" i="1"/>
  <c r="Y264" i="1"/>
  <c r="O267" i="1"/>
  <c r="S265" i="1"/>
  <c r="P266" i="1" s="1"/>
  <c r="L275" i="4" l="1"/>
  <c r="N275" i="4" s="1"/>
  <c r="M275" i="4"/>
  <c r="Q273" i="4"/>
  <c r="P274" i="4"/>
  <c r="S274" i="4" s="1"/>
  <c r="Y273" i="4"/>
  <c r="R273" i="4"/>
  <c r="O275" i="4"/>
  <c r="K276" i="4"/>
  <c r="L268" i="1"/>
  <c r="N268" i="1" s="1"/>
  <c r="M268" i="1"/>
  <c r="O268" i="1" s="1"/>
  <c r="Q265" i="1"/>
  <c r="R265" i="1"/>
  <c r="Y265" i="1"/>
  <c r="S266" i="1"/>
  <c r="P267" i="1" s="1"/>
  <c r="L276" i="4" l="1"/>
  <c r="N276" i="4" s="1"/>
  <c r="M276" i="4"/>
  <c r="O276" i="4" s="1"/>
  <c r="R274" i="4"/>
  <c r="Q274" i="4"/>
  <c r="P275" i="4"/>
  <c r="S275" i="4" s="1"/>
  <c r="Y274" i="4"/>
  <c r="K277" i="4"/>
  <c r="L269" i="1"/>
  <c r="N269" i="1" s="1"/>
  <c r="M269" i="1"/>
  <c r="Q266" i="1"/>
  <c r="R266" i="1"/>
  <c r="Y266" i="1"/>
  <c r="O269" i="1"/>
  <c r="S267" i="1"/>
  <c r="P268" i="1" s="1"/>
  <c r="L277" i="4" l="1"/>
  <c r="M277" i="4"/>
  <c r="O277" i="4" s="1"/>
  <c r="Y275" i="4"/>
  <c r="R275" i="4"/>
  <c r="Q275" i="4"/>
  <c r="P276" i="4"/>
  <c r="S276" i="4" s="1"/>
  <c r="K278" i="4"/>
  <c r="N277" i="4"/>
  <c r="L270" i="1"/>
  <c r="N270" i="1" s="1"/>
  <c r="M270" i="1"/>
  <c r="Q267" i="1"/>
  <c r="R267" i="1"/>
  <c r="Y267" i="1"/>
  <c r="S268" i="1"/>
  <c r="P269" i="1" s="1"/>
  <c r="O270" i="1"/>
  <c r="M278" i="4" l="1"/>
  <c r="O278" i="4" s="1"/>
  <c r="L278" i="4"/>
  <c r="N278" i="4" s="1"/>
  <c r="P277" i="4"/>
  <c r="S277" i="4" s="1"/>
  <c r="Y276" i="4"/>
  <c r="R276" i="4"/>
  <c r="Q276" i="4"/>
  <c r="K279" i="4"/>
  <c r="L271" i="1"/>
  <c r="N271" i="1" s="1"/>
  <c r="M271" i="1"/>
  <c r="O271" i="1" s="1"/>
  <c r="Q268" i="1"/>
  <c r="R268" i="1"/>
  <c r="Y268" i="1"/>
  <c r="S269" i="1"/>
  <c r="P270" i="1" s="1"/>
  <c r="L279" i="4" l="1"/>
  <c r="N279" i="4" s="1"/>
  <c r="M279" i="4"/>
  <c r="O279" i="4" s="1"/>
  <c r="K280" i="4"/>
  <c r="Q277" i="4"/>
  <c r="P278" i="4"/>
  <c r="S278" i="4" s="1"/>
  <c r="Y277" i="4"/>
  <c r="R277" i="4"/>
  <c r="L272" i="1"/>
  <c r="N272" i="1" s="1"/>
  <c r="M272" i="1"/>
  <c r="Q269" i="1"/>
  <c r="R269" i="1"/>
  <c r="Y269" i="1"/>
  <c r="O272" i="1"/>
  <c r="S270" i="1"/>
  <c r="P271" i="1" s="1"/>
  <c r="L280" i="4" l="1"/>
  <c r="M280" i="4"/>
  <c r="O280" i="4" s="1"/>
  <c r="R278" i="4"/>
  <c r="Q278" i="4"/>
  <c r="P279" i="4"/>
  <c r="S279" i="4" s="1"/>
  <c r="Y278" i="4"/>
  <c r="N280" i="4"/>
  <c r="K281" i="4"/>
  <c r="L273" i="1"/>
  <c r="N273" i="1" s="1"/>
  <c r="M273" i="1"/>
  <c r="Q270" i="1"/>
  <c r="R270" i="1"/>
  <c r="Y270" i="1"/>
  <c r="O273" i="1"/>
  <c r="S271" i="1"/>
  <c r="P272" i="1" s="1"/>
  <c r="L281" i="4" l="1"/>
  <c r="N281" i="4" s="1"/>
  <c r="M281" i="4"/>
  <c r="O281" i="4" s="1"/>
  <c r="Y279" i="4"/>
  <c r="R279" i="4"/>
  <c r="Q279" i="4"/>
  <c r="P280" i="4"/>
  <c r="S280" i="4" s="1"/>
  <c r="K282" i="4"/>
  <c r="L274" i="1"/>
  <c r="N274" i="1" s="1"/>
  <c r="M274" i="1"/>
  <c r="Q271" i="1"/>
  <c r="R271" i="1"/>
  <c r="Y271" i="1"/>
  <c r="O274" i="1"/>
  <c r="S272" i="1"/>
  <c r="P273" i="1" s="1"/>
  <c r="L282" i="4" l="1"/>
  <c r="N282" i="4" s="1"/>
  <c r="M282" i="4"/>
  <c r="O282" i="4" s="1"/>
  <c r="K283" i="4"/>
  <c r="P281" i="4"/>
  <c r="S281" i="4" s="1"/>
  <c r="Y280" i="4"/>
  <c r="R280" i="4"/>
  <c r="Q280" i="4"/>
  <c r="L275" i="1"/>
  <c r="N275" i="1" s="1"/>
  <c r="M275" i="1"/>
  <c r="O275" i="1" s="1"/>
  <c r="Q272" i="1"/>
  <c r="R272" i="1"/>
  <c r="Y272" i="1"/>
  <c r="S273" i="1"/>
  <c r="P274" i="1" s="1"/>
  <c r="L283" i="4" l="1"/>
  <c r="M283" i="4"/>
  <c r="O283" i="4" s="1"/>
  <c r="Q281" i="4"/>
  <c r="P282" i="4"/>
  <c r="S282" i="4" s="1"/>
  <c r="Y281" i="4"/>
  <c r="R281" i="4"/>
  <c r="N283" i="4"/>
  <c r="K284" i="4"/>
  <c r="L276" i="1"/>
  <c r="N276" i="1" s="1"/>
  <c r="M276" i="1"/>
  <c r="Q273" i="1"/>
  <c r="R273" i="1"/>
  <c r="Y273" i="1"/>
  <c r="O276" i="1"/>
  <c r="S274" i="1"/>
  <c r="P275" i="1" s="1"/>
  <c r="L284" i="4" l="1"/>
  <c r="M284" i="4"/>
  <c r="O284" i="4" s="1"/>
  <c r="R282" i="4"/>
  <c r="Q282" i="4"/>
  <c r="P283" i="4"/>
  <c r="S283" i="4" s="1"/>
  <c r="Y282" i="4"/>
  <c r="N284" i="4"/>
  <c r="K285" i="4"/>
  <c r="L277" i="1"/>
  <c r="N277" i="1" s="1"/>
  <c r="M277" i="1"/>
  <c r="Q274" i="1"/>
  <c r="R274" i="1"/>
  <c r="Y274" i="1"/>
  <c r="S275" i="1"/>
  <c r="P276" i="1" s="1"/>
  <c r="O277" i="1"/>
  <c r="L285" i="4" l="1"/>
  <c r="M285" i="4"/>
  <c r="O285" i="4" s="1"/>
  <c r="Y283" i="4"/>
  <c r="R283" i="4"/>
  <c r="Q283" i="4"/>
  <c r="P284" i="4"/>
  <c r="S284" i="4" s="1"/>
  <c r="K286" i="4"/>
  <c r="N285" i="4"/>
  <c r="L278" i="1"/>
  <c r="N278" i="1" s="1"/>
  <c r="M278" i="1"/>
  <c r="Q275" i="1"/>
  <c r="R275" i="1"/>
  <c r="Y275" i="1"/>
  <c r="O278" i="1"/>
  <c r="S276" i="1"/>
  <c r="P277" i="1" s="1"/>
  <c r="L286" i="4" l="1"/>
  <c r="M286" i="4"/>
  <c r="O286" i="4" s="1"/>
  <c r="P285" i="4"/>
  <c r="S285" i="4" s="1"/>
  <c r="Y284" i="4"/>
  <c r="R284" i="4"/>
  <c r="Q284" i="4"/>
  <c r="K287" i="4"/>
  <c r="N286" i="4"/>
  <c r="L279" i="1"/>
  <c r="N279" i="1" s="1"/>
  <c r="M279" i="1"/>
  <c r="O279" i="1" s="1"/>
  <c r="Q276" i="1"/>
  <c r="R276" i="1"/>
  <c r="Y276" i="1"/>
  <c r="S277" i="1"/>
  <c r="P278" i="1" s="1"/>
  <c r="L287" i="4" l="1"/>
  <c r="N287" i="4" s="1"/>
  <c r="M287" i="4"/>
  <c r="O287" i="4" s="1"/>
  <c r="K288" i="4"/>
  <c r="Q285" i="4"/>
  <c r="P286" i="4"/>
  <c r="S286" i="4" s="1"/>
  <c r="Y285" i="4"/>
  <c r="R285" i="4"/>
  <c r="L280" i="1"/>
  <c r="N280" i="1" s="1"/>
  <c r="M280" i="1"/>
  <c r="Q277" i="1"/>
  <c r="R277" i="1"/>
  <c r="Y277" i="1"/>
  <c r="O280" i="1"/>
  <c r="S278" i="1"/>
  <c r="P279" i="1" s="1"/>
  <c r="L288" i="4" l="1"/>
  <c r="N288" i="4" s="1"/>
  <c r="M288" i="4"/>
  <c r="O288" i="4" s="1"/>
  <c r="R286" i="4"/>
  <c r="Q286" i="4"/>
  <c r="P287" i="4"/>
  <c r="S287" i="4" s="1"/>
  <c r="Y286" i="4"/>
  <c r="K289" i="4"/>
  <c r="L281" i="1"/>
  <c r="N281" i="1" s="1"/>
  <c r="M281" i="1"/>
  <c r="Q278" i="1"/>
  <c r="R278" i="1"/>
  <c r="Y278" i="1"/>
  <c r="O281" i="1"/>
  <c r="S279" i="1"/>
  <c r="P280" i="1" s="1"/>
  <c r="L289" i="4" l="1"/>
  <c r="M289" i="4"/>
  <c r="O289" i="4" s="1"/>
  <c r="Y287" i="4"/>
  <c r="R287" i="4"/>
  <c r="Q287" i="4"/>
  <c r="P288" i="4"/>
  <c r="S288" i="4" s="1"/>
  <c r="K290" i="4"/>
  <c r="N289" i="4"/>
  <c r="L282" i="1"/>
  <c r="N282" i="1" s="1"/>
  <c r="M282" i="1"/>
  <c r="Q279" i="1"/>
  <c r="R279" i="1"/>
  <c r="Y279" i="1"/>
  <c r="S280" i="1"/>
  <c r="P281" i="1" s="1"/>
  <c r="O282" i="1"/>
  <c r="L290" i="4" l="1"/>
  <c r="N290" i="4" s="1"/>
  <c r="M290" i="4"/>
  <c r="O290" i="4" s="1"/>
  <c r="K291" i="4"/>
  <c r="P289" i="4"/>
  <c r="S289" i="4" s="1"/>
  <c r="Y288" i="4"/>
  <c r="R288" i="4"/>
  <c r="Q288" i="4"/>
  <c r="L283" i="1"/>
  <c r="N283" i="1" s="1"/>
  <c r="M283" i="1"/>
  <c r="Q280" i="1"/>
  <c r="R280" i="1"/>
  <c r="Y280" i="1"/>
  <c r="O283" i="1"/>
  <c r="S281" i="1"/>
  <c r="P282" i="1" s="1"/>
  <c r="L291" i="4" l="1"/>
  <c r="N291" i="4" s="1"/>
  <c r="M291" i="4"/>
  <c r="O291" i="4" s="1"/>
  <c r="Q289" i="4"/>
  <c r="P290" i="4"/>
  <c r="S290" i="4" s="1"/>
  <c r="Y289" i="4"/>
  <c r="R289" i="4"/>
  <c r="K292" i="4"/>
  <c r="L284" i="1"/>
  <c r="N284" i="1" s="1"/>
  <c r="M284" i="1"/>
  <c r="Q281" i="1"/>
  <c r="R281" i="1"/>
  <c r="Y281" i="1"/>
  <c r="O284" i="1"/>
  <c r="S282" i="1"/>
  <c r="P283" i="1" s="1"/>
  <c r="L292" i="4" l="1"/>
  <c r="M292" i="4"/>
  <c r="O292" i="4" s="1"/>
  <c r="R290" i="4"/>
  <c r="Q290" i="4"/>
  <c r="P291" i="4"/>
  <c r="S291" i="4" s="1"/>
  <c r="Y290" i="4"/>
  <c r="N292" i="4"/>
  <c r="K293" i="4"/>
  <c r="L285" i="1"/>
  <c r="N285" i="1" s="1"/>
  <c r="M285" i="1"/>
  <c r="Q282" i="1"/>
  <c r="R282" i="1"/>
  <c r="Y282" i="1"/>
  <c r="S283" i="1"/>
  <c r="P284" i="1" s="1"/>
  <c r="O285" i="1"/>
  <c r="L293" i="4" l="1"/>
  <c r="M293" i="4"/>
  <c r="Y291" i="4"/>
  <c r="R291" i="4"/>
  <c r="Q291" i="4"/>
  <c r="P292" i="4"/>
  <c r="S292" i="4" s="1"/>
  <c r="K294" i="4"/>
  <c r="O293" i="4"/>
  <c r="N293" i="4"/>
  <c r="L286" i="1"/>
  <c r="N286" i="1" s="1"/>
  <c r="M286" i="1"/>
  <c r="Q283" i="1"/>
  <c r="R283" i="1"/>
  <c r="Y283" i="1"/>
  <c r="S284" i="1"/>
  <c r="P285" i="1" s="1"/>
  <c r="O286" i="1"/>
  <c r="M294" i="4" l="1"/>
  <c r="L294" i="4"/>
  <c r="N294" i="4" s="1"/>
  <c r="P293" i="4"/>
  <c r="S293" i="4" s="1"/>
  <c r="Y292" i="4"/>
  <c r="R292" i="4"/>
  <c r="Q292" i="4"/>
  <c r="K295" i="4"/>
  <c r="O294" i="4"/>
  <c r="L287" i="1"/>
  <c r="N287" i="1" s="1"/>
  <c r="M287" i="1"/>
  <c r="Q284" i="1"/>
  <c r="R284" i="1"/>
  <c r="Y284" i="1"/>
  <c r="O287" i="1"/>
  <c r="S285" i="1"/>
  <c r="P286" i="1" s="1"/>
  <c r="L295" i="4" l="1"/>
  <c r="M295" i="4"/>
  <c r="O295" i="4" s="1"/>
  <c r="Q293" i="4"/>
  <c r="P294" i="4"/>
  <c r="S294" i="4" s="1"/>
  <c r="Y293" i="4"/>
  <c r="R293" i="4"/>
  <c r="N295" i="4"/>
  <c r="K296" i="4"/>
  <c r="L288" i="1"/>
  <c r="N288" i="1" s="1"/>
  <c r="M288" i="1"/>
  <c r="Q285" i="1"/>
  <c r="R285" i="1"/>
  <c r="Y285" i="1"/>
  <c r="O288" i="1"/>
  <c r="S286" i="1"/>
  <c r="P287" i="1" s="1"/>
  <c r="L296" i="4" l="1"/>
  <c r="M296" i="4"/>
  <c r="O296" i="4" s="1"/>
  <c r="R294" i="4"/>
  <c r="Q294" i="4"/>
  <c r="P295" i="4"/>
  <c r="S295" i="4" s="1"/>
  <c r="Y294" i="4"/>
  <c r="N296" i="4"/>
  <c r="K297" i="4"/>
  <c r="L289" i="1"/>
  <c r="N289" i="1" s="1"/>
  <c r="M289" i="1"/>
  <c r="O289" i="1" s="1"/>
  <c r="Q286" i="1"/>
  <c r="R286" i="1"/>
  <c r="Y286" i="1"/>
  <c r="S287" i="1"/>
  <c r="P288" i="1" s="1"/>
  <c r="L297" i="4" l="1"/>
  <c r="M297" i="4"/>
  <c r="O297" i="4" s="1"/>
  <c r="Y295" i="4"/>
  <c r="R295" i="4"/>
  <c r="Q295" i="4"/>
  <c r="P296" i="4"/>
  <c r="S296" i="4" s="1"/>
  <c r="K298" i="4"/>
  <c r="N297" i="4"/>
  <c r="L290" i="1"/>
  <c r="N290" i="1" s="1"/>
  <c r="M290" i="1"/>
  <c r="O290" i="1" s="1"/>
  <c r="Q287" i="1"/>
  <c r="R287" i="1"/>
  <c r="Y287" i="1"/>
  <c r="S288" i="1"/>
  <c r="P289" i="1" s="1"/>
  <c r="L298" i="4" l="1"/>
  <c r="N298" i="4" s="1"/>
  <c r="M298" i="4"/>
  <c r="O298" i="4" s="1"/>
  <c r="K299" i="4"/>
  <c r="P297" i="4"/>
  <c r="S297" i="4" s="1"/>
  <c r="Y296" i="4"/>
  <c r="R296" i="4"/>
  <c r="Q296" i="4"/>
  <c r="L291" i="1"/>
  <c r="N291" i="1" s="1"/>
  <c r="M291" i="1"/>
  <c r="O291" i="1" s="1"/>
  <c r="Q288" i="1"/>
  <c r="R288" i="1"/>
  <c r="Y288" i="1"/>
  <c r="S289" i="1"/>
  <c r="P290" i="1" s="1"/>
  <c r="L299" i="4" l="1"/>
  <c r="N299" i="4" s="1"/>
  <c r="M299" i="4"/>
  <c r="O299" i="4" s="1"/>
  <c r="K300" i="4"/>
  <c r="Q297" i="4"/>
  <c r="P298" i="4"/>
  <c r="S298" i="4" s="1"/>
  <c r="Y297" i="4"/>
  <c r="R297" i="4"/>
  <c r="L292" i="1"/>
  <c r="N292" i="1" s="1"/>
  <c r="M292" i="1"/>
  <c r="O292" i="1" s="1"/>
  <c r="Q289" i="1"/>
  <c r="R289" i="1"/>
  <c r="Y289" i="1"/>
  <c r="S290" i="1"/>
  <c r="P291" i="1" s="1"/>
  <c r="L300" i="4" l="1"/>
  <c r="M300" i="4"/>
  <c r="O300" i="4" s="1"/>
  <c r="R298" i="4"/>
  <c r="Q298" i="4"/>
  <c r="P299" i="4"/>
  <c r="S299" i="4" s="1"/>
  <c r="Y298" i="4"/>
  <c r="N300" i="4"/>
  <c r="K301" i="4"/>
  <c r="L293" i="1"/>
  <c r="N293" i="1" s="1"/>
  <c r="M293" i="1"/>
  <c r="Q290" i="1"/>
  <c r="R290" i="1"/>
  <c r="Y290" i="1"/>
  <c r="S291" i="1"/>
  <c r="P292" i="1" s="1"/>
  <c r="O293" i="1"/>
  <c r="L301" i="4" l="1"/>
  <c r="M301" i="4"/>
  <c r="O301" i="4" s="1"/>
  <c r="Y299" i="4"/>
  <c r="R299" i="4"/>
  <c r="Q299" i="4"/>
  <c r="P300" i="4"/>
  <c r="S300" i="4" s="1"/>
  <c r="K302" i="4"/>
  <c r="N301" i="4"/>
  <c r="L294" i="1"/>
  <c r="N294" i="1" s="1"/>
  <c r="M294" i="1"/>
  <c r="O294" i="1" s="1"/>
  <c r="Q291" i="1"/>
  <c r="R291" i="1"/>
  <c r="Y291" i="1"/>
  <c r="S292" i="1"/>
  <c r="P293" i="1" s="1"/>
  <c r="L302" i="4" l="1"/>
  <c r="N302" i="4" s="1"/>
  <c r="M302" i="4"/>
  <c r="O302" i="4" s="1"/>
  <c r="P301" i="4"/>
  <c r="S301" i="4" s="1"/>
  <c r="Y300" i="4"/>
  <c r="R300" i="4"/>
  <c r="Q300" i="4"/>
  <c r="K303" i="4"/>
  <c r="L295" i="1"/>
  <c r="N295" i="1" s="1"/>
  <c r="M295" i="1"/>
  <c r="O295" i="1" s="1"/>
  <c r="Q292" i="1"/>
  <c r="R292" i="1"/>
  <c r="Y292" i="1"/>
  <c r="S293" i="1"/>
  <c r="P294" i="1" s="1"/>
  <c r="L303" i="4" l="1"/>
  <c r="N303" i="4" s="1"/>
  <c r="M303" i="4"/>
  <c r="O303" i="4" s="1"/>
  <c r="Q301" i="4"/>
  <c r="P302" i="4"/>
  <c r="S302" i="4" s="1"/>
  <c r="Y301" i="4"/>
  <c r="R301" i="4"/>
  <c r="K304" i="4"/>
  <c r="L296" i="1"/>
  <c r="N296" i="1" s="1"/>
  <c r="M296" i="1"/>
  <c r="Q293" i="1"/>
  <c r="R293" i="1"/>
  <c r="Y293" i="1"/>
  <c r="O296" i="1"/>
  <c r="S294" i="1"/>
  <c r="P295" i="1" s="1"/>
  <c r="L304" i="4" l="1"/>
  <c r="N304" i="4" s="1"/>
  <c r="M304" i="4"/>
  <c r="O304" i="4" s="1"/>
  <c r="R302" i="4"/>
  <c r="Q302" i="4"/>
  <c r="P303" i="4"/>
  <c r="S303" i="4" s="1"/>
  <c r="Y302" i="4"/>
  <c r="K305" i="4"/>
  <c r="L297" i="1"/>
  <c r="N297" i="1" s="1"/>
  <c r="M297" i="1"/>
  <c r="Q294" i="1"/>
  <c r="R294" i="1"/>
  <c r="Y294" i="1"/>
  <c r="S295" i="1"/>
  <c r="P296" i="1" s="1"/>
  <c r="O297" i="1"/>
  <c r="L305" i="4" l="1"/>
  <c r="M305" i="4"/>
  <c r="O305" i="4" s="1"/>
  <c r="Y303" i="4"/>
  <c r="R303" i="4"/>
  <c r="Q303" i="4"/>
  <c r="P304" i="4"/>
  <c r="S304" i="4" s="1"/>
  <c r="K306" i="4"/>
  <c r="N305" i="4"/>
  <c r="L298" i="1"/>
  <c r="N298" i="1" s="1"/>
  <c r="M298" i="1"/>
  <c r="O298" i="1" s="1"/>
  <c r="Q295" i="1"/>
  <c r="R295" i="1"/>
  <c r="Y295" i="1"/>
  <c r="S296" i="1"/>
  <c r="P297" i="1" s="1"/>
  <c r="L306" i="4" l="1"/>
  <c r="N306" i="4" s="1"/>
  <c r="M306" i="4"/>
  <c r="O306" i="4" s="1"/>
  <c r="K307" i="4"/>
  <c r="P305" i="4"/>
  <c r="S305" i="4" s="1"/>
  <c r="Y304" i="4"/>
  <c r="R304" i="4"/>
  <c r="Q304" i="4"/>
  <c r="L299" i="1"/>
  <c r="N299" i="1" s="1"/>
  <c r="M299" i="1"/>
  <c r="Q296" i="1"/>
  <c r="R296" i="1"/>
  <c r="Y296" i="1"/>
  <c r="S297" i="1"/>
  <c r="P298" i="1" s="1"/>
  <c r="O299" i="1"/>
  <c r="L307" i="4" l="1"/>
  <c r="M307" i="4"/>
  <c r="O307" i="4" s="1"/>
  <c r="Q305" i="4"/>
  <c r="P306" i="4"/>
  <c r="S306" i="4" s="1"/>
  <c r="Y305" i="4"/>
  <c r="R305" i="4"/>
  <c r="N307" i="4"/>
  <c r="K308" i="4"/>
  <c r="L300" i="1"/>
  <c r="N300" i="1" s="1"/>
  <c r="M300" i="1"/>
  <c r="O300" i="1" s="1"/>
  <c r="Q297" i="1"/>
  <c r="R297" i="1"/>
  <c r="Y297" i="1"/>
  <c r="S298" i="1"/>
  <c r="P299" i="1" s="1"/>
  <c r="L308" i="4" l="1"/>
  <c r="M308" i="4"/>
  <c r="O308" i="4" s="1"/>
  <c r="R306" i="4"/>
  <c r="Q306" i="4"/>
  <c r="P307" i="4"/>
  <c r="S307" i="4" s="1"/>
  <c r="Y306" i="4"/>
  <c r="N308" i="4"/>
  <c r="K309" i="4"/>
  <c r="L301" i="1"/>
  <c r="N301" i="1" s="1"/>
  <c r="M301" i="1"/>
  <c r="O301" i="1" s="1"/>
  <c r="Q298" i="1"/>
  <c r="R298" i="1"/>
  <c r="Y298" i="1"/>
  <c r="S299" i="1"/>
  <c r="P300" i="1" s="1"/>
  <c r="L309" i="4" l="1"/>
  <c r="M309" i="4"/>
  <c r="O309" i="4" s="1"/>
  <c r="Y307" i="4"/>
  <c r="R307" i="4"/>
  <c r="Q307" i="4"/>
  <c r="P308" i="4"/>
  <c r="S308" i="4" s="1"/>
  <c r="K310" i="4"/>
  <c r="N309" i="4"/>
  <c r="L302" i="1"/>
  <c r="N302" i="1" s="1"/>
  <c r="M302" i="1"/>
  <c r="Q299" i="1"/>
  <c r="R299" i="1"/>
  <c r="Y299" i="1"/>
  <c r="S300" i="1"/>
  <c r="P301" i="1" s="1"/>
  <c r="O302" i="1"/>
  <c r="M310" i="4" l="1"/>
  <c r="O310" i="4" s="1"/>
  <c r="L310" i="4"/>
  <c r="N310" i="4" s="1"/>
  <c r="K311" i="4"/>
  <c r="P309" i="4"/>
  <c r="S309" i="4" s="1"/>
  <c r="Y308" i="4"/>
  <c r="R308" i="4"/>
  <c r="Q308" i="4"/>
  <c r="L303" i="1"/>
  <c r="N303" i="1" s="1"/>
  <c r="M303" i="1"/>
  <c r="O303" i="1" s="1"/>
  <c r="Q300" i="1"/>
  <c r="R300" i="1"/>
  <c r="Y300" i="1"/>
  <c r="S301" i="1"/>
  <c r="P302" i="1" s="1"/>
  <c r="L311" i="4" l="1"/>
  <c r="M311" i="4"/>
  <c r="O311" i="4" s="1"/>
  <c r="Q309" i="4"/>
  <c r="P310" i="4"/>
  <c r="S310" i="4" s="1"/>
  <c r="Y309" i="4"/>
  <c r="R309" i="4"/>
  <c r="N311" i="4"/>
  <c r="K312" i="4"/>
  <c r="L304" i="1"/>
  <c r="N304" i="1" s="1"/>
  <c r="M304" i="1"/>
  <c r="Q301" i="1"/>
  <c r="R301" i="1"/>
  <c r="Y301" i="1"/>
  <c r="O304" i="1"/>
  <c r="S302" i="1"/>
  <c r="P303" i="1" s="1"/>
  <c r="L312" i="4" l="1"/>
  <c r="N312" i="4" s="1"/>
  <c r="M312" i="4"/>
  <c r="O312" i="4" s="1"/>
  <c r="R310" i="4"/>
  <c r="Q310" i="4"/>
  <c r="P311" i="4"/>
  <c r="S311" i="4" s="1"/>
  <c r="Y310" i="4"/>
  <c r="K313" i="4"/>
  <c r="L305" i="1"/>
  <c r="N305" i="1" s="1"/>
  <c r="M305" i="1"/>
  <c r="Q302" i="1"/>
  <c r="R302" i="1"/>
  <c r="Y302" i="1"/>
  <c r="O305" i="1"/>
  <c r="S303" i="1"/>
  <c r="P304" i="1" s="1"/>
  <c r="L313" i="4" l="1"/>
  <c r="M313" i="4"/>
  <c r="O313" i="4" s="1"/>
  <c r="Y311" i="4"/>
  <c r="R311" i="4"/>
  <c r="Q311" i="4"/>
  <c r="P312" i="4"/>
  <c r="S312" i="4" s="1"/>
  <c r="K314" i="4"/>
  <c r="N313" i="4"/>
  <c r="L306" i="1"/>
  <c r="N306" i="1" s="1"/>
  <c r="M306" i="1"/>
  <c r="Q303" i="1"/>
  <c r="R303" i="1"/>
  <c r="Y303" i="1"/>
  <c r="S304" i="1"/>
  <c r="P305" i="1" s="1"/>
  <c r="O306" i="1"/>
  <c r="L314" i="4" l="1"/>
  <c r="N314" i="4" s="1"/>
  <c r="M314" i="4"/>
  <c r="O314" i="4" s="1"/>
  <c r="K315" i="4"/>
  <c r="P313" i="4"/>
  <c r="S313" i="4" s="1"/>
  <c r="Y312" i="4"/>
  <c r="R312" i="4"/>
  <c r="Q312" i="4"/>
  <c r="L307" i="1"/>
  <c r="N307" i="1" s="1"/>
  <c r="M307" i="1"/>
  <c r="O307" i="1" s="1"/>
  <c r="Q304" i="1"/>
  <c r="R304" i="1"/>
  <c r="Y304" i="1"/>
  <c r="S305" i="1"/>
  <c r="P306" i="1" s="1"/>
  <c r="L315" i="4" l="1"/>
  <c r="M315" i="4"/>
  <c r="O315" i="4" s="1"/>
  <c r="Q313" i="4"/>
  <c r="P314" i="4"/>
  <c r="S314" i="4" s="1"/>
  <c r="Y313" i="4"/>
  <c r="R313" i="4"/>
  <c r="N315" i="4"/>
  <c r="K316" i="4"/>
  <c r="L308" i="1"/>
  <c r="N308" i="1" s="1"/>
  <c r="M308" i="1"/>
  <c r="Q305" i="1"/>
  <c r="R305" i="1"/>
  <c r="Y305" i="1"/>
  <c r="S306" i="1"/>
  <c r="P307" i="1" s="1"/>
  <c r="O308" i="1"/>
  <c r="L316" i="4" l="1"/>
  <c r="N316" i="4" s="1"/>
  <c r="M316" i="4"/>
  <c r="O316" i="4" s="1"/>
  <c r="R314" i="4"/>
  <c r="Q314" i="4"/>
  <c r="P315" i="4"/>
  <c r="S315" i="4" s="1"/>
  <c r="Y314" i="4"/>
  <c r="K317" i="4"/>
  <c r="L309" i="1"/>
  <c r="N309" i="1" s="1"/>
  <c r="M309" i="1"/>
  <c r="O309" i="1" s="1"/>
  <c r="Q306" i="1"/>
  <c r="R306" i="1"/>
  <c r="Y306" i="1"/>
  <c r="S307" i="1"/>
  <c r="P308" i="1" s="1"/>
  <c r="L317" i="4" l="1"/>
  <c r="M317" i="4"/>
  <c r="O317" i="4" s="1"/>
  <c r="P316" i="4"/>
  <c r="S316" i="4" s="1"/>
  <c r="Y315" i="4"/>
  <c r="R315" i="4"/>
  <c r="Q315" i="4"/>
  <c r="K318" i="4"/>
  <c r="N317" i="4"/>
  <c r="L310" i="1"/>
  <c r="N310" i="1" s="1"/>
  <c r="M310" i="1"/>
  <c r="Q307" i="1"/>
  <c r="R307" i="1"/>
  <c r="Y307" i="1"/>
  <c r="O310" i="1"/>
  <c r="S308" i="1"/>
  <c r="P309" i="1" s="1"/>
  <c r="L318" i="4" l="1"/>
  <c r="N318" i="4" s="1"/>
  <c r="M318" i="4"/>
  <c r="O318" i="4" s="1"/>
  <c r="K319" i="4"/>
  <c r="P317" i="4"/>
  <c r="S317" i="4" s="1"/>
  <c r="Y316" i="4"/>
  <c r="R316" i="4"/>
  <c r="Q316" i="4"/>
  <c r="L311" i="1"/>
  <c r="N311" i="1" s="1"/>
  <c r="M311" i="1"/>
  <c r="Q308" i="1"/>
  <c r="R308" i="1"/>
  <c r="Y308" i="1"/>
  <c r="O311" i="1"/>
  <c r="S309" i="1"/>
  <c r="P310" i="1" s="1"/>
  <c r="L319" i="4" l="1"/>
  <c r="N319" i="4" s="1"/>
  <c r="M319" i="4"/>
  <c r="O319" i="4" s="1"/>
  <c r="K320" i="4"/>
  <c r="P318" i="4"/>
  <c r="S318" i="4" s="1"/>
  <c r="Y317" i="4"/>
  <c r="R317" i="4"/>
  <c r="Q317" i="4"/>
  <c r="L312" i="1"/>
  <c r="N312" i="1" s="1"/>
  <c r="M312" i="1"/>
  <c r="Q309" i="1"/>
  <c r="R309" i="1"/>
  <c r="Y309" i="1"/>
  <c r="S310" i="1"/>
  <c r="P311" i="1" s="1"/>
  <c r="O312" i="1"/>
  <c r="L320" i="4" l="1"/>
  <c r="N320" i="4" s="1"/>
  <c r="M320" i="4"/>
  <c r="O320" i="4" s="1"/>
  <c r="K321" i="4"/>
  <c r="R318" i="4"/>
  <c r="Q318" i="4"/>
  <c r="P319" i="4"/>
  <c r="S319" i="4" s="1"/>
  <c r="Y318" i="4"/>
  <c r="L313" i="1"/>
  <c r="N313" i="1" s="1"/>
  <c r="M313" i="1"/>
  <c r="Q310" i="1"/>
  <c r="R310" i="1"/>
  <c r="Y310" i="1"/>
  <c r="O313" i="1"/>
  <c r="S311" i="1"/>
  <c r="P312" i="1" s="1"/>
  <c r="L321" i="4" l="1"/>
  <c r="M321" i="4"/>
  <c r="O321" i="4" s="1"/>
  <c r="Y319" i="4"/>
  <c r="R319" i="4"/>
  <c r="P320" i="4"/>
  <c r="S320" i="4" s="1"/>
  <c r="Q319" i="4"/>
  <c r="K322" i="4"/>
  <c r="N321" i="4"/>
  <c r="L314" i="1"/>
  <c r="N314" i="1" s="1"/>
  <c r="M314" i="1"/>
  <c r="Q311" i="1"/>
  <c r="R311" i="1"/>
  <c r="Y311" i="1"/>
  <c r="S312" i="1"/>
  <c r="P313" i="1" s="1"/>
  <c r="O314" i="1"/>
  <c r="L322" i="4" l="1"/>
  <c r="M322" i="4"/>
  <c r="O322" i="4" s="1"/>
  <c r="P321" i="4"/>
  <c r="S321" i="4" s="1"/>
  <c r="Y320" i="4"/>
  <c r="Q320" i="4"/>
  <c r="R320" i="4"/>
  <c r="K323" i="4"/>
  <c r="N322" i="4"/>
  <c r="L315" i="1"/>
  <c r="N315" i="1" s="1"/>
  <c r="M315" i="1"/>
  <c r="O315" i="1" s="1"/>
  <c r="Q312" i="1"/>
  <c r="R312" i="1"/>
  <c r="Y312" i="1"/>
  <c r="S313" i="1"/>
  <c r="P314" i="1" s="1"/>
  <c r="L323" i="4" l="1"/>
  <c r="M323" i="4"/>
  <c r="O323" i="4" s="1"/>
  <c r="Q321" i="4"/>
  <c r="P322" i="4"/>
  <c r="S322" i="4" s="1"/>
  <c r="R321" i="4"/>
  <c r="Y321" i="4"/>
  <c r="N323" i="4"/>
  <c r="K324" i="4"/>
  <c r="L316" i="1"/>
  <c r="N316" i="1" s="1"/>
  <c r="M316" i="1"/>
  <c r="Q313" i="1"/>
  <c r="R313" i="1"/>
  <c r="Y313" i="1"/>
  <c r="S314" i="1"/>
  <c r="P315" i="1" s="1"/>
  <c r="O316" i="1"/>
  <c r="L324" i="4" l="1"/>
  <c r="M324" i="4"/>
  <c r="O324" i="4" s="1"/>
  <c r="R322" i="4"/>
  <c r="Q322" i="4"/>
  <c r="Y322" i="4"/>
  <c r="P323" i="4"/>
  <c r="S323" i="4" s="1"/>
  <c r="N324" i="4"/>
  <c r="K325" i="4"/>
  <c r="L317" i="1"/>
  <c r="N317" i="1" s="1"/>
  <c r="M317" i="1"/>
  <c r="O317" i="1" s="1"/>
  <c r="Q314" i="1"/>
  <c r="R314" i="1"/>
  <c r="Y314" i="1"/>
  <c r="S315" i="1"/>
  <c r="P316" i="1" s="1"/>
  <c r="L325" i="4" l="1"/>
  <c r="M325" i="4"/>
  <c r="O325" i="4" s="1"/>
  <c r="Y323" i="4"/>
  <c r="R323" i="4"/>
  <c r="Q323" i="4"/>
  <c r="P324" i="4"/>
  <c r="S324" i="4" s="1"/>
  <c r="K326" i="4"/>
  <c r="N325" i="4"/>
  <c r="L318" i="1"/>
  <c r="N318" i="1" s="1"/>
  <c r="M318" i="1"/>
  <c r="Q315" i="1"/>
  <c r="R315" i="1"/>
  <c r="Y315" i="1"/>
  <c r="O318" i="1"/>
  <c r="S316" i="1"/>
  <c r="P317" i="1" s="1"/>
  <c r="M326" i="4" l="1"/>
  <c r="L326" i="4"/>
  <c r="N326" i="4" s="1"/>
  <c r="P325" i="4"/>
  <c r="S325" i="4" s="1"/>
  <c r="Y324" i="4"/>
  <c r="R324" i="4"/>
  <c r="Q324" i="4"/>
  <c r="K327" i="4"/>
  <c r="O326" i="4"/>
  <c r="L319" i="1"/>
  <c r="N319" i="1" s="1"/>
  <c r="M319" i="1"/>
  <c r="Q316" i="1"/>
  <c r="R316" i="1"/>
  <c r="Y316" i="1"/>
  <c r="O319" i="1"/>
  <c r="S317" i="1"/>
  <c r="P318" i="1" s="1"/>
  <c r="L327" i="4" l="1"/>
  <c r="N327" i="4" s="1"/>
  <c r="M327" i="4"/>
  <c r="O327" i="4" s="1"/>
  <c r="K328" i="4"/>
  <c r="Q325" i="4"/>
  <c r="P326" i="4"/>
  <c r="S326" i="4" s="1"/>
  <c r="R325" i="4"/>
  <c r="Y325" i="4"/>
  <c r="L320" i="1"/>
  <c r="N320" i="1" s="1"/>
  <c r="M320" i="1"/>
  <c r="O320" i="1" s="1"/>
  <c r="Q317" i="1"/>
  <c r="R317" i="1"/>
  <c r="Y317" i="1"/>
  <c r="S318" i="1"/>
  <c r="P319" i="1" s="1"/>
  <c r="L328" i="4" l="1"/>
  <c r="M328" i="4"/>
  <c r="O328" i="4" s="1"/>
  <c r="R326" i="4"/>
  <c r="Q326" i="4"/>
  <c r="P327" i="4"/>
  <c r="S327" i="4" s="1"/>
  <c r="Y326" i="4"/>
  <c r="N328" i="4"/>
  <c r="K329" i="4"/>
  <c r="L321" i="1"/>
  <c r="N321" i="1" s="1"/>
  <c r="M321" i="1"/>
  <c r="O321" i="1" s="1"/>
  <c r="Q318" i="1"/>
  <c r="R318" i="1"/>
  <c r="Y318" i="1"/>
  <c r="S319" i="1"/>
  <c r="P320" i="1" s="1"/>
  <c r="L329" i="4" l="1"/>
  <c r="M329" i="4"/>
  <c r="Y327" i="4"/>
  <c r="R327" i="4"/>
  <c r="Q327" i="4"/>
  <c r="P328" i="4"/>
  <c r="S328" i="4" s="1"/>
  <c r="K330" i="4"/>
  <c r="O329" i="4"/>
  <c r="N329" i="4"/>
  <c r="L322" i="1"/>
  <c r="N322" i="1" s="1"/>
  <c r="M322" i="1"/>
  <c r="O322" i="1" s="1"/>
  <c r="Q319" i="1"/>
  <c r="R319" i="1"/>
  <c r="Y319" i="1"/>
  <c r="S320" i="1"/>
  <c r="P321" i="1" s="1"/>
  <c r="L330" i="4" l="1"/>
  <c r="M330" i="4"/>
  <c r="P329" i="4"/>
  <c r="S329" i="4" s="1"/>
  <c r="Y328" i="4"/>
  <c r="R328" i="4"/>
  <c r="Q328" i="4"/>
  <c r="K331" i="4"/>
  <c r="O330" i="4"/>
  <c r="N330" i="4"/>
  <c r="L323" i="1"/>
  <c r="N323" i="1" s="1"/>
  <c r="M323" i="1"/>
  <c r="O323" i="1" s="1"/>
  <c r="Q320" i="1"/>
  <c r="R320" i="1"/>
  <c r="Y320" i="1"/>
  <c r="S321" i="1"/>
  <c r="P322" i="1" s="1"/>
  <c r="L331" i="4" l="1"/>
  <c r="M331" i="4"/>
  <c r="O331" i="4" s="1"/>
  <c r="N331" i="4"/>
  <c r="K332" i="4"/>
  <c r="Q329" i="4"/>
  <c r="P330" i="4"/>
  <c r="S330" i="4" s="1"/>
  <c r="Y329" i="4"/>
  <c r="R329" i="4"/>
  <c r="L324" i="1"/>
  <c r="N324" i="1" s="1"/>
  <c r="M324" i="1"/>
  <c r="Q321" i="1"/>
  <c r="R321" i="1"/>
  <c r="Y321" i="1"/>
  <c r="S322" i="1"/>
  <c r="P323" i="1" s="1"/>
  <c r="O324" i="1"/>
  <c r="L332" i="4" l="1"/>
  <c r="N332" i="4" s="1"/>
  <c r="M332" i="4"/>
  <c r="O332" i="4" s="1"/>
  <c r="R330" i="4"/>
  <c r="Q330" i="4"/>
  <c r="P331" i="4"/>
  <c r="S331" i="4" s="1"/>
  <c r="Y330" i="4"/>
  <c r="K333" i="4"/>
  <c r="L325" i="1"/>
  <c r="N325" i="1" s="1"/>
  <c r="M325" i="1"/>
  <c r="O325" i="1" s="1"/>
  <c r="Q322" i="1"/>
  <c r="R322" i="1"/>
  <c r="Y322" i="1"/>
  <c r="S323" i="1"/>
  <c r="P324" i="1" s="1"/>
  <c r="L333" i="4" l="1"/>
  <c r="M333" i="4"/>
  <c r="O333" i="4" s="1"/>
  <c r="Y331" i="4"/>
  <c r="R331" i="4"/>
  <c r="Q331" i="4"/>
  <c r="P332" i="4"/>
  <c r="S332" i="4" s="1"/>
  <c r="K334" i="4"/>
  <c r="N333" i="4"/>
  <c r="L326" i="1"/>
  <c r="N326" i="1" s="1"/>
  <c r="M326" i="1"/>
  <c r="Q323" i="1"/>
  <c r="R323" i="1"/>
  <c r="Y323" i="1"/>
  <c r="S324" i="1"/>
  <c r="P325" i="1" s="1"/>
  <c r="O326" i="1"/>
  <c r="L334" i="4" l="1"/>
  <c r="M334" i="4"/>
  <c r="O334" i="4" s="1"/>
  <c r="P333" i="4"/>
  <c r="S333" i="4" s="1"/>
  <c r="Y332" i="4"/>
  <c r="R332" i="4"/>
  <c r="Q332" i="4"/>
  <c r="K335" i="4"/>
  <c r="N334" i="4"/>
  <c r="L327" i="1"/>
  <c r="N327" i="1" s="1"/>
  <c r="M327" i="1"/>
  <c r="O327" i="1" s="1"/>
  <c r="Q324" i="1"/>
  <c r="R324" i="1"/>
  <c r="Y324" i="1"/>
  <c r="S325" i="1"/>
  <c r="P326" i="1" s="1"/>
  <c r="L335" i="4" l="1"/>
  <c r="N335" i="4" s="1"/>
  <c r="M335" i="4"/>
  <c r="Q333" i="4"/>
  <c r="P334" i="4"/>
  <c r="S334" i="4" s="1"/>
  <c r="Y333" i="4"/>
  <c r="R333" i="4"/>
  <c r="O335" i="4"/>
  <c r="K336" i="4"/>
  <c r="L328" i="1"/>
  <c r="N328" i="1" s="1"/>
  <c r="M328" i="1"/>
  <c r="O328" i="1" s="1"/>
  <c r="Q325" i="1"/>
  <c r="R325" i="1"/>
  <c r="Y325" i="1"/>
  <c r="S326" i="1"/>
  <c r="P327" i="1" s="1"/>
  <c r="L336" i="4" l="1"/>
  <c r="N336" i="4" s="1"/>
  <c r="M336" i="4"/>
  <c r="O336" i="4" s="1"/>
  <c r="R334" i="4"/>
  <c r="Q334" i="4"/>
  <c r="P335" i="4"/>
  <c r="S335" i="4" s="1"/>
  <c r="Y334" i="4"/>
  <c r="K337" i="4"/>
  <c r="L329" i="1"/>
  <c r="N329" i="1" s="1"/>
  <c r="M329" i="1"/>
  <c r="O329" i="1" s="1"/>
  <c r="Q326" i="1"/>
  <c r="R326" i="1"/>
  <c r="Y326" i="1"/>
  <c r="S327" i="1"/>
  <c r="P328" i="1" s="1"/>
  <c r="L337" i="4" l="1"/>
  <c r="M337" i="4"/>
  <c r="O337" i="4" s="1"/>
  <c r="Y335" i="4"/>
  <c r="R335" i="4"/>
  <c r="Q335" i="4"/>
  <c r="P336" i="4"/>
  <c r="S336" i="4" s="1"/>
  <c r="K338" i="4"/>
  <c r="N337" i="4"/>
  <c r="L330" i="1"/>
  <c r="N330" i="1" s="1"/>
  <c r="M330" i="1"/>
  <c r="O330" i="1" s="1"/>
  <c r="Q327" i="1"/>
  <c r="R327" i="1"/>
  <c r="Y327" i="1"/>
  <c r="S328" i="1"/>
  <c r="P329" i="1" s="1"/>
  <c r="L338" i="4" l="1"/>
  <c r="N338" i="4" s="1"/>
  <c r="M338" i="4"/>
  <c r="O338" i="4" s="1"/>
  <c r="K339" i="4"/>
  <c r="P337" i="4"/>
  <c r="S337" i="4" s="1"/>
  <c r="Y336" i="4"/>
  <c r="R336" i="4"/>
  <c r="Q336" i="4"/>
  <c r="L331" i="1"/>
  <c r="N331" i="1" s="1"/>
  <c r="M331" i="1"/>
  <c r="O331" i="1" s="1"/>
  <c r="Q328" i="1"/>
  <c r="R328" i="1"/>
  <c r="Y328" i="1"/>
  <c r="S329" i="1"/>
  <c r="P330" i="1" s="1"/>
  <c r="L339" i="4" l="1"/>
  <c r="M339" i="4"/>
  <c r="O339" i="4" s="1"/>
  <c r="Q337" i="4"/>
  <c r="P338" i="4"/>
  <c r="S338" i="4" s="1"/>
  <c r="Y337" i="4"/>
  <c r="R337" i="4"/>
  <c r="N339" i="4"/>
  <c r="K340" i="4"/>
  <c r="L332" i="1"/>
  <c r="N332" i="1" s="1"/>
  <c r="M332" i="1"/>
  <c r="O332" i="1" s="1"/>
  <c r="Q329" i="1"/>
  <c r="R329" i="1"/>
  <c r="Y329" i="1"/>
  <c r="S330" i="1"/>
  <c r="P331" i="1" s="1"/>
  <c r="L340" i="4" l="1"/>
  <c r="M340" i="4"/>
  <c r="O340" i="4" s="1"/>
  <c r="R338" i="4"/>
  <c r="Q338" i="4"/>
  <c r="P339" i="4"/>
  <c r="S339" i="4" s="1"/>
  <c r="Y338" i="4"/>
  <c r="N340" i="4"/>
  <c r="K341" i="4"/>
  <c r="L333" i="1"/>
  <c r="N333" i="1" s="1"/>
  <c r="M333" i="1"/>
  <c r="Q330" i="1"/>
  <c r="R330" i="1"/>
  <c r="Y330" i="1"/>
  <c r="S331" i="1"/>
  <c r="P332" i="1" s="1"/>
  <c r="O333" i="1"/>
  <c r="L341" i="4" l="1"/>
  <c r="M341" i="4"/>
  <c r="O341" i="4" s="1"/>
  <c r="Y339" i="4"/>
  <c r="R339" i="4"/>
  <c r="Q339" i="4"/>
  <c r="P340" i="4"/>
  <c r="S340" i="4" s="1"/>
  <c r="K342" i="4"/>
  <c r="N341" i="4"/>
  <c r="L334" i="1"/>
  <c r="N334" i="1" s="1"/>
  <c r="M334" i="1"/>
  <c r="Q331" i="1"/>
  <c r="R331" i="1"/>
  <c r="Y331" i="1"/>
  <c r="O334" i="1"/>
  <c r="S332" i="1"/>
  <c r="P333" i="1" s="1"/>
  <c r="M342" i="4" l="1"/>
  <c r="O342" i="4" s="1"/>
  <c r="L342" i="4"/>
  <c r="N342" i="4" s="1"/>
  <c r="P341" i="4"/>
  <c r="S341" i="4" s="1"/>
  <c r="Y340" i="4"/>
  <c r="R340" i="4"/>
  <c r="Q340" i="4"/>
  <c r="K343" i="4"/>
  <c r="L335" i="1"/>
  <c r="N335" i="1" s="1"/>
  <c r="M335" i="1"/>
  <c r="O335" i="1" s="1"/>
  <c r="Q332" i="1"/>
  <c r="R332" i="1"/>
  <c r="Y332" i="1"/>
  <c r="S333" i="1"/>
  <c r="P334" i="1" s="1"/>
  <c r="L343" i="4" l="1"/>
  <c r="M343" i="4"/>
  <c r="O343" i="4" s="1"/>
  <c r="Q341" i="4"/>
  <c r="P342" i="4"/>
  <c r="S342" i="4" s="1"/>
  <c r="Y341" i="4"/>
  <c r="R341" i="4"/>
  <c r="N343" i="4"/>
  <c r="K344" i="4"/>
  <c r="L336" i="1"/>
  <c r="N336" i="1" s="1"/>
  <c r="M336" i="1"/>
  <c r="O336" i="1" s="1"/>
  <c r="Q333" i="1"/>
  <c r="R333" i="1"/>
  <c r="Y333" i="1"/>
  <c r="S334" i="1"/>
  <c r="P335" i="1" s="1"/>
  <c r="L344" i="4" l="1"/>
  <c r="N344" i="4" s="1"/>
  <c r="M344" i="4"/>
  <c r="O344" i="4" s="1"/>
  <c r="R342" i="4"/>
  <c r="Q342" i="4"/>
  <c r="P343" i="4"/>
  <c r="S343" i="4" s="1"/>
  <c r="Y342" i="4"/>
  <c r="K345" i="4"/>
  <c r="L337" i="1"/>
  <c r="N337" i="1" s="1"/>
  <c r="M337" i="1"/>
  <c r="O337" i="1" s="1"/>
  <c r="Q334" i="1"/>
  <c r="R334" i="1"/>
  <c r="Y334" i="1"/>
  <c r="S335" i="1"/>
  <c r="P336" i="1" s="1"/>
  <c r="L345" i="4" l="1"/>
  <c r="M345" i="4"/>
  <c r="Y343" i="4"/>
  <c r="R343" i="4"/>
  <c r="Q343" i="4"/>
  <c r="P344" i="4"/>
  <c r="S344" i="4" s="1"/>
  <c r="K346" i="4"/>
  <c r="O345" i="4"/>
  <c r="N345" i="4"/>
  <c r="L338" i="1"/>
  <c r="N338" i="1" s="1"/>
  <c r="M338" i="1"/>
  <c r="O338" i="1" s="1"/>
  <c r="Q335" i="1"/>
  <c r="R335" i="1"/>
  <c r="Y335" i="1"/>
  <c r="S336" i="1"/>
  <c r="P337" i="1" s="1"/>
  <c r="L346" i="4" l="1"/>
  <c r="N346" i="4" s="1"/>
  <c r="M346" i="4"/>
  <c r="P345" i="4"/>
  <c r="S345" i="4" s="1"/>
  <c r="Y344" i="4"/>
  <c r="R344" i="4"/>
  <c r="Q344" i="4"/>
  <c r="K347" i="4"/>
  <c r="O346" i="4"/>
  <c r="L339" i="1"/>
  <c r="N339" i="1" s="1"/>
  <c r="M339" i="1"/>
  <c r="O339" i="1" s="1"/>
  <c r="Q336" i="1"/>
  <c r="R336" i="1"/>
  <c r="Y336" i="1"/>
  <c r="S337" i="1"/>
  <c r="P338" i="1" s="1"/>
  <c r="L347" i="4" l="1"/>
  <c r="N347" i="4" s="1"/>
  <c r="M347" i="4"/>
  <c r="O347" i="4" s="1"/>
  <c r="K348" i="4"/>
  <c r="Q345" i="4"/>
  <c r="P346" i="4"/>
  <c r="S346" i="4" s="1"/>
  <c r="Y345" i="4"/>
  <c r="R345" i="4"/>
  <c r="L340" i="1"/>
  <c r="N340" i="1" s="1"/>
  <c r="M340" i="1"/>
  <c r="O340" i="1" s="1"/>
  <c r="Q337" i="1"/>
  <c r="R337" i="1"/>
  <c r="Y337" i="1"/>
  <c r="S338" i="1"/>
  <c r="P339" i="1" s="1"/>
  <c r="L348" i="4" l="1"/>
  <c r="N348" i="4" s="1"/>
  <c r="M348" i="4"/>
  <c r="R346" i="4"/>
  <c r="Q346" i="4"/>
  <c r="P347" i="4"/>
  <c r="S347" i="4" s="1"/>
  <c r="Y346" i="4"/>
  <c r="O348" i="4"/>
  <c r="K349" i="4"/>
  <c r="L341" i="1"/>
  <c r="N341" i="1" s="1"/>
  <c r="M341" i="1"/>
  <c r="Q338" i="1"/>
  <c r="R338" i="1"/>
  <c r="Y338" i="1"/>
  <c r="O341" i="1"/>
  <c r="S339" i="1"/>
  <c r="P340" i="1" s="1"/>
  <c r="L349" i="4" l="1"/>
  <c r="M349" i="4"/>
  <c r="Y347" i="4"/>
  <c r="R347" i="4"/>
  <c r="Q347" i="4"/>
  <c r="P348" i="4"/>
  <c r="S348" i="4" s="1"/>
  <c r="K350" i="4"/>
  <c r="O349" i="4"/>
  <c r="N349" i="4"/>
  <c r="L342" i="1"/>
  <c r="N342" i="1" s="1"/>
  <c r="M342" i="1"/>
  <c r="Q339" i="1"/>
  <c r="R339" i="1"/>
  <c r="Y339" i="1"/>
  <c r="S340" i="1"/>
  <c r="P341" i="1" s="1"/>
  <c r="O342" i="1"/>
  <c r="L350" i="4" l="1"/>
  <c r="M350" i="4"/>
  <c r="P349" i="4"/>
  <c r="S349" i="4" s="1"/>
  <c r="Y348" i="4"/>
  <c r="R348" i="4"/>
  <c r="Q348" i="4"/>
  <c r="K351" i="4"/>
  <c r="O350" i="4"/>
  <c r="N350" i="4"/>
  <c r="L343" i="1"/>
  <c r="N343" i="1" s="1"/>
  <c r="M343" i="1"/>
  <c r="Q340" i="1"/>
  <c r="R340" i="1"/>
  <c r="Y340" i="1"/>
  <c r="O343" i="1"/>
  <c r="S341" i="1"/>
  <c r="P342" i="1" s="1"/>
  <c r="L351" i="4" l="1"/>
  <c r="N351" i="4" s="1"/>
  <c r="M351" i="4"/>
  <c r="O351" i="4" s="1"/>
  <c r="Q349" i="4"/>
  <c r="P350" i="4"/>
  <c r="S350" i="4" s="1"/>
  <c r="Y349" i="4"/>
  <c r="R349" i="4"/>
  <c r="K352" i="4"/>
  <c r="L344" i="1"/>
  <c r="N344" i="1" s="1"/>
  <c r="M344" i="1"/>
  <c r="Q341" i="1"/>
  <c r="R341" i="1"/>
  <c r="Y341" i="1"/>
  <c r="O344" i="1"/>
  <c r="S342" i="1"/>
  <c r="P343" i="1" s="1"/>
  <c r="L352" i="4" l="1"/>
  <c r="N352" i="4" s="1"/>
  <c r="M352" i="4"/>
  <c r="O352" i="4" s="1"/>
  <c r="R350" i="4"/>
  <c r="Q350" i="4"/>
  <c r="P351" i="4"/>
  <c r="S351" i="4" s="1"/>
  <c r="Y350" i="4"/>
  <c r="K353" i="4"/>
  <c r="L345" i="1"/>
  <c r="N345" i="1" s="1"/>
  <c r="M345" i="1"/>
  <c r="Q342" i="1"/>
  <c r="R342" i="1"/>
  <c r="Y342" i="1"/>
  <c r="S343" i="1"/>
  <c r="P344" i="1" s="1"/>
  <c r="O345" i="1"/>
  <c r="L353" i="4" l="1"/>
  <c r="M353" i="4"/>
  <c r="O353" i="4" s="1"/>
  <c r="Y351" i="4"/>
  <c r="R351" i="4"/>
  <c r="Q351" i="4"/>
  <c r="P352" i="4"/>
  <c r="S352" i="4" s="1"/>
  <c r="K354" i="4"/>
  <c r="N353" i="4"/>
  <c r="L346" i="1"/>
  <c r="N346" i="1" s="1"/>
  <c r="M346" i="1"/>
  <c r="Q343" i="1"/>
  <c r="R343" i="1"/>
  <c r="Y343" i="1"/>
  <c r="O346" i="1"/>
  <c r="S344" i="1"/>
  <c r="P345" i="1" s="1"/>
  <c r="L354" i="4" l="1"/>
  <c r="N354" i="4" s="1"/>
  <c r="M354" i="4"/>
  <c r="O354" i="4" s="1"/>
  <c r="K355" i="4"/>
  <c r="P353" i="4"/>
  <c r="S353" i="4" s="1"/>
  <c r="Y352" i="4"/>
  <c r="R352" i="4"/>
  <c r="Q352" i="4"/>
  <c r="L347" i="1"/>
  <c r="N347" i="1" s="1"/>
  <c r="M347" i="1"/>
  <c r="Q344" i="1"/>
  <c r="R344" i="1"/>
  <c r="Y344" i="1"/>
  <c r="O347" i="1"/>
  <c r="S345" i="1"/>
  <c r="P346" i="1" s="1"/>
  <c r="L355" i="4" l="1"/>
  <c r="N355" i="4" s="1"/>
  <c r="M355" i="4"/>
  <c r="O355" i="4" s="1"/>
  <c r="Q353" i="4"/>
  <c r="P354" i="4"/>
  <c r="S354" i="4" s="1"/>
  <c r="Y353" i="4"/>
  <c r="R353" i="4"/>
  <c r="K356" i="4"/>
  <c r="L348" i="1"/>
  <c r="N348" i="1" s="1"/>
  <c r="M348" i="1"/>
  <c r="Q345" i="1"/>
  <c r="R345" i="1"/>
  <c r="Y345" i="1"/>
  <c r="S346" i="1"/>
  <c r="P347" i="1" s="1"/>
  <c r="O348" i="1"/>
  <c r="L356" i="4" l="1"/>
  <c r="N356" i="4" s="1"/>
  <c r="M356" i="4"/>
  <c r="O356" i="4" s="1"/>
  <c r="R354" i="4"/>
  <c r="Q354" i="4"/>
  <c r="P355" i="4"/>
  <c r="S355" i="4" s="1"/>
  <c r="Y354" i="4"/>
  <c r="K357" i="4"/>
  <c r="L349" i="1"/>
  <c r="N349" i="1" s="1"/>
  <c r="M349" i="1"/>
  <c r="Q346" i="1"/>
  <c r="R346" i="1"/>
  <c r="Y346" i="1"/>
  <c r="S347" i="1"/>
  <c r="P348" i="1" s="1"/>
  <c r="O349" i="1"/>
  <c r="L357" i="4" l="1"/>
  <c r="M357" i="4"/>
  <c r="O357" i="4" s="1"/>
  <c r="Y355" i="4"/>
  <c r="R355" i="4"/>
  <c r="Q355" i="4"/>
  <c r="P356" i="4"/>
  <c r="S356" i="4" s="1"/>
  <c r="K358" i="4"/>
  <c r="N357" i="4"/>
  <c r="L350" i="1"/>
  <c r="N350" i="1" s="1"/>
  <c r="M350" i="1"/>
  <c r="O350" i="1" s="1"/>
  <c r="Q347" i="1"/>
  <c r="R347" i="1"/>
  <c r="Y347" i="1"/>
  <c r="S348" i="1"/>
  <c r="P349" i="1" s="1"/>
  <c r="L358" i="4" l="1"/>
  <c r="M358" i="4"/>
  <c r="O358" i="4" s="1"/>
  <c r="P357" i="4"/>
  <c r="S357" i="4" s="1"/>
  <c r="Y356" i="4"/>
  <c r="R356" i="4"/>
  <c r="Q356" i="4"/>
  <c r="K359" i="4"/>
  <c r="N358" i="4"/>
  <c r="L351" i="1"/>
  <c r="N351" i="1" s="1"/>
  <c r="M351" i="1"/>
  <c r="Q348" i="1"/>
  <c r="R348" i="1"/>
  <c r="Y348" i="1"/>
  <c r="O351" i="1"/>
  <c r="S349" i="1"/>
  <c r="P350" i="1" s="1"/>
  <c r="L359" i="4" l="1"/>
  <c r="N359" i="4" s="1"/>
  <c r="M359" i="4"/>
  <c r="O359" i="4" s="1"/>
  <c r="K360" i="4"/>
  <c r="Q357" i="4"/>
  <c r="P358" i="4"/>
  <c r="S358" i="4" s="1"/>
  <c r="Y357" i="4"/>
  <c r="R357" i="4"/>
  <c r="L352" i="1"/>
  <c r="N352" i="1" s="1"/>
  <c r="M352" i="1"/>
  <c r="O352" i="1" s="1"/>
  <c r="Q349" i="1"/>
  <c r="R349" i="1"/>
  <c r="Y349" i="1"/>
  <c r="S350" i="1"/>
  <c r="P351" i="1" s="1"/>
  <c r="L360" i="4" l="1"/>
  <c r="M360" i="4"/>
  <c r="O360" i="4" s="1"/>
  <c r="R358" i="4"/>
  <c r="Q358" i="4"/>
  <c r="P359" i="4"/>
  <c r="S359" i="4" s="1"/>
  <c r="Y358" i="4"/>
  <c r="N360" i="4"/>
  <c r="K361" i="4"/>
  <c r="L353" i="1"/>
  <c r="N353" i="1" s="1"/>
  <c r="M353" i="1"/>
  <c r="Q350" i="1"/>
  <c r="R350" i="1"/>
  <c r="Y350" i="1"/>
  <c r="O353" i="1"/>
  <c r="S351" i="1"/>
  <c r="P352" i="1" s="1"/>
  <c r="L361" i="4" l="1"/>
  <c r="M361" i="4"/>
  <c r="Y359" i="4"/>
  <c r="R359" i="4"/>
  <c r="Q359" i="4"/>
  <c r="P360" i="4"/>
  <c r="S360" i="4" s="1"/>
  <c r="K362" i="4"/>
  <c r="O361" i="4"/>
  <c r="N361" i="4"/>
  <c r="L354" i="1"/>
  <c r="N354" i="1" s="1"/>
  <c r="M354" i="1"/>
  <c r="Q351" i="1"/>
  <c r="R351" i="1"/>
  <c r="Y351" i="1"/>
  <c r="O354" i="1"/>
  <c r="S352" i="1"/>
  <c r="P353" i="1" s="1"/>
  <c r="L362" i="4" l="1"/>
  <c r="N362" i="4" s="1"/>
  <c r="M362" i="4"/>
  <c r="O362" i="4" s="1"/>
  <c r="K363" i="4"/>
  <c r="P361" i="4"/>
  <c r="S361" i="4" s="1"/>
  <c r="Y360" i="4"/>
  <c r="R360" i="4"/>
  <c r="Q360" i="4"/>
  <c r="L355" i="1"/>
  <c r="N355" i="1" s="1"/>
  <c r="M355" i="1"/>
  <c r="Q352" i="1"/>
  <c r="R352" i="1"/>
  <c r="Y352" i="1"/>
  <c r="O355" i="1"/>
  <c r="S353" i="1"/>
  <c r="P354" i="1" s="1"/>
  <c r="M363" i="4" l="1"/>
  <c r="O363" i="4" s="1"/>
  <c r="L363" i="4"/>
  <c r="N363" i="4" s="1"/>
  <c r="K364" i="4"/>
  <c r="Q361" i="4"/>
  <c r="P362" i="4"/>
  <c r="S362" i="4" s="1"/>
  <c r="Y361" i="4"/>
  <c r="R361" i="4"/>
  <c r="L356" i="1"/>
  <c r="N356" i="1" s="1"/>
  <c r="M356" i="1"/>
  <c r="O356" i="1" s="1"/>
  <c r="Q353" i="1"/>
  <c r="R353" i="1"/>
  <c r="Y353" i="1"/>
  <c r="S354" i="1"/>
  <c r="P355" i="1" s="1"/>
  <c r="L364" i="4" l="1"/>
  <c r="N364" i="4" s="1"/>
  <c r="M364" i="4"/>
  <c r="O364" i="4" s="1"/>
  <c r="R362" i="4"/>
  <c r="Q362" i="4"/>
  <c r="P363" i="4"/>
  <c r="S363" i="4" s="1"/>
  <c r="Y362" i="4"/>
  <c r="K365" i="4"/>
  <c r="L357" i="1"/>
  <c r="N357" i="1" s="1"/>
  <c r="M357" i="1"/>
  <c r="Q354" i="1"/>
  <c r="R354" i="1"/>
  <c r="Y354" i="1"/>
  <c r="O357" i="1"/>
  <c r="S355" i="1"/>
  <c r="P356" i="1" s="1"/>
  <c r="L365" i="4" l="1"/>
  <c r="N365" i="4" s="1"/>
  <c r="M365" i="4"/>
  <c r="O365" i="4" s="1"/>
  <c r="Y363" i="4"/>
  <c r="R363" i="4"/>
  <c r="Q363" i="4"/>
  <c r="P364" i="4"/>
  <c r="S364" i="4" s="1"/>
  <c r="K366" i="4"/>
  <c r="L358" i="1"/>
  <c r="N358" i="1" s="1"/>
  <c r="M358" i="1"/>
  <c r="Q355" i="1"/>
  <c r="R355" i="1"/>
  <c r="Y355" i="1"/>
  <c r="O358" i="1"/>
  <c r="S356" i="1"/>
  <c r="P357" i="1" s="1"/>
  <c r="L366" i="4" l="1"/>
  <c r="N366" i="4" s="1"/>
  <c r="M366" i="4"/>
  <c r="O366" i="4" s="1"/>
  <c r="K367" i="4"/>
  <c r="P365" i="4"/>
  <c r="S365" i="4" s="1"/>
  <c r="Y364" i="4"/>
  <c r="R364" i="4"/>
  <c r="Q364" i="4"/>
  <c r="L359" i="1"/>
  <c r="N359" i="1" s="1"/>
  <c r="M359" i="1"/>
  <c r="O359" i="1" s="1"/>
  <c r="Q356" i="1"/>
  <c r="R356" i="1"/>
  <c r="Y356" i="1"/>
  <c r="S357" i="1"/>
  <c r="P358" i="1" s="1"/>
  <c r="M367" i="4" l="1"/>
  <c r="L367" i="4"/>
  <c r="N367" i="4" s="1"/>
  <c r="Q365" i="4"/>
  <c r="P366" i="4"/>
  <c r="S366" i="4" s="1"/>
  <c r="Y365" i="4"/>
  <c r="R365" i="4"/>
  <c r="O367" i="4"/>
  <c r="K368" i="4"/>
  <c r="L360" i="1"/>
  <c r="N360" i="1" s="1"/>
  <c r="M360" i="1"/>
  <c r="Q357" i="1"/>
  <c r="R357" i="1"/>
  <c r="Y357" i="1"/>
  <c r="O360" i="1"/>
  <c r="S358" i="1"/>
  <c r="P359" i="1" s="1"/>
  <c r="L368" i="4" l="1"/>
  <c r="N368" i="4" s="1"/>
  <c r="M368" i="4"/>
  <c r="O368" i="4" s="1"/>
  <c r="R366" i="4"/>
  <c r="Q366" i="4"/>
  <c r="P367" i="4"/>
  <c r="S367" i="4" s="1"/>
  <c r="Y366" i="4"/>
  <c r="K369" i="4"/>
  <c r="L361" i="1"/>
  <c r="N361" i="1" s="1"/>
  <c r="M361" i="1"/>
  <c r="O361" i="1" s="1"/>
  <c r="Q358" i="1"/>
  <c r="R358" i="1"/>
  <c r="Y358" i="1"/>
  <c r="S359" i="1"/>
  <c r="P360" i="1" s="1"/>
  <c r="L369" i="4" l="1"/>
  <c r="N369" i="4" s="1"/>
  <c r="M369" i="4"/>
  <c r="O369" i="4" s="1"/>
  <c r="Y367" i="4"/>
  <c r="P368" i="4"/>
  <c r="S368" i="4" s="1"/>
  <c r="R367" i="4"/>
  <c r="Q367" i="4"/>
  <c r="K370" i="4"/>
  <c r="L362" i="1"/>
  <c r="N362" i="1" s="1"/>
  <c r="M362" i="1"/>
  <c r="Q359" i="1"/>
  <c r="R359" i="1"/>
  <c r="Y359" i="1"/>
  <c r="S360" i="1"/>
  <c r="P361" i="1" s="1"/>
  <c r="O362" i="1"/>
  <c r="L370" i="4" l="1"/>
  <c r="N370" i="4" s="1"/>
  <c r="M370" i="4"/>
  <c r="O370" i="4" s="1"/>
  <c r="K371" i="4"/>
  <c r="P369" i="4"/>
  <c r="S369" i="4" s="1"/>
  <c r="Y368" i="4"/>
  <c r="R368" i="4"/>
  <c r="Q368" i="4"/>
  <c r="L363" i="1"/>
  <c r="N363" i="1" s="1"/>
  <c r="M363" i="1"/>
  <c r="O363" i="1" s="1"/>
  <c r="Q360" i="1"/>
  <c r="R360" i="1"/>
  <c r="Y360" i="1"/>
  <c r="S361" i="1"/>
  <c r="P362" i="1" s="1"/>
  <c r="M371" i="4" l="1"/>
  <c r="O371" i="4" s="1"/>
  <c r="L371" i="4"/>
  <c r="N371" i="4" s="1"/>
  <c r="K372" i="4"/>
  <c r="P370" i="4"/>
  <c r="S370" i="4" s="1"/>
  <c r="Y369" i="4"/>
  <c r="R369" i="4"/>
  <c r="Q369" i="4"/>
  <c r="L364" i="1"/>
  <c r="N364" i="1" s="1"/>
  <c r="M364" i="1"/>
  <c r="O364" i="1" s="1"/>
  <c r="Q361" i="1"/>
  <c r="R361" i="1"/>
  <c r="Y361" i="1"/>
  <c r="S362" i="1"/>
  <c r="P363" i="1" s="1"/>
  <c r="L372" i="4" l="1"/>
  <c r="N372" i="4" s="1"/>
  <c r="M372" i="4"/>
  <c r="O372" i="4" s="1"/>
  <c r="K373" i="4"/>
  <c r="R370" i="4"/>
  <c r="Q370" i="4"/>
  <c r="Y370" i="4"/>
  <c r="P371" i="4"/>
  <c r="S371" i="4" s="1"/>
  <c r="L365" i="1"/>
  <c r="N365" i="1" s="1"/>
  <c r="M365" i="1"/>
  <c r="Q362" i="1"/>
  <c r="R362" i="1"/>
  <c r="Y362" i="1"/>
  <c r="S363" i="1"/>
  <c r="P364" i="1" s="1"/>
  <c r="O365" i="1"/>
  <c r="L373" i="4" l="1"/>
  <c r="N373" i="4" s="1"/>
  <c r="M373" i="4"/>
  <c r="O373" i="4" s="1"/>
  <c r="K374" i="4"/>
  <c r="Y371" i="4"/>
  <c r="R371" i="4"/>
  <c r="Q371" i="4"/>
  <c r="P372" i="4"/>
  <c r="S372" i="4" s="1"/>
  <c r="L366" i="1"/>
  <c r="N366" i="1" s="1"/>
  <c r="M366" i="1"/>
  <c r="O366" i="1" s="1"/>
  <c r="Q363" i="1"/>
  <c r="R363" i="1"/>
  <c r="Y363" i="1"/>
  <c r="S364" i="1"/>
  <c r="P365" i="1" s="1"/>
  <c r="L374" i="4" l="1"/>
  <c r="M374" i="4"/>
  <c r="K375" i="4"/>
  <c r="N374" i="4"/>
  <c r="O374" i="4"/>
  <c r="P373" i="4"/>
  <c r="S373" i="4" s="1"/>
  <c r="Y372" i="4"/>
  <c r="R372" i="4"/>
  <c r="Q372" i="4"/>
  <c r="L367" i="1"/>
  <c r="N367" i="1" s="1"/>
  <c r="M367" i="1"/>
  <c r="O367" i="1" s="1"/>
  <c r="Q364" i="1"/>
  <c r="R364" i="1"/>
  <c r="Y364" i="1"/>
  <c r="S365" i="1"/>
  <c r="P366" i="1" s="1"/>
  <c r="M375" i="4" l="1"/>
  <c r="O375" i="4" s="1"/>
  <c r="L375" i="4"/>
  <c r="N375" i="4" s="1"/>
  <c r="K376" i="4"/>
  <c r="P374" i="4"/>
  <c r="S374" i="4" s="1"/>
  <c r="R373" i="4"/>
  <c r="Y373" i="4"/>
  <c r="Q373" i="4"/>
  <c r="L368" i="1"/>
  <c r="N368" i="1" s="1"/>
  <c r="M368" i="1"/>
  <c r="O368" i="1" s="1"/>
  <c r="Q365" i="1"/>
  <c r="R365" i="1"/>
  <c r="Y365" i="1"/>
  <c r="S366" i="1"/>
  <c r="P367" i="1" s="1"/>
  <c r="L376" i="4" l="1"/>
  <c r="M376" i="4"/>
  <c r="O376" i="4" s="1"/>
  <c r="R374" i="4"/>
  <c r="Q374" i="4"/>
  <c r="Y374" i="4"/>
  <c r="P375" i="4"/>
  <c r="S375" i="4" s="1"/>
  <c r="N376" i="4"/>
  <c r="K377" i="4"/>
  <c r="L369" i="1"/>
  <c r="N369" i="1" s="1"/>
  <c r="M369" i="1"/>
  <c r="O369" i="1" s="1"/>
  <c r="Q366" i="1"/>
  <c r="R366" i="1"/>
  <c r="Y366" i="1"/>
  <c r="S367" i="1"/>
  <c r="P368" i="1" s="1"/>
  <c r="L377" i="4" l="1"/>
  <c r="M377" i="4"/>
  <c r="O377" i="4" s="1"/>
  <c r="Y375" i="4"/>
  <c r="R375" i="4"/>
  <c r="Q375" i="4"/>
  <c r="P376" i="4"/>
  <c r="S376" i="4" s="1"/>
  <c r="K378" i="4"/>
  <c r="N377" i="4"/>
  <c r="L370" i="1"/>
  <c r="N370" i="1" s="1"/>
  <c r="M370" i="1"/>
  <c r="Q367" i="1"/>
  <c r="R367" i="1"/>
  <c r="Y367" i="1"/>
  <c r="O370" i="1"/>
  <c r="S368" i="1"/>
  <c r="P369" i="1" s="1"/>
  <c r="L378" i="4" l="1"/>
  <c r="N378" i="4" s="1"/>
  <c r="M378" i="4"/>
  <c r="O378" i="4" s="1"/>
  <c r="P377" i="4"/>
  <c r="S377" i="4" s="1"/>
  <c r="Y376" i="4"/>
  <c r="Q376" i="4"/>
  <c r="R376" i="4"/>
  <c r="K379" i="4"/>
  <c r="L371" i="1"/>
  <c r="N371" i="1" s="1"/>
  <c r="M371" i="1"/>
  <c r="Q368" i="1"/>
  <c r="R368" i="1"/>
  <c r="Y368" i="1"/>
  <c r="S369" i="1"/>
  <c r="P370" i="1" s="1"/>
  <c r="O371" i="1"/>
  <c r="M379" i="4" l="1"/>
  <c r="O379" i="4" s="1"/>
  <c r="L379" i="4"/>
  <c r="N379" i="4" s="1"/>
  <c r="K380" i="4"/>
  <c r="Q377" i="4"/>
  <c r="P378" i="4"/>
  <c r="S378" i="4" s="1"/>
  <c r="R377" i="4"/>
  <c r="Y377" i="4"/>
  <c r="L372" i="1"/>
  <c r="N372" i="1" s="1"/>
  <c r="M372" i="1"/>
  <c r="Q369" i="1"/>
  <c r="R369" i="1"/>
  <c r="Y369" i="1"/>
  <c r="S370" i="1"/>
  <c r="P371" i="1" s="1"/>
  <c r="O372" i="1"/>
  <c r="L380" i="4" l="1"/>
  <c r="N380" i="4" s="1"/>
  <c r="M380" i="4"/>
  <c r="O380" i="4" s="1"/>
  <c r="K381" i="4"/>
  <c r="R378" i="4"/>
  <c r="Q378" i="4"/>
  <c r="P379" i="4"/>
  <c r="S379" i="4" s="1"/>
  <c r="Y378" i="4"/>
  <c r="L373" i="1"/>
  <c r="N373" i="1" s="1"/>
  <c r="M373" i="1"/>
  <c r="O373" i="1" s="1"/>
  <c r="Q370" i="1"/>
  <c r="R370" i="1"/>
  <c r="Y370" i="1"/>
  <c r="S371" i="1"/>
  <c r="P372" i="1" s="1"/>
  <c r="L381" i="4" l="1"/>
  <c r="N381" i="4" s="1"/>
  <c r="M381" i="4"/>
  <c r="O381" i="4" s="1"/>
  <c r="K382" i="4"/>
  <c r="Y379" i="4"/>
  <c r="R379" i="4"/>
  <c r="Q379" i="4"/>
  <c r="P380" i="4"/>
  <c r="S380" i="4" s="1"/>
  <c r="L374" i="1"/>
  <c r="N374" i="1" s="1"/>
  <c r="M374" i="1"/>
  <c r="O374" i="1" s="1"/>
  <c r="Q371" i="1"/>
  <c r="R371" i="1"/>
  <c r="Y371" i="1"/>
  <c r="S372" i="1"/>
  <c r="P373" i="1" s="1"/>
  <c r="L382" i="4" l="1"/>
  <c r="N382" i="4" s="1"/>
  <c r="M382" i="4"/>
  <c r="O382" i="4" s="1"/>
  <c r="K383" i="4"/>
  <c r="P381" i="4"/>
  <c r="S381" i="4" s="1"/>
  <c r="Y380" i="4"/>
  <c r="R380" i="4"/>
  <c r="Q380" i="4"/>
  <c r="L375" i="1"/>
  <c r="N375" i="1" s="1"/>
  <c r="M375" i="1"/>
  <c r="O375" i="1" s="1"/>
  <c r="Q372" i="1"/>
  <c r="R372" i="1"/>
  <c r="Y372" i="1"/>
  <c r="S373" i="1"/>
  <c r="P374" i="1" s="1"/>
  <c r="M383" i="4" l="1"/>
  <c r="O383" i="4" s="1"/>
  <c r="L383" i="4"/>
  <c r="N383" i="4" s="1"/>
  <c r="K384" i="4"/>
  <c r="Q381" i="4"/>
  <c r="P382" i="4"/>
  <c r="S382" i="4" s="1"/>
  <c r="Y381" i="4"/>
  <c r="R381" i="4"/>
  <c r="L376" i="1"/>
  <c r="N376" i="1" s="1"/>
  <c r="M376" i="1"/>
  <c r="O376" i="1" s="1"/>
  <c r="Q373" i="1"/>
  <c r="R373" i="1"/>
  <c r="Y373" i="1"/>
  <c r="S374" i="1"/>
  <c r="P375" i="1" s="1"/>
  <c r="L384" i="4" l="1"/>
  <c r="M384" i="4"/>
  <c r="O384" i="4" s="1"/>
  <c r="R382" i="4"/>
  <c r="Q382" i="4"/>
  <c r="P383" i="4"/>
  <c r="S383" i="4" s="1"/>
  <c r="Y382" i="4"/>
  <c r="N384" i="4"/>
  <c r="K385" i="4"/>
  <c r="L377" i="1"/>
  <c r="N377" i="1" s="1"/>
  <c r="M377" i="1"/>
  <c r="O377" i="1" s="1"/>
  <c r="Q374" i="1"/>
  <c r="R374" i="1"/>
  <c r="Y374" i="1"/>
  <c r="S375" i="1"/>
  <c r="P376" i="1" s="1"/>
  <c r="L385" i="4" l="1"/>
  <c r="M385" i="4"/>
  <c r="O385" i="4" s="1"/>
  <c r="Y383" i="4"/>
  <c r="R383" i="4"/>
  <c r="Q383" i="4"/>
  <c r="P384" i="4"/>
  <c r="S384" i="4" s="1"/>
  <c r="K386" i="4"/>
  <c r="N385" i="4"/>
  <c r="L378" i="1"/>
  <c r="N378" i="1" s="1"/>
  <c r="M378" i="1"/>
  <c r="Q375" i="1"/>
  <c r="R375" i="1"/>
  <c r="Y375" i="1"/>
  <c r="S376" i="1"/>
  <c r="P377" i="1" s="1"/>
  <c r="O378" i="1"/>
  <c r="L386" i="4" l="1"/>
  <c r="N386" i="4" s="1"/>
  <c r="M386" i="4"/>
  <c r="O386" i="4" s="1"/>
  <c r="K387" i="4"/>
  <c r="P385" i="4"/>
  <c r="S385" i="4" s="1"/>
  <c r="Y384" i="4"/>
  <c r="R384" i="4"/>
  <c r="Q384" i="4"/>
  <c r="L379" i="1"/>
  <c r="N379" i="1" s="1"/>
  <c r="M379" i="1"/>
  <c r="O379" i="1" s="1"/>
  <c r="Q376" i="1"/>
  <c r="R376" i="1"/>
  <c r="Y376" i="1"/>
  <c r="S377" i="1"/>
  <c r="P378" i="1" s="1"/>
  <c r="M387" i="4" l="1"/>
  <c r="O387" i="4" s="1"/>
  <c r="L387" i="4"/>
  <c r="N387" i="4" s="1"/>
  <c r="K388" i="4"/>
  <c r="Q385" i="4"/>
  <c r="P386" i="4"/>
  <c r="S386" i="4" s="1"/>
  <c r="Y385" i="4"/>
  <c r="R385" i="4"/>
  <c r="L380" i="1"/>
  <c r="N380" i="1" s="1"/>
  <c r="M380" i="1"/>
  <c r="Q377" i="1"/>
  <c r="R377" i="1"/>
  <c r="Y377" i="1"/>
  <c r="S378" i="1"/>
  <c r="P379" i="1" s="1"/>
  <c r="O380" i="1"/>
  <c r="L388" i="4" l="1"/>
  <c r="M388" i="4"/>
  <c r="O388" i="4" s="1"/>
  <c r="R386" i="4"/>
  <c r="Q386" i="4"/>
  <c r="P387" i="4"/>
  <c r="S387" i="4" s="1"/>
  <c r="Y386" i="4"/>
  <c r="N388" i="4"/>
  <c r="K389" i="4"/>
  <c r="L381" i="1"/>
  <c r="N381" i="1" s="1"/>
  <c r="M381" i="1"/>
  <c r="Q378" i="1"/>
  <c r="R378" i="1"/>
  <c r="Y378" i="1"/>
  <c r="S379" i="1"/>
  <c r="P380" i="1" s="1"/>
  <c r="O381" i="1"/>
  <c r="L389" i="4" l="1"/>
  <c r="M389" i="4"/>
  <c r="O389" i="4" s="1"/>
  <c r="Y387" i="4"/>
  <c r="R387" i="4"/>
  <c r="Q387" i="4"/>
  <c r="P388" i="4"/>
  <c r="S388" i="4" s="1"/>
  <c r="K390" i="4"/>
  <c r="N389" i="4"/>
  <c r="L382" i="1"/>
  <c r="N382" i="1" s="1"/>
  <c r="M382" i="1"/>
  <c r="Q379" i="1"/>
  <c r="R379" i="1"/>
  <c r="Y379" i="1"/>
  <c r="S380" i="1"/>
  <c r="P381" i="1" s="1"/>
  <c r="O382" i="1"/>
  <c r="L390" i="4" l="1"/>
  <c r="N390" i="4" s="1"/>
  <c r="M390" i="4"/>
  <c r="O390" i="4" s="1"/>
  <c r="K391" i="4"/>
  <c r="P389" i="4"/>
  <c r="S389" i="4" s="1"/>
  <c r="Y388" i="4"/>
  <c r="R388" i="4"/>
  <c r="Q388" i="4"/>
  <c r="L383" i="1"/>
  <c r="N383" i="1" s="1"/>
  <c r="M383" i="1"/>
  <c r="Q380" i="1"/>
  <c r="R380" i="1"/>
  <c r="Y380" i="1"/>
  <c r="S381" i="1"/>
  <c r="P382" i="1" s="1"/>
  <c r="O383" i="1"/>
  <c r="L391" i="4" l="1"/>
  <c r="M391" i="4"/>
  <c r="O391" i="4" s="1"/>
  <c r="Q389" i="4"/>
  <c r="P390" i="4"/>
  <c r="S390" i="4" s="1"/>
  <c r="Y389" i="4"/>
  <c r="R389" i="4"/>
  <c r="N391" i="4"/>
  <c r="K392" i="4"/>
  <c r="L384" i="1"/>
  <c r="N384" i="1" s="1"/>
  <c r="M384" i="1"/>
  <c r="Q381" i="1"/>
  <c r="R381" i="1"/>
  <c r="Y381" i="1"/>
  <c r="S382" i="1"/>
  <c r="P383" i="1" s="1"/>
  <c r="O384" i="1"/>
  <c r="L392" i="4" l="1"/>
  <c r="M392" i="4"/>
  <c r="O392" i="4" s="1"/>
  <c r="R390" i="4"/>
  <c r="Q390" i="4"/>
  <c r="P391" i="4"/>
  <c r="S391" i="4" s="1"/>
  <c r="Y390" i="4"/>
  <c r="N392" i="4"/>
  <c r="K393" i="4"/>
  <c r="L385" i="1"/>
  <c r="N385" i="1" s="1"/>
  <c r="M385" i="1"/>
  <c r="Q382" i="1"/>
  <c r="R382" i="1"/>
  <c r="Y382" i="1"/>
  <c r="S383" i="1"/>
  <c r="P384" i="1" s="1"/>
  <c r="O385" i="1"/>
  <c r="L393" i="4" l="1"/>
  <c r="M393" i="4"/>
  <c r="O393" i="4" s="1"/>
  <c r="Y391" i="4"/>
  <c r="R391" i="4"/>
  <c r="Q391" i="4"/>
  <c r="P392" i="4"/>
  <c r="S392" i="4" s="1"/>
  <c r="K394" i="4"/>
  <c r="N393" i="4"/>
  <c r="L386" i="1"/>
  <c r="N386" i="1" s="1"/>
  <c r="M386" i="1"/>
  <c r="Q383" i="1"/>
  <c r="R383" i="1"/>
  <c r="Y383" i="1"/>
  <c r="S384" i="1"/>
  <c r="P385" i="1" s="1"/>
  <c r="O386" i="1"/>
  <c r="L394" i="4" l="1"/>
  <c r="N394" i="4" s="1"/>
  <c r="M394" i="4"/>
  <c r="O394" i="4" s="1"/>
  <c r="K395" i="4"/>
  <c r="P393" i="4"/>
  <c r="S393" i="4" s="1"/>
  <c r="Y392" i="4"/>
  <c r="R392" i="4"/>
  <c r="Q392" i="4"/>
  <c r="L387" i="1"/>
  <c r="N387" i="1" s="1"/>
  <c r="M387" i="1"/>
  <c r="Q384" i="1"/>
  <c r="R384" i="1"/>
  <c r="Y384" i="1"/>
  <c r="S385" i="1"/>
  <c r="P386" i="1" s="1"/>
  <c r="O387" i="1"/>
  <c r="M395" i="4" l="1"/>
  <c r="O395" i="4" s="1"/>
  <c r="L395" i="4"/>
  <c r="N395" i="4" s="1"/>
  <c r="Q393" i="4"/>
  <c r="P394" i="4"/>
  <c r="S394" i="4" s="1"/>
  <c r="Y393" i="4"/>
  <c r="R393" i="4"/>
  <c r="K396" i="4"/>
  <c r="L388" i="1"/>
  <c r="N388" i="1" s="1"/>
  <c r="M388" i="1"/>
  <c r="Q385" i="1"/>
  <c r="R385" i="1"/>
  <c r="Y385" i="1"/>
  <c r="S386" i="1"/>
  <c r="P387" i="1" s="1"/>
  <c r="O388" i="1"/>
  <c r="L396" i="4" l="1"/>
  <c r="N396" i="4" s="1"/>
  <c r="M396" i="4"/>
  <c r="O396" i="4" s="1"/>
  <c r="R394" i="4"/>
  <c r="Q394" i="4"/>
  <c r="P395" i="4"/>
  <c r="S395" i="4" s="1"/>
  <c r="Y394" i="4"/>
  <c r="K397" i="4"/>
  <c r="L389" i="1"/>
  <c r="N389" i="1" s="1"/>
  <c r="M389" i="1"/>
  <c r="Q386" i="1"/>
  <c r="R386" i="1"/>
  <c r="Y386" i="1"/>
  <c r="S387" i="1"/>
  <c r="P388" i="1" s="1"/>
  <c r="O389" i="1"/>
  <c r="L397" i="4" l="1"/>
  <c r="M397" i="4"/>
  <c r="O397" i="4" s="1"/>
  <c r="Y395" i="4"/>
  <c r="R395" i="4"/>
  <c r="Q395" i="4"/>
  <c r="P396" i="4"/>
  <c r="S396" i="4" s="1"/>
  <c r="K398" i="4"/>
  <c r="N397" i="4"/>
  <c r="L390" i="1"/>
  <c r="N390" i="1" s="1"/>
  <c r="M390" i="1"/>
  <c r="O390" i="1" s="1"/>
  <c r="Q387" i="1"/>
  <c r="R387" i="1"/>
  <c r="Y387" i="1"/>
  <c r="S388" i="1"/>
  <c r="P389" i="1" s="1"/>
  <c r="L398" i="4" l="1"/>
  <c r="M398" i="4"/>
  <c r="O398" i="4" s="1"/>
  <c r="P397" i="4"/>
  <c r="S397" i="4" s="1"/>
  <c r="Y396" i="4"/>
  <c r="R396" i="4"/>
  <c r="Q396" i="4"/>
  <c r="K399" i="4"/>
  <c r="N398" i="4"/>
  <c r="L391" i="1"/>
  <c r="N391" i="1" s="1"/>
  <c r="M391" i="1"/>
  <c r="Q388" i="1"/>
  <c r="R388" i="1"/>
  <c r="Y388" i="1"/>
  <c r="S389" i="1"/>
  <c r="P390" i="1" s="1"/>
  <c r="O391" i="1"/>
  <c r="M399" i="4" l="1"/>
  <c r="O399" i="4" s="1"/>
  <c r="L399" i="4"/>
  <c r="N399" i="4" s="1"/>
  <c r="K400" i="4"/>
  <c r="Q397" i="4"/>
  <c r="P398" i="4"/>
  <c r="S398" i="4" s="1"/>
  <c r="Y397" i="4"/>
  <c r="R397" i="4"/>
  <c r="L392" i="1"/>
  <c r="N392" i="1" s="1"/>
  <c r="M392" i="1"/>
  <c r="O392" i="1" s="1"/>
  <c r="Q389" i="1"/>
  <c r="R389" i="1"/>
  <c r="Y389" i="1"/>
  <c r="S390" i="1"/>
  <c r="P391" i="1" s="1"/>
  <c r="L400" i="4" l="1"/>
  <c r="M400" i="4"/>
  <c r="O400" i="4" s="1"/>
  <c r="R398" i="4"/>
  <c r="Q398" i="4"/>
  <c r="P399" i="4"/>
  <c r="S399" i="4" s="1"/>
  <c r="Y398" i="4"/>
  <c r="N400" i="4"/>
  <c r="K401" i="4"/>
  <c r="L393" i="1"/>
  <c r="N393" i="1" s="1"/>
  <c r="M393" i="1"/>
  <c r="Q390" i="1"/>
  <c r="R390" i="1"/>
  <c r="Y390" i="1"/>
  <c r="S391" i="1"/>
  <c r="P392" i="1" s="1"/>
  <c r="O393" i="1"/>
  <c r="L401" i="4" l="1"/>
  <c r="N401" i="4" s="1"/>
  <c r="M401" i="4"/>
  <c r="Y399" i="4"/>
  <c r="R399" i="4"/>
  <c r="Q399" i="4"/>
  <c r="P400" i="4"/>
  <c r="S400" i="4" s="1"/>
  <c r="K402" i="4"/>
  <c r="O401" i="4"/>
  <c r="L394" i="1"/>
  <c r="N394" i="1" s="1"/>
  <c r="M394" i="1"/>
  <c r="Q391" i="1"/>
  <c r="R391" i="1"/>
  <c r="Y391" i="1"/>
  <c r="S392" i="1"/>
  <c r="P393" i="1" s="1"/>
  <c r="O394" i="1"/>
  <c r="L402" i="4" l="1"/>
  <c r="M402" i="4"/>
  <c r="O402" i="4" s="1"/>
  <c r="K403" i="4"/>
  <c r="N402" i="4"/>
  <c r="P401" i="4"/>
  <c r="S401" i="4" s="1"/>
  <c r="Y400" i="4"/>
  <c r="R400" i="4"/>
  <c r="Q400" i="4"/>
  <c r="L395" i="1"/>
  <c r="N395" i="1" s="1"/>
  <c r="M395" i="1"/>
  <c r="Q392" i="1"/>
  <c r="R392" i="1"/>
  <c r="Y392" i="1"/>
  <c r="S393" i="1"/>
  <c r="P394" i="1" s="1"/>
  <c r="O395" i="1"/>
  <c r="M403" i="4" l="1"/>
  <c r="O403" i="4" s="1"/>
  <c r="L403" i="4"/>
  <c r="N403" i="4" s="1"/>
  <c r="Q401" i="4"/>
  <c r="P402" i="4"/>
  <c r="S402" i="4" s="1"/>
  <c r="Y401" i="4"/>
  <c r="R401" i="4"/>
  <c r="K404" i="4"/>
  <c r="L396" i="1"/>
  <c r="N396" i="1" s="1"/>
  <c r="M396" i="1"/>
  <c r="Q393" i="1"/>
  <c r="R393" i="1"/>
  <c r="Y393" i="1"/>
  <c r="S394" i="1"/>
  <c r="P395" i="1" s="1"/>
  <c r="O396" i="1"/>
  <c r="L404" i="4" l="1"/>
  <c r="N404" i="4" s="1"/>
  <c r="M404" i="4"/>
  <c r="O404" i="4" s="1"/>
  <c r="R402" i="4"/>
  <c r="Q402" i="4"/>
  <c r="P403" i="4"/>
  <c r="S403" i="4" s="1"/>
  <c r="Y402" i="4"/>
  <c r="K405" i="4"/>
  <c r="L397" i="1"/>
  <c r="N397" i="1" s="1"/>
  <c r="M397" i="1"/>
  <c r="Q394" i="1"/>
  <c r="R394" i="1"/>
  <c r="Y394" i="1"/>
  <c r="S395" i="1"/>
  <c r="P396" i="1" s="1"/>
  <c r="O397" i="1"/>
  <c r="L405" i="4" l="1"/>
  <c r="M405" i="4"/>
  <c r="Y403" i="4"/>
  <c r="R403" i="4"/>
  <c r="Q403" i="4"/>
  <c r="P404" i="4"/>
  <c r="S404" i="4" s="1"/>
  <c r="K406" i="4"/>
  <c r="O405" i="4"/>
  <c r="N405" i="4"/>
  <c r="L398" i="1"/>
  <c r="N398" i="1" s="1"/>
  <c r="M398" i="1"/>
  <c r="Q395" i="1"/>
  <c r="R395" i="1"/>
  <c r="Y395" i="1"/>
  <c r="S396" i="1"/>
  <c r="P397" i="1" s="1"/>
  <c r="O398" i="1"/>
  <c r="L406" i="4" l="1"/>
  <c r="N406" i="4" s="1"/>
  <c r="M406" i="4"/>
  <c r="O406" i="4" s="1"/>
  <c r="P405" i="4"/>
  <c r="S405" i="4" s="1"/>
  <c r="Y404" i="4"/>
  <c r="R404" i="4"/>
  <c r="Q404" i="4"/>
  <c r="K407" i="4"/>
  <c r="L399" i="1"/>
  <c r="N399" i="1" s="1"/>
  <c r="M399" i="1"/>
  <c r="Q396" i="1"/>
  <c r="R396" i="1"/>
  <c r="Y396" i="1"/>
  <c r="S397" i="1"/>
  <c r="P398" i="1" s="1"/>
  <c r="O399" i="1"/>
  <c r="M407" i="4" l="1"/>
  <c r="O407" i="4" s="1"/>
  <c r="L407" i="4"/>
  <c r="N407" i="4" s="1"/>
  <c r="K408" i="4"/>
  <c r="Q405" i="4"/>
  <c r="P406" i="4"/>
  <c r="S406" i="4" s="1"/>
  <c r="Y405" i="4"/>
  <c r="R405" i="4"/>
  <c r="L400" i="1"/>
  <c r="N400" i="1" s="1"/>
  <c r="M400" i="1"/>
  <c r="Q397" i="1"/>
  <c r="R397" i="1"/>
  <c r="Y397" i="1"/>
  <c r="S398" i="1"/>
  <c r="P399" i="1" s="1"/>
  <c r="O400" i="1"/>
  <c r="L408" i="4" l="1"/>
  <c r="M408" i="4"/>
  <c r="O408" i="4" s="1"/>
  <c r="R406" i="4"/>
  <c r="Q406" i="4"/>
  <c r="P407" i="4"/>
  <c r="S407" i="4" s="1"/>
  <c r="Y406" i="4"/>
  <c r="N408" i="4"/>
  <c r="K409" i="4"/>
  <c r="L401" i="1"/>
  <c r="N401" i="1" s="1"/>
  <c r="M401" i="1"/>
  <c r="Q398" i="1"/>
  <c r="R398" i="1"/>
  <c r="Y398" i="1"/>
  <c r="S399" i="1"/>
  <c r="P400" i="1" s="1"/>
  <c r="O401" i="1"/>
  <c r="L409" i="4" l="1"/>
  <c r="M409" i="4"/>
  <c r="O409" i="4" s="1"/>
  <c r="Y407" i="4"/>
  <c r="R407" i="4"/>
  <c r="Q407" i="4"/>
  <c r="P408" i="4"/>
  <c r="S408" i="4" s="1"/>
  <c r="K410" i="4"/>
  <c r="N409" i="4"/>
  <c r="L402" i="1"/>
  <c r="N402" i="1" s="1"/>
  <c r="M402" i="1"/>
  <c r="Q399" i="1"/>
  <c r="R399" i="1"/>
  <c r="Y399" i="1"/>
  <c r="S400" i="1"/>
  <c r="P401" i="1" s="1"/>
  <c r="O402" i="1"/>
  <c r="L410" i="4" l="1"/>
  <c r="M410" i="4"/>
  <c r="O410" i="4" s="1"/>
  <c r="P409" i="4"/>
  <c r="S409" i="4" s="1"/>
  <c r="Y408" i="4"/>
  <c r="R408" i="4"/>
  <c r="Q408" i="4"/>
  <c r="K411" i="4"/>
  <c r="N410" i="4"/>
  <c r="L403" i="1"/>
  <c r="N403" i="1" s="1"/>
  <c r="M403" i="1"/>
  <c r="Q400" i="1"/>
  <c r="R400" i="1"/>
  <c r="Y400" i="1"/>
  <c r="S401" i="1"/>
  <c r="P402" i="1" s="1"/>
  <c r="O403" i="1"/>
  <c r="M411" i="4" l="1"/>
  <c r="O411" i="4" s="1"/>
  <c r="L411" i="4"/>
  <c r="N411" i="4" s="1"/>
  <c r="K412" i="4"/>
  <c r="Q409" i="4"/>
  <c r="P410" i="4"/>
  <c r="S410" i="4" s="1"/>
  <c r="Y409" i="4"/>
  <c r="R409" i="4"/>
  <c r="L404" i="1"/>
  <c r="N404" i="1" s="1"/>
  <c r="M404" i="1"/>
  <c r="Q401" i="1"/>
  <c r="R401" i="1"/>
  <c r="Y401" i="1"/>
  <c r="S402" i="1"/>
  <c r="P403" i="1" s="1"/>
  <c r="O404" i="1"/>
  <c r="L412" i="4" l="1"/>
  <c r="M412" i="4"/>
  <c r="O412" i="4" s="1"/>
  <c r="R410" i="4"/>
  <c r="Q410" i="4"/>
  <c r="P411" i="4"/>
  <c r="S411" i="4" s="1"/>
  <c r="Y410" i="4"/>
  <c r="N412" i="4"/>
  <c r="K413" i="4"/>
  <c r="L405" i="1"/>
  <c r="N405" i="1" s="1"/>
  <c r="M405" i="1"/>
  <c r="Q402" i="1"/>
  <c r="R402" i="1"/>
  <c r="Y402" i="1"/>
  <c r="S403" i="1"/>
  <c r="P404" i="1" s="1"/>
  <c r="O405" i="1"/>
  <c r="L413" i="4" l="1"/>
  <c r="N413" i="4" s="1"/>
  <c r="M413" i="4"/>
  <c r="O413" i="4" s="1"/>
  <c r="K414" i="4"/>
  <c r="Y411" i="4"/>
  <c r="R411" i="4"/>
  <c r="Q411" i="4"/>
  <c r="P412" i="4"/>
  <c r="S412" i="4" s="1"/>
  <c r="L406" i="1"/>
  <c r="N406" i="1" s="1"/>
  <c r="M406" i="1"/>
  <c r="Q403" i="1"/>
  <c r="R403" i="1"/>
  <c r="Y403" i="1"/>
  <c r="S404" i="1"/>
  <c r="P405" i="1" s="1"/>
  <c r="O406" i="1"/>
  <c r="L414" i="4" l="1"/>
  <c r="N414" i="4" s="1"/>
  <c r="M414" i="4"/>
  <c r="O414" i="4" s="1"/>
  <c r="K415" i="4"/>
  <c r="P413" i="4"/>
  <c r="S413" i="4" s="1"/>
  <c r="Y412" i="4"/>
  <c r="R412" i="4"/>
  <c r="Q412" i="4"/>
  <c r="L407" i="1"/>
  <c r="N407" i="1" s="1"/>
  <c r="M407" i="1"/>
  <c r="Q404" i="1"/>
  <c r="R404" i="1"/>
  <c r="Y404" i="1"/>
  <c r="S405" i="1"/>
  <c r="P406" i="1" s="1"/>
  <c r="O407" i="1"/>
  <c r="M415" i="4" l="1"/>
  <c r="O415" i="4" s="1"/>
  <c r="L415" i="4"/>
  <c r="N415" i="4" s="1"/>
  <c r="Q413" i="4"/>
  <c r="P414" i="4"/>
  <c r="S414" i="4" s="1"/>
  <c r="Y413" i="4"/>
  <c r="R413" i="4"/>
  <c r="K416" i="4"/>
  <c r="L408" i="1"/>
  <c r="N408" i="1" s="1"/>
  <c r="M408" i="1"/>
  <c r="Q405" i="1"/>
  <c r="R405" i="1"/>
  <c r="Y405" i="1"/>
  <c r="S406" i="1"/>
  <c r="P407" i="1" s="1"/>
  <c r="O408" i="1"/>
  <c r="L416" i="4" l="1"/>
  <c r="M416" i="4"/>
  <c r="O416" i="4" s="1"/>
  <c r="R414" i="4"/>
  <c r="Q414" i="4"/>
  <c r="P415" i="4"/>
  <c r="S415" i="4" s="1"/>
  <c r="Y414" i="4"/>
  <c r="K417" i="4"/>
  <c r="N416" i="4"/>
  <c r="L409" i="1"/>
  <c r="N409" i="1" s="1"/>
  <c r="M409" i="1"/>
  <c r="Q406" i="1"/>
  <c r="R406" i="1"/>
  <c r="Y406" i="1"/>
  <c r="S407" i="1"/>
  <c r="P408" i="1" s="1"/>
  <c r="O409" i="1"/>
  <c r="L417" i="4" l="1"/>
  <c r="N417" i="4" s="1"/>
  <c r="M417" i="4"/>
  <c r="O417" i="4" s="1"/>
  <c r="K418" i="4"/>
  <c r="P416" i="4"/>
  <c r="S416" i="4" s="1"/>
  <c r="Y415" i="4"/>
  <c r="R415" i="4"/>
  <c r="Q415" i="4"/>
  <c r="L410" i="1"/>
  <c r="N410" i="1" s="1"/>
  <c r="M410" i="1"/>
  <c r="Q407" i="1"/>
  <c r="R407" i="1"/>
  <c r="Y407" i="1"/>
  <c r="S408" i="1"/>
  <c r="P409" i="1" s="1"/>
  <c r="O410" i="1"/>
  <c r="L418" i="4" l="1"/>
  <c r="N418" i="4" s="1"/>
  <c r="M418" i="4"/>
  <c r="O418" i="4" s="1"/>
  <c r="P417" i="4"/>
  <c r="S417" i="4" s="1"/>
  <c r="Y416" i="4"/>
  <c r="R416" i="4"/>
  <c r="Q416" i="4"/>
  <c r="K419" i="4"/>
  <c r="L411" i="1"/>
  <c r="N411" i="1" s="1"/>
  <c r="M411" i="1"/>
  <c r="Q408" i="1"/>
  <c r="R408" i="1"/>
  <c r="Y408" i="1"/>
  <c r="S409" i="1"/>
  <c r="P410" i="1" s="1"/>
  <c r="O411" i="1"/>
  <c r="L419" i="4" l="1"/>
  <c r="N419" i="4" s="1"/>
  <c r="M419" i="4"/>
  <c r="O419" i="4" s="1"/>
  <c r="K420" i="4"/>
  <c r="P418" i="4"/>
  <c r="S418" i="4" s="1"/>
  <c r="Y417" i="4"/>
  <c r="R417" i="4"/>
  <c r="Q417" i="4"/>
  <c r="L412" i="1"/>
  <c r="N412" i="1" s="1"/>
  <c r="M412" i="1"/>
  <c r="Q409" i="1"/>
  <c r="R409" i="1"/>
  <c r="Y409" i="1"/>
  <c r="S410" i="1"/>
  <c r="P411" i="1" s="1"/>
  <c r="O412" i="1"/>
  <c r="L420" i="4" l="1"/>
  <c r="M420" i="4"/>
  <c r="O420" i="4" s="1"/>
  <c r="Y418" i="4"/>
  <c r="R418" i="4"/>
  <c r="Q418" i="4"/>
  <c r="P419" i="4"/>
  <c r="S419" i="4" s="1"/>
  <c r="N420" i="4"/>
  <c r="K421" i="4"/>
  <c r="L413" i="1"/>
  <c r="N413" i="1" s="1"/>
  <c r="M413" i="1"/>
  <c r="Q410" i="1"/>
  <c r="R410" i="1"/>
  <c r="Y410" i="1"/>
  <c r="S411" i="1"/>
  <c r="P412" i="1" s="1"/>
  <c r="O413" i="1"/>
  <c r="L421" i="4" l="1"/>
  <c r="M421" i="4"/>
  <c r="P420" i="4"/>
  <c r="S420" i="4" s="1"/>
  <c r="Y419" i="4"/>
  <c r="R419" i="4"/>
  <c r="Q419" i="4"/>
  <c r="K422" i="4"/>
  <c r="O421" i="4"/>
  <c r="N421" i="4"/>
  <c r="L414" i="1"/>
  <c r="N414" i="1" s="1"/>
  <c r="M414" i="1"/>
  <c r="Q411" i="1"/>
  <c r="R411" i="1"/>
  <c r="Y411" i="1"/>
  <c r="S412" i="1"/>
  <c r="P413" i="1" s="1"/>
  <c r="O414" i="1"/>
  <c r="L422" i="4" l="1"/>
  <c r="M422" i="4"/>
  <c r="O422" i="4" s="1"/>
  <c r="N422" i="4"/>
  <c r="K423" i="4"/>
  <c r="P421" i="4"/>
  <c r="S421" i="4" s="1"/>
  <c r="Y420" i="4"/>
  <c r="R420" i="4"/>
  <c r="Q420" i="4"/>
  <c r="L415" i="1"/>
  <c r="N415" i="1" s="1"/>
  <c r="M415" i="1"/>
  <c r="Q412" i="1"/>
  <c r="R412" i="1"/>
  <c r="Y412" i="1"/>
  <c r="S413" i="1"/>
  <c r="P414" i="1" s="1"/>
  <c r="O415" i="1"/>
  <c r="M423" i="4" l="1"/>
  <c r="O423" i="4" s="1"/>
  <c r="L423" i="4"/>
  <c r="N423" i="4" s="1"/>
  <c r="R421" i="4"/>
  <c r="Q421" i="4"/>
  <c r="P422" i="4"/>
  <c r="S422" i="4" s="1"/>
  <c r="Y421" i="4"/>
  <c r="K424" i="4"/>
  <c r="L416" i="1"/>
  <c r="N416" i="1" s="1"/>
  <c r="M416" i="1"/>
  <c r="Q413" i="1"/>
  <c r="R413" i="1"/>
  <c r="Y413" i="1"/>
  <c r="S414" i="1"/>
  <c r="P415" i="1" s="1"/>
  <c r="O416" i="1"/>
  <c r="L424" i="4" l="1"/>
  <c r="M424" i="4"/>
  <c r="Y422" i="4"/>
  <c r="R422" i="4"/>
  <c r="Q422" i="4"/>
  <c r="P423" i="4"/>
  <c r="S423" i="4" s="1"/>
  <c r="O424" i="4"/>
  <c r="N424" i="4"/>
  <c r="K425" i="4"/>
  <c r="L417" i="1"/>
  <c r="N417" i="1" s="1"/>
  <c r="M417" i="1"/>
  <c r="Q414" i="1"/>
  <c r="R414" i="1"/>
  <c r="Y414" i="1"/>
  <c r="S415" i="1"/>
  <c r="P416" i="1" s="1"/>
  <c r="O417" i="1"/>
  <c r="L425" i="4" l="1"/>
  <c r="M425" i="4"/>
  <c r="O425" i="4" s="1"/>
  <c r="P424" i="4"/>
  <c r="S424" i="4" s="1"/>
  <c r="Y423" i="4"/>
  <c r="R423" i="4"/>
  <c r="Q423" i="4"/>
  <c r="K426" i="4"/>
  <c r="N425" i="4"/>
  <c r="L418" i="1"/>
  <c r="N418" i="1" s="1"/>
  <c r="M418" i="1"/>
  <c r="O418" i="1" s="1"/>
  <c r="Q415" i="1"/>
  <c r="R415" i="1"/>
  <c r="Y415" i="1"/>
  <c r="S416" i="1"/>
  <c r="P417" i="1" s="1"/>
  <c r="L426" i="4" l="1"/>
  <c r="M426" i="4"/>
  <c r="N426" i="4"/>
  <c r="K427" i="4"/>
  <c r="O426" i="4"/>
  <c r="P425" i="4"/>
  <c r="S425" i="4" s="1"/>
  <c r="Y424" i="4"/>
  <c r="Q424" i="4"/>
  <c r="R424" i="4"/>
  <c r="L419" i="1"/>
  <c r="N419" i="1" s="1"/>
  <c r="M419" i="1"/>
  <c r="Q416" i="1"/>
  <c r="R416" i="1"/>
  <c r="Y416" i="1"/>
  <c r="S417" i="1"/>
  <c r="P418" i="1" s="1"/>
  <c r="O419" i="1"/>
  <c r="M427" i="4" l="1"/>
  <c r="O427" i="4" s="1"/>
  <c r="L427" i="4"/>
  <c r="N427" i="4" s="1"/>
  <c r="R425" i="4"/>
  <c r="Q425" i="4"/>
  <c r="P426" i="4"/>
  <c r="S426" i="4" s="1"/>
  <c r="Y425" i="4"/>
  <c r="K428" i="4"/>
  <c r="L420" i="1"/>
  <c r="N420" i="1" s="1"/>
  <c r="M420" i="1"/>
  <c r="Q417" i="1"/>
  <c r="R417" i="1"/>
  <c r="Y417" i="1"/>
  <c r="S418" i="1"/>
  <c r="P419" i="1" s="1"/>
  <c r="O420" i="1"/>
  <c r="L428" i="4" l="1"/>
  <c r="M428" i="4"/>
  <c r="O428" i="4" s="1"/>
  <c r="Y426" i="4"/>
  <c r="R426" i="4"/>
  <c r="Q426" i="4"/>
  <c r="P427" i="4"/>
  <c r="S427" i="4" s="1"/>
  <c r="N428" i="4"/>
  <c r="K429" i="4"/>
  <c r="L421" i="1"/>
  <c r="N421" i="1" s="1"/>
  <c r="M421" i="1"/>
  <c r="Q418" i="1"/>
  <c r="R418" i="1"/>
  <c r="Y418" i="1"/>
  <c r="S419" i="1"/>
  <c r="P420" i="1" s="1"/>
  <c r="O421" i="1"/>
  <c r="L429" i="4" l="1"/>
  <c r="M429" i="4"/>
  <c r="O429" i="4" s="1"/>
  <c r="P428" i="4"/>
  <c r="S428" i="4" s="1"/>
  <c r="Y427" i="4"/>
  <c r="R427" i="4"/>
  <c r="Q427" i="4"/>
  <c r="K430" i="4"/>
  <c r="N429" i="4"/>
  <c r="L422" i="1"/>
  <c r="N422" i="1" s="1"/>
  <c r="M422" i="1"/>
  <c r="Q419" i="1"/>
  <c r="R419" i="1"/>
  <c r="Y419" i="1"/>
  <c r="S420" i="1"/>
  <c r="P421" i="1" s="1"/>
  <c r="O422" i="1"/>
  <c r="L430" i="4" l="1"/>
  <c r="M430" i="4"/>
  <c r="O430" i="4" s="1"/>
  <c r="P429" i="4"/>
  <c r="S429" i="4" s="1"/>
  <c r="Y428" i="4"/>
  <c r="Q428" i="4"/>
  <c r="R428" i="4"/>
  <c r="N430" i="4"/>
  <c r="K431" i="4"/>
  <c r="L423" i="1"/>
  <c r="N423" i="1" s="1"/>
  <c r="M423" i="1"/>
  <c r="Q420" i="1"/>
  <c r="R420" i="1"/>
  <c r="Y420" i="1"/>
  <c r="S421" i="1"/>
  <c r="P422" i="1" s="1"/>
  <c r="O423" i="1"/>
  <c r="M431" i="4" l="1"/>
  <c r="O431" i="4" s="1"/>
  <c r="L431" i="4"/>
  <c r="N431" i="4" s="1"/>
  <c r="K432" i="4"/>
  <c r="R429" i="4"/>
  <c r="Q429" i="4"/>
  <c r="P430" i="4"/>
  <c r="S430" i="4" s="1"/>
  <c r="Y429" i="4"/>
  <c r="L424" i="1"/>
  <c r="N424" i="1" s="1"/>
  <c r="M424" i="1"/>
  <c r="Q421" i="1"/>
  <c r="R421" i="1"/>
  <c r="Y421" i="1"/>
  <c r="S422" i="1"/>
  <c r="P423" i="1" s="1"/>
  <c r="O424" i="1"/>
  <c r="L432" i="4" l="1"/>
  <c r="N432" i="4" s="1"/>
  <c r="M432" i="4"/>
  <c r="O432" i="4" s="1"/>
  <c r="K433" i="4"/>
  <c r="Y430" i="4"/>
  <c r="R430" i="4"/>
  <c r="Q430" i="4"/>
  <c r="P431" i="4"/>
  <c r="S431" i="4" s="1"/>
  <c r="L425" i="1"/>
  <c r="N425" i="1" s="1"/>
  <c r="M425" i="1"/>
  <c r="Q422" i="1"/>
  <c r="R422" i="1"/>
  <c r="Y422" i="1"/>
  <c r="O425" i="1"/>
  <c r="S423" i="1"/>
  <c r="P424" i="1" s="1"/>
  <c r="L433" i="4" l="1"/>
  <c r="N433" i="4" s="1"/>
  <c r="M433" i="4"/>
  <c r="O433" i="4" s="1"/>
  <c r="K434" i="4"/>
  <c r="P432" i="4"/>
  <c r="S432" i="4" s="1"/>
  <c r="Y431" i="4"/>
  <c r="R431" i="4"/>
  <c r="Q431" i="4"/>
  <c r="L426" i="1"/>
  <c r="N426" i="1" s="1"/>
  <c r="M426" i="1"/>
  <c r="Q423" i="1"/>
  <c r="R423" i="1"/>
  <c r="Y423" i="1"/>
  <c r="O426" i="1"/>
  <c r="S424" i="1"/>
  <c r="P425" i="1" s="1"/>
  <c r="L434" i="4" l="1"/>
  <c r="N434" i="4" s="1"/>
  <c r="M434" i="4"/>
  <c r="O434" i="4" s="1"/>
  <c r="K435" i="4"/>
  <c r="P433" i="4"/>
  <c r="S433" i="4" s="1"/>
  <c r="Y432" i="4"/>
  <c r="Q432" i="4"/>
  <c r="R432" i="4"/>
  <c r="L427" i="1"/>
  <c r="N427" i="1" s="1"/>
  <c r="M427" i="1"/>
  <c r="Q424" i="1"/>
  <c r="R424" i="1"/>
  <c r="Y424" i="1"/>
  <c r="O427" i="1"/>
  <c r="S425" i="1"/>
  <c r="P426" i="1" s="1"/>
  <c r="M435" i="4" l="1"/>
  <c r="O435" i="4" s="1"/>
  <c r="L435" i="4"/>
  <c r="R433" i="4"/>
  <c r="Q433" i="4"/>
  <c r="P434" i="4"/>
  <c r="S434" i="4" s="1"/>
  <c r="Y433" i="4"/>
  <c r="N435" i="4"/>
  <c r="K436" i="4"/>
  <c r="L428" i="1"/>
  <c r="N428" i="1" s="1"/>
  <c r="M428" i="1"/>
  <c r="Q425" i="1"/>
  <c r="R425" i="1"/>
  <c r="Y425" i="1"/>
  <c r="O428" i="1"/>
  <c r="S426" i="1"/>
  <c r="P427" i="1" s="1"/>
  <c r="L436" i="4" l="1"/>
  <c r="M436" i="4"/>
  <c r="O436" i="4" s="1"/>
  <c r="Y434" i="4"/>
  <c r="R434" i="4"/>
  <c r="Q434" i="4"/>
  <c r="P435" i="4"/>
  <c r="S435" i="4" s="1"/>
  <c r="N436" i="4"/>
  <c r="K437" i="4"/>
  <c r="L429" i="1"/>
  <c r="N429" i="1" s="1"/>
  <c r="M429" i="1"/>
  <c r="Q426" i="1"/>
  <c r="R426" i="1"/>
  <c r="Y426" i="1"/>
  <c r="S427" i="1"/>
  <c r="P428" i="1" s="1"/>
  <c r="O429" i="1"/>
  <c r="L437" i="4" l="1"/>
  <c r="N437" i="4" s="1"/>
  <c r="M437" i="4"/>
  <c r="O437" i="4" s="1"/>
  <c r="P436" i="4"/>
  <c r="S436" i="4" s="1"/>
  <c r="Y435" i="4"/>
  <c r="R435" i="4"/>
  <c r="Q435" i="4"/>
  <c r="K438" i="4"/>
  <c r="L430" i="1"/>
  <c r="N430" i="1" s="1"/>
  <c r="M430" i="1"/>
  <c r="Q427" i="1"/>
  <c r="R427" i="1"/>
  <c r="Y427" i="1"/>
  <c r="O430" i="1"/>
  <c r="S428" i="1"/>
  <c r="P429" i="1" s="1"/>
  <c r="L438" i="4" l="1"/>
  <c r="M438" i="4"/>
  <c r="O438" i="4" s="1"/>
  <c r="P437" i="4"/>
  <c r="S437" i="4" s="1"/>
  <c r="Y436" i="4"/>
  <c r="Q436" i="4"/>
  <c r="R436" i="4"/>
  <c r="N438" i="4"/>
  <c r="K439" i="4"/>
  <c r="L431" i="1"/>
  <c r="N431" i="1" s="1"/>
  <c r="M431" i="1"/>
  <c r="O431" i="1" s="1"/>
  <c r="Q428" i="1"/>
  <c r="R428" i="1"/>
  <c r="Y428" i="1"/>
  <c r="S429" i="1"/>
  <c r="P430" i="1" s="1"/>
  <c r="M439" i="4" l="1"/>
  <c r="O439" i="4" s="1"/>
  <c r="L439" i="4"/>
  <c r="N439" i="4" s="1"/>
  <c r="K440" i="4"/>
  <c r="R437" i="4"/>
  <c r="Q437" i="4"/>
  <c r="P438" i="4"/>
  <c r="S438" i="4" s="1"/>
  <c r="Y437" i="4"/>
  <c r="L432" i="1"/>
  <c r="N432" i="1" s="1"/>
  <c r="M432" i="1"/>
  <c r="Q429" i="1"/>
  <c r="R429" i="1"/>
  <c r="Y429" i="1"/>
  <c r="S430" i="1"/>
  <c r="P431" i="1" s="1"/>
  <c r="O432" i="1"/>
  <c r="L440" i="4" l="1"/>
  <c r="M440" i="4"/>
  <c r="O440" i="4" s="1"/>
  <c r="Y438" i="4"/>
  <c r="R438" i="4"/>
  <c r="Q438" i="4"/>
  <c r="P439" i="4"/>
  <c r="S439" i="4" s="1"/>
  <c r="N440" i="4"/>
  <c r="K441" i="4"/>
  <c r="L433" i="1"/>
  <c r="N433" i="1" s="1"/>
  <c r="M433" i="1"/>
  <c r="Q430" i="1"/>
  <c r="R430" i="1"/>
  <c r="Y430" i="1"/>
  <c r="S431" i="1"/>
  <c r="P432" i="1" s="1"/>
  <c r="O433" i="1"/>
  <c r="L441" i="4" l="1"/>
  <c r="M441" i="4"/>
  <c r="O441" i="4" s="1"/>
  <c r="P440" i="4"/>
  <c r="S440" i="4" s="1"/>
  <c r="Y439" i="4"/>
  <c r="R439" i="4"/>
  <c r="Q439" i="4"/>
  <c r="K442" i="4"/>
  <c r="N441" i="4"/>
  <c r="L434" i="1"/>
  <c r="N434" i="1" s="1"/>
  <c r="M434" i="1"/>
  <c r="O434" i="1" s="1"/>
  <c r="Q431" i="1"/>
  <c r="R431" i="1"/>
  <c r="Y431" i="1"/>
  <c r="S432" i="1"/>
  <c r="P433" i="1" s="1"/>
  <c r="L442" i="4" l="1"/>
  <c r="N442" i="4" s="1"/>
  <c r="M442" i="4"/>
  <c r="O442" i="4" s="1"/>
  <c r="K443" i="4"/>
  <c r="P441" i="4"/>
  <c r="S441" i="4" s="1"/>
  <c r="Y440" i="4"/>
  <c r="Q440" i="4"/>
  <c r="R440" i="4"/>
  <c r="L435" i="1"/>
  <c r="N435" i="1" s="1"/>
  <c r="M435" i="1"/>
  <c r="Q432" i="1"/>
  <c r="R432" i="1"/>
  <c r="Y432" i="1"/>
  <c r="S433" i="1"/>
  <c r="P434" i="1" s="1"/>
  <c r="O435" i="1"/>
  <c r="L443" i="4" l="1"/>
  <c r="M443" i="4"/>
  <c r="O443" i="4" s="1"/>
  <c r="R441" i="4"/>
  <c r="Q441" i="4"/>
  <c r="P442" i="4"/>
  <c r="S442" i="4" s="1"/>
  <c r="Y441" i="4"/>
  <c r="N443" i="4"/>
  <c r="K444" i="4"/>
  <c r="L436" i="1"/>
  <c r="N436" i="1" s="1"/>
  <c r="M436" i="1"/>
  <c r="Q433" i="1"/>
  <c r="R433" i="1"/>
  <c r="Y433" i="1"/>
  <c r="O436" i="1"/>
  <c r="S434" i="1"/>
  <c r="P435" i="1" s="1"/>
  <c r="L444" i="4" l="1"/>
  <c r="N444" i="4" s="1"/>
  <c r="M444" i="4"/>
  <c r="O444" i="4" s="1"/>
  <c r="Y442" i="4"/>
  <c r="R442" i="4"/>
  <c r="Q442" i="4"/>
  <c r="P443" i="4"/>
  <c r="S443" i="4" s="1"/>
  <c r="K445" i="4"/>
  <c r="L437" i="1"/>
  <c r="N437" i="1" s="1"/>
  <c r="M437" i="1"/>
  <c r="Q434" i="1"/>
  <c r="R434" i="1"/>
  <c r="Y434" i="1"/>
  <c r="S435" i="1"/>
  <c r="P436" i="1" s="1"/>
  <c r="O437" i="1"/>
  <c r="L445" i="4" l="1"/>
  <c r="M445" i="4"/>
  <c r="O445" i="4" s="1"/>
  <c r="P444" i="4"/>
  <c r="S444" i="4" s="1"/>
  <c r="Y443" i="4"/>
  <c r="R443" i="4"/>
  <c r="Q443" i="4"/>
  <c r="K446" i="4"/>
  <c r="N445" i="4"/>
  <c r="L438" i="1"/>
  <c r="N438" i="1" s="1"/>
  <c r="M438" i="1"/>
  <c r="Q435" i="1"/>
  <c r="R435" i="1"/>
  <c r="Y435" i="1"/>
  <c r="O438" i="1"/>
  <c r="S436" i="1"/>
  <c r="P437" i="1" s="1"/>
  <c r="L446" i="4" l="1"/>
  <c r="N446" i="4" s="1"/>
  <c r="M446" i="4"/>
  <c r="O446" i="4" s="1"/>
  <c r="K447" i="4"/>
  <c r="P445" i="4"/>
  <c r="S445" i="4" s="1"/>
  <c r="Y444" i="4"/>
  <c r="Q444" i="4"/>
  <c r="R444" i="4"/>
  <c r="L439" i="1"/>
  <c r="N439" i="1" s="1"/>
  <c r="M439" i="1"/>
  <c r="Q436" i="1"/>
  <c r="R436" i="1"/>
  <c r="Y436" i="1"/>
  <c r="S437" i="1"/>
  <c r="P438" i="1" s="1"/>
  <c r="O439" i="1"/>
  <c r="M447" i="4" l="1"/>
  <c r="L447" i="4"/>
  <c r="N447" i="4" s="1"/>
  <c r="R445" i="4"/>
  <c r="Q445" i="4"/>
  <c r="P446" i="4"/>
  <c r="S446" i="4" s="1"/>
  <c r="Y445" i="4"/>
  <c r="O447" i="4"/>
  <c r="K448" i="4"/>
  <c r="L440" i="1"/>
  <c r="N440" i="1" s="1"/>
  <c r="M440" i="1"/>
  <c r="Q437" i="1"/>
  <c r="R437" i="1"/>
  <c r="Y437" i="1"/>
  <c r="O440" i="1"/>
  <c r="S438" i="1"/>
  <c r="P439" i="1" s="1"/>
  <c r="L448" i="4" l="1"/>
  <c r="M448" i="4"/>
  <c r="O448" i="4" s="1"/>
  <c r="Y446" i="4"/>
  <c r="R446" i="4"/>
  <c r="Q446" i="4"/>
  <c r="P447" i="4"/>
  <c r="S447" i="4" s="1"/>
  <c r="N448" i="4"/>
  <c r="K449" i="4"/>
  <c r="L441" i="1"/>
  <c r="N441" i="1" s="1"/>
  <c r="M441" i="1"/>
  <c r="Q438" i="1"/>
  <c r="R438" i="1"/>
  <c r="Y438" i="1"/>
  <c r="S439" i="1"/>
  <c r="P440" i="1" s="1"/>
  <c r="O441" i="1"/>
  <c r="L449" i="4" l="1"/>
  <c r="M449" i="4"/>
  <c r="O449" i="4" s="1"/>
  <c r="R447" i="4"/>
  <c r="P448" i="4"/>
  <c r="S448" i="4" s="1"/>
  <c r="Y447" i="4"/>
  <c r="Q447" i="4"/>
  <c r="K450" i="4"/>
  <c r="N449" i="4"/>
  <c r="L442" i="1"/>
  <c r="N442" i="1" s="1"/>
  <c r="M442" i="1"/>
  <c r="O442" i="1" s="1"/>
  <c r="Q439" i="1"/>
  <c r="R439" i="1"/>
  <c r="Y439" i="1"/>
  <c r="S440" i="1"/>
  <c r="P441" i="1" s="1"/>
  <c r="L450" i="4" l="1"/>
  <c r="N450" i="4" s="1"/>
  <c r="M450" i="4"/>
  <c r="O450" i="4" s="1"/>
  <c r="K451" i="4"/>
  <c r="Y448" i="4"/>
  <c r="P449" i="4"/>
  <c r="S449" i="4" s="1"/>
  <c r="R448" i="4"/>
  <c r="Q448" i="4"/>
  <c r="L443" i="1"/>
  <c r="N443" i="1" s="1"/>
  <c r="M443" i="1"/>
  <c r="Q440" i="1"/>
  <c r="R440" i="1"/>
  <c r="Y440" i="1"/>
  <c r="S441" i="1"/>
  <c r="P442" i="1" s="1"/>
  <c r="O443" i="1"/>
  <c r="M451" i="4" l="1"/>
  <c r="O451" i="4" s="1"/>
  <c r="L451" i="4"/>
  <c r="N451" i="4" s="1"/>
  <c r="K452" i="4"/>
  <c r="P450" i="4"/>
  <c r="S450" i="4" s="1"/>
  <c r="Q449" i="4"/>
  <c r="Y449" i="4"/>
  <c r="R449" i="4"/>
  <c r="L444" i="1"/>
  <c r="N444" i="1" s="1"/>
  <c r="M444" i="1"/>
  <c r="Q441" i="1"/>
  <c r="R441" i="1"/>
  <c r="Y441" i="1"/>
  <c r="O444" i="1"/>
  <c r="S442" i="1"/>
  <c r="P443" i="1" s="1"/>
  <c r="L452" i="4" l="1"/>
  <c r="N452" i="4" s="1"/>
  <c r="M452" i="4"/>
  <c r="O452" i="4" s="1"/>
  <c r="K453" i="4"/>
  <c r="Q450" i="4"/>
  <c r="P451" i="4"/>
  <c r="S451" i="4" s="1"/>
  <c r="Y450" i="4"/>
  <c r="R450" i="4"/>
  <c r="L445" i="1"/>
  <c r="N445" i="1" s="1"/>
  <c r="M445" i="1"/>
  <c r="Q442" i="1"/>
  <c r="R442" i="1"/>
  <c r="Y442" i="1"/>
  <c r="S443" i="1"/>
  <c r="P444" i="1" s="1"/>
  <c r="O445" i="1"/>
  <c r="L453" i="4" l="1"/>
  <c r="M453" i="4"/>
  <c r="R451" i="4"/>
  <c r="Q451" i="4"/>
  <c r="P452" i="4"/>
  <c r="S452" i="4" s="1"/>
  <c r="Y451" i="4"/>
  <c r="K454" i="4"/>
  <c r="O453" i="4"/>
  <c r="N453" i="4"/>
  <c r="L446" i="1"/>
  <c r="N446" i="1" s="1"/>
  <c r="M446" i="1"/>
  <c r="Q443" i="1"/>
  <c r="R443" i="1"/>
  <c r="Y443" i="1"/>
  <c r="O446" i="1"/>
  <c r="S444" i="1"/>
  <c r="P445" i="1" s="1"/>
  <c r="L454" i="4" l="1"/>
  <c r="M454" i="4"/>
  <c r="O454" i="4" s="1"/>
  <c r="P453" i="4"/>
  <c r="S453" i="4" s="1"/>
  <c r="Y452" i="4"/>
  <c r="R452" i="4"/>
  <c r="Q452" i="4"/>
  <c r="K455" i="4"/>
  <c r="N454" i="4"/>
  <c r="L447" i="1"/>
  <c r="N447" i="1" s="1"/>
  <c r="M447" i="1"/>
  <c r="Q444" i="1"/>
  <c r="R444" i="1"/>
  <c r="Y444" i="1"/>
  <c r="S445" i="1"/>
  <c r="P446" i="1" s="1"/>
  <c r="O447" i="1"/>
  <c r="M455" i="4" l="1"/>
  <c r="L455" i="4"/>
  <c r="N455" i="4" s="1"/>
  <c r="P454" i="4"/>
  <c r="S454" i="4" s="1"/>
  <c r="Y453" i="4"/>
  <c r="R453" i="4"/>
  <c r="Q453" i="4"/>
  <c r="K456" i="4"/>
  <c r="O455" i="4"/>
  <c r="L448" i="1"/>
  <c r="N448" i="1" s="1"/>
  <c r="M448" i="1"/>
  <c r="Q445" i="1"/>
  <c r="R445" i="1"/>
  <c r="Y445" i="1"/>
  <c r="O448" i="1"/>
  <c r="S446" i="1"/>
  <c r="P447" i="1" s="1"/>
  <c r="L456" i="4" l="1"/>
  <c r="N456" i="4" s="1"/>
  <c r="M456" i="4"/>
  <c r="O456" i="4" s="1"/>
  <c r="K457" i="4"/>
  <c r="R454" i="4"/>
  <c r="Q454" i="4"/>
  <c r="P455" i="4"/>
  <c r="S455" i="4" s="1"/>
  <c r="Y454" i="4"/>
  <c r="L449" i="1"/>
  <c r="N449" i="1" s="1"/>
  <c r="M449" i="1"/>
  <c r="Q446" i="1"/>
  <c r="R446" i="1"/>
  <c r="Y446" i="1"/>
  <c r="S447" i="1"/>
  <c r="P448" i="1" s="1"/>
  <c r="O449" i="1"/>
  <c r="L457" i="4" l="1"/>
  <c r="M457" i="4"/>
  <c r="O457" i="4" s="1"/>
  <c r="Y455" i="4"/>
  <c r="R455" i="4"/>
  <c r="P456" i="4"/>
  <c r="S456" i="4" s="1"/>
  <c r="Q455" i="4"/>
  <c r="N457" i="4"/>
  <c r="K458" i="4"/>
  <c r="L450" i="1"/>
  <c r="N450" i="1" s="1"/>
  <c r="M450" i="1"/>
  <c r="Q447" i="1"/>
  <c r="R447" i="1"/>
  <c r="Y447" i="1"/>
  <c r="O450" i="1"/>
  <c r="S448" i="1"/>
  <c r="P449" i="1" s="1"/>
  <c r="L458" i="4" l="1"/>
  <c r="M458" i="4"/>
  <c r="O458" i="4" s="1"/>
  <c r="K459" i="4"/>
  <c r="N458" i="4"/>
  <c r="P457" i="4"/>
  <c r="S457" i="4" s="1"/>
  <c r="Y456" i="4"/>
  <c r="Q456" i="4"/>
  <c r="R456" i="4"/>
  <c r="L451" i="1"/>
  <c r="N451" i="1" s="1"/>
  <c r="M451" i="1"/>
  <c r="Q448" i="1"/>
  <c r="R448" i="1"/>
  <c r="Y448" i="1"/>
  <c r="S449" i="1"/>
  <c r="P450" i="1" s="1"/>
  <c r="O451" i="1"/>
  <c r="M459" i="4" l="1"/>
  <c r="L459" i="4"/>
  <c r="P458" i="4"/>
  <c r="S458" i="4" s="1"/>
  <c r="Y457" i="4"/>
  <c r="R457" i="4"/>
  <c r="Q457" i="4"/>
  <c r="N459" i="4"/>
  <c r="K460" i="4"/>
  <c r="O459" i="4"/>
  <c r="L452" i="1"/>
  <c r="N452" i="1" s="1"/>
  <c r="M452" i="1"/>
  <c r="Q449" i="1"/>
  <c r="R449" i="1"/>
  <c r="Y449" i="1"/>
  <c r="O452" i="1"/>
  <c r="S450" i="1"/>
  <c r="P451" i="1" s="1"/>
  <c r="L460" i="4" l="1"/>
  <c r="M460" i="4"/>
  <c r="O460" i="4" s="1"/>
  <c r="N460" i="4"/>
  <c r="K461" i="4"/>
  <c r="R458" i="4"/>
  <c r="Q458" i="4"/>
  <c r="Y458" i="4"/>
  <c r="P459" i="4"/>
  <c r="S459" i="4" s="1"/>
  <c r="L453" i="1"/>
  <c r="N453" i="1" s="1"/>
  <c r="M453" i="1"/>
  <c r="Q450" i="1"/>
  <c r="R450" i="1"/>
  <c r="Y450" i="1"/>
  <c r="S451" i="1"/>
  <c r="P452" i="1" s="1"/>
  <c r="O453" i="1"/>
  <c r="L461" i="4" l="1"/>
  <c r="N461" i="4" s="1"/>
  <c r="M461" i="4"/>
  <c r="O461" i="4" s="1"/>
  <c r="K462" i="4"/>
  <c r="Y459" i="4"/>
  <c r="R459" i="4"/>
  <c r="Q459" i="4"/>
  <c r="P460" i="4"/>
  <c r="S460" i="4" s="1"/>
  <c r="L454" i="1"/>
  <c r="N454" i="1" s="1"/>
  <c r="M454" i="1"/>
  <c r="Q451" i="1"/>
  <c r="R451" i="1"/>
  <c r="Y451" i="1"/>
  <c r="S452" i="1"/>
  <c r="P453" i="1" s="1"/>
  <c r="O454" i="1"/>
  <c r="L462" i="4" l="1"/>
  <c r="N462" i="4" s="1"/>
  <c r="M462" i="4"/>
  <c r="O462" i="4" s="1"/>
  <c r="K463" i="4"/>
  <c r="P461" i="4"/>
  <c r="S461" i="4" s="1"/>
  <c r="Y460" i="4"/>
  <c r="Q460" i="4"/>
  <c r="R460" i="4"/>
  <c r="L455" i="1"/>
  <c r="N455" i="1" s="1"/>
  <c r="M455" i="1"/>
  <c r="Q452" i="1"/>
  <c r="R452" i="1"/>
  <c r="Y452" i="1"/>
  <c r="S453" i="1"/>
  <c r="P454" i="1" s="1"/>
  <c r="O455" i="1"/>
  <c r="M463" i="4" l="1"/>
  <c r="O463" i="4" s="1"/>
  <c r="L463" i="4"/>
  <c r="N463" i="4" s="1"/>
  <c r="K464" i="4"/>
  <c r="P462" i="4"/>
  <c r="S462" i="4" s="1"/>
  <c r="Y461" i="4"/>
  <c r="R461" i="4"/>
  <c r="Q461" i="4"/>
  <c r="L456" i="1"/>
  <c r="N456" i="1" s="1"/>
  <c r="M456" i="1"/>
  <c r="O456" i="1" s="1"/>
  <c r="Q453" i="1"/>
  <c r="R453" i="1"/>
  <c r="Y453" i="1"/>
  <c r="S454" i="1"/>
  <c r="P455" i="1" s="1"/>
  <c r="L464" i="4" l="1"/>
  <c r="M464" i="4"/>
  <c r="O464" i="4" s="1"/>
  <c r="R462" i="4"/>
  <c r="Q462" i="4"/>
  <c r="Y462" i="4"/>
  <c r="P463" i="4"/>
  <c r="S463" i="4" s="1"/>
  <c r="N464" i="4"/>
  <c r="K465" i="4"/>
  <c r="L457" i="1"/>
  <c r="N457" i="1" s="1"/>
  <c r="M457" i="1"/>
  <c r="Q454" i="1"/>
  <c r="R454" i="1"/>
  <c r="Y454" i="1"/>
  <c r="S455" i="1"/>
  <c r="P456" i="1" s="1"/>
  <c r="O457" i="1"/>
  <c r="L465" i="4" l="1"/>
  <c r="M465" i="4"/>
  <c r="O465" i="4" s="1"/>
  <c r="Y463" i="4"/>
  <c r="R463" i="4"/>
  <c r="Q463" i="4"/>
  <c r="P464" i="4"/>
  <c r="S464" i="4" s="1"/>
  <c r="K466" i="4"/>
  <c r="N465" i="4"/>
  <c r="L458" i="1"/>
  <c r="N458" i="1" s="1"/>
  <c r="M458" i="1"/>
  <c r="Q455" i="1"/>
  <c r="R455" i="1"/>
  <c r="Y455" i="1"/>
  <c r="S456" i="1"/>
  <c r="P457" i="1" s="1"/>
  <c r="O458" i="1"/>
  <c r="L466" i="4" l="1"/>
  <c r="N466" i="4" s="1"/>
  <c r="M466" i="4"/>
  <c r="O466" i="4" s="1"/>
  <c r="K467" i="4"/>
  <c r="P465" i="4"/>
  <c r="S465" i="4" s="1"/>
  <c r="Y464" i="4"/>
  <c r="R464" i="4"/>
  <c r="Q464" i="4"/>
  <c r="L459" i="1"/>
  <c r="N459" i="1" s="1"/>
  <c r="M459" i="1"/>
  <c r="Q456" i="1"/>
  <c r="R456" i="1"/>
  <c r="Y456" i="1"/>
  <c r="S457" i="1"/>
  <c r="P458" i="1" s="1"/>
  <c r="O459" i="1"/>
  <c r="M467" i="4" l="1"/>
  <c r="L467" i="4"/>
  <c r="N467" i="4" s="1"/>
  <c r="P466" i="4"/>
  <c r="S466" i="4" s="1"/>
  <c r="Y465" i="4"/>
  <c r="Q465" i="4"/>
  <c r="R465" i="4"/>
  <c r="K468" i="4"/>
  <c r="O467" i="4"/>
  <c r="L460" i="1"/>
  <c r="N460" i="1" s="1"/>
  <c r="M460" i="1"/>
  <c r="Q457" i="1"/>
  <c r="R457" i="1"/>
  <c r="Y457" i="1"/>
  <c r="S458" i="1"/>
  <c r="P459" i="1" s="1"/>
  <c r="O460" i="1"/>
  <c r="L468" i="4" l="1"/>
  <c r="N468" i="4" s="1"/>
  <c r="M468" i="4"/>
  <c r="O468" i="4" s="1"/>
  <c r="K469" i="4"/>
  <c r="R466" i="4"/>
  <c r="Q466" i="4"/>
  <c r="Y466" i="4"/>
  <c r="P467" i="4"/>
  <c r="S467" i="4" s="1"/>
  <c r="L461" i="1"/>
  <c r="N461" i="1" s="1"/>
  <c r="M461" i="1"/>
  <c r="Q458" i="1"/>
  <c r="R458" i="1"/>
  <c r="Y458" i="1"/>
  <c r="S459" i="1"/>
  <c r="P460" i="1" s="1"/>
  <c r="O461" i="1"/>
  <c r="L469" i="4" l="1"/>
  <c r="N469" i="4" s="1"/>
  <c r="M469" i="4"/>
  <c r="O469" i="4" s="1"/>
  <c r="K470" i="4"/>
  <c r="Y467" i="4"/>
  <c r="R467" i="4"/>
  <c r="Q467" i="4"/>
  <c r="P468" i="4"/>
  <c r="S468" i="4" s="1"/>
  <c r="L462" i="1"/>
  <c r="N462" i="1" s="1"/>
  <c r="M462" i="1"/>
  <c r="Q459" i="1"/>
  <c r="R459" i="1"/>
  <c r="Y459" i="1"/>
  <c r="S460" i="1"/>
  <c r="P461" i="1" s="1"/>
  <c r="O462" i="1"/>
  <c r="L470" i="4" l="1"/>
  <c r="N470" i="4" s="1"/>
  <c r="M470" i="4"/>
  <c r="O470" i="4" s="1"/>
  <c r="K471" i="4"/>
  <c r="P469" i="4"/>
  <c r="S469" i="4" s="1"/>
  <c r="Y468" i="4"/>
  <c r="R468" i="4"/>
  <c r="Q468" i="4"/>
  <c r="L463" i="1"/>
  <c r="N463" i="1" s="1"/>
  <c r="M463" i="1"/>
  <c r="Q460" i="1"/>
  <c r="R460" i="1"/>
  <c r="Y460" i="1"/>
  <c r="S461" i="1"/>
  <c r="P462" i="1" s="1"/>
  <c r="O463" i="1"/>
  <c r="L471" i="4" l="1"/>
  <c r="N471" i="4" s="1"/>
  <c r="M471" i="4"/>
  <c r="O471" i="4" s="1"/>
  <c r="K472" i="4"/>
  <c r="P470" i="4"/>
  <c r="S470" i="4" s="1"/>
  <c r="Q469" i="4"/>
  <c r="Y469" i="4"/>
  <c r="R469" i="4"/>
  <c r="L464" i="1"/>
  <c r="N464" i="1" s="1"/>
  <c r="M464" i="1"/>
  <c r="Q461" i="1"/>
  <c r="R461" i="1"/>
  <c r="Y461" i="1"/>
  <c r="S462" i="1"/>
  <c r="P463" i="1" s="1"/>
  <c r="O464" i="1"/>
  <c r="L472" i="4" l="1"/>
  <c r="M472" i="4"/>
  <c r="O472" i="4" s="1"/>
  <c r="R470" i="4"/>
  <c r="Q470" i="4"/>
  <c r="Y470" i="4"/>
  <c r="P471" i="4"/>
  <c r="S471" i="4" s="1"/>
  <c r="N472" i="4"/>
  <c r="K473" i="4"/>
  <c r="L465" i="1"/>
  <c r="N465" i="1" s="1"/>
  <c r="M465" i="1"/>
  <c r="O465" i="1" s="1"/>
  <c r="Q462" i="1"/>
  <c r="R462" i="1"/>
  <c r="Y462" i="1"/>
  <c r="S463" i="1"/>
  <c r="P464" i="1" s="1"/>
  <c r="L473" i="4" l="1"/>
  <c r="M473" i="4"/>
  <c r="Y471" i="4"/>
  <c r="R471" i="4"/>
  <c r="Q471" i="4"/>
  <c r="P472" i="4"/>
  <c r="S472" i="4" s="1"/>
  <c r="K474" i="4"/>
  <c r="O473" i="4"/>
  <c r="N473" i="4"/>
  <c r="L466" i="1"/>
  <c r="N466" i="1" s="1"/>
  <c r="M466" i="1"/>
  <c r="O466" i="1" s="1"/>
  <c r="Q463" i="1"/>
  <c r="R463" i="1"/>
  <c r="Y463" i="1"/>
  <c r="S464" i="1"/>
  <c r="P465" i="1" s="1"/>
  <c r="L474" i="4" l="1"/>
  <c r="N474" i="4" s="1"/>
  <c r="M474" i="4"/>
  <c r="O474" i="4" s="1"/>
  <c r="K475" i="4"/>
  <c r="P473" i="4"/>
  <c r="S473" i="4" s="1"/>
  <c r="Y472" i="4"/>
  <c r="R472" i="4"/>
  <c r="Q472" i="4"/>
  <c r="L467" i="1"/>
  <c r="N467" i="1" s="1"/>
  <c r="M467" i="1"/>
  <c r="Q464" i="1"/>
  <c r="R464" i="1"/>
  <c r="Y464" i="1"/>
  <c r="S465" i="1"/>
  <c r="P466" i="1" s="1"/>
  <c r="O467" i="1"/>
  <c r="M475" i="4" l="1"/>
  <c r="L475" i="4"/>
  <c r="N475" i="4" s="1"/>
  <c r="P474" i="4"/>
  <c r="S474" i="4" s="1"/>
  <c r="Q473" i="4"/>
  <c r="Y473" i="4"/>
  <c r="R473" i="4"/>
  <c r="O475" i="4"/>
  <c r="K476" i="4"/>
  <c r="L468" i="1"/>
  <c r="N468" i="1" s="1"/>
  <c r="M468" i="1"/>
  <c r="Q465" i="1"/>
  <c r="R465" i="1"/>
  <c r="Y465" i="1"/>
  <c r="S466" i="1"/>
  <c r="P467" i="1" s="1"/>
  <c r="O468" i="1"/>
  <c r="L476" i="4" l="1"/>
  <c r="N476" i="4" s="1"/>
  <c r="M476" i="4"/>
  <c r="O476" i="4" s="1"/>
  <c r="R474" i="4"/>
  <c r="Q474" i="4"/>
  <c r="Y474" i="4"/>
  <c r="P475" i="4"/>
  <c r="S475" i="4" s="1"/>
  <c r="K477" i="4"/>
  <c r="L469" i="1"/>
  <c r="N469" i="1" s="1"/>
  <c r="M469" i="1"/>
  <c r="Q466" i="1"/>
  <c r="R466" i="1"/>
  <c r="Y466" i="1"/>
  <c r="S467" i="1"/>
  <c r="P468" i="1" s="1"/>
  <c r="O469" i="1"/>
  <c r="L477" i="4" l="1"/>
  <c r="M477" i="4"/>
  <c r="O477" i="4" s="1"/>
  <c r="Y475" i="4"/>
  <c r="R475" i="4"/>
  <c r="Q475" i="4"/>
  <c r="P476" i="4"/>
  <c r="S476" i="4" s="1"/>
  <c r="K478" i="4"/>
  <c r="N477" i="4"/>
  <c r="L470" i="1"/>
  <c r="N470" i="1" s="1"/>
  <c r="M470" i="1"/>
  <c r="Q467" i="1"/>
  <c r="R467" i="1"/>
  <c r="Y467" i="1"/>
  <c r="S468" i="1"/>
  <c r="P469" i="1" s="1"/>
  <c r="O470" i="1"/>
  <c r="L478" i="4" l="1"/>
  <c r="N478" i="4" s="1"/>
  <c r="M478" i="4"/>
  <c r="O478" i="4" s="1"/>
  <c r="K479" i="4"/>
  <c r="P477" i="4"/>
  <c r="S477" i="4" s="1"/>
  <c r="Y476" i="4"/>
  <c r="R476" i="4"/>
  <c r="Q476" i="4"/>
  <c r="L471" i="1"/>
  <c r="N471" i="1" s="1"/>
  <c r="M471" i="1"/>
  <c r="Q468" i="1"/>
  <c r="R468" i="1"/>
  <c r="Y468" i="1"/>
  <c r="S469" i="1"/>
  <c r="P470" i="1" s="1"/>
  <c r="O471" i="1"/>
  <c r="M479" i="4" l="1"/>
  <c r="O479" i="4" s="1"/>
  <c r="L479" i="4"/>
  <c r="N479" i="4" s="1"/>
  <c r="K480" i="4"/>
  <c r="P478" i="4"/>
  <c r="S478" i="4" s="1"/>
  <c r="Q477" i="4"/>
  <c r="R477" i="4"/>
  <c r="Y477" i="4"/>
  <c r="L472" i="1"/>
  <c r="N472" i="1" s="1"/>
  <c r="M472" i="1"/>
  <c r="Q469" i="1"/>
  <c r="R469" i="1"/>
  <c r="Y469" i="1"/>
  <c r="S470" i="1"/>
  <c r="P471" i="1" s="1"/>
  <c r="O472" i="1"/>
  <c r="L480" i="4" l="1"/>
  <c r="N480" i="4" s="1"/>
  <c r="M480" i="4"/>
  <c r="O480" i="4" s="1"/>
  <c r="K481" i="4"/>
  <c r="R478" i="4"/>
  <c r="Q478" i="4"/>
  <c r="P479" i="4"/>
  <c r="S479" i="4" s="1"/>
  <c r="Y478" i="4"/>
  <c r="L473" i="1"/>
  <c r="N473" i="1" s="1"/>
  <c r="M473" i="1"/>
  <c r="Q470" i="1"/>
  <c r="R470" i="1"/>
  <c r="Y470" i="1"/>
  <c r="S471" i="1"/>
  <c r="P472" i="1" s="1"/>
  <c r="O473" i="1"/>
  <c r="L481" i="4" l="1"/>
  <c r="M481" i="4"/>
  <c r="O481" i="4" s="1"/>
  <c r="Y479" i="4"/>
  <c r="R479" i="4"/>
  <c r="P480" i="4"/>
  <c r="S480" i="4" s="1"/>
  <c r="Q479" i="4"/>
  <c r="K482" i="4"/>
  <c r="N481" i="4"/>
  <c r="L474" i="1"/>
  <c r="N474" i="1" s="1"/>
  <c r="M474" i="1"/>
  <c r="Q471" i="1"/>
  <c r="R471" i="1"/>
  <c r="Y471" i="1"/>
  <c r="S472" i="1"/>
  <c r="P473" i="1" s="1"/>
  <c r="O474" i="1"/>
  <c r="L482" i="4" l="1"/>
  <c r="M482" i="4"/>
  <c r="O482" i="4" s="1"/>
  <c r="P481" i="4"/>
  <c r="S481" i="4" s="1"/>
  <c r="Y480" i="4"/>
  <c r="Q480" i="4"/>
  <c r="R480" i="4"/>
  <c r="K483" i="4"/>
  <c r="N482" i="4"/>
  <c r="L475" i="1"/>
  <c r="N475" i="1" s="1"/>
  <c r="M475" i="1"/>
  <c r="Q472" i="1"/>
  <c r="R472" i="1"/>
  <c r="Y472" i="1"/>
  <c r="S473" i="1"/>
  <c r="P474" i="1" s="1"/>
  <c r="O475" i="1"/>
  <c r="M483" i="4" l="1"/>
  <c r="O483" i="4" s="1"/>
  <c r="L483" i="4"/>
  <c r="N483" i="4" s="1"/>
  <c r="K484" i="4"/>
  <c r="P482" i="4"/>
  <c r="S482" i="4" s="1"/>
  <c r="R481" i="4"/>
  <c r="Q481" i="4"/>
  <c r="Y481" i="4"/>
  <c r="L476" i="1"/>
  <c r="N476" i="1" s="1"/>
  <c r="M476" i="1"/>
  <c r="Q473" i="1"/>
  <c r="R473" i="1"/>
  <c r="Y473" i="1"/>
  <c r="O476" i="1"/>
  <c r="S474" i="1"/>
  <c r="P475" i="1" s="1"/>
  <c r="L484" i="4" l="1"/>
  <c r="M484" i="4"/>
  <c r="O484" i="4" s="1"/>
  <c r="R482" i="4"/>
  <c r="Q482" i="4"/>
  <c r="Y482" i="4"/>
  <c r="P483" i="4"/>
  <c r="S483" i="4" s="1"/>
  <c r="N484" i="4"/>
  <c r="K485" i="4"/>
  <c r="L477" i="1"/>
  <c r="N477" i="1" s="1"/>
  <c r="M477" i="1"/>
  <c r="Q474" i="1"/>
  <c r="R474" i="1"/>
  <c r="Y474" i="1"/>
  <c r="S475" i="1"/>
  <c r="P476" i="1" s="1"/>
  <c r="O477" i="1"/>
  <c r="L485" i="4" l="1"/>
  <c r="M485" i="4"/>
  <c r="O485" i="4" s="1"/>
  <c r="Y483" i="4"/>
  <c r="R483" i="4"/>
  <c r="P484" i="4"/>
  <c r="S484" i="4" s="1"/>
  <c r="Q483" i="4"/>
  <c r="K486" i="4"/>
  <c r="N485" i="4"/>
  <c r="L478" i="1"/>
  <c r="N478" i="1" s="1"/>
  <c r="M478" i="1"/>
  <c r="Q475" i="1"/>
  <c r="R475" i="1"/>
  <c r="Y475" i="1"/>
  <c r="S476" i="1"/>
  <c r="P477" i="1" s="1"/>
  <c r="O478" i="1"/>
  <c r="L486" i="4" l="1"/>
  <c r="M486" i="4"/>
  <c r="O486" i="4" s="1"/>
  <c r="K487" i="4"/>
  <c r="N486" i="4"/>
  <c r="P485" i="4"/>
  <c r="S485" i="4" s="1"/>
  <c r="Y484" i="4"/>
  <c r="R484" i="4"/>
  <c r="Q484" i="4"/>
  <c r="L479" i="1"/>
  <c r="N479" i="1" s="1"/>
  <c r="M479" i="1"/>
  <c r="Q476" i="1"/>
  <c r="R476" i="1"/>
  <c r="Y476" i="1"/>
  <c r="S477" i="1"/>
  <c r="P478" i="1" s="1"/>
  <c r="O479" i="1"/>
  <c r="M487" i="4" l="1"/>
  <c r="L487" i="4"/>
  <c r="N487" i="4" s="1"/>
  <c r="P486" i="4"/>
  <c r="S486" i="4" s="1"/>
  <c r="R485" i="4"/>
  <c r="Q485" i="4"/>
  <c r="Y485" i="4"/>
  <c r="O487" i="4"/>
  <c r="K488" i="4"/>
  <c r="L480" i="1"/>
  <c r="N480" i="1" s="1"/>
  <c r="M480" i="1"/>
  <c r="Q477" i="1"/>
  <c r="R477" i="1"/>
  <c r="Y477" i="1"/>
  <c r="S478" i="1"/>
  <c r="P479" i="1" s="1"/>
  <c r="O480" i="1"/>
  <c r="L488" i="4" l="1"/>
  <c r="M488" i="4"/>
  <c r="O488" i="4" s="1"/>
  <c r="R486" i="4"/>
  <c r="Q486" i="4"/>
  <c r="Y486" i="4"/>
  <c r="P487" i="4"/>
  <c r="S487" i="4" s="1"/>
  <c r="N488" i="4"/>
  <c r="K489" i="4"/>
  <c r="L481" i="1"/>
  <c r="N481" i="1" s="1"/>
  <c r="M481" i="1"/>
  <c r="Q478" i="1"/>
  <c r="R478" i="1"/>
  <c r="Y478" i="1"/>
  <c r="S479" i="1"/>
  <c r="P480" i="1" s="1"/>
  <c r="O481" i="1"/>
  <c r="L489" i="4" l="1"/>
  <c r="M489" i="4"/>
  <c r="O489" i="4" s="1"/>
  <c r="Y487" i="4"/>
  <c r="R487" i="4"/>
  <c r="P488" i="4"/>
  <c r="S488" i="4" s="1"/>
  <c r="Q487" i="4"/>
  <c r="K490" i="4"/>
  <c r="N489" i="4"/>
  <c r="L482" i="1"/>
  <c r="N482" i="1" s="1"/>
  <c r="M482" i="1"/>
  <c r="Q479" i="1"/>
  <c r="R479" i="1"/>
  <c r="Y479" i="1"/>
  <c r="S480" i="1"/>
  <c r="P481" i="1" s="1"/>
  <c r="O482" i="1"/>
  <c r="L490" i="4" l="1"/>
  <c r="M490" i="4"/>
  <c r="O490" i="4" s="1"/>
  <c r="K491" i="4"/>
  <c r="N490" i="4"/>
  <c r="P489" i="4"/>
  <c r="S489" i="4" s="1"/>
  <c r="Y488" i="4"/>
  <c r="R488" i="4"/>
  <c r="Q488" i="4"/>
  <c r="L483" i="1"/>
  <c r="N483" i="1" s="1"/>
  <c r="M483" i="1"/>
  <c r="Q480" i="1"/>
  <c r="R480" i="1"/>
  <c r="Y480" i="1"/>
  <c r="S481" i="1"/>
  <c r="P482" i="1" s="1"/>
  <c r="O483" i="1"/>
  <c r="L491" i="4" l="1"/>
  <c r="N491" i="4" s="1"/>
  <c r="M491" i="4"/>
  <c r="O491" i="4" s="1"/>
  <c r="P490" i="4"/>
  <c r="S490" i="4" s="1"/>
  <c r="R489" i="4"/>
  <c r="Q489" i="4"/>
  <c r="Y489" i="4"/>
  <c r="K492" i="4"/>
  <c r="L484" i="1"/>
  <c r="N484" i="1" s="1"/>
  <c r="M484" i="1"/>
  <c r="Q481" i="1"/>
  <c r="R481" i="1"/>
  <c r="Y481" i="1"/>
  <c r="O484" i="1"/>
  <c r="S482" i="1"/>
  <c r="P483" i="1" s="1"/>
  <c r="L492" i="4" l="1"/>
  <c r="M492" i="4"/>
  <c r="O492" i="4" s="1"/>
  <c r="R490" i="4"/>
  <c r="Q490" i="4"/>
  <c r="Y490" i="4"/>
  <c r="P491" i="4"/>
  <c r="S491" i="4" s="1"/>
  <c r="N492" i="4"/>
  <c r="K493" i="4"/>
  <c r="L485" i="1"/>
  <c r="N485" i="1" s="1"/>
  <c r="M485" i="1"/>
  <c r="Q482" i="1"/>
  <c r="R482" i="1"/>
  <c r="Y482" i="1"/>
  <c r="S483" i="1"/>
  <c r="P484" i="1" s="1"/>
  <c r="O485" i="1"/>
  <c r="L493" i="4" l="1"/>
  <c r="M493" i="4"/>
  <c r="O493" i="4" s="1"/>
  <c r="Y491" i="4"/>
  <c r="R491" i="4"/>
  <c r="P492" i="4"/>
  <c r="S492" i="4" s="1"/>
  <c r="Q491" i="4"/>
  <c r="K494" i="4"/>
  <c r="N493" i="4"/>
  <c r="L486" i="1"/>
  <c r="N486" i="1" s="1"/>
  <c r="M486" i="1"/>
  <c r="Q483" i="1"/>
  <c r="R483" i="1"/>
  <c r="Y483" i="1"/>
  <c r="S484" i="1"/>
  <c r="P485" i="1" s="1"/>
  <c r="O486" i="1"/>
  <c r="L494" i="4" l="1"/>
  <c r="N494" i="4" s="1"/>
  <c r="M494" i="4"/>
  <c r="O494" i="4" s="1"/>
  <c r="K495" i="4"/>
  <c r="P493" i="4"/>
  <c r="S493" i="4" s="1"/>
  <c r="Y492" i="4"/>
  <c r="R492" i="4"/>
  <c r="Q492" i="4"/>
  <c r="L487" i="1"/>
  <c r="N487" i="1" s="1"/>
  <c r="M487" i="1"/>
  <c r="Q484" i="1"/>
  <c r="R484" i="1"/>
  <c r="Y484" i="1"/>
  <c r="S485" i="1"/>
  <c r="P486" i="1" s="1"/>
  <c r="O487" i="1"/>
  <c r="M495" i="4" l="1"/>
  <c r="L495" i="4"/>
  <c r="N495" i="4" s="1"/>
  <c r="P494" i="4"/>
  <c r="S494" i="4" s="1"/>
  <c r="R493" i="4"/>
  <c r="Q493" i="4"/>
  <c r="Y493" i="4"/>
  <c r="O495" i="4"/>
  <c r="K496" i="4"/>
  <c r="L488" i="1"/>
  <c r="N488" i="1" s="1"/>
  <c r="M488" i="1"/>
  <c r="Q485" i="1"/>
  <c r="R485" i="1"/>
  <c r="Y485" i="1"/>
  <c r="O488" i="1"/>
  <c r="S486" i="1"/>
  <c r="P487" i="1" s="1"/>
  <c r="L496" i="4" l="1"/>
  <c r="M496" i="4"/>
  <c r="O496" i="4" s="1"/>
  <c r="R494" i="4"/>
  <c r="Q494" i="4"/>
  <c r="Y494" i="4"/>
  <c r="P495" i="4"/>
  <c r="S495" i="4" s="1"/>
  <c r="N496" i="4"/>
  <c r="K497" i="4"/>
  <c r="L489" i="1"/>
  <c r="N489" i="1" s="1"/>
  <c r="M489" i="1"/>
  <c r="Q486" i="1"/>
  <c r="R486" i="1"/>
  <c r="Y486" i="1"/>
  <c r="S487" i="1"/>
  <c r="P488" i="1" s="1"/>
  <c r="O489" i="1"/>
  <c r="L497" i="4" l="1"/>
  <c r="M497" i="4"/>
  <c r="O497" i="4" s="1"/>
  <c r="Y495" i="4"/>
  <c r="R495" i="4"/>
  <c r="P496" i="4"/>
  <c r="S496" i="4" s="1"/>
  <c r="Q495" i="4"/>
  <c r="K498" i="4"/>
  <c r="N497" i="4"/>
  <c r="L490" i="1"/>
  <c r="N490" i="1" s="1"/>
  <c r="M490" i="1"/>
  <c r="Q487" i="1"/>
  <c r="R487" i="1"/>
  <c r="Y487" i="1"/>
  <c r="S488" i="1"/>
  <c r="P489" i="1" s="1"/>
  <c r="O490" i="1"/>
  <c r="L498" i="4" l="1"/>
  <c r="N498" i="4" s="1"/>
  <c r="M498" i="4"/>
  <c r="O498" i="4" s="1"/>
  <c r="P497" i="4"/>
  <c r="S497" i="4" s="1"/>
  <c r="Y496" i="4"/>
  <c r="R496" i="4"/>
  <c r="Q496" i="4"/>
  <c r="K499" i="4"/>
  <c r="L491" i="1"/>
  <c r="N491" i="1" s="1"/>
  <c r="M491" i="1"/>
  <c r="Q488" i="1"/>
  <c r="R488" i="1"/>
  <c r="Y488" i="1"/>
  <c r="S489" i="1"/>
  <c r="P490" i="1" s="1"/>
  <c r="O491" i="1"/>
  <c r="M499" i="4" l="1"/>
  <c r="L499" i="4"/>
  <c r="N499" i="4" s="1"/>
  <c r="P498" i="4"/>
  <c r="S498" i="4" s="1"/>
  <c r="R497" i="4"/>
  <c r="Q497" i="4"/>
  <c r="Y497" i="4"/>
  <c r="O499" i="4"/>
  <c r="K500" i="4"/>
  <c r="L492" i="1"/>
  <c r="N492" i="1" s="1"/>
  <c r="M492" i="1"/>
  <c r="Q489" i="1"/>
  <c r="R489" i="1"/>
  <c r="Y489" i="1"/>
  <c r="O492" i="1"/>
  <c r="S490" i="1"/>
  <c r="P491" i="1" s="1"/>
  <c r="L500" i="4" l="1"/>
  <c r="M500" i="4"/>
  <c r="O500" i="4" s="1"/>
  <c r="R498" i="4"/>
  <c r="Q498" i="4"/>
  <c r="Y498" i="4"/>
  <c r="P499" i="4"/>
  <c r="S499" i="4" s="1"/>
  <c r="N500" i="4"/>
  <c r="K501" i="4"/>
  <c r="L493" i="1"/>
  <c r="N493" i="1" s="1"/>
  <c r="M493" i="1"/>
  <c r="Q490" i="1"/>
  <c r="R490" i="1"/>
  <c r="Y490" i="1"/>
  <c r="S491" i="1"/>
  <c r="P492" i="1" s="1"/>
  <c r="O493" i="1"/>
  <c r="L501" i="4" l="1"/>
  <c r="M501" i="4"/>
  <c r="O501" i="4" s="1"/>
  <c r="Y499" i="4"/>
  <c r="R499" i="4"/>
  <c r="P500" i="4"/>
  <c r="S500" i="4" s="1"/>
  <c r="Q499" i="4"/>
  <c r="K502" i="4"/>
  <c r="N501" i="4"/>
  <c r="L494" i="1"/>
  <c r="N494" i="1" s="1"/>
  <c r="M494" i="1"/>
  <c r="Q491" i="1"/>
  <c r="R491" i="1"/>
  <c r="Y491" i="1"/>
  <c r="O494" i="1"/>
  <c r="S492" i="1"/>
  <c r="P493" i="1" s="1"/>
  <c r="L502" i="4" l="1"/>
  <c r="M502" i="4"/>
  <c r="K503" i="4"/>
  <c r="N502" i="4"/>
  <c r="O502" i="4"/>
  <c r="P501" i="4"/>
  <c r="S501" i="4" s="1"/>
  <c r="Y500" i="4"/>
  <c r="Q500" i="4"/>
  <c r="R500" i="4"/>
  <c r="L495" i="1"/>
  <c r="N495" i="1" s="1"/>
  <c r="M495" i="1"/>
  <c r="O495" i="1" s="1"/>
  <c r="Q492" i="1"/>
  <c r="R492" i="1"/>
  <c r="Y492" i="1"/>
  <c r="S493" i="1"/>
  <c r="P494" i="1" s="1"/>
  <c r="M503" i="4" l="1"/>
  <c r="O503" i="4" s="1"/>
  <c r="L503" i="4"/>
  <c r="N503" i="4" s="1"/>
  <c r="P502" i="4"/>
  <c r="S502" i="4" s="1"/>
  <c r="R501" i="4"/>
  <c r="Q501" i="4"/>
  <c r="Y501" i="4"/>
  <c r="L496" i="1"/>
  <c r="N496" i="1" s="1"/>
  <c r="M496" i="1"/>
  <c r="O496" i="1" s="1"/>
  <c r="Q493" i="1"/>
  <c r="R493" i="1"/>
  <c r="Y493" i="1"/>
  <c r="S494" i="1"/>
  <c r="P495" i="1" s="1"/>
  <c r="R502" i="4" l="1"/>
  <c r="Q502" i="4"/>
  <c r="Y502" i="4"/>
  <c r="P503" i="4"/>
  <c r="S503" i="4" s="1"/>
  <c r="L497" i="1"/>
  <c r="N497" i="1" s="1"/>
  <c r="M497" i="1"/>
  <c r="O497" i="1" s="1"/>
  <c r="Q494" i="1"/>
  <c r="R494" i="1"/>
  <c r="Y494" i="1"/>
  <c r="S495" i="1"/>
  <c r="P496" i="1" s="1"/>
  <c r="Y503" i="4" l="1"/>
  <c r="R503" i="4"/>
  <c r="Q503" i="4"/>
  <c r="L498" i="1"/>
  <c r="N498" i="1" s="1"/>
  <c r="M498" i="1"/>
  <c r="O498" i="1" s="1"/>
  <c r="Q495" i="1"/>
  <c r="R495" i="1"/>
  <c r="Y495" i="1"/>
  <c r="S496" i="1"/>
  <c r="P497" i="1" s="1"/>
  <c r="L499" i="1" l="1"/>
  <c r="M499" i="1"/>
  <c r="Q496" i="1"/>
  <c r="R496" i="1"/>
  <c r="Y496" i="1"/>
  <c r="O499" i="1"/>
  <c r="N499" i="1"/>
  <c r="S497" i="1"/>
  <c r="P498" i="1" s="1"/>
  <c r="L500" i="1" l="1"/>
  <c r="M500" i="1"/>
  <c r="Q497" i="1"/>
  <c r="R497" i="1"/>
  <c r="Y497" i="1"/>
  <c r="S498" i="1"/>
  <c r="P499" i="1" s="1"/>
  <c r="N500" i="1"/>
  <c r="O500" i="1"/>
  <c r="L501" i="1" l="1"/>
  <c r="M501" i="1"/>
  <c r="Q498" i="1"/>
  <c r="R498" i="1"/>
  <c r="Y498" i="1"/>
  <c r="N501" i="1"/>
  <c r="O501" i="1"/>
  <c r="S499" i="1"/>
  <c r="P500" i="1" s="1"/>
  <c r="L502" i="1" l="1"/>
  <c r="M502" i="1"/>
  <c r="Q499" i="1"/>
  <c r="R499" i="1"/>
  <c r="Y499" i="1"/>
  <c r="S500" i="1"/>
  <c r="P501" i="1" s="1"/>
  <c r="N502" i="1"/>
  <c r="O502" i="1"/>
  <c r="L503" i="1" l="1"/>
  <c r="M503" i="1"/>
  <c r="Q500" i="1"/>
  <c r="R500" i="1"/>
  <c r="Y500" i="1"/>
  <c r="S501" i="1"/>
  <c r="P502" i="1" s="1"/>
  <c r="N503" i="1"/>
  <c r="O503" i="1"/>
  <c r="Q501" i="1" l="1"/>
  <c r="R501" i="1"/>
  <c r="Y501" i="1"/>
  <c r="S502" i="1"/>
  <c r="P503" i="1" s="1"/>
  <c r="Q502" i="1" l="1"/>
  <c r="R502" i="1"/>
  <c r="Y502" i="1"/>
  <c r="S503" i="1"/>
  <c r="Q503" i="1" l="1"/>
  <c r="R503" i="1"/>
  <c r="Y503" i="1"/>
</calcChain>
</file>

<file path=xl/sharedStrings.xml><?xml version="1.0" encoding="utf-8"?>
<sst xmlns="http://schemas.openxmlformats.org/spreadsheetml/2006/main" count="50" uniqueCount="22">
  <si>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</si>
  <si>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</si>
  <si>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</si>
  <si>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</si>
  <si>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</si>
  <si>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</si>
  <si>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</si>
  <si>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</si>
  <si>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</si>
  <si>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</si>
  <si>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Date</t>
  </si>
  <si>
    <t>UpperE</t>
  </si>
  <si>
    <t>LowerE</t>
  </si>
  <si>
    <t>Upper</t>
  </si>
  <si>
    <t>Lower</t>
  </si>
  <si>
    <t>Multiplier</t>
  </si>
  <si>
    <t>Output</t>
  </si>
  <si>
    <t>STpot</t>
  </si>
  <si>
    <t>i</t>
  </si>
  <si>
    <t>BuyStop</t>
  </si>
  <si>
    <t>SellStop</t>
  </si>
  <si>
    <t>AtrStop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</si>
</sst>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  <numFmt numFmtId="167" formatCode="_(&quot;$&quot;* #,##0.00000000_);_(&quot;$&quot;* \(#,##0.0000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44" fontId="0" fillId="0" borderId="0" xfId="0" applyNumberFormat="1"/>
    <xf numFmtId="44" fontId="19" fillId="0" borderId="0" xfId="1" applyFont="1" applyAlignment="1">
      <alignment horizontal="right"/>
    </xf>
    <xf numFmtId="165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0" applyNumberFormat="1"/>
    <xf numFmtId="167" fontId="19" fillId="0" borderId="0" xfId="1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65" fontId="1" fillId="32" borderId="0" xfId="42" applyNumberFormat="1" applyAlignment="1">
      <alignment horizontal="right"/>
    </xf>
    <xf numFmtId="167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'ATR Trailing Stop (21,3,Close)'!$M$1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(21,3,Close)'!$M$2:$M$503</c:f>
              <c:numCache>
                <c:formatCode>_("$"* #,##0.00_);_("$"* \(#,##0.00\);_("$"* "-"??_);_(@_)</c:formatCode>
                <c:ptCount val="502"/>
                <c:pt idx="21">
                  <c:v>211.13</c:v>
                </c:pt>
                <c:pt idx="22">
                  <c:v>212.56333333333333</c:v>
                </c:pt>
                <c:pt idx="23">
                  <c:v>212.26174603174604</c:v>
                </c:pt>
                <c:pt idx="24">
                  <c:v>212.33737717309145</c:v>
                </c:pt>
                <c:pt idx="25">
                  <c:v>212.66988302199189</c:v>
                </c:pt>
                <c:pt idx="26">
                  <c:v>213.90607906856371</c:v>
                </c:pt>
                <c:pt idx="27">
                  <c:v>214.79578958910827</c:v>
                </c:pt>
                <c:pt idx="28">
                  <c:v>215.96265675153168</c:v>
                </c:pt>
                <c:pt idx="29">
                  <c:v>216.82062547764923</c:v>
                </c:pt>
                <c:pt idx="30">
                  <c:v>217.92392902633259</c:v>
                </c:pt>
                <c:pt idx="31">
                  <c:v>217.74945621555486</c:v>
                </c:pt>
                <c:pt idx="32">
                  <c:v>218.13424401481416</c:v>
                </c:pt>
                <c:pt idx="33">
                  <c:v>219.43594668077537</c:v>
                </c:pt>
                <c:pt idx="34">
                  <c:v>219.33042541026225</c:v>
                </c:pt>
                <c:pt idx="35">
                  <c:v>219.48611943834501</c:v>
                </c:pt>
                <c:pt idx="36">
                  <c:v>219.76582803651905</c:v>
                </c:pt>
                <c:pt idx="37">
                  <c:v>220.17126479668482</c:v>
                </c:pt>
                <c:pt idx="38">
                  <c:v>219.60691885398555</c:v>
                </c:pt>
                <c:pt idx="39">
                  <c:v>222.38944652760529</c:v>
                </c:pt>
                <c:pt idx="40">
                  <c:v>220.95518716914791</c:v>
                </c:pt>
                <c:pt idx="41">
                  <c:v>221.17446397061704</c:v>
                </c:pt>
                <c:pt idx="42">
                  <c:v>220.50853711487338</c:v>
                </c:pt>
                <c:pt idx="43">
                  <c:v>219.89527344273654</c:v>
                </c:pt>
                <c:pt idx="44">
                  <c:v>219.49930804070149</c:v>
                </c:pt>
                <c:pt idx="45">
                  <c:v>219.77791241971568</c:v>
                </c:pt>
                <c:pt idx="46">
                  <c:v>220.55563087591972</c:v>
                </c:pt>
                <c:pt idx="47">
                  <c:v>220.7720294056378</c:v>
                </c:pt>
                <c:pt idx="48">
                  <c:v>219.87907562441697</c:v>
                </c:pt>
                <c:pt idx="49">
                  <c:v>221.66340535658759</c:v>
                </c:pt>
                <c:pt idx="50">
                  <c:v>221.26943367294055</c:v>
                </c:pt>
                <c:pt idx="51">
                  <c:v>220.93469873613384</c:v>
                </c:pt>
                <c:pt idx="52">
                  <c:v>220.73399879631796</c:v>
                </c:pt>
                <c:pt idx="53">
                  <c:v>217.49523694887424</c:v>
                </c:pt>
                <c:pt idx="54">
                  <c:v>218.00784471321359</c:v>
                </c:pt>
                <c:pt idx="55">
                  <c:v>217.7365187744891</c:v>
                </c:pt>
                <c:pt idx="56">
                  <c:v>217.50097026141822</c:v>
                </c:pt>
                <c:pt idx="57">
                  <c:v>217.16759072516018</c:v>
                </c:pt>
                <c:pt idx="58">
                  <c:v>218.64056259539063</c:v>
                </c:pt>
                <c:pt idx="59">
                  <c:v>218.92482151941968</c:v>
                </c:pt>
                <c:pt idx="60">
                  <c:v>219.68268716135208</c:v>
                </c:pt>
                <c:pt idx="61">
                  <c:v>219.26541634414482</c:v>
                </c:pt>
                <c:pt idx="62">
                  <c:v>218.79896794680459</c:v>
                </c:pt>
                <c:pt idx="63">
                  <c:v>219.01473137790913</c:v>
                </c:pt>
                <c:pt idx="64">
                  <c:v>218.17974416943727</c:v>
                </c:pt>
                <c:pt idx="65">
                  <c:v>218.80023254232123</c:v>
                </c:pt>
                <c:pt idx="66">
                  <c:v>218.60498337363924</c:v>
                </c:pt>
                <c:pt idx="67">
                  <c:v>218.7552222606088</c:v>
                </c:pt>
                <c:pt idx="68">
                  <c:v>218.43068786724646</c:v>
                </c:pt>
                <c:pt idx="69">
                  <c:v>217.49589320690143</c:v>
                </c:pt>
                <c:pt idx="70">
                  <c:v>216.00466019704896</c:v>
                </c:pt>
                <c:pt idx="71">
                  <c:v>217.90443828290378</c:v>
                </c:pt>
                <c:pt idx="72">
                  <c:v>217.25422693609883</c:v>
                </c:pt>
                <c:pt idx="73">
                  <c:v>216.82593041533221</c:v>
                </c:pt>
                <c:pt idx="74">
                  <c:v>218.5313623003164</c:v>
                </c:pt>
                <c:pt idx="75">
                  <c:v>217.88463076220609</c:v>
                </c:pt>
                <c:pt idx="76">
                  <c:v>220.16345786876769</c:v>
                </c:pt>
                <c:pt idx="77">
                  <c:v>221.46424558930258</c:v>
                </c:pt>
                <c:pt idx="78">
                  <c:v>221.39690056124056</c:v>
                </c:pt>
                <c:pt idx="79">
                  <c:v>221.68466720118147</c:v>
                </c:pt>
                <c:pt idx="80">
                  <c:v>221.28349257255377</c:v>
                </c:pt>
                <c:pt idx="81">
                  <c:v>221.92665959290835</c:v>
                </c:pt>
                <c:pt idx="82">
                  <c:v>222.13205675515084</c:v>
                </c:pt>
                <c:pt idx="83">
                  <c:v>221.91433976681031</c:v>
                </c:pt>
                <c:pt idx="84">
                  <c:v>222.22699025410506</c:v>
                </c:pt>
                <c:pt idx="85">
                  <c:v>223.18284786105244</c:v>
                </c:pt>
                <c:pt idx="86">
                  <c:v>223.25414082004994</c:v>
                </c:pt>
                <c:pt idx="87">
                  <c:v>223.08632459052373</c:v>
                </c:pt>
                <c:pt idx="88">
                  <c:v>223.59364246716549</c:v>
                </c:pt>
                <c:pt idx="89">
                  <c:v>223.07775473063376</c:v>
                </c:pt>
                <c:pt idx="90">
                  <c:v>222.78833783869882</c:v>
                </c:pt>
                <c:pt idx="91">
                  <c:v>224.02889317971318</c:v>
                </c:pt>
                <c:pt idx="92">
                  <c:v>223.86846969496494</c:v>
                </c:pt>
                <c:pt idx="93">
                  <c:v>219.42997113806183</c:v>
                </c:pt>
                <c:pt idx="94">
                  <c:v>220.22187727434459</c:v>
                </c:pt>
                <c:pt idx="95">
                  <c:v>221.57893073747104</c:v>
                </c:pt>
                <c:pt idx="96">
                  <c:v>222.75517213092482</c:v>
                </c:pt>
                <c:pt idx="97">
                  <c:v>223.3801639342141</c:v>
                </c:pt>
                <c:pt idx="98">
                  <c:v>224.01110850877535</c:v>
                </c:pt>
                <c:pt idx="99">
                  <c:v>225.10724619883365</c:v>
                </c:pt>
                <c:pt idx="100">
                  <c:v>225.20023447507967</c:v>
                </c:pt>
                <c:pt idx="101">
                  <c:v>225.11212807150446</c:v>
                </c:pt>
                <c:pt idx="102">
                  <c:v>225.07726483000425</c:v>
                </c:pt>
                <c:pt idx="103">
                  <c:v>226.83406174286117</c:v>
                </c:pt>
                <c:pt idx="104">
                  <c:v>227.62577308843922</c:v>
                </c:pt>
                <c:pt idx="105">
                  <c:v>227.5664505604183</c:v>
                </c:pt>
                <c:pt idx="106">
                  <c:v>226.89709577182697</c:v>
                </c:pt>
                <c:pt idx="107">
                  <c:v>227.3629483541209</c:v>
                </c:pt>
                <c:pt idx="108">
                  <c:v>227.50852224201992</c:v>
                </c:pt>
                <c:pt idx="109">
                  <c:v>226.91573546859041</c:v>
                </c:pt>
                <c:pt idx="110">
                  <c:v>226.9283194938956</c:v>
                </c:pt>
                <c:pt idx="111">
                  <c:v>228.07982808942441</c:v>
                </c:pt>
                <c:pt idx="112">
                  <c:v>227.7545981804042</c:v>
                </c:pt>
                <c:pt idx="113">
                  <c:v>227.25056969562303</c:v>
                </c:pt>
                <c:pt idx="114">
                  <c:v>227.33101875773625</c:v>
                </c:pt>
                <c:pt idx="115">
                  <c:v>229.15858929308212</c:v>
                </c:pt>
                <c:pt idx="116">
                  <c:v>227.55770408864964</c:v>
                </c:pt>
                <c:pt idx="117">
                  <c:v>227.53543246538061</c:v>
                </c:pt>
                <c:pt idx="118">
                  <c:v>227.50993568131489</c:v>
                </c:pt>
                <c:pt idx="119">
                  <c:v>227.82946255363319</c:v>
                </c:pt>
                <c:pt idx="120">
                  <c:v>227.99663100346018</c:v>
                </c:pt>
                <c:pt idx="121">
                  <c:v>226.03488666996211</c:v>
                </c:pt>
                <c:pt idx="122">
                  <c:v>227.96465397139247</c:v>
                </c:pt>
                <c:pt idx="123">
                  <c:v>225.61205140132617</c:v>
                </c:pt>
                <c:pt idx="124">
                  <c:v>226.07290609650113</c:v>
                </c:pt>
                <c:pt idx="125">
                  <c:v>226.46229152047724</c:v>
                </c:pt>
                <c:pt idx="126">
                  <c:v>227.02742049569261</c:v>
                </c:pt>
                <c:pt idx="127">
                  <c:v>224.78801951970726</c:v>
                </c:pt>
                <c:pt idx="128">
                  <c:v>226.26001859019738</c:v>
                </c:pt>
                <c:pt idx="129">
                  <c:v>226.58716056209275</c:v>
                </c:pt>
                <c:pt idx="130">
                  <c:v>226.40062910675502</c:v>
                </c:pt>
                <c:pt idx="131">
                  <c:v>228.07345629214763</c:v>
                </c:pt>
                <c:pt idx="132">
                  <c:v>228.57329170680728</c:v>
                </c:pt>
                <c:pt idx="133">
                  <c:v>229.65075400648308</c:v>
                </c:pt>
                <c:pt idx="134">
                  <c:v>229.75595619665057</c:v>
                </c:pt>
                <c:pt idx="135">
                  <c:v>229.95043447300054</c:v>
                </c:pt>
                <c:pt idx="136">
                  <c:v>231.23327092666719</c:v>
                </c:pt>
                <c:pt idx="137">
                  <c:v>231.41787707301637</c:v>
                </c:pt>
                <c:pt idx="138">
                  <c:v>231.28178768858703</c:v>
                </c:pt>
                <c:pt idx="139">
                  <c:v>231.32360732246383</c:v>
                </c:pt>
                <c:pt idx="140">
                  <c:v>231.95057840234651</c:v>
                </c:pt>
                <c:pt idx="141">
                  <c:v>232.05912228794904</c:v>
                </c:pt>
                <c:pt idx="142">
                  <c:v>231.70725932185621</c:v>
                </c:pt>
                <c:pt idx="143">
                  <c:v>231.48167554462498</c:v>
                </c:pt>
                <c:pt idx="144">
                  <c:v>231.40111956630949</c:v>
                </c:pt>
                <c:pt idx="145">
                  <c:v>232.00916149172335</c:v>
                </c:pt>
                <c:pt idx="146">
                  <c:v>232.13205856354605</c:v>
                </c:pt>
                <c:pt idx="147">
                  <c:v>231.75434148909144</c:v>
                </c:pt>
                <c:pt idx="148">
                  <c:v>232.23889665627757</c:v>
                </c:pt>
                <c:pt idx="149">
                  <c:v>232.78609205359771</c:v>
                </c:pt>
                <c:pt idx="150">
                  <c:v>232.09246862247397</c:v>
                </c:pt>
                <c:pt idx="151">
                  <c:v>232.08711297378477</c:v>
                </c:pt>
                <c:pt idx="152">
                  <c:v>228.44867902265213</c:v>
                </c:pt>
                <c:pt idx="153">
                  <c:v>228.84350383109731</c:v>
                </c:pt>
                <c:pt idx="154">
                  <c:v>230.96762269628312</c:v>
                </c:pt>
                <c:pt idx="155">
                  <c:v>231.02868828217441</c:v>
                </c:pt>
                <c:pt idx="156">
                  <c:v>231.47732217349946</c:v>
                </c:pt>
                <c:pt idx="157">
                  <c:v>227.47268778428517</c:v>
                </c:pt>
                <c:pt idx="158">
                  <c:v>227.03827408027158</c:v>
                </c:pt>
                <c:pt idx="159">
                  <c:v>227.2397848383539</c:v>
                </c:pt>
                <c:pt idx="160">
                  <c:v>229.50598556033705</c:v>
                </c:pt>
                <c:pt idx="161">
                  <c:v>228.70712910508291</c:v>
                </c:pt>
                <c:pt idx="162">
                  <c:v>228.17488486198371</c:v>
                </c:pt>
                <c:pt idx="163">
                  <c:v>228.71608082093687</c:v>
                </c:pt>
                <c:pt idx="164">
                  <c:v>228.78769601993986</c:v>
                </c:pt>
                <c:pt idx="165">
                  <c:v>228.95494859041895</c:v>
                </c:pt>
                <c:pt idx="166">
                  <c:v>230.04661770516088</c:v>
                </c:pt>
                <c:pt idx="167">
                  <c:v>231.43201686205799</c:v>
                </c:pt>
                <c:pt idx="168">
                  <c:v>231.86430177338858</c:v>
                </c:pt>
                <c:pt idx="169">
                  <c:v>229.99314454608435</c:v>
                </c:pt>
                <c:pt idx="170">
                  <c:v>230.8477567105565</c:v>
                </c:pt>
                <c:pt idx="171">
                  <c:v>230.91691115291096</c:v>
                </c:pt>
                <c:pt idx="172">
                  <c:v>230.73991538372474</c:v>
                </c:pt>
                <c:pt idx="173">
                  <c:v>233.08658607973786</c:v>
                </c:pt>
                <c:pt idx="174">
                  <c:v>233.98246293308364</c:v>
                </c:pt>
                <c:pt idx="175">
                  <c:v>234.2294885076987</c:v>
                </c:pt>
                <c:pt idx="176">
                  <c:v>234.25617953114164</c:v>
                </c:pt>
                <c:pt idx="177">
                  <c:v>234.67779002965869</c:v>
                </c:pt>
                <c:pt idx="178">
                  <c:v>235.25599050443685</c:v>
                </c:pt>
                <c:pt idx="179">
                  <c:v>235.62380048041607</c:v>
                </c:pt>
                <c:pt idx="180">
                  <c:v>235.71552426706293</c:v>
                </c:pt>
                <c:pt idx="181">
                  <c:v>235.14240406386944</c:v>
                </c:pt>
                <c:pt idx="182">
                  <c:v>235.29181339416138</c:v>
                </c:pt>
                <c:pt idx="183">
                  <c:v>234.77791751824893</c:v>
                </c:pt>
                <c:pt idx="184">
                  <c:v>234.9837309697609</c:v>
                </c:pt>
                <c:pt idx="185">
                  <c:v>235.85688663786749</c:v>
                </c:pt>
                <c:pt idx="186">
                  <c:v>236.21370155987381</c:v>
                </c:pt>
                <c:pt idx="187">
                  <c:v>237.07590624749889</c:v>
                </c:pt>
                <c:pt idx="188">
                  <c:v>238.14181547380846</c:v>
                </c:pt>
                <c:pt idx="189">
                  <c:v>238.74363378457949</c:v>
                </c:pt>
                <c:pt idx="190">
                  <c:v>239.07298455674237</c:v>
                </c:pt>
                <c:pt idx="191">
                  <c:v>240.47141386356415</c:v>
                </c:pt>
                <c:pt idx="192">
                  <c:v>240.24467987006111</c:v>
                </c:pt>
                <c:pt idx="193">
                  <c:v>239.86683797148677</c:v>
                </c:pt>
                <c:pt idx="194">
                  <c:v>240.52079806808263</c:v>
                </c:pt>
                <c:pt idx="195">
                  <c:v>240.97980768388823</c:v>
                </c:pt>
                <c:pt idx="196">
                  <c:v>240.67553112751258</c:v>
                </c:pt>
                <c:pt idx="197">
                  <c:v>241.04669631191675</c:v>
                </c:pt>
                <c:pt idx="198">
                  <c:v>241.43732982087309</c:v>
                </c:pt>
                <c:pt idx="199">
                  <c:v>241.68507601987915</c:v>
                </c:pt>
                <c:pt idx="200">
                  <c:v>242.00769144750393</c:v>
                </c:pt>
                <c:pt idx="201">
                  <c:v>242.00922995000374</c:v>
                </c:pt>
                <c:pt idx="202">
                  <c:v>243.23926661905119</c:v>
                </c:pt>
                <c:pt idx="203">
                  <c:v>242.225492018144</c:v>
                </c:pt>
                <c:pt idx="204">
                  <c:v>242.70856382680381</c:v>
                </c:pt>
                <c:pt idx="205">
                  <c:v>241.29767983505124</c:v>
                </c:pt>
                <c:pt idx="206">
                  <c:v>241.62921889052498</c:v>
                </c:pt>
                <c:pt idx="207">
                  <c:v>243.47544656240476</c:v>
                </c:pt>
                <c:pt idx="208">
                  <c:v>242.5432824403855</c:v>
                </c:pt>
                <c:pt idx="209">
                  <c:v>243.00312613370045</c:v>
                </c:pt>
                <c:pt idx="210">
                  <c:v>243.29964393685756</c:v>
                </c:pt>
                <c:pt idx="211">
                  <c:v>243.35013708272152</c:v>
                </c:pt>
                <c:pt idx="212">
                  <c:v>244.17155912640146</c:v>
                </c:pt>
                <c:pt idx="213">
                  <c:v>244.6200563108585</c:v>
                </c:pt>
                <c:pt idx="214">
                  <c:v>244.43005362938908</c:v>
                </c:pt>
                <c:pt idx="215">
                  <c:v>244.87767012322769</c:v>
                </c:pt>
                <c:pt idx="216">
                  <c:v>243.76301916497874</c:v>
                </c:pt>
                <c:pt idx="217">
                  <c:v>243.73001825236071</c:v>
                </c:pt>
                <c:pt idx="218">
                  <c:v>243.94906500224829</c:v>
                </c:pt>
                <c:pt idx="219">
                  <c:v>243.29149047833172</c:v>
                </c:pt>
                <c:pt idx="220">
                  <c:v>241.9490385507921</c:v>
                </c:pt>
                <c:pt idx="221">
                  <c:v>243.86337004837344</c:v>
                </c:pt>
                <c:pt idx="222">
                  <c:v>243.20463814130804</c:v>
                </c:pt>
                <c:pt idx="223">
                  <c:v>243.71822680124575</c:v>
                </c:pt>
                <c:pt idx="224">
                  <c:v>245.25307314404355</c:v>
                </c:pt>
                <c:pt idx="225">
                  <c:v>245.13911728004149</c:v>
                </c:pt>
                <c:pt idx="226">
                  <c:v>245.7901116952776</c:v>
                </c:pt>
                <c:pt idx="227">
                  <c:v>245.74296351931201</c:v>
                </c:pt>
                <c:pt idx="228">
                  <c:v>248.07948906601143</c:v>
                </c:pt>
                <c:pt idx="229">
                  <c:v>247.91522768191567</c:v>
                </c:pt>
                <c:pt idx="230">
                  <c:v>249.84021683991966</c:v>
                </c:pt>
                <c:pt idx="231">
                  <c:v>248.88258746659017</c:v>
                </c:pt>
                <c:pt idx="232">
                  <c:v>248.42674996818113</c:v>
                </c:pt>
                <c:pt idx="233">
                  <c:v>247.45119044588677</c:v>
                </c:pt>
                <c:pt idx="234">
                  <c:v>247.57875280560646</c:v>
                </c:pt>
                <c:pt idx="235">
                  <c:v>248.3978598148633</c:v>
                </c:pt>
                <c:pt idx="236">
                  <c:v>249.79462839510788</c:v>
                </c:pt>
                <c:pt idx="237">
                  <c:v>250.66202704295989</c:v>
                </c:pt>
                <c:pt idx="238">
                  <c:v>251.19050194567609</c:v>
                </c:pt>
                <c:pt idx="239">
                  <c:v>251.24809709112012</c:v>
                </c:pt>
                <c:pt idx="240">
                  <c:v>250.18437818201915</c:v>
                </c:pt>
                <c:pt idx="241">
                  <c:v>252.13702684001822</c:v>
                </c:pt>
                <c:pt idx="242">
                  <c:v>253.69478746668403</c:v>
                </c:pt>
                <c:pt idx="243">
                  <c:v>252.72598806350859</c:v>
                </c:pt>
                <c:pt idx="244">
                  <c:v>252.57903625096057</c:v>
                </c:pt>
                <c:pt idx="245">
                  <c:v>253.1409869056767</c:v>
                </c:pt>
                <c:pt idx="246">
                  <c:v>253.19713038635877</c:v>
                </c:pt>
                <c:pt idx="247">
                  <c:v>253.01202893938932</c:v>
                </c:pt>
                <c:pt idx="248">
                  <c:v>253.23812279941839</c:v>
                </c:pt>
                <c:pt idx="249">
                  <c:v>253.88630742801755</c:v>
                </c:pt>
                <c:pt idx="250">
                  <c:v>252.84886421715953</c:v>
                </c:pt>
                <c:pt idx="251">
                  <c:v>254.61891830205673</c:v>
                </c:pt>
                <c:pt idx="252">
                  <c:v>256.20373171624448</c:v>
                </c:pt>
                <c:pt idx="253">
                  <c:v>257.26688734880423</c:v>
                </c:pt>
                <c:pt idx="254">
                  <c:v>258.95417842743262</c:v>
                </c:pt>
                <c:pt idx="255">
                  <c:v>259.48874135945965</c:v>
                </c:pt>
                <c:pt idx="256">
                  <c:v>260.11213462805682</c:v>
                </c:pt>
                <c:pt idx="257">
                  <c:v>259.68441393148265</c:v>
                </c:pt>
                <c:pt idx="258">
                  <c:v>261.54467993474543</c:v>
                </c:pt>
                <c:pt idx="259">
                  <c:v>263.20398089023371</c:v>
                </c:pt>
                <c:pt idx="260">
                  <c:v>261.96950560974636</c:v>
                </c:pt>
                <c:pt idx="261">
                  <c:v>264.31476724737752</c:v>
                </c:pt>
                <c:pt idx="262">
                  <c:v>263.91215928321668</c:v>
                </c:pt>
                <c:pt idx="263">
                  <c:v>265.19300884115876</c:v>
                </c:pt>
                <c:pt idx="264">
                  <c:v>267.26953222967501</c:v>
                </c:pt>
                <c:pt idx="265">
                  <c:v>267.906221171119</c:v>
                </c:pt>
                <c:pt idx="266">
                  <c:v>267.64830587725623</c:v>
                </c:pt>
                <c:pt idx="267">
                  <c:v>267.74362464500598</c:v>
                </c:pt>
                <c:pt idx="268">
                  <c:v>270.68821394762472</c:v>
                </c:pt>
                <c:pt idx="269">
                  <c:v>268.82591804535684</c:v>
                </c:pt>
                <c:pt idx="270">
                  <c:v>265.7865886146256</c:v>
                </c:pt>
                <c:pt idx="271">
                  <c:v>265.83246534726243</c:v>
                </c:pt>
                <c:pt idx="272">
                  <c:v>265.46568128310707</c:v>
                </c:pt>
                <c:pt idx="273">
                  <c:v>258.97874407914964</c:v>
                </c:pt>
                <c:pt idx="274">
                  <c:v>246.46356578966629</c:v>
                </c:pt>
                <c:pt idx="275">
                  <c:v>250.32768170444407</c:v>
                </c:pt>
                <c:pt idx="276">
                  <c:v>248.68207781375628</c:v>
                </c:pt>
                <c:pt idx="277">
                  <c:v>237.99055029881549</c:v>
                </c:pt>
                <c:pt idx="278">
                  <c:v>240.73195266553859</c:v>
                </c:pt>
                <c:pt idx="279">
                  <c:v>244.20471682432245</c:v>
                </c:pt>
                <c:pt idx="280">
                  <c:v>244.91973030887851</c:v>
                </c:pt>
                <c:pt idx="281">
                  <c:v>248.1321241036938</c:v>
                </c:pt>
                <c:pt idx="282">
                  <c:v>251.40345152732743</c:v>
                </c:pt>
                <c:pt idx="283">
                  <c:v>251.6137633593595</c:v>
                </c:pt>
                <c:pt idx="284">
                  <c:v>250.07215558034235</c:v>
                </c:pt>
                <c:pt idx="285">
                  <c:v>248.65395769556415</c:v>
                </c:pt>
                <c:pt idx="286">
                  <c:v>249.06995971006111</c:v>
                </c:pt>
                <c:pt idx="287">
                  <c:v>253.16805686672484</c:v>
                </c:pt>
                <c:pt idx="288">
                  <c:v>256.32719701592839</c:v>
                </c:pt>
                <c:pt idx="289">
                  <c:v>252.89923525326518</c:v>
                </c:pt>
                <c:pt idx="290">
                  <c:v>250.08831928882398</c:v>
                </c:pt>
                <c:pt idx="291">
                  <c:v>245.85078027507043</c:v>
                </c:pt>
                <c:pt idx="292">
                  <c:v>247.07693359530523</c:v>
                </c:pt>
                <c:pt idx="293">
                  <c:v>249.91517485267161</c:v>
                </c:pt>
                <c:pt idx="294">
                  <c:v>250.86349985968727</c:v>
                </c:pt>
                <c:pt idx="295">
                  <c:v>250.92285700922599</c:v>
                </c:pt>
                <c:pt idx="296">
                  <c:v>252.50319715164377</c:v>
                </c:pt>
                <c:pt idx="297">
                  <c:v>256.99304490632738</c:v>
                </c:pt>
                <c:pt idx="298">
                  <c:v>256.95385229174042</c:v>
                </c:pt>
                <c:pt idx="299">
                  <c:v>255.15890694451465</c:v>
                </c:pt>
                <c:pt idx="300">
                  <c:v>253.86848280429967</c:v>
                </c:pt>
                <c:pt idx="301">
                  <c:v>253.81569790885686</c:v>
                </c:pt>
                <c:pt idx="302">
                  <c:v>254.42590277033983</c:v>
                </c:pt>
                <c:pt idx="303">
                  <c:v>250.54800263841892</c:v>
                </c:pt>
                <c:pt idx="304">
                  <c:v>251.30666917944657</c:v>
                </c:pt>
                <c:pt idx="305">
                  <c:v>250.89016112328247</c:v>
                </c:pt>
                <c:pt idx="306">
                  <c:v>243.87824868884044</c:v>
                </c:pt>
                <c:pt idx="307">
                  <c:v>237.98309398937184</c:v>
                </c:pt>
                <c:pt idx="308">
                  <c:v>244.34294665654463</c:v>
                </c:pt>
                <c:pt idx="309">
                  <c:v>239.45947300623297</c:v>
                </c:pt>
                <c:pt idx="310">
                  <c:v>238.74521238688854</c:v>
                </c:pt>
                <c:pt idx="311">
                  <c:v>241.80067846370338</c:v>
                </c:pt>
                <c:pt idx="312">
                  <c:v>235.74207472733653</c:v>
                </c:pt>
                <c:pt idx="313">
                  <c:v>238.94483307365385</c:v>
                </c:pt>
                <c:pt idx="314">
                  <c:v>241.20269816538462</c:v>
                </c:pt>
                <c:pt idx="315">
                  <c:v>243.4373315860806</c:v>
                </c:pt>
                <c:pt idx="316">
                  <c:v>237.29126817721959</c:v>
                </c:pt>
                <c:pt idx="317">
                  <c:v>238.48216016878058</c:v>
                </c:pt>
                <c:pt idx="318">
                  <c:v>242.46681920836244</c:v>
                </c:pt>
                <c:pt idx="319">
                  <c:v>241.46887543653568</c:v>
                </c:pt>
                <c:pt idx="320">
                  <c:v>243.76845279670061</c:v>
                </c:pt>
                <c:pt idx="321">
                  <c:v>243.16709790161963</c:v>
                </c:pt>
                <c:pt idx="322">
                  <c:v>245.47723609678064</c:v>
                </c:pt>
                <c:pt idx="323">
                  <c:v>248.37736771121962</c:v>
                </c:pt>
                <c:pt idx="324">
                  <c:v>248.98415972497108</c:v>
                </c:pt>
                <c:pt idx="325">
                  <c:v>247.75967592854388</c:v>
                </c:pt>
                <c:pt idx="326">
                  <c:v>245.66588183670848</c:v>
                </c:pt>
                <c:pt idx="327">
                  <c:v>245.85417317781756</c:v>
                </c:pt>
                <c:pt idx="328">
                  <c:v>242.02587921696914</c:v>
                </c:pt>
                <c:pt idx="329">
                  <c:v>242.78750401616108</c:v>
                </c:pt>
                <c:pt idx="330">
                  <c:v>245.45714668205815</c:v>
                </c:pt>
                <c:pt idx="331">
                  <c:v>246.01728255434111</c:v>
                </c:pt>
                <c:pt idx="332">
                  <c:v>244.11931671842012</c:v>
                </c:pt>
                <c:pt idx="333">
                  <c:v>244.71173020801916</c:v>
                </c:pt>
                <c:pt idx="334">
                  <c:v>243.1359335314468</c:v>
                </c:pt>
                <c:pt idx="335">
                  <c:v>242.52327002994932</c:v>
                </c:pt>
                <c:pt idx="336">
                  <c:v>245.57882859995175</c:v>
                </c:pt>
                <c:pt idx="337">
                  <c:v>246.72840819043026</c:v>
                </c:pt>
                <c:pt idx="338">
                  <c:v>246.97038875279071</c:v>
                </c:pt>
                <c:pt idx="339">
                  <c:v>249.58513214551499</c:v>
                </c:pt>
                <c:pt idx="340">
                  <c:v>252.14964966239523</c:v>
                </c:pt>
                <c:pt idx="341">
                  <c:v>253.25109491656684</c:v>
                </c:pt>
                <c:pt idx="342">
                  <c:v>253.64818563482561</c:v>
                </c:pt>
                <c:pt idx="343">
                  <c:v>251.91112917602433</c:v>
                </c:pt>
                <c:pt idx="344">
                  <c:v>253.27012302478511</c:v>
                </c:pt>
                <c:pt idx="345">
                  <c:v>253.23535526170008</c:v>
                </c:pt>
                <c:pt idx="346">
                  <c:v>252.88890977304771</c:v>
                </c:pt>
                <c:pt idx="347">
                  <c:v>254.94467597433115</c:v>
                </c:pt>
                <c:pt idx="348">
                  <c:v>254.38350092793445</c:v>
                </c:pt>
                <c:pt idx="349">
                  <c:v>255.21142945517565</c:v>
                </c:pt>
                <c:pt idx="350">
                  <c:v>254.74993281445302</c:v>
                </c:pt>
                <c:pt idx="351">
                  <c:v>254.37326934709813</c:v>
                </c:pt>
                <c:pt idx="352">
                  <c:v>251.16597080676007</c:v>
                </c:pt>
                <c:pt idx="353">
                  <c:v>254.49901981596201</c:v>
                </c:pt>
                <c:pt idx="354">
                  <c:v>252.98716172948761</c:v>
                </c:pt>
                <c:pt idx="355">
                  <c:v>255.58015402808343</c:v>
                </c:pt>
                <c:pt idx="356">
                  <c:v>257.03967050293659</c:v>
                </c:pt>
                <c:pt idx="357">
                  <c:v>257.47206714565391</c:v>
                </c:pt>
                <c:pt idx="358">
                  <c:v>259.76339728157518</c:v>
                </c:pt>
                <c:pt idx="359">
                  <c:v>259.86990217292868</c:v>
                </c:pt>
                <c:pt idx="360">
                  <c:v>260.83847825993212</c:v>
                </c:pt>
                <c:pt idx="361">
                  <c:v>261.42283643803057</c:v>
                </c:pt>
                <c:pt idx="362">
                  <c:v>261.99222517907674</c:v>
                </c:pt>
                <c:pt idx="363">
                  <c:v>261.26830969435883</c:v>
                </c:pt>
                <c:pt idx="364">
                  <c:v>262.12934256605598</c:v>
                </c:pt>
                <c:pt idx="365">
                  <c:v>261.83175482481522</c:v>
                </c:pt>
                <c:pt idx="366">
                  <c:v>261.33024269030022</c:v>
                </c:pt>
                <c:pt idx="367">
                  <c:v>260.22785018123835</c:v>
                </c:pt>
                <c:pt idx="368">
                  <c:v>260.87033350594123</c:v>
                </c:pt>
                <c:pt idx="369">
                  <c:v>259.21269857708688</c:v>
                </c:pt>
                <c:pt idx="370">
                  <c:v>259.81971293055898</c:v>
                </c:pt>
                <c:pt idx="371">
                  <c:v>255.74210755291332</c:v>
                </c:pt>
                <c:pt idx="372">
                  <c:v>256.43295957420315</c:v>
                </c:pt>
                <c:pt idx="373">
                  <c:v>253.9542472135268</c:v>
                </c:pt>
                <c:pt idx="374">
                  <c:v>255.35690210812078</c:v>
                </c:pt>
                <c:pt idx="375">
                  <c:v>255.72228772201976</c:v>
                </c:pt>
                <c:pt idx="376">
                  <c:v>256.26408354478076</c:v>
                </c:pt>
                <c:pt idx="377">
                  <c:v>255.35103194741021</c:v>
                </c:pt>
                <c:pt idx="378">
                  <c:v>257.55431614039065</c:v>
                </c:pt>
                <c:pt idx="379">
                  <c:v>259.72792013370537</c:v>
                </c:pt>
                <c:pt idx="380">
                  <c:v>262.15611441305276</c:v>
                </c:pt>
                <c:pt idx="381">
                  <c:v>263.34201372671691</c:v>
                </c:pt>
                <c:pt idx="382">
                  <c:v>261.39191783496852</c:v>
                </c:pt>
                <c:pt idx="383">
                  <c:v>263.83325508092241</c:v>
                </c:pt>
                <c:pt idx="384">
                  <c:v>264.2259572199261</c:v>
                </c:pt>
                <c:pt idx="385">
                  <c:v>264.20138782850103</c:v>
                </c:pt>
                <c:pt idx="386">
                  <c:v>265.29513126523909</c:v>
                </c:pt>
                <c:pt idx="387">
                  <c:v>266.049172633561</c:v>
                </c:pt>
                <c:pt idx="388">
                  <c:v>265.12873584148673</c:v>
                </c:pt>
                <c:pt idx="389">
                  <c:v>265.00736746808258</c:v>
                </c:pt>
                <c:pt idx="390">
                  <c:v>265.63415949341197</c:v>
                </c:pt>
                <c:pt idx="391">
                  <c:v>266.98634237467803</c:v>
                </c:pt>
                <c:pt idx="392">
                  <c:v>269.20794511874101</c:v>
                </c:pt>
                <c:pt idx="393">
                  <c:v>268.72375725594378</c:v>
                </c:pt>
                <c:pt idx="394">
                  <c:v>266.69548310089891</c:v>
                </c:pt>
                <c:pt idx="395">
                  <c:v>265.25950771514181</c:v>
                </c:pt>
                <c:pt idx="396">
                  <c:v>266.62953115727788</c:v>
                </c:pt>
                <c:pt idx="397">
                  <c:v>266.21812491169322</c:v>
                </c:pt>
                <c:pt idx="398">
                  <c:v>267.53630943970785</c:v>
                </c:pt>
                <c:pt idx="399">
                  <c:v>268.85362803781703</c:v>
                </c:pt>
                <c:pt idx="400">
                  <c:v>269.93012194077812</c:v>
                </c:pt>
                <c:pt idx="401">
                  <c:v>270.96202089597909</c:v>
                </c:pt>
                <c:pt idx="402">
                  <c:v>271.01382942474203</c:v>
                </c:pt>
                <c:pt idx="403">
                  <c:v>270.79459945213523</c:v>
                </c:pt>
                <c:pt idx="404">
                  <c:v>268.84818995441458</c:v>
                </c:pt>
                <c:pt idx="405">
                  <c:v>267.78160948039482</c:v>
                </c:pt>
                <c:pt idx="406">
                  <c:v>269.54105664799505</c:v>
                </c:pt>
                <c:pt idx="407">
                  <c:v>267.25862537904288</c:v>
                </c:pt>
                <c:pt idx="408">
                  <c:v>269.32250036099327</c:v>
                </c:pt>
                <c:pt idx="409">
                  <c:v>270.31190510570787</c:v>
                </c:pt>
                <c:pt idx="410">
                  <c:v>271.0894334340075</c:v>
                </c:pt>
                <c:pt idx="411">
                  <c:v>271.81660327048331</c:v>
                </c:pt>
                <c:pt idx="412">
                  <c:v>271.78295549569839</c:v>
                </c:pt>
                <c:pt idx="413">
                  <c:v>271.49710047209368</c:v>
                </c:pt>
                <c:pt idx="414">
                  <c:v>273.20580997342256</c:v>
                </c:pt>
                <c:pt idx="415">
                  <c:v>275.36315235564058</c:v>
                </c:pt>
                <c:pt idx="416">
                  <c:v>275.65252605299099</c:v>
                </c:pt>
                <c:pt idx="417">
                  <c:v>277.18907243142002</c:v>
                </c:pt>
                <c:pt idx="418">
                  <c:v>276.07435469659049</c:v>
                </c:pt>
                <c:pt idx="419">
                  <c:v>276.14414733008618</c:v>
                </c:pt>
                <c:pt idx="420">
                  <c:v>275.71633079055823</c:v>
                </c:pt>
                <c:pt idx="421">
                  <c:v>274.96460075291265</c:v>
                </c:pt>
                <c:pt idx="422">
                  <c:v>274.0539054789644</c:v>
                </c:pt>
                <c:pt idx="423">
                  <c:v>273.50657664663277</c:v>
                </c:pt>
                <c:pt idx="424">
                  <c:v>274.07483490155499</c:v>
                </c:pt>
                <c:pt idx="425">
                  <c:v>274.91222371576669</c:v>
                </c:pt>
                <c:pt idx="426">
                  <c:v>275.04211782453967</c:v>
                </c:pt>
                <c:pt idx="427">
                  <c:v>276.71201697575208</c:v>
                </c:pt>
                <c:pt idx="428">
                  <c:v>276.86001616738298</c:v>
                </c:pt>
                <c:pt idx="429">
                  <c:v>275.37334873084092</c:v>
                </c:pt>
                <c:pt idx="430">
                  <c:v>276.86176069603891</c:v>
                </c:pt>
                <c:pt idx="431">
                  <c:v>277.31215304384659</c:v>
                </c:pt>
                <c:pt idx="432">
                  <c:v>279.48966956556825</c:v>
                </c:pt>
                <c:pt idx="433">
                  <c:v>279.30254244339829</c:v>
                </c:pt>
                <c:pt idx="434">
                  <c:v>278.3933737556174</c:v>
                </c:pt>
                <c:pt idx="435">
                  <c:v>278.23511786249276</c:v>
                </c:pt>
                <c:pt idx="436">
                  <c:v>277.2505884404693</c:v>
                </c:pt>
                <c:pt idx="437">
                  <c:v>278.02389375282792</c:v>
                </c:pt>
                <c:pt idx="438">
                  <c:v>278.13513690745521</c:v>
                </c:pt>
                <c:pt idx="439">
                  <c:v>279.07965419757636</c:v>
                </c:pt>
                <c:pt idx="440">
                  <c:v>279.00490875959656</c:v>
                </c:pt>
                <c:pt idx="441">
                  <c:v>279.16277024723479</c:v>
                </c:pt>
                <c:pt idx="442">
                  <c:v>276.62787642593793</c:v>
                </c:pt>
                <c:pt idx="443">
                  <c:v>274.75892992946467</c:v>
                </c:pt>
                <c:pt idx="444">
                  <c:v>274.66945707568061</c:v>
                </c:pt>
                <c:pt idx="445">
                  <c:v>274.26138769112441</c:v>
                </c:pt>
                <c:pt idx="446">
                  <c:v>264.34751208678517</c:v>
                </c:pt>
                <c:pt idx="447">
                  <c:v>257.52001151122397</c:v>
                </c:pt>
                <c:pt idx="448">
                  <c:v>260.9071538202133</c:v>
                </c:pt>
                <c:pt idx="449">
                  <c:v>259.41300363829839</c:v>
                </c:pt>
                <c:pt idx="450">
                  <c:v>264.76524156028415</c:v>
                </c:pt>
                <c:pt idx="451">
                  <c:v>264.73546815265155</c:v>
                </c:pt>
                <c:pt idx="452">
                  <c:v>260.44520776443005</c:v>
                </c:pt>
                <c:pt idx="453">
                  <c:v>260.20115025183816</c:v>
                </c:pt>
                <c:pt idx="454">
                  <c:v>259.02442881127445</c:v>
                </c:pt>
                <c:pt idx="455">
                  <c:v>257.21612267740426</c:v>
                </c:pt>
                <c:pt idx="456">
                  <c:v>248.32773588324213</c:v>
                </c:pt>
                <c:pt idx="457">
                  <c:v>252.56593893642105</c:v>
                </c:pt>
                <c:pt idx="458">
                  <c:v>247.24327517754386</c:v>
                </c:pt>
                <c:pt idx="459">
                  <c:v>244.90788112147035</c:v>
                </c:pt>
                <c:pt idx="460">
                  <c:v>248.62798202044794</c:v>
                </c:pt>
                <c:pt idx="461">
                  <c:v>251.25855430518854</c:v>
                </c:pt>
                <c:pt idx="462">
                  <c:v>254.21100410017957</c:v>
                </c:pt>
                <c:pt idx="463">
                  <c:v>252.44667057159958</c:v>
                </c:pt>
                <c:pt idx="464">
                  <c:v>254.14682911580911</c:v>
                </c:pt>
                <c:pt idx="465">
                  <c:v>256.15126582458009</c:v>
                </c:pt>
                <c:pt idx="466">
                  <c:v>261.65358649960012</c:v>
                </c:pt>
                <c:pt idx="467">
                  <c:v>261.47198714247628</c:v>
                </c:pt>
                <c:pt idx="468">
                  <c:v>258.78094013569171</c:v>
                </c:pt>
                <c:pt idx="469">
                  <c:v>253.48946679589687</c:v>
                </c:pt>
                <c:pt idx="470">
                  <c:v>253.01425409133034</c:v>
                </c:pt>
                <c:pt idx="471">
                  <c:v>250.93786103936225</c:v>
                </c:pt>
                <c:pt idx="472">
                  <c:v>253.38272479939261</c:v>
                </c:pt>
                <c:pt idx="473">
                  <c:v>254.19783314227868</c:v>
                </c:pt>
                <c:pt idx="474">
                  <c:v>249.51269823074159</c:v>
                </c:pt>
                <c:pt idx="475">
                  <c:v>244.44447450546818</c:v>
                </c:pt>
                <c:pt idx="476">
                  <c:v>245.52473762425541</c:v>
                </c:pt>
                <c:pt idx="477">
                  <c:v>244.15498821357662</c:v>
                </c:pt>
                <c:pt idx="478">
                  <c:v>248.272845917692</c:v>
                </c:pt>
                <c:pt idx="479">
                  <c:v>249.3774723025638</c:v>
                </c:pt>
                <c:pt idx="480">
                  <c:v>255.13140219291793</c:v>
                </c:pt>
                <c:pt idx="481">
                  <c:v>254.72562113611227</c:v>
                </c:pt>
                <c:pt idx="482">
                  <c:v>256.56154393915455</c:v>
                </c:pt>
                <c:pt idx="483">
                  <c:v>260.05051803729003</c:v>
                </c:pt>
                <c:pt idx="484">
                  <c:v>250.50430289265719</c:v>
                </c:pt>
                <c:pt idx="485">
                  <c:v>249.64362180253067</c:v>
                </c:pt>
                <c:pt idx="486">
                  <c:v>242.97630647860066</c:v>
                </c:pt>
                <c:pt idx="487">
                  <c:v>243.23076807485776</c:v>
                </c:pt>
                <c:pt idx="488">
                  <c:v>243.22644578557885</c:v>
                </c:pt>
                <c:pt idx="489">
                  <c:v>244.52804360531314</c:v>
                </c:pt>
                <c:pt idx="490">
                  <c:v>244.66908914791728</c:v>
                </c:pt>
                <c:pt idx="491">
                  <c:v>239.7981801408736</c:v>
                </c:pt>
                <c:pt idx="492">
                  <c:v>234.49874299130818</c:v>
                </c:pt>
                <c:pt idx="493">
                  <c:v>234.2754695155316</c:v>
                </c:pt>
                <c:pt idx="494">
                  <c:v>229.84139953860154</c:v>
                </c:pt>
                <c:pt idx="495">
                  <c:v>225.60942813200145</c:v>
                </c:pt>
                <c:pt idx="496">
                  <c:v>220.04612203047759</c:v>
                </c:pt>
                <c:pt idx="497">
                  <c:v>213.65678288616914</c:v>
                </c:pt>
                <c:pt idx="498">
                  <c:v>224.31312655825633</c:v>
                </c:pt>
                <c:pt idx="499">
                  <c:v>225.67821576976792</c:v>
                </c:pt>
                <c:pt idx="500">
                  <c:v>225.52068168549326</c:v>
                </c:pt>
                <c:pt idx="501">
                  <c:v>228.10874446237452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'ATR Trailing Stop (21,3,Close)'!$L$1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(21,3,Close)'!$L$2:$L$503</c:f>
              <c:numCache>
                <c:formatCode>_("$"* #,##0.00_);_("$"* \(#,##0.00\);_("$"* "-"??_);_(@_)</c:formatCode>
                <c:ptCount val="502"/>
                <c:pt idx="21">
                  <c:v>219.25</c:v>
                </c:pt>
                <c:pt idx="22">
                  <c:v>220.77666666666664</c:v>
                </c:pt>
                <c:pt idx="23">
                  <c:v>220.29825396825396</c:v>
                </c:pt>
                <c:pt idx="24">
                  <c:v>220.24262282690853</c:v>
                </c:pt>
                <c:pt idx="25">
                  <c:v>220.49011697800813</c:v>
                </c:pt>
                <c:pt idx="26">
                  <c:v>221.81392093143631</c:v>
                </c:pt>
                <c:pt idx="27">
                  <c:v>222.64421041089173</c:v>
                </c:pt>
                <c:pt idx="28">
                  <c:v>223.85734324846831</c:v>
                </c:pt>
                <c:pt idx="29">
                  <c:v>224.75937452235075</c:v>
                </c:pt>
                <c:pt idx="30">
                  <c:v>225.95607097366741</c:v>
                </c:pt>
                <c:pt idx="31">
                  <c:v>225.75054378444514</c:v>
                </c:pt>
                <c:pt idx="32">
                  <c:v>226.06575598518583</c:v>
                </c:pt>
                <c:pt idx="33">
                  <c:v>227.42405331922464</c:v>
                </c:pt>
                <c:pt idx="34">
                  <c:v>227.12957458973773</c:v>
                </c:pt>
                <c:pt idx="35">
                  <c:v>227.27388056165498</c:v>
                </c:pt>
                <c:pt idx="36">
                  <c:v>227.55417196348094</c:v>
                </c:pt>
                <c:pt idx="37">
                  <c:v>227.84873520331516</c:v>
                </c:pt>
                <c:pt idx="38">
                  <c:v>227.21308114601445</c:v>
                </c:pt>
                <c:pt idx="39">
                  <c:v>230.67055347239472</c:v>
                </c:pt>
                <c:pt idx="40">
                  <c:v>229.26481283085212</c:v>
                </c:pt>
                <c:pt idx="41">
                  <c:v>229.32553602938296</c:v>
                </c:pt>
                <c:pt idx="42">
                  <c:v>228.65146288512665</c:v>
                </c:pt>
                <c:pt idx="43">
                  <c:v>227.92472655726345</c:v>
                </c:pt>
                <c:pt idx="44">
                  <c:v>227.48069195929853</c:v>
                </c:pt>
                <c:pt idx="45">
                  <c:v>227.78208758028433</c:v>
                </c:pt>
                <c:pt idx="46">
                  <c:v>228.56436912408029</c:v>
                </c:pt>
                <c:pt idx="47">
                  <c:v>228.56797059436218</c:v>
                </c:pt>
                <c:pt idx="48">
                  <c:v>227.74092437558303</c:v>
                </c:pt>
                <c:pt idx="49">
                  <c:v>229.83659464341241</c:v>
                </c:pt>
                <c:pt idx="50">
                  <c:v>229.35056632705945</c:v>
                </c:pt>
                <c:pt idx="51">
                  <c:v>228.88530126386615</c:v>
                </c:pt>
                <c:pt idx="52">
                  <c:v>228.58600120368203</c:v>
                </c:pt>
                <c:pt idx="53">
                  <c:v>226.06476305112577</c:v>
                </c:pt>
                <c:pt idx="54">
                  <c:v>226.59215528678644</c:v>
                </c:pt>
                <c:pt idx="55">
                  <c:v>226.38348122551091</c:v>
                </c:pt>
                <c:pt idx="56">
                  <c:v>226.29902973858179</c:v>
                </c:pt>
                <c:pt idx="57">
                  <c:v>226.17240927483979</c:v>
                </c:pt>
                <c:pt idx="58">
                  <c:v>227.93943740460935</c:v>
                </c:pt>
                <c:pt idx="59">
                  <c:v>228.07517848058032</c:v>
                </c:pt>
                <c:pt idx="60">
                  <c:v>228.73731283864794</c:v>
                </c:pt>
                <c:pt idx="61">
                  <c:v>228.11458365585517</c:v>
                </c:pt>
                <c:pt idx="62">
                  <c:v>227.80103205319543</c:v>
                </c:pt>
                <c:pt idx="63">
                  <c:v>227.86526862209087</c:v>
                </c:pt>
                <c:pt idx="64">
                  <c:v>227.38025583056273</c:v>
                </c:pt>
                <c:pt idx="65">
                  <c:v>227.99976745767879</c:v>
                </c:pt>
                <c:pt idx="66">
                  <c:v>227.73501662636073</c:v>
                </c:pt>
                <c:pt idx="67">
                  <c:v>227.8647777393912</c:v>
                </c:pt>
                <c:pt idx="68">
                  <c:v>227.64931213275352</c:v>
                </c:pt>
                <c:pt idx="69">
                  <c:v>226.62410679309858</c:v>
                </c:pt>
                <c:pt idx="70">
                  <c:v>225.23533980295105</c:v>
                </c:pt>
                <c:pt idx="71">
                  <c:v>227.25556171709624</c:v>
                </c:pt>
                <c:pt idx="72">
                  <c:v>226.56577306390116</c:v>
                </c:pt>
                <c:pt idx="73">
                  <c:v>226.17406958466779</c:v>
                </c:pt>
                <c:pt idx="74">
                  <c:v>228.0886376996836</c:v>
                </c:pt>
                <c:pt idx="75">
                  <c:v>227.3153692377939</c:v>
                </c:pt>
                <c:pt idx="76">
                  <c:v>229.91654213123229</c:v>
                </c:pt>
                <c:pt idx="77">
                  <c:v>231.23575441069741</c:v>
                </c:pt>
                <c:pt idx="78">
                  <c:v>231.02309943875946</c:v>
                </c:pt>
                <c:pt idx="79">
                  <c:v>231.11533279881854</c:v>
                </c:pt>
                <c:pt idx="80">
                  <c:v>230.53650742744622</c:v>
                </c:pt>
                <c:pt idx="81">
                  <c:v>231.03334040709163</c:v>
                </c:pt>
                <c:pt idx="82">
                  <c:v>230.98794324484916</c:v>
                </c:pt>
                <c:pt idx="83">
                  <c:v>230.66566023318967</c:v>
                </c:pt>
                <c:pt idx="84">
                  <c:v>230.87300974589496</c:v>
                </c:pt>
                <c:pt idx="85">
                  <c:v>231.69715213894756</c:v>
                </c:pt>
                <c:pt idx="86">
                  <c:v>231.56585917995005</c:v>
                </c:pt>
                <c:pt idx="87">
                  <c:v>231.31367540947625</c:v>
                </c:pt>
                <c:pt idx="88">
                  <c:v>231.62635753283453</c:v>
                </c:pt>
                <c:pt idx="89">
                  <c:v>231.20224526936622</c:v>
                </c:pt>
                <c:pt idx="90">
                  <c:v>230.73166216130116</c:v>
                </c:pt>
                <c:pt idx="91">
                  <c:v>231.9911068202868</c:v>
                </c:pt>
                <c:pt idx="92">
                  <c:v>231.73153030503508</c:v>
                </c:pt>
                <c:pt idx="93">
                  <c:v>228.09002886193815</c:v>
                </c:pt>
                <c:pt idx="94">
                  <c:v>229.0981227256554</c:v>
                </c:pt>
                <c:pt idx="95">
                  <c:v>230.66106926252897</c:v>
                </c:pt>
                <c:pt idx="96">
                  <c:v>231.7848278690752</c:v>
                </c:pt>
                <c:pt idx="97">
                  <c:v>232.17983606578591</c:v>
                </c:pt>
                <c:pt idx="98">
                  <c:v>232.60889149122465</c:v>
                </c:pt>
                <c:pt idx="99">
                  <c:v>233.69275380116636</c:v>
                </c:pt>
                <c:pt idx="100">
                  <c:v>233.49976552492032</c:v>
                </c:pt>
                <c:pt idx="101">
                  <c:v>233.18787192849555</c:v>
                </c:pt>
                <c:pt idx="102">
                  <c:v>233.10273516999575</c:v>
                </c:pt>
                <c:pt idx="103">
                  <c:v>235.00593825713881</c:v>
                </c:pt>
                <c:pt idx="104">
                  <c:v>235.75422691156078</c:v>
                </c:pt>
                <c:pt idx="105">
                  <c:v>235.45354943958168</c:v>
                </c:pt>
                <c:pt idx="106">
                  <c:v>234.64290422817305</c:v>
                </c:pt>
                <c:pt idx="107">
                  <c:v>235.03705164587907</c:v>
                </c:pt>
                <c:pt idx="108">
                  <c:v>235.13147775798006</c:v>
                </c:pt>
                <c:pt idx="109">
                  <c:v>235.0042645314096</c:v>
                </c:pt>
                <c:pt idx="110">
                  <c:v>234.91168050610437</c:v>
                </c:pt>
                <c:pt idx="111">
                  <c:v>236.02017191057561</c:v>
                </c:pt>
                <c:pt idx="112">
                  <c:v>235.7454018195958</c:v>
                </c:pt>
                <c:pt idx="113">
                  <c:v>235.36943030437698</c:v>
                </c:pt>
                <c:pt idx="114">
                  <c:v>235.38898124226378</c:v>
                </c:pt>
                <c:pt idx="115">
                  <c:v>237.40141070691789</c:v>
                </c:pt>
                <c:pt idx="116">
                  <c:v>235.86229591135037</c:v>
                </c:pt>
                <c:pt idx="117">
                  <c:v>235.7645675346194</c:v>
                </c:pt>
                <c:pt idx="118">
                  <c:v>235.59006431868514</c:v>
                </c:pt>
                <c:pt idx="119">
                  <c:v>235.81053744636679</c:v>
                </c:pt>
                <c:pt idx="120">
                  <c:v>235.9633689965398</c:v>
                </c:pt>
                <c:pt idx="121">
                  <c:v>234.18511333003792</c:v>
                </c:pt>
                <c:pt idx="122">
                  <c:v>236.37534602860751</c:v>
                </c:pt>
                <c:pt idx="123">
                  <c:v>234.64794859867382</c:v>
                </c:pt>
                <c:pt idx="124">
                  <c:v>235.04709390349888</c:v>
                </c:pt>
                <c:pt idx="125">
                  <c:v>235.43770847952274</c:v>
                </c:pt>
                <c:pt idx="126">
                  <c:v>235.93257950430737</c:v>
                </c:pt>
                <c:pt idx="127">
                  <c:v>233.93198048029276</c:v>
                </c:pt>
                <c:pt idx="128">
                  <c:v>235.43998140980261</c:v>
                </c:pt>
                <c:pt idx="129">
                  <c:v>235.61283943790724</c:v>
                </c:pt>
                <c:pt idx="130">
                  <c:v>235.45937089324499</c:v>
                </c:pt>
                <c:pt idx="131">
                  <c:v>237.24654370785237</c:v>
                </c:pt>
                <c:pt idx="132">
                  <c:v>237.52670829319274</c:v>
                </c:pt>
                <c:pt idx="133">
                  <c:v>238.62924599351689</c:v>
                </c:pt>
                <c:pt idx="134">
                  <c:v>238.46404380334945</c:v>
                </c:pt>
                <c:pt idx="135">
                  <c:v>238.52956552699948</c:v>
                </c:pt>
                <c:pt idx="136">
                  <c:v>239.76672907333281</c:v>
                </c:pt>
                <c:pt idx="137">
                  <c:v>239.80212292698366</c:v>
                </c:pt>
                <c:pt idx="138">
                  <c:v>239.51821231141298</c:v>
                </c:pt>
                <c:pt idx="139">
                  <c:v>239.35639267753618</c:v>
                </c:pt>
                <c:pt idx="140">
                  <c:v>239.86942159765348</c:v>
                </c:pt>
                <c:pt idx="141">
                  <c:v>239.78087771205094</c:v>
                </c:pt>
                <c:pt idx="142">
                  <c:v>239.69274067814376</c:v>
                </c:pt>
                <c:pt idx="143">
                  <c:v>239.37832445537504</c:v>
                </c:pt>
                <c:pt idx="144">
                  <c:v>239.17888043369049</c:v>
                </c:pt>
                <c:pt idx="145">
                  <c:v>239.63083850827664</c:v>
                </c:pt>
                <c:pt idx="146">
                  <c:v>239.72794143645396</c:v>
                </c:pt>
                <c:pt idx="147">
                  <c:v>239.20565851090853</c:v>
                </c:pt>
                <c:pt idx="148">
                  <c:v>239.56110334372244</c:v>
                </c:pt>
                <c:pt idx="149">
                  <c:v>239.89390794640229</c:v>
                </c:pt>
                <c:pt idx="150">
                  <c:v>239.42753137752601</c:v>
                </c:pt>
                <c:pt idx="151">
                  <c:v>239.41288702621523</c:v>
                </c:pt>
                <c:pt idx="152">
                  <c:v>236.39132097734785</c:v>
                </c:pt>
                <c:pt idx="153">
                  <c:v>236.69649616890271</c:v>
                </c:pt>
                <c:pt idx="154">
                  <c:v>239.17237730371687</c:v>
                </c:pt>
                <c:pt idx="155">
                  <c:v>239.07131171782561</c:v>
                </c:pt>
                <c:pt idx="156">
                  <c:v>239.44267782650056</c:v>
                </c:pt>
                <c:pt idx="157">
                  <c:v>236.10731221571481</c:v>
                </c:pt>
                <c:pt idx="158">
                  <c:v>235.8017259197284</c:v>
                </c:pt>
                <c:pt idx="159">
                  <c:v>235.96021516164609</c:v>
                </c:pt>
                <c:pt idx="160">
                  <c:v>238.55401443966295</c:v>
                </c:pt>
                <c:pt idx="161">
                  <c:v>237.67287089491708</c:v>
                </c:pt>
                <c:pt idx="162">
                  <c:v>237.10511513801626</c:v>
                </c:pt>
                <c:pt idx="163">
                  <c:v>237.66391917906313</c:v>
                </c:pt>
                <c:pt idx="164">
                  <c:v>237.61230398006012</c:v>
                </c:pt>
                <c:pt idx="165">
                  <c:v>237.96505140958106</c:v>
                </c:pt>
                <c:pt idx="166">
                  <c:v>239.0933822948391</c:v>
                </c:pt>
                <c:pt idx="167">
                  <c:v>240.52798313794199</c:v>
                </c:pt>
                <c:pt idx="168">
                  <c:v>240.75569822661143</c:v>
                </c:pt>
                <c:pt idx="169">
                  <c:v>239.24685545391566</c:v>
                </c:pt>
                <c:pt idx="170">
                  <c:v>239.99224328944348</c:v>
                </c:pt>
                <c:pt idx="171">
                  <c:v>239.86308884708902</c:v>
                </c:pt>
                <c:pt idx="172">
                  <c:v>239.48008461627529</c:v>
                </c:pt>
                <c:pt idx="173">
                  <c:v>242.15341392026215</c:v>
                </c:pt>
                <c:pt idx="174">
                  <c:v>242.85753706691634</c:v>
                </c:pt>
                <c:pt idx="175">
                  <c:v>242.85051149230128</c:v>
                </c:pt>
                <c:pt idx="176">
                  <c:v>242.66382046885838</c:v>
                </c:pt>
                <c:pt idx="177">
                  <c:v>242.88220997034131</c:v>
                </c:pt>
                <c:pt idx="178">
                  <c:v>243.32400949556313</c:v>
                </c:pt>
                <c:pt idx="179">
                  <c:v>243.43619951958394</c:v>
                </c:pt>
                <c:pt idx="180">
                  <c:v>243.5044757329371</c:v>
                </c:pt>
                <c:pt idx="181">
                  <c:v>242.79759593613056</c:v>
                </c:pt>
                <c:pt idx="182">
                  <c:v>242.74818660583864</c:v>
                </c:pt>
                <c:pt idx="183">
                  <c:v>242.28208248175108</c:v>
                </c:pt>
                <c:pt idx="184">
                  <c:v>242.37626903023911</c:v>
                </c:pt>
                <c:pt idx="185">
                  <c:v>243.3431133621325</c:v>
                </c:pt>
                <c:pt idx="186">
                  <c:v>243.56629844012616</c:v>
                </c:pt>
                <c:pt idx="187">
                  <c:v>244.40409375250113</c:v>
                </c:pt>
                <c:pt idx="188">
                  <c:v>245.41818452619154</c:v>
                </c:pt>
                <c:pt idx="189">
                  <c:v>245.85636621542054</c:v>
                </c:pt>
                <c:pt idx="190">
                  <c:v>246.08701544325766</c:v>
                </c:pt>
                <c:pt idx="191">
                  <c:v>247.56858613643587</c:v>
                </c:pt>
                <c:pt idx="192">
                  <c:v>247.23532012993891</c:v>
                </c:pt>
                <c:pt idx="193">
                  <c:v>246.81316202851323</c:v>
                </c:pt>
                <c:pt idx="194">
                  <c:v>247.43920193191735</c:v>
                </c:pt>
                <c:pt idx="195">
                  <c:v>247.76019231611178</c:v>
                </c:pt>
                <c:pt idx="196">
                  <c:v>247.32446887248742</c:v>
                </c:pt>
                <c:pt idx="197">
                  <c:v>247.55330368808328</c:v>
                </c:pt>
                <c:pt idx="198">
                  <c:v>247.8226701791269</c:v>
                </c:pt>
                <c:pt idx="199">
                  <c:v>247.91492398012088</c:v>
                </c:pt>
                <c:pt idx="200">
                  <c:v>248.07230855249605</c:v>
                </c:pt>
                <c:pt idx="201">
                  <c:v>248.19077004999625</c:v>
                </c:pt>
                <c:pt idx="202">
                  <c:v>249.50073338094882</c:v>
                </c:pt>
                <c:pt idx="203">
                  <c:v>248.594507981856</c:v>
                </c:pt>
                <c:pt idx="204">
                  <c:v>248.9714361731962</c:v>
                </c:pt>
                <c:pt idx="205">
                  <c:v>247.96232016494875</c:v>
                </c:pt>
                <c:pt idx="206">
                  <c:v>248.25078110947501</c:v>
                </c:pt>
                <c:pt idx="207">
                  <c:v>250.40455343759524</c:v>
                </c:pt>
                <c:pt idx="208">
                  <c:v>249.49671755961452</c:v>
                </c:pt>
                <c:pt idx="209">
                  <c:v>249.81687386629955</c:v>
                </c:pt>
                <c:pt idx="210">
                  <c:v>250.16035606314242</c:v>
                </c:pt>
                <c:pt idx="211">
                  <c:v>250.30986291727851</c:v>
                </c:pt>
                <c:pt idx="212">
                  <c:v>251.12844087359855</c:v>
                </c:pt>
                <c:pt idx="213">
                  <c:v>251.45994368914148</c:v>
                </c:pt>
                <c:pt idx="214">
                  <c:v>251.28994637061095</c:v>
                </c:pt>
                <c:pt idx="215">
                  <c:v>251.7023298767723</c:v>
                </c:pt>
                <c:pt idx="216">
                  <c:v>251.01698083502123</c:v>
                </c:pt>
                <c:pt idx="217">
                  <c:v>250.8899817476393</c:v>
                </c:pt>
                <c:pt idx="218">
                  <c:v>251.13093499775169</c:v>
                </c:pt>
                <c:pt idx="219">
                  <c:v>250.62850952166829</c:v>
                </c:pt>
                <c:pt idx="220">
                  <c:v>249.51096144920788</c:v>
                </c:pt>
                <c:pt idx="221">
                  <c:v>251.77662995162655</c:v>
                </c:pt>
                <c:pt idx="222">
                  <c:v>250.97536185869197</c:v>
                </c:pt>
                <c:pt idx="223">
                  <c:v>251.30177319875423</c:v>
                </c:pt>
                <c:pt idx="224">
                  <c:v>253.00692685595644</c:v>
                </c:pt>
                <c:pt idx="225">
                  <c:v>252.6808827199585</c:v>
                </c:pt>
                <c:pt idx="226">
                  <c:v>253.16988830472238</c:v>
                </c:pt>
                <c:pt idx="227">
                  <c:v>252.97703648068801</c:v>
                </c:pt>
                <c:pt idx="228">
                  <c:v>255.70051093398854</c:v>
                </c:pt>
                <c:pt idx="229">
                  <c:v>255.56477231808435</c:v>
                </c:pt>
                <c:pt idx="230">
                  <c:v>258.03978316008033</c:v>
                </c:pt>
                <c:pt idx="231">
                  <c:v>257.93741253340983</c:v>
                </c:pt>
                <c:pt idx="232">
                  <c:v>257.7932500318189</c:v>
                </c:pt>
                <c:pt idx="233">
                  <c:v>256.94880955411321</c:v>
                </c:pt>
                <c:pt idx="234">
                  <c:v>256.90124719439353</c:v>
                </c:pt>
                <c:pt idx="235">
                  <c:v>257.68214018513669</c:v>
                </c:pt>
                <c:pt idx="236">
                  <c:v>259.04537160489207</c:v>
                </c:pt>
                <c:pt idx="237">
                  <c:v>259.7179729570401</c:v>
                </c:pt>
                <c:pt idx="238">
                  <c:v>260.08949805432388</c:v>
                </c:pt>
                <c:pt idx="239">
                  <c:v>259.97190290887994</c:v>
                </c:pt>
                <c:pt idx="240">
                  <c:v>258.93562181798086</c:v>
                </c:pt>
                <c:pt idx="241">
                  <c:v>261.22297315998179</c:v>
                </c:pt>
                <c:pt idx="242">
                  <c:v>262.92521253331597</c:v>
                </c:pt>
                <c:pt idx="243">
                  <c:v>261.91401193649142</c:v>
                </c:pt>
                <c:pt idx="244">
                  <c:v>261.78096374903942</c:v>
                </c:pt>
                <c:pt idx="245">
                  <c:v>262.27901309432326</c:v>
                </c:pt>
                <c:pt idx="246">
                  <c:v>262.10286961364119</c:v>
                </c:pt>
                <c:pt idx="247">
                  <c:v>261.66797106061063</c:v>
                </c:pt>
                <c:pt idx="248">
                  <c:v>261.68187720058154</c:v>
                </c:pt>
                <c:pt idx="249">
                  <c:v>262.0936925719825</c:v>
                </c:pt>
                <c:pt idx="250">
                  <c:v>261.19113578284043</c:v>
                </c:pt>
                <c:pt idx="251">
                  <c:v>263.1010816979433</c:v>
                </c:pt>
                <c:pt idx="252">
                  <c:v>264.79626828375552</c:v>
                </c:pt>
                <c:pt idx="253">
                  <c:v>265.91311265119572</c:v>
                </c:pt>
                <c:pt idx="254">
                  <c:v>267.72582157256733</c:v>
                </c:pt>
                <c:pt idx="255">
                  <c:v>268.15125864054033</c:v>
                </c:pt>
                <c:pt idx="256">
                  <c:v>268.72786537194321</c:v>
                </c:pt>
                <c:pt idx="257">
                  <c:v>268.33558606851733</c:v>
                </c:pt>
                <c:pt idx="258">
                  <c:v>270.33532006525456</c:v>
                </c:pt>
                <c:pt idx="259">
                  <c:v>272.13601910976632</c:v>
                </c:pt>
                <c:pt idx="260">
                  <c:v>271.55049439025362</c:v>
                </c:pt>
                <c:pt idx="261">
                  <c:v>274.28523275262251</c:v>
                </c:pt>
                <c:pt idx="262">
                  <c:v>273.78784071678336</c:v>
                </c:pt>
                <c:pt idx="263">
                  <c:v>274.94699115884123</c:v>
                </c:pt>
                <c:pt idx="264">
                  <c:v>277.27046777032496</c:v>
                </c:pt>
                <c:pt idx="265">
                  <c:v>277.77377882888095</c:v>
                </c:pt>
                <c:pt idx="266">
                  <c:v>277.83169412274378</c:v>
                </c:pt>
                <c:pt idx="267">
                  <c:v>277.95637535499407</c:v>
                </c:pt>
                <c:pt idx="268">
                  <c:v>281.33178605237526</c:v>
                </c:pt>
                <c:pt idx="269">
                  <c:v>279.53408195464317</c:v>
                </c:pt>
                <c:pt idx="270">
                  <c:v>276.95341138537441</c:v>
                </c:pt>
                <c:pt idx="271">
                  <c:v>277.18753465273755</c:v>
                </c:pt>
                <c:pt idx="272">
                  <c:v>276.9343187168929</c:v>
                </c:pt>
                <c:pt idx="273">
                  <c:v>271.60125592085041</c:v>
                </c:pt>
                <c:pt idx="274">
                  <c:v>261.93643421033369</c:v>
                </c:pt>
                <c:pt idx="275">
                  <c:v>268.09231829555591</c:v>
                </c:pt>
                <c:pt idx="276">
                  <c:v>266.91792218624374</c:v>
                </c:pt>
                <c:pt idx="277">
                  <c:v>258.2694497011845</c:v>
                </c:pt>
                <c:pt idx="278">
                  <c:v>262.98804733446144</c:v>
                </c:pt>
                <c:pt idx="279">
                  <c:v>266.91528317567753</c:v>
                </c:pt>
                <c:pt idx="280">
                  <c:v>267.46026969112148</c:v>
                </c:pt>
                <c:pt idx="281">
                  <c:v>271.16787589630616</c:v>
                </c:pt>
                <c:pt idx="282">
                  <c:v>274.51654847267253</c:v>
                </c:pt>
                <c:pt idx="283">
                  <c:v>274.46623664064055</c:v>
                </c:pt>
                <c:pt idx="284">
                  <c:v>272.70784441965765</c:v>
                </c:pt>
                <c:pt idx="285">
                  <c:v>271.5260423044358</c:v>
                </c:pt>
                <c:pt idx="286">
                  <c:v>271.79004028993893</c:v>
                </c:pt>
                <c:pt idx="287">
                  <c:v>275.99194313327513</c:v>
                </c:pt>
                <c:pt idx="288">
                  <c:v>278.97280298407156</c:v>
                </c:pt>
                <c:pt idx="289">
                  <c:v>275.7207647467348</c:v>
                </c:pt>
                <c:pt idx="290">
                  <c:v>273.17168071117601</c:v>
                </c:pt>
                <c:pt idx="291">
                  <c:v>269.80921972492951</c:v>
                </c:pt>
                <c:pt idx="292">
                  <c:v>271.24306640469484</c:v>
                </c:pt>
                <c:pt idx="293">
                  <c:v>274.38482514732834</c:v>
                </c:pt>
                <c:pt idx="294">
                  <c:v>274.77650014031275</c:v>
                </c:pt>
                <c:pt idx="295">
                  <c:v>274.51714299077406</c:v>
                </c:pt>
                <c:pt idx="296">
                  <c:v>275.47680284835621</c:v>
                </c:pt>
                <c:pt idx="297">
                  <c:v>280.18695509367257</c:v>
                </c:pt>
                <c:pt idx="298">
                  <c:v>279.54614770825958</c:v>
                </c:pt>
                <c:pt idx="299">
                  <c:v>277.88109305548534</c:v>
                </c:pt>
                <c:pt idx="300">
                  <c:v>276.43151719570028</c:v>
                </c:pt>
                <c:pt idx="301">
                  <c:v>275.90430209114317</c:v>
                </c:pt>
                <c:pt idx="302">
                  <c:v>275.87409722966015</c:v>
                </c:pt>
                <c:pt idx="303">
                  <c:v>272.57199736158111</c:v>
                </c:pt>
                <c:pt idx="304">
                  <c:v>272.6933308205534</c:v>
                </c:pt>
                <c:pt idx="305">
                  <c:v>272.10983887671756</c:v>
                </c:pt>
                <c:pt idx="306">
                  <c:v>266.0417513111596</c:v>
                </c:pt>
                <c:pt idx="307">
                  <c:v>261.07690601062814</c:v>
                </c:pt>
                <c:pt idx="308">
                  <c:v>268.37705334345537</c:v>
                </c:pt>
                <c:pt idx="309">
                  <c:v>264.54052699376706</c:v>
                </c:pt>
                <c:pt idx="310">
                  <c:v>263.75478761311149</c:v>
                </c:pt>
                <c:pt idx="311">
                  <c:v>267.11932153629664</c:v>
                </c:pt>
                <c:pt idx="312">
                  <c:v>262.19792527266344</c:v>
                </c:pt>
                <c:pt idx="313">
                  <c:v>265.37516692634614</c:v>
                </c:pt>
                <c:pt idx="314">
                  <c:v>268.51730183461541</c:v>
                </c:pt>
                <c:pt idx="315">
                  <c:v>270.30266841391943</c:v>
                </c:pt>
                <c:pt idx="316">
                  <c:v>264.98873182278038</c:v>
                </c:pt>
                <c:pt idx="317">
                  <c:v>266.27783983121941</c:v>
                </c:pt>
                <c:pt idx="318">
                  <c:v>270.33318079163752</c:v>
                </c:pt>
                <c:pt idx="319">
                  <c:v>268.63112456346437</c:v>
                </c:pt>
                <c:pt idx="320">
                  <c:v>270.53154720329934</c:v>
                </c:pt>
                <c:pt idx="321">
                  <c:v>269.63290209838033</c:v>
                </c:pt>
                <c:pt idx="322">
                  <c:v>271.52276390321936</c:v>
                </c:pt>
                <c:pt idx="323">
                  <c:v>274.16263228878034</c:v>
                </c:pt>
                <c:pt idx="324">
                  <c:v>273.93584027502891</c:v>
                </c:pt>
                <c:pt idx="325">
                  <c:v>272.26032407145607</c:v>
                </c:pt>
                <c:pt idx="326">
                  <c:v>269.95411816329153</c:v>
                </c:pt>
                <c:pt idx="327">
                  <c:v>269.68582682218238</c:v>
                </c:pt>
                <c:pt idx="328">
                  <c:v>266.57412078303088</c:v>
                </c:pt>
                <c:pt idx="329">
                  <c:v>267.07249598383891</c:v>
                </c:pt>
                <c:pt idx="330">
                  <c:v>269.58285331794184</c:v>
                </c:pt>
                <c:pt idx="331">
                  <c:v>269.50271744565885</c:v>
                </c:pt>
                <c:pt idx="332">
                  <c:v>267.44068328157988</c:v>
                </c:pt>
                <c:pt idx="333">
                  <c:v>267.74826979198087</c:v>
                </c:pt>
                <c:pt idx="334">
                  <c:v>265.88406646855316</c:v>
                </c:pt>
                <c:pt idx="335">
                  <c:v>265.37672997005063</c:v>
                </c:pt>
                <c:pt idx="336">
                  <c:v>268.90117140004827</c:v>
                </c:pt>
                <c:pt idx="337">
                  <c:v>269.4915918095698</c:v>
                </c:pt>
                <c:pt idx="338">
                  <c:v>269.24961124720932</c:v>
                </c:pt>
                <c:pt idx="339">
                  <c:v>271.61486785448506</c:v>
                </c:pt>
                <c:pt idx="340">
                  <c:v>273.93035033760481</c:v>
                </c:pt>
                <c:pt idx="341">
                  <c:v>274.42890508343311</c:v>
                </c:pt>
                <c:pt idx="342">
                  <c:v>274.29181436517445</c:v>
                </c:pt>
                <c:pt idx="343">
                  <c:v>272.38887082397559</c:v>
                </c:pt>
                <c:pt idx="344">
                  <c:v>273.22987697521489</c:v>
                </c:pt>
                <c:pt idx="345">
                  <c:v>272.82464473829987</c:v>
                </c:pt>
                <c:pt idx="346">
                  <c:v>271.85109022695229</c:v>
                </c:pt>
                <c:pt idx="347">
                  <c:v>273.73532402566883</c:v>
                </c:pt>
                <c:pt idx="348">
                  <c:v>272.83649907206558</c:v>
                </c:pt>
                <c:pt idx="349">
                  <c:v>273.44857054482435</c:v>
                </c:pt>
                <c:pt idx="350">
                  <c:v>272.83006718554702</c:v>
                </c:pt>
                <c:pt idx="351">
                  <c:v>271.94673065290192</c:v>
                </c:pt>
                <c:pt idx="352">
                  <c:v>269.1140291932399</c:v>
                </c:pt>
                <c:pt idx="353">
                  <c:v>272.72098018403801</c:v>
                </c:pt>
                <c:pt idx="354">
                  <c:v>270.99283827051238</c:v>
                </c:pt>
                <c:pt idx="355">
                  <c:v>273.55984597191656</c:v>
                </c:pt>
                <c:pt idx="356">
                  <c:v>274.6003294970634</c:v>
                </c:pt>
                <c:pt idx="357">
                  <c:v>274.56793285434605</c:v>
                </c:pt>
                <c:pt idx="358">
                  <c:v>276.71660271842484</c:v>
                </c:pt>
                <c:pt idx="359">
                  <c:v>276.55009782707128</c:v>
                </c:pt>
                <c:pt idx="360">
                  <c:v>277.16152174006788</c:v>
                </c:pt>
                <c:pt idx="361">
                  <c:v>277.29716356196946</c:v>
                </c:pt>
                <c:pt idx="362">
                  <c:v>277.42777482092322</c:v>
                </c:pt>
                <c:pt idx="363">
                  <c:v>276.43169030564121</c:v>
                </c:pt>
                <c:pt idx="364">
                  <c:v>276.93065743394396</c:v>
                </c:pt>
                <c:pt idx="365">
                  <c:v>276.52824517518479</c:v>
                </c:pt>
                <c:pt idx="366">
                  <c:v>275.92975730969977</c:v>
                </c:pt>
                <c:pt idx="367">
                  <c:v>274.97214981876169</c:v>
                </c:pt>
                <c:pt idx="368">
                  <c:v>275.24966649405877</c:v>
                </c:pt>
                <c:pt idx="369">
                  <c:v>273.54730142291311</c:v>
                </c:pt>
                <c:pt idx="370">
                  <c:v>273.90028706944105</c:v>
                </c:pt>
                <c:pt idx="371">
                  <c:v>270.71789244708674</c:v>
                </c:pt>
                <c:pt idx="372">
                  <c:v>271.18704042579685</c:v>
                </c:pt>
                <c:pt idx="373">
                  <c:v>269.30575278647319</c:v>
                </c:pt>
                <c:pt idx="374">
                  <c:v>270.88309789187923</c:v>
                </c:pt>
                <c:pt idx="375">
                  <c:v>271.27771227798024</c:v>
                </c:pt>
                <c:pt idx="376">
                  <c:v>271.85591645521924</c:v>
                </c:pt>
                <c:pt idx="377">
                  <c:v>270.90896805258978</c:v>
                </c:pt>
                <c:pt idx="378">
                  <c:v>273.00568385960929</c:v>
                </c:pt>
                <c:pt idx="379">
                  <c:v>275.3120798662946</c:v>
                </c:pt>
                <c:pt idx="380">
                  <c:v>277.70388558694725</c:v>
                </c:pt>
                <c:pt idx="381">
                  <c:v>278.45798627328304</c:v>
                </c:pt>
                <c:pt idx="382">
                  <c:v>276.44808216503151</c:v>
                </c:pt>
                <c:pt idx="383">
                  <c:v>278.88674491907761</c:v>
                </c:pt>
                <c:pt idx="384">
                  <c:v>278.91404278007388</c:v>
                </c:pt>
                <c:pt idx="385">
                  <c:v>278.45861217149894</c:v>
                </c:pt>
                <c:pt idx="386">
                  <c:v>279.56486873476092</c:v>
                </c:pt>
                <c:pt idx="387">
                  <c:v>279.950827366439</c:v>
                </c:pt>
                <c:pt idx="388">
                  <c:v>278.81126415851332</c:v>
                </c:pt>
                <c:pt idx="389">
                  <c:v>278.31263253191747</c:v>
                </c:pt>
                <c:pt idx="390">
                  <c:v>278.68584050658808</c:v>
                </c:pt>
                <c:pt idx="391">
                  <c:v>280.07365762532191</c:v>
                </c:pt>
                <c:pt idx="392">
                  <c:v>282.532054881259</c:v>
                </c:pt>
                <c:pt idx="393">
                  <c:v>281.69624274405618</c:v>
                </c:pt>
                <c:pt idx="394">
                  <c:v>280.00451689910113</c:v>
                </c:pt>
                <c:pt idx="395">
                  <c:v>278.58049228485822</c:v>
                </c:pt>
                <c:pt idx="396">
                  <c:v>279.8904688427221</c:v>
                </c:pt>
                <c:pt idx="397">
                  <c:v>279.40187508830678</c:v>
                </c:pt>
                <c:pt idx="398">
                  <c:v>281.04369056029219</c:v>
                </c:pt>
                <c:pt idx="399">
                  <c:v>282.08637196218302</c:v>
                </c:pt>
                <c:pt idx="400">
                  <c:v>283.02987805922191</c:v>
                </c:pt>
                <c:pt idx="401">
                  <c:v>283.81797910402088</c:v>
                </c:pt>
                <c:pt idx="402">
                  <c:v>283.52617057525794</c:v>
                </c:pt>
                <c:pt idx="403">
                  <c:v>283.00540054786472</c:v>
                </c:pt>
                <c:pt idx="404">
                  <c:v>281.23181004558546</c:v>
                </c:pt>
                <c:pt idx="405">
                  <c:v>280.23839051960516</c:v>
                </c:pt>
                <c:pt idx="406">
                  <c:v>281.97894335200493</c:v>
                </c:pt>
                <c:pt idx="407">
                  <c:v>280.14137462095709</c:v>
                </c:pt>
                <c:pt idx="408">
                  <c:v>282.49749963900678</c:v>
                </c:pt>
                <c:pt idx="409">
                  <c:v>283.46809489429211</c:v>
                </c:pt>
                <c:pt idx="410">
                  <c:v>283.87056656599253</c:v>
                </c:pt>
                <c:pt idx="411">
                  <c:v>284.44339672951668</c:v>
                </c:pt>
                <c:pt idx="412">
                  <c:v>284.13704450430157</c:v>
                </c:pt>
                <c:pt idx="413">
                  <c:v>283.68289952790627</c:v>
                </c:pt>
                <c:pt idx="414">
                  <c:v>285.3341900265774</c:v>
                </c:pt>
                <c:pt idx="415">
                  <c:v>287.57684764435947</c:v>
                </c:pt>
                <c:pt idx="416">
                  <c:v>287.56747394700903</c:v>
                </c:pt>
                <c:pt idx="417">
                  <c:v>289.05092756857999</c:v>
                </c:pt>
                <c:pt idx="418">
                  <c:v>287.88564530340955</c:v>
                </c:pt>
                <c:pt idx="419">
                  <c:v>287.81585266991385</c:v>
                </c:pt>
                <c:pt idx="420">
                  <c:v>287.28366920944177</c:v>
                </c:pt>
                <c:pt idx="421">
                  <c:v>286.51539924708737</c:v>
                </c:pt>
                <c:pt idx="422">
                  <c:v>285.74609452103556</c:v>
                </c:pt>
                <c:pt idx="423">
                  <c:v>285.19342335336728</c:v>
                </c:pt>
                <c:pt idx="424">
                  <c:v>285.60516509844496</c:v>
                </c:pt>
                <c:pt idx="425">
                  <c:v>286.6077762842333</c:v>
                </c:pt>
                <c:pt idx="426">
                  <c:v>286.6178821754603</c:v>
                </c:pt>
                <c:pt idx="427">
                  <c:v>288.26798302424794</c:v>
                </c:pt>
                <c:pt idx="428">
                  <c:v>288.21998383261706</c:v>
                </c:pt>
                <c:pt idx="429">
                  <c:v>286.70665126915912</c:v>
                </c:pt>
                <c:pt idx="430">
                  <c:v>288.27823930396107</c:v>
                </c:pt>
                <c:pt idx="431">
                  <c:v>288.42784695615342</c:v>
                </c:pt>
                <c:pt idx="432">
                  <c:v>290.8303304344318</c:v>
                </c:pt>
                <c:pt idx="433">
                  <c:v>290.49745755660166</c:v>
                </c:pt>
                <c:pt idx="434">
                  <c:v>289.50662624438257</c:v>
                </c:pt>
                <c:pt idx="435">
                  <c:v>289.14488213750724</c:v>
                </c:pt>
                <c:pt idx="436">
                  <c:v>288.42941155953065</c:v>
                </c:pt>
                <c:pt idx="437">
                  <c:v>289.23610624717207</c:v>
                </c:pt>
                <c:pt idx="438">
                  <c:v>289.18486309254484</c:v>
                </c:pt>
                <c:pt idx="439">
                  <c:v>290.22034580242359</c:v>
                </c:pt>
                <c:pt idx="440">
                  <c:v>289.95509124040348</c:v>
                </c:pt>
                <c:pt idx="441">
                  <c:v>290.11722975276518</c:v>
                </c:pt>
                <c:pt idx="442">
                  <c:v>288.19212357406212</c:v>
                </c:pt>
                <c:pt idx="443">
                  <c:v>286.9010700705353</c:v>
                </c:pt>
                <c:pt idx="444">
                  <c:v>286.99054292431936</c:v>
                </c:pt>
                <c:pt idx="445">
                  <c:v>286.57861230887562</c:v>
                </c:pt>
                <c:pt idx="446">
                  <c:v>278.73248791321487</c:v>
                </c:pt>
                <c:pt idx="447">
                  <c:v>273.59998848877603</c:v>
                </c:pt>
                <c:pt idx="448">
                  <c:v>277.5928461797867</c:v>
                </c:pt>
                <c:pt idx="449">
                  <c:v>276.06699636170163</c:v>
                </c:pt>
                <c:pt idx="450">
                  <c:v>282.4147584397158</c:v>
                </c:pt>
                <c:pt idx="451">
                  <c:v>282.54453184734842</c:v>
                </c:pt>
                <c:pt idx="452">
                  <c:v>278.93479223556994</c:v>
                </c:pt>
                <c:pt idx="453">
                  <c:v>278.87884974816188</c:v>
                </c:pt>
                <c:pt idx="454">
                  <c:v>277.63557118872552</c:v>
                </c:pt>
                <c:pt idx="455">
                  <c:v>276.7238773225958</c:v>
                </c:pt>
                <c:pt idx="456">
                  <c:v>269.43226411675789</c:v>
                </c:pt>
                <c:pt idx="457">
                  <c:v>274.47406106357892</c:v>
                </c:pt>
                <c:pt idx="458">
                  <c:v>270.53672482245611</c:v>
                </c:pt>
                <c:pt idx="459">
                  <c:v>269.99211887852965</c:v>
                </c:pt>
                <c:pt idx="460">
                  <c:v>273.91201797955205</c:v>
                </c:pt>
                <c:pt idx="461">
                  <c:v>276.86144569481149</c:v>
                </c:pt>
                <c:pt idx="462">
                  <c:v>279.52899589982047</c:v>
                </c:pt>
                <c:pt idx="463">
                  <c:v>278.13332942840043</c:v>
                </c:pt>
                <c:pt idx="464">
                  <c:v>279.35317088419089</c:v>
                </c:pt>
                <c:pt idx="465">
                  <c:v>280.7287341754199</c:v>
                </c:pt>
                <c:pt idx="466">
                  <c:v>286.72641350039987</c:v>
                </c:pt>
                <c:pt idx="467">
                  <c:v>285.90801285752372</c:v>
                </c:pt>
                <c:pt idx="468">
                  <c:v>283.25905986430826</c:v>
                </c:pt>
                <c:pt idx="469">
                  <c:v>278.4105332041031</c:v>
                </c:pt>
                <c:pt idx="470">
                  <c:v>277.88574590866961</c:v>
                </c:pt>
                <c:pt idx="471">
                  <c:v>276.34213896063773</c:v>
                </c:pt>
                <c:pt idx="472">
                  <c:v>279.3972752006074</c:v>
                </c:pt>
                <c:pt idx="473">
                  <c:v>279.96216685772129</c:v>
                </c:pt>
                <c:pt idx="474">
                  <c:v>275.62730176925839</c:v>
                </c:pt>
                <c:pt idx="475">
                  <c:v>270.97552549453178</c:v>
                </c:pt>
                <c:pt idx="476">
                  <c:v>271.63526237574456</c:v>
                </c:pt>
                <c:pt idx="477">
                  <c:v>269.56501178642344</c:v>
                </c:pt>
                <c:pt idx="478">
                  <c:v>273.727154082308</c:v>
                </c:pt>
                <c:pt idx="479">
                  <c:v>274.38252769743622</c:v>
                </c:pt>
                <c:pt idx="480">
                  <c:v>280.68859780708215</c:v>
                </c:pt>
                <c:pt idx="481">
                  <c:v>279.93437886388767</c:v>
                </c:pt>
                <c:pt idx="482">
                  <c:v>281.35845606084541</c:v>
                </c:pt>
                <c:pt idx="483">
                  <c:v>284.98948196270993</c:v>
                </c:pt>
                <c:pt idx="484">
                  <c:v>276.87569710734277</c:v>
                </c:pt>
                <c:pt idx="485">
                  <c:v>276.93637819746937</c:v>
                </c:pt>
                <c:pt idx="486">
                  <c:v>271.3636935213994</c:v>
                </c:pt>
                <c:pt idx="487">
                  <c:v>272.08923192514226</c:v>
                </c:pt>
                <c:pt idx="488">
                  <c:v>272.21355421442121</c:v>
                </c:pt>
                <c:pt idx="489">
                  <c:v>273.49195639468684</c:v>
                </c:pt>
                <c:pt idx="490">
                  <c:v>273.19091085208271</c:v>
                </c:pt>
                <c:pt idx="491">
                  <c:v>268.50181985912639</c:v>
                </c:pt>
                <c:pt idx="492">
                  <c:v>263.82125700869182</c:v>
                </c:pt>
                <c:pt idx="493">
                  <c:v>263.50453048446838</c:v>
                </c:pt>
                <c:pt idx="494">
                  <c:v>260.47860046139846</c:v>
                </c:pt>
                <c:pt idx="495">
                  <c:v>256.73057186799855</c:v>
                </c:pt>
                <c:pt idx="496">
                  <c:v>252.41387796952239</c:v>
                </c:pt>
                <c:pt idx="497">
                  <c:v>246.32321711383088</c:v>
                </c:pt>
                <c:pt idx="498">
                  <c:v>258.9068734417437</c:v>
                </c:pt>
                <c:pt idx="499">
                  <c:v>261.2417842302321</c:v>
                </c:pt>
                <c:pt idx="500">
                  <c:v>260.77931831450678</c:v>
                </c:pt>
                <c:pt idx="501">
                  <c:v>262.45125553762546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'ATR Trailing Stop (21,3,Close)'!$N$1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(21,3,Close)'!$N$2:$N$503</c:f>
              <c:numCache>
                <c:formatCode>_("$"* #,##0.00_);_("$"* \(#,##0.00\);_("$"* "-"??_);_(@_)</c:formatCode>
                <c:ptCount val="502"/>
                <c:pt idx="21">
                  <c:v>219.25</c:v>
                </c:pt>
                <c:pt idx="22">
                  <c:v>219.25</c:v>
                </c:pt>
                <c:pt idx="23">
                  <c:v>219.25</c:v>
                </c:pt>
                <c:pt idx="24">
                  <c:v>219.25</c:v>
                </c:pt>
                <c:pt idx="25">
                  <c:v>219.25</c:v>
                </c:pt>
                <c:pt idx="26">
                  <c:v>219.25</c:v>
                </c:pt>
                <c:pt idx="27">
                  <c:v>219.25</c:v>
                </c:pt>
                <c:pt idx="28">
                  <c:v>219.25</c:v>
                </c:pt>
                <c:pt idx="29">
                  <c:v>224.75937452235075</c:v>
                </c:pt>
                <c:pt idx="30">
                  <c:v>224.75937452235075</c:v>
                </c:pt>
                <c:pt idx="31">
                  <c:v>224.75937452235075</c:v>
                </c:pt>
                <c:pt idx="32">
                  <c:v>224.75937452235075</c:v>
                </c:pt>
                <c:pt idx="33">
                  <c:v>224.75937452235075</c:v>
                </c:pt>
                <c:pt idx="34">
                  <c:v>224.75937452235075</c:v>
                </c:pt>
                <c:pt idx="35">
                  <c:v>224.75937452235075</c:v>
                </c:pt>
                <c:pt idx="36">
                  <c:v>224.75937452235075</c:v>
                </c:pt>
                <c:pt idx="37">
                  <c:v>224.75937452235075</c:v>
                </c:pt>
                <c:pt idx="38">
                  <c:v>224.75937452235075</c:v>
                </c:pt>
                <c:pt idx="39">
                  <c:v>224.75937452235075</c:v>
                </c:pt>
                <c:pt idx="40">
                  <c:v>229.26481283085212</c:v>
                </c:pt>
                <c:pt idx="41">
                  <c:v>229.26481283085212</c:v>
                </c:pt>
                <c:pt idx="42">
                  <c:v>228.65146288512665</c:v>
                </c:pt>
                <c:pt idx="43">
                  <c:v>227.92472655726345</c:v>
                </c:pt>
                <c:pt idx="44">
                  <c:v>227.48069195929853</c:v>
                </c:pt>
                <c:pt idx="45">
                  <c:v>227.48069195929853</c:v>
                </c:pt>
                <c:pt idx="46">
                  <c:v>227.48069195929853</c:v>
                </c:pt>
                <c:pt idx="47">
                  <c:v>227.48069195929853</c:v>
                </c:pt>
                <c:pt idx="48">
                  <c:v>227.48069195929853</c:v>
                </c:pt>
                <c:pt idx="49">
                  <c:v>227.48069195929853</c:v>
                </c:pt>
                <c:pt idx="50">
                  <c:v>227.48069195929853</c:v>
                </c:pt>
                <c:pt idx="51">
                  <c:v>227.48069195929853</c:v>
                </c:pt>
                <c:pt idx="52">
                  <c:v>227.48069195929853</c:v>
                </c:pt>
                <c:pt idx="53">
                  <c:v>226.06476305112577</c:v>
                </c:pt>
                <c:pt idx="54">
                  <c:v>226.06476305112577</c:v>
                </c:pt>
                <c:pt idx="55">
                  <c:v>226.06476305112577</c:v>
                </c:pt>
                <c:pt idx="56">
                  <c:v>226.06476305112577</c:v>
                </c:pt>
                <c:pt idx="57">
                  <c:v>226.06476305112577</c:v>
                </c:pt>
                <c:pt idx="58">
                  <c:v>226.06476305112577</c:v>
                </c:pt>
                <c:pt idx="59">
                  <c:v>226.06476305112577</c:v>
                </c:pt>
                <c:pt idx="60">
                  <c:v>226.06476305112577</c:v>
                </c:pt>
                <c:pt idx="61">
                  <c:v>226.06476305112577</c:v>
                </c:pt>
                <c:pt idx="62">
                  <c:v>226.06476305112577</c:v>
                </c:pt>
                <c:pt idx="63">
                  <c:v>226.06476305112577</c:v>
                </c:pt>
                <c:pt idx="64">
                  <c:v>226.06476305112577</c:v>
                </c:pt>
                <c:pt idx="65">
                  <c:v>226.06476305112577</c:v>
                </c:pt>
                <c:pt idx="66">
                  <c:v>226.06476305112577</c:v>
                </c:pt>
                <c:pt idx="67">
                  <c:v>226.06476305112577</c:v>
                </c:pt>
                <c:pt idx="68">
                  <c:v>226.06476305112577</c:v>
                </c:pt>
                <c:pt idx="69">
                  <c:v>226.06476305112577</c:v>
                </c:pt>
                <c:pt idx="70">
                  <c:v>225.23533980295105</c:v>
                </c:pt>
                <c:pt idx="71">
                  <c:v>225.23533980295105</c:v>
                </c:pt>
                <c:pt idx="72">
                  <c:v>225.23533980295105</c:v>
                </c:pt>
                <c:pt idx="73">
                  <c:v>225.23533980295105</c:v>
                </c:pt>
                <c:pt idx="74">
                  <c:v>225.23533980295105</c:v>
                </c:pt>
                <c:pt idx="75">
                  <c:v>225.23533980295105</c:v>
                </c:pt>
                <c:pt idx="76">
                  <c:v>225.23533980295105</c:v>
                </c:pt>
                <c:pt idx="77">
                  <c:v>225.23533980295105</c:v>
                </c:pt>
                <c:pt idx="78">
                  <c:v>231.02309943875946</c:v>
                </c:pt>
                <c:pt idx="79">
                  <c:v>231.02309943875946</c:v>
                </c:pt>
                <c:pt idx="80">
                  <c:v>230.53650742744622</c:v>
                </c:pt>
                <c:pt idx="81">
                  <c:v>230.53650742744622</c:v>
                </c:pt>
                <c:pt idx="82">
                  <c:v>230.53650742744622</c:v>
                </c:pt>
                <c:pt idx="83">
                  <c:v>230.53650742744622</c:v>
                </c:pt>
                <c:pt idx="84">
                  <c:v>230.53650742744622</c:v>
                </c:pt>
                <c:pt idx="85">
                  <c:v>230.53650742744622</c:v>
                </c:pt>
                <c:pt idx="86">
                  <c:v>230.53650742744622</c:v>
                </c:pt>
                <c:pt idx="87">
                  <c:v>230.53650742744622</c:v>
                </c:pt>
                <c:pt idx="88">
                  <c:v>230.53650742744622</c:v>
                </c:pt>
                <c:pt idx="89">
                  <c:v>230.53650742744622</c:v>
                </c:pt>
                <c:pt idx="90">
                  <c:v>230.53650742744622</c:v>
                </c:pt>
                <c:pt idx="91">
                  <c:v>230.53650742744622</c:v>
                </c:pt>
                <c:pt idx="92">
                  <c:v>230.53650742744622</c:v>
                </c:pt>
                <c:pt idx="93">
                  <c:v>228.09002886193815</c:v>
                </c:pt>
                <c:pt idx="94">
                  <c:v>228.09002886193815</c:v>
                </c:pt>
                <c:pt idx="95">
                  <c:v>228.09002886193815</c:v>
                </c:pt>
                <c:pt idx="96">
                  <c:v>228.09002886193815</c:v>
                </c:pt>
                <c:pt idx="97">
                  <c:v>228.09002886193815</c:v>
                </c:pt>
                <c:pt idx="98">
                  <c:v>228.09002886193815</c:v>
                </c:pt>
                <c:pt idx="99">
                  <c:v>233.69275380116636</c:v>
                </c:pt>
                <c:pt idx="100">
                  <c:v>233.49976552492032</c:v>
                </c:pt>
                <c:pt idx="101">
                  <c:v>233.18787192849555</c:v>
                </c:pt>
                <c:pt idx="102">
                  <c:v>233.10273516999575</c:v>
                </c:pt>
                <c:pt idx="103">
                  <c:v>233.10273516999575</c:v>
                </c:pt>
                <c:pt idx="104">
                  <c:v>233.10273516999575</c:v>
                </c:pt>
                <c:pt idx="105">
                  <c:v>233.10273516999575</c:v>
                </c:pt>
                <c:pt idx="106">
                  <c:v>233.10273516999575</c:v>
                </c:pt>
                <c:pt idx="107">
                  <c:v>233.10273516999575</c:v>
                </c:pt>
                <c:pt idx="108">
                  <c:v>233.10273516999575</c:v>
                </c:pt>
                <c:pt idx="109">
                  <c:v>233.10273516999575</c:v>
                </c:pt>
                <c:pt idx="110">
                  <c:v>233.10273516999575</c:v>
                </c:pt>
                <c:pt idx="111">
                  <c:v>233.10273516999575</c:v>
                </c:pt>
                <c:pt idx="112">
                  <c:v>233.10273516999575</c:v>
                </c:pt>
                <c:pt idx="113">
                  <c:v>233.10273516999575</c:v>
                </c:pt>
                <c:pt idx="114">
                  <c:v>233.10273516999575</c:v>
                </c:pt>
                <c:pt idx="115">
                  <c:v>233.10273516999575</c:v>
                </c:pt>
                <c:pt idx="116">
                  <c:v>235.86229591135037</c:v>
                </c:pt>
                <c:pt idx="117">
                  <c:v>235.7645675346194</c:v>
                </c:pt>
                <c:pt idx="118">
                  <c:v>235.59006431868514</c:v>
                </c:pt>
                <c:pt idx="119">
                  <c:v>235.59006431868514</c:v>
                </c:pt>
                <c:pt idx="120">
                  <c:v>235.59006431868514</c:v>
                </c:pt>
                <c:pt idx="121">
                  <c:v>234.18511333003792</c:v>
                </c:pt>
                <c:pt idx="122">
                  <c:v>234.18511333003792</c:v>
                </c:pt>
                <c:pt idx="123">
                  <c:v>234.18511333003792</c:v>
                </c:pt>
                <c:pt idx="124">
                  <c:v>234.18511333003792</c:v>
                </c:pt>
                <c:pt idx="125">
                  <c:v>234.18511333003792</c:v>
                </c:pt>
                <c:pt idx="126">
                  <c:v>234.18511333003792</c:v>
                </c:pt>
                <c:pt idx="127">
                  <c:v>233.93198048029276</c:v>
                </c:pt>
                <c:pt idx="128">
                  <c:v>233.93198048029276</c:v>
                </c:pt>
                <c:pt idx="129">
                  <c:v>233.93198048029276</c:v>
                </c:pt>
                <c:pt idx="130">
                  <c:v>233.93198048029276</c:v>
                </c:pt>
                <c:pt idx="131">
                  <c:v>233.93198048029276</c:v>
                </c:pt>
                <c:pt idx="132">
                  <c:v>233.93198048029276</c:v>
                </c:pt>
                <c:pt idx="133">
                  <c:v>233.93198048029276</c:v>
                </c:pt>
                <c:pt idx="134">
                  <c:v>238.46404380334945</c:v>
                </c:pt>
                <c:pt idx="135">
                  <c:v>238.46404380334945</c:v>
                </c:pt>
                <c:pt idx="136">
                  <c:v>238.46404380334945</c:v>
                </c:pt>
                <c:pt idx="137">
                  <c:v>238.46404380334945</c:v>
                </c:pt>
                <c:pt idx="138">
                  <c:v>238.46404380334945</c:v>
                </c:pt>
                <c:pt idx="139">
                  <c:v>238.46404380334945</c:v>
                </c:pt>
                <c:pt idx="140">
                  <c:v>238.46404380334945</c:v>
                </c:pt>
                <c:pt idx="141">
                  <c:v>238.46404380334945</c:v>
                </c:pt>
                <c:pt idx="142">
                  <c:v>238.46404380334945</c:v>
                </c:pt>
                <c:pt idx="143">
                  <c:v>238.46404380334945</c:v>
                </c:pt>
                <c:pt idx="144">
                  <c:v>238.46404380334945</c:v>
                </c:pt>
                <c:pt idx="145">
                  <c:v>238.46404380334945</c:v>
                </c:pt>
                <c:pt idx="146">
                  <c:v>238.46404380334945</c:v>
                </c:pt>
                <c:pt idx="147">
                  <c:v>238.46404380334945</c:v>
                </c:pt>
                <c:pt idx="148">
                  <c:v>238.46404380334945</c:v>
                </c:pt>
                <c:pt idx="149">
                  <c:v>238.46404380334945</c:v>
                </c:pt>
                <c:pt idx="150">
                  <c:v>238.46404380334945</c:v>
                </c:pt>
                <c:pt idx="151">
                  <c:v>238.46404380334945</c:v>
                </c:pt>
                <c:pt idx="152">
                  <c:v>236.39132097734785</c:v>
                </c:pt>
                <c:pt idx="153">
                  <c:v>236.39132097734785</c:v>
                </c:pt>
                <c:pt idx="154">
                  <c:v>236.39132097734785</c:v>
                </c:pt>
                <c:pt idx="155">
                  <c:v>236.39132097734785</c:v>
                </c:pt>
                <c:pt idx="156">
                  <c:v>236.39132097734785</c:v>
                </c:pt>
                <c:pt idx="157">
                  <c:v>236.10731221571481</c:v>
                </c:pt>
                <c:pt idx="158">
                  <c:v>235.8017259197284</c:v>
                </c:pt>
                <c:pt idx="159">
                  <c:v>235.8017259197284</c:v>
                </c:pt>
                <c:pt idx="160">
                  <c:v>235.8017259197284</c:v>
                </c:pt>
                <c:pt idx="161">
                  <c:v>235.8017259197284</c:v>
                </c:pt>
                <c:pt idx="162">
                  <c:v>235.8017259197284</c:v>
                </c:pt>
                <c:pt idx="163">
                  <c:v>235.8017259197284</c:v>
                </c:pt>
                <c:pt idx="164">
                  <c:v>235.8017259197284</c:v>
                </c:pt>
                <c:pt idx="165">
                  <c:v>235.8017259197284</c:v>
                </c:pt>
                <c:pt idx="166">
                  <c:v>235.8017259197284</c:v>
                </c:pt>
                <c:pt idx="167">
                  <c:v>235.8017259197284</c:v>
                </c:pt>
                <c:pt idx="168">
                  <c:v>240.75569822661143</c:v>
                </c:pt>
                <c:pt idx="169">
                  <c:v>239.24685545391566</c:v>
                </c:pt>
                <c:pt idx="170">
                  <c:v>239.24685545391566</c:v>
                </c:pt>
                <c:pt idx="171">
                  <c:v>239.24685545391566</c:v>
                </c:pt>
                <c:pt idx="172">
                  <c:v>239.24685545391566</c:v>
                </c:pt>
                <c:pt idx="173">
                  <c:v>239.24685545391566</c:v>
                </c:pt>
                <c:pt idx="174">
                  <c:v>239.24685545391566</c:v>
                </c:pt>
                <c:pt idx="175">
                  <c:v>239.24685545391566</c:v>
                </c:pt>
                <c:pt idx="176">
                  <c:v>239.24685545391566</c:v>
                </c:pt>
                <c:pt idx="177">
                  <c:v>239.24685545391566</c:v>
                </c:pt>
                <c:pt idx="178">
                  <c:v>239.24685545391566</c:v>
                </c:pt>
                <c:pt idx="179">
                  <c:v>243.43619951958394</c:v>
                </c:pt>
                <c:pt idx="180">
                  <c:v>243.43619951958394</c:v>
                </c:pt>
                <c:pt idx="181">
                  <c:v>242.79759593613056</c:v>
                </c:pt>
                <c:pt idx="182">
                  <c:v>242.74818660583864</c:v>
                </c:pt>
                <c:pt idx="183">
                  <c:v>242.28208248175108</c:v>
                </c:pt>
                <c:pt idx="184">
                  <c:v>242.28208248175108</c:v>
                </c:pt>
                <c:pt idx="185">
                  <c:v>242.28208248175108</c:v>
                </c:pt>
                <c:pt idx="186">
                  <c:v>242.28208248175108</c:v>
                </c:pt>
                <c:pt idx="187">
                  <c:v>242.28208248175108</c:v>
                </c:pt>
                <c:pt idx="188">
                  <c:v>242.28208248175108</c:v>
                </c:pt>
                <c:pt idx="189">
                  <c:v>242.28208248175108</c:v>
                </c:pt>
                <c:pt idx="190">
                  <c:v>246.08701544325766</c:v>
                </c:pt>
                <c:pt idx="191">
                  <c:v>246.08701544325766</c:v>
                </c:pt>
                <c:pt idx="192">
                  <c:v>246.08701544325766</c:v>
                </c:pt>
                <c:pt idx="193">
                  <c:v>246.08701544325766</c:v>
                </c:pt>
                <c:pt idx="194">
                  <c:v>246.08701544325766</c:v>
                </c:pt>
                <c:pt idx="195">
                  <c:v>246.08701544325766</c:v>
                </c:pt>
                <c:pt idx="196">
                  <c:v>246.08701544325766</c:v>
                </c:pt>
                <c:pt idx="197">
                  <c:v>246.08701544325766</c:v>
                </c:pt>
                <c:pt idx="198">
                  <c:v>246.08701544325766</c:v>
                </c:pt>
                <c:pt idx="199">
                  <c:v>246.08701544325766</c:v>
                </c:pt>
                <c:pt idx="200">
                  <c:v>246.08701544325766</c:v>
                </c:pt>
                <c:pt idx="201">
                  <c:v>246.08701544325766</c:v>
                </c:pt>
                <c:pt idx="202">
                  <c:v>246.08701544325766</c:v>
                </c:pt>
                <c:pt idx="203">
                  <c:v>248.594507981856</c:v>
                </c:pt>
                <c:pt idx="204">
                  <c:v>248.594507981856</c:v>
                </c:pt>
                <c:pt idx="205">
                  <c:v>247.96232016494875</c:v>
                </c:pt>
                <c:pt idx="206">
                  <c:v>247.96232016494875</c:v>
                </c:pt>
                <c:pt idx="207">
                  <c:v>247.96232016494875</c:v>
                </c:pt>
                <c:pt idx="208">
                  <c:v>247.96232016494875</c:v>
                </c:pt>
                <c:pt idx="209">
                  <c:v>247.96232016494875</c:v>
                </c:pt>
                <c:pt idx="210">
                  <c:v>247.96232016494875</c:v>
                </c:pt>
                <c:pt idx="211">
                  <c:v>247.96232016494875</c:v>
                </c:pt>
                <c:pt idx="212">
                  <c:v>247.96232016494875</c:v>
                </c:pt>
                <c:pt idx="213">
                  <c:v>247.96232016494875</c:v>
                </c:pt>
                <c:pt idx="214">
                  <c:v>251.28994637061095</c:v>
                </c:pt>
                <c:pt idx="215">
                  <c:v>251.28994637061095</c:v>
                </c:pt>
                <c:pt idx="216">
                  <c:v>251.01698083502123</c:v>
                </c:pt>
                <c:pt idx="217">
                  <c:v>250.8899817476393</c:v>
                </c:pt>
                <c:pt idx="218">
                  <c:v>250.8899817476393</c:v>
                </c:pt>
                <c:pt idx="219">
                  <c:v>250.62850952166829</c:v>
                </c:pt>
                <c:pt idx="220">
                  <c:v>249.51096144920788</c:v>
                </c:pt>
                <c:pt idx="221">
                  <c:v>249.51096144920788</c:v>
                </c:pt>
                <c:pt idx="222">
                  <c:v>249.51096144920788</c:v>
                </c:pt>
                <c:pt idx="223">
                  <c:v>249.51096144920788</c:v>
                </c:pt>
                <c:pt idx="224">
                  <c:v>249.51096144920788</c:v>
                </c:pt>
                <c:pt idx="225">
                  <c:v>249.51096144920788</c:v>
                </c:pt>
                <c:pt idx="226">
                  <c:v>249.51096144920788</c:v>
                </c:pt>
                <c:pt idx="227">
                  <c:v>249.51096144920788</c:v>
                </c:pt>
                <c:pt idx="228">
                  <c:v>249.51096144920788</c:v>
                </c:pt>
                <c:pt idx="229">
                  <c:v>255.56477231808435</c:v>
                </c:pt>
                <c:pt idx="230">
                  <c:v>255.56477231808435</c:v>
                </c:pt>
                <c:pt idx="231">
                  <c:v>255.56477231808435</c:v>
                </c:pt>
                <c:pt idx="232">
                  <c:v>255.56477231808435</c:v>
                </c:pt>
                <c:pt idx="233">
                  <c:v>255.56477231808435</c:v>
                </c:pt>
                <c:pt idx="234">
                  <c:v>255.56477231808435</c:v>
                </c:pt>
                <c:pt idx="235">
                  <c:v>255.56477231808435</c:v>
                </c:pt>
                <c:pt idx="236">
                  <c:v>255.56477231808435</c:v>
                </c:pt>
                <c:pt idx="237">
                  <c:v>255.56477231808435</c:v>
                </c:pt>
                <c:pt idx="238">
                  <c:v>255.56477231808435</c:v>
                </c:pt>
                <c:pt idx="239">
                  <c:v>259.97190290887994</c:v>
                </c:pt>
                <c:pt idx="240">
                  <c:v>258.93562181798086</c:v>
                </c:pt>
                <c:pt idx="241">
                  <c:v>258.93562181798086</c:v>
                </c:pt>
                <c:pt idx="242">
                  <c:v>258.93562181798086</c:v>
                </c:pt>
                <c:pt idx="243">
                  <c:v>258.93562181798086</c:v>
                </c:pt>
                <c:pt idx="244">
                  <c:v>258.93562181798086</c:v>
                </c:pt>
                <c:pt idx="245">
                  <c:v>258.93562181798086</c:v>
                </c:pt>
                <c:pt idx="246">
                  <c:v>258.93562181798086</c:v>
                </c:pt>
                <c:pt idx="247">
                  <c:v>258.93562181798086</c:v>
                </c:pt>
                <c:pt idx="248">
                  <c:v>258.93562181798086</c:v>
                </c:pt>
                <c:pt idx="249">
                  <c:v>258.93562181798086</c:v>
                </c:pt>
                <c:pt idx="250">
                  <c:v>258.93562181798086</c:v>
                </c:pt>
                <c:pt idx="251">
                  <c:v>258.93562181798086</c:v>
                </c:pt>
                <c:pt idx="252">
                  <c:v>258.93562181798086</c:v>
                </c:pt>
                <c:pt idx="253">
                  <c:v>265.91311265119572</c:v>
                </c:pt>
                <c:pt idx="254">
                  <c:v>265.91311265119572</c:v>
                </c:pt>
                <c:pt idx="255">
                  <c:v>265.91311265119572</c:v>
                </c:pt>
                <c:pt idx="256">
                  <c:v>265.91311265119572</c:v>
                </c:pt>
                <c:pt idx="257">
                  <c:v>265.91311265119572</c:v>
                </c:pt>
                <c:pt idx="258">
                  <c:v>265.91311265119572</c:v>
                </c:pt>
                <c:pt idx="259">
                  <c:v>272.13601910976632</c:v>
                </c:pt>
                <c:pt idx="260">
                  <c:v>271.55049439025362</c:v>
                </c:pt>
                <c:pt idx="261">
                  <c:v>271.55049439025362</c:v>
                </c:pt>
                <c:pt idx="262">
                  <c:v>271.55049439025362</c:v>
                </c:pt>
                <c:pt idx="263">
                  <c:v>271.55049439025362</c:v>
                </c:pt>
                <c:pt idx="264">
                  <c:v>271.55049439025362</c:v>
                </c:pt>
                <c:pt idx="265">
                  <c:v>277.77377882888095</c:v>
                </c:pt>
                <c:pt idx="266">
                  <c:v>277.77377882888095</c:v>
                </c:pt>
                <c:pt idx="267">
                  <c:v>277.77377882888095</c:v>
                </c:pt>
                <c:pt idx="268">
                  <c:v>277.77377882888095</c:v>
                </c:pt>
                <c:pt idx="269">
                  <c:v>277.77377882888095</c:v>
                </c:pt>
                <c:pt idx="270">
                  <c:v>276.95341138537441</c:v>
                </c:pt>
                <c:pt idx="271">
                  <c:v>276.95341138537441</c:v>
                </c:pt>
                <c:pt idx="272">
                  <c:v>276.9343187168929</c:v>
                </c:pt>
                <c:pt idx="273">
                  <c:v>271.60125592085041</c:v>
                </c:pt>
                <c:pt idx="274">
                  <c:v>261.93643421033369</c:v>
                </c:pt>
                <c:pt idx="275">
                  <c:v>261.93643421033369</c:v>
                </c:pt>
                <c:pt idx="276">
                  <c:v>261.93643421033369</c:v>
                </c:pt>
                <c:pt idx="277">
                  <c:v>258.2694497011845</c:v>
                </c:pt>
                <c:pt idx="278">
                  <c:v>258.2694497011845</c:v>
                </c:pt>
                <c:pt idx="279">
                  <c:v>258.2694497011845</c:v>
                </c:pt>
                <c:pt idx="280">
                  <c:v>258.2694497011845</c:v>
                </c:pt>
                <c:pt idx="281">
                  <c:v>258.2694497011845</c:v>
                </c:pt>
                <c:pt idx="282">
                  <c:v>274.51654847267253</c:v>
                </c:pt>
                <c:pt idx="283">
                  <c:v>274.46623664064055</c:v>
                </c:pt>
                <c:pt idx="284">
                  <c:v>272.70784441965765</c:v>
                </c:pt>
                <c:pt idx="285">
                  <c:v>271.5260423044358</c:v>
                </c:pt>
                <c:pt idx="286">
                  <c:v>271.5260423044358</c:v>
                </c:pt>
                <c:pt idx="287">
                  <c:v>271.5260423044358</c:v>
                </c:pt>
                <c:pt idx="288">
                  <c:v>271.5260423044358</c:v>
                </c:pt>
                <c:pt idx="289">
                  <c:v>271.5260423044358</c:v>
                </c:pt>
                <c:pt idx="290">
                  <c:v>271.5260423044358</c:v>
                </c:pt>
                <c:pt idx="291">
                  <c:v>269.80921972492951</c:v>
                </c:pt>
                <c:pt idx="292">
                  <c:v>269.80921972492951</c:v>
                </c:pt>
                <c:pt idx="293">
                  <c:v>269.80921972492951</c:v>
                </c:pt>
                <c:pt idx="294">
                  <c:v>269.80921972492951</c:v>
                </c:pt>
                <c:pt idx="295">
                  <c:v>269.80921972492951</c:v>
                </c:pt>
                <c:pt idx="296">
                  <c:v>269.80921972492951</c:v>
                </c:pt>
                <c:pt idx="297">
                  <c:v>269.80921972492951</c:v>
                </c:pt>
                <c:pt idx="298">
                  <c:v>269.80921972492951</c:v>
                </c:pt>
                <c:pt idx="299">
                  <c:v>269.80921972492951</c:v>
                </c:pt>
                <c:pt idx="300">
                  <c:v>269.80921972492951</c:v>
                </c:pt>
                <c:pt idx="301">
                  <c:v>269.80921972492951</c:v>
                </c:pt>
                <c:pt idx="302">
                  <c:v>269.80921972492951</c:v>
                </c:pt>
                <c:pt idx="303">
                  <c:v>269.80921972492951</c:v>
                </c:pt>
                <c:pt idx="304">
                  <c:v>269.80921972492951</c:v>
                </c:pt>
                <c:pt idx="305">
                  <c:v>269.80921972492951</c:v>
                </c:pt>
                <c:pt idx="306">
                  <c:v>266.0417513111596</c:v>
                </c:pt>
                <c:pt idx="307">
                  <c:v>261.07690601062814</c:v>
                </c:pt>
                <c:pt idx="308">
                  <c:v>261.07690601062814</c:v>
                </c:pt>
                <c:pt idx="309">
                  <c:v>261.07690601062814</c:v>
                </c:pt>
                <c:pt idx="310">
                  <c:v>261.07690601062814</c:v>
                </c:pt>
                <c:pt idx="311">
                  <c:v>261.07690601062814</c:v>
                </c:pt>
                <c:pt idx="312">
                  <c:v>261.07690601062814</c:v>
                </c:pt>
                <c:pt idx="313">
                  <c:v>261.07690601062814</c:v>
                </c:pt>
                <c:pt idx="314">
                  <c:v>261.07690601062814</c:v>
                </c:pt>
                <c:pt idx="315">
                  <c:v>261.07690601062814</c:v>
                </c:pt>
                <c:pt idx="316">
                  <c:v>261.07690601062814</c:v>
                </c:pt>
                <c:pt idx="317">
                  <c:v>261.07690601062814</c:v>
                </c:pt>
                <c:pt idx="318">
                  <c:v>261.07690601062814</c:v>
                </c:pt>
                <c:pt idx="319">
                  <c:v>261.07690601062814</c:v>
                </c:pt>
                <c:pt idx="320">
                  <c:v>261.07690601062814</c:v>
                </c:pt>
                <c:pt idx="321">
                  <c:v>261.07690601062814</c:v>
                </c:pt>
                <c:pt idx="322">
                  <c:v>261.07690601062814</c:v>
                </c:pt>
                <c:pt idx="323">
                  <c:v>261.07690601062814</c:v>
                </c:pt>
                <c:pt idx="324">
                  <c:v>273.93584027502891</c:v>
                </c:pt>
                <c:pt idx="325">
                  <c:v>272.26032407145607</c:v>
                </c:pt>
                <c:pt idx="326">
                  <c:v>269.95411816329153</c:v>
                </c:pt>
                <c:pt idx="327">
                  <c:v>269.68582682218238</c:v>
                </c:pt>
                <c:pt idx="328">
                  <c:v>266.57412078303088</c:v>
                </c:pt>
                <c:pt idx="329">
                  <c:v>266.57412078303088</c:v>
                </c:pt>
                <c:pt idx="330">
                  <c:v>266.57412078303088</c:v>
                </c:pt>
                <c:pt idx="331">
                  <c:v>266.57412078303088</c:v>
                </c:pt>
                <c:pt idx="332">
                  <c:v>266.57412078303088</c:v>
                </c:pt>
                <c:pt idx="333">
                  <c:v>266.57412078303088</c:v>
                </c:pt>
                <c:pt idx="334">
                  <c:v>265.88406646855316</c:v>
                </c:pt>
                <c:pt idx="335">
                  <c:v>265.37672997005063</c:v>
                </c:pt>
                <c:pt idx="336">
                  <c:v>265.37672997005063</c:v>
                </c:pt>
                <c:pt idx="337">
                  <c:v>265.37672997005063</c:v>
                </c:pt>
                <c:pt idx="338">
                  <c:v>265.37672997005063</c:v>
                </c:pt>
                <c:pt idx="339">
                  <c:v>265.37672997005063</c:v>
                </c:pt>
                <c:pt idx="340">
                  <c:v>265.37672997005063</c:v>
                </c:pt>
                <c:pt idx="341">
                  <c:v>265.37672997005063</c:v>
                </c:pt>
                <c:pt idx="342">
                  <c:v>265.37672997005063</c:v>
                </c:pt>
                <c:pt idx="343">
                  <c:v>265.37672997005063</c:v>
                </c:pt>
                <c:pt idx="344">
                  <c:v>265.37672997005063</c:v>
                </c:pt>
                <c:pt idx="345">
                  <c:v>265.37672997005063</c:v>
                </c:pt>
                <c:pt idx="346">
                  <c:v>265.37672997005063</c:v>
                </c:pt>
                <c:pt idx="347">
                  <c:v>265.37672997005063</c:v>
                </c:pt>
                <c:pt idx="348">
                  <c:v>265.37672997005063</c:v>
                </c:pt>
                <c:pt idx="349">
                  <c:v>265.37672997005063</c:v>
                </c:pt>
                <c:pt idx="350">
                  <c:v>265.37672997005063</c:v>
                </c:pt>
                <c:pt idx="351">
                  <c:v>265.37672997005063</c:v>
                </c:pt>
                <c:pt idx="352">
                  <c:v>265.37672997005063</c:v>
                </c:pt>
                <c:pt idx="353">
                  <c:v>265.37672997005063</c:v>
                </c:pt>
                <c:pt idx="354">
                  <c:v>265.37672997005063</c:v>
                </c:pt>
                <c:pt idx="355">
                  <c:v>265.37672997005063</c:v>
                </c:pt>
                <c:pt idx="356">
                  <c:v>265.37672997005063</c:v>
                </c:pt>
                <c:pt idx="357">
                  <c:v>274.56793285434605</c:v>
                </c:pt>
                <c:pt idx="358">
                  <c:v>274.56793285434605</c:v>
                </c:pt>
                <c:pt idx="359">
                  <c:v>274.56793285434605</c:v>
                </c:pt>
                <c:pt idx="360">
                  <c:v>274.56793285434605</c:v>
                </c:pt>
                <c:pt idx="361">
                  <c:v>274.56793285434605</c:v>
                </c:pt>
                <c:pt idx="362">
                  <c:v>274.56793285434605</c:v>
                </c:pt>
                <c:pt idx="363">
                  <c:v>274.56793285434605</c:v>
                </c:pt>
                <c:pt idx="364">
                  <c:v>274.56793285434605</c:v>
                </c:pt>
                <c:pt idx="365">
                  <c:v>274.56793285434605</c:v>
                </c:pt>
                <c:pt idx="366">
                  <c:v>274.56793285434605</c:v>
                </c:pt>
                <c:pt idx="367">
                  <c:v>274.56793285434605</c:v>
                </c:pt>
                <c:pt idx="368">
                  <c:v>274.56793285434605</c:v>
                </c:pt>
                <c:pt idx="369">
                  <c:v>273.54730142291311</c:v>
                </c:pt>
                <c:pt idx="370">
                  <c:v>273.54730142291311</c:v>
                </c:pt>
                <c:pt idx="371">
                  <c:v>270.71789244708674</c:v>
                </c:pt>
                <c:pt idx="372">
                  <c:v>270.71789244708674</c:v>
                </c:pt>
                <c:pt idx="373">
                  <c:v>269.30575278647319</c:v>
                </c:pt>
                <c:pt idx="374">
                  <c:v>269.30575278647319</c:v>
                </c:pt>
                <c:pt idx="375">
                  <c:v>269.30575278647319</c:v>
                </c:pt>
                <c:pt idx="376">
                  <c:v>269.30575278647319</c:v>
                </c:pt>
                <c:pt idx="377">
                  <c:v>269.30575278647319</c:v>
                </c:pt>
                <c:pt idx="378">
                  <c:v>269.30575278647319</c:v>
                </c:pt>
                <c:pt idx="379">
                  <c:v>269.30575278647319</c:v>
                </c:pt>
                <c:pt idx="380">
                  <c:v>269.30575278647319</c:v>
                </c:pt>
                <c:pt idx="381">
                  <c:v>278.45798627328304</c:v>
                </c:pt>
                <c:pt idx="382">
                  <c:v>276.44808216503151</c:v>
                </c:pt>
                <c:pt idx="383">
                  <c:v>276.44808216503151</c:v>
                </c:pt>
                <c:pt idx="384">
                  <c:v>276.44808216503151</c:v>
                </c:pt>
                <c:pt idx="385">
                  <c:v>276.44808216503151</c:v>
                </c:pt>
                <c:pt idx="386">
                  <c:v>276.44808216503151</c:v>
                </c:pt>
                <c:pt idx="387">
                  <c:v>276.44808216503151</c:v>
                </c:pt>
                <c:pt idx="388">
                  <c:v>276.44808216503151</c:v>
                </c:pt>
                <c:pt idx="389">
                  <c:v>276.44808216503151</c:v>
                </c:pt>
                <c:pt idx="390">
                  <c:v>276.44808216503151</c:v>
                </c:pt>
                <c:pt idx="391">
                  <c:v>276.44808216503151</c:v>
                </c:pt>
                <c:pt idx="392">
                  <c:v>276.44808216503151</c:v>
                </c:pt>
                <c:pt idx="393">
                  <c:v>276.44808216503151</c:v>
                </c:pt>
                <c:pt idx="394">
                  <c:v>276.44808216503151</c:v>
                </c:pt>
                <c:pt idx="395">
                  <c:v>276.44808216503151</c:v>
                </c:pt>
                <c:pt idx="396">
                  <c:v>276.44808216503151</c:v>
                </c:pt>
                <c:pt idx="397">
                  <c:v>276.44808216503151</c:v>
                </c:pt>
                <c:pt idx="398">
                  <c:v>276.44808216503151</c:v>
                </c:pt>
                <c:pt idx="399">
                  <c:v>276.44808216503151</c:v>
                </c:pt>
                <c:pt idx="400">
                  <c:v>276.44808216503151</c:v>
                </c:pt>
                <c:pt idx="401">
                  <c:v>283.81797910402088</c:v>
                </c:pt>
                <c:pt idx="402">
                  <c:v>283.52617057525794</c:v>
                </c:pt>
                <c:pt idx="403">
                  <c:v>283.00540054786472</c:v>
                </c:pt>
                <c:pt idx="404">
                  <c:v>281.23181004558546</c:v>
                </c:pt>
                <c:pt idx="405">
                  <c:v>280.23839051960516</c:v>
                </c:pt>
                <c:pt idx="406">
                  <c:v>280.23839051960516</c:v>
                </c:pt>
                <c:pt idx="407">
                  <c:v>280.14137462095709</c:v>
                </c:pt>
                <c:pt idx="408">
                  <c:v>280.14137462095709</c:v>
                </c:pt>
                <c:pt idx="409">
                  <c:v>280.14137462095709</c:v>
                </c:pt>
                <c:pt idx="410">
                  <c:v>280.14137462095709</c:v>
                </c:pt>
                <c:pt idx="411">
                  <c:v>280.14137462095709</c:v>
                </c:pt>
                <c:pt idx="412">
                  <c:v>280.14137462095709</c:v>
                </c:pt>
                <c:pt idx="413">
                  <c:v>280.14137462095709</c:v>
                </c:pt>
                <c:pt idx="414">
                  <c:v>280.14137462095709</c:v>
                </c:pt>
                <c:pt idx="415">
                  <c:v>280.14137462095709</c:v>
                </c:pt>
                <c:pt idx="416">
                  <c:v>287.56747394700903</c:v>
                </c:pt>
                <c:pt idx="417">
                  <c:v>287.56747394700903</c:v>
                </c:pt>
                <c:pt idx="418">
                  <c:v>287.56747394700903</c:v>
                </c:pt>
                <c:pt idx="419">
                  <c:v>287.56747394700903</c:v>
                </c:pt>
                <c:pt idx="420">
                  <c:v>287.28366920944177</c:v>
                </c:pt>
                <c:pt idx="421">
                  <c:v>286.51539924708737</c:v>
                </c:pt>
                <c:pt idx="422">
                  <c:v>285.74609452103556</c:v>
                </c:pt>
                <c:pt idx="423">
                  <c:v>285.19342335336728</c:v>
                </c:pt>
                <c:pt idx="424">
                  <c:v>285.19342335336728</c:v>
                </c:pt>
                <c:pt idx="425">
                  <c:v>285.19342335336728</c:v>
                </c:pt>
                <c:pt idx="426">
                  <c:v>285.19342335336728</c:v>
                </c:pt>
                <c:pt idx="427">
                  <c:v>285.19342335336728</c:v>
                </c:pt>
                <c:pt idx="428">
                  <c:v>285.19342335336728</c:v>
                </c:pt>
                <c:pt idx="429">
                  <c:v>285.19342335336728</c:v>
                </c:pt>
                <c:pt idx="430">
                  <c:v>285.19342335336728</c:v>
                </c:pt>
                <c:pt idx="431">
                  <c:v>285.19342335336728</c:v>
                </c:pt>
                <c:pt idx="432">
                  <c:v>285.19342335336728</c:v>
                </c:pt>
                <c:pt idx="433">
                  <c:v>285.19342335336728</c:v>
                </c:pt>
                <c:pt idx="434">
                  <c:v>285.19342335336728</c:v>
                </c:pt>
                <c:pt idx="435">
                  <c:v>285.19342335336728</c:v>
                </c:pt>
                <c:pt idx="436">
                  <c:v>285.19342335336728</c:v>
                </c:pt>
                <c:pt idx="437">
                  <c:v>285.19342335336728</c:v>
                </c:pt>
                <c:pt idx="438">
                  <c:v>285.19342335336728</c:v>
                </c:pt>
                <c:pt idx="439">
                  <c:v>285.19342335336728</c:v>
                </c:pt>
                <c:pt idx="440">
                  <c:v>285.19342335336728</c:v>
                </c:pt>
                <c:pt idx="441">
                  <c:v>285.19342335336728</c:v>
                </c:pt>
                <c:pt idx="442">
                  <c:v>285.19342335336728</c:v>
                </c:pt>
                <c:pt idx="443">
                  <c:v>285.19342335336728</c:v>
                </c:pt>
                <c:pt idx="444">
                  <c:v>285.19342335336728</c:v>
                </c:pt>
                <c:pt idx="445">
                  <c:v>285.19342335336728</c:v>
                </c:pt>
                <c:pt idx="446">
                  <c:v>278.73248791321487</c:v>
                </c:pt>
                <c:pt idx="447">
                  <c:v>273.59998848877603</c:v>
                </c:pt>
                <c:pt idx="448">
                  <c:v>273.59998848877603</c:v>
                </c:pt>
                <c:pt idx="449">
                  <c:v>273.59998848877603</c:v>
                </c:pt>
                <c:pt idx="450">
                  <c:v>273.59998848877603</c:v>
                </c:pt>
                <c:pt idx="451">
                  <c:v>273.59998848877603</c:v>
                </c:pt>
                <c:pt idx="452">
                  <c:v>278.93479223556994</c:v>
                </c:pt>
                <c:pt idx="453">
                  <c:v>278.87884974816188</c:v>
                </c:pt>
                <c:pt idx="454">
                  <c:v>277.63557118872552</c:v>
                </c:pt>
                <c:pt idx="455">
                  <c:v>276.7238773225958</c:v>
                </c:pt>
                <c:pt idx="456">
                  <c:v>269.43226411675789</c:v>
                </c:pt>
                <c:pt idx="457">
                  <c:v>269.43226411675789</c:v>
                </c:pt>
                <c:pt idx="458">
                  <c:v>269.43226411675789</c:v>
                </c:pt>
                <c:pt idx="459">
                  <c:v>269.43226411675789</c:v>
                </c:pt>
                <c:pt idx="460">
                  <c:v>269.43226411675789</c:v>
                </c:pt>
                <c:pt idx="461">
                  <c:v>269.43226411675789</c:v>
                </c:pt>
                <c:pt idx="462">
                  <c:v>269.43226411675789</c:v>
                </c:pt>
                <c:pt idx="463">
                  <c:v>269.43226411675789</c:v>
                </c:pt>
                <c:pt idx="464">
                  <c:v>269.43226411675789</c:v>
                </c:pt>
                <c:pt idx="465">
                  <c:v>269.43226411675789</c:v>
                </c:pt>
                <c:pt idx="466">
                  <c:v>269.43226411675789</c:v>
                </c:pt>
                <c:pt idx="467">
                  <c:v>285.90801285752372</c:v>
                </c:pt>
                <c:pt idx="468">
                  <c:v>283.25905986430826</c:v>
                </c:pt>
                <c:pt idx="469">
                  <c:v>278.4105332041031</c:v>
                </c:pt>
                <c:pt idx="470">
                  <c:v>277.88574590866961</c:v>
                </c:pt>
                <c:pt idx="471">
                  <c:v>276.34213896063773</c:v>
                </c:pt>
                <c:pt idx="472">
                  <c:v>276.34213896063773</c:v>
                </c:pt>
                <c:pt idx="473">
                  <c:v>276.34213896063773</c:v>
                </c:pt>
                <c:pt idx="474">
                  <c:v>275.62730176925839</c:v>
                </c:pt>
                <c:pt idx="475">
                  <c:v>270.97552549453178</c:v>
                </c:pt>
                <c:pt idx="476">
                  <c:v>270.97552549453178</c:v>
                </c:pt>
                <c:pt idx="477">
                  <c:v>269.56501178642344</c:v>
                </c:pt>
                <c:pt idx="478">
                  <c:v>269.56501178642344</c:v>
                </c:pt>
                <c:pt idx="479">
                  <c:v>269.56501178642344</c:v>
                </c:pt>
                <c:pt idx="480">
                  <c:v>269.56501178642344</c:v>
                </c:pt>
                <c:pt idx="481">
                  <c:v>269.56501178642344</c:v>
                </c:pt>
                <c:pt idx="482">
                  <c:v>269.56501178642344</c:v>
                </c:pt>
                <c:pt idx="483">
                  <c:v>269.56501178642344</c:v>
                </c:pt>
                <c:pt idx="484">
                  <c:v>276.87569710734277</c:v>
                </c:pt>
                <c:pt idx="485">
                  <c:v>276.87569710734277</c:v>
                </c:pt>
                <c:pt idx="486">
                  <c:v>271.3636935213994</c:v>
                </c:pt>
                <c:pt idx="487">
                  <c:v>271.3636935213994</c:v>
                </c:pt>
                <c:pt idx="488">
                  <c:v>271.3636935213994</c:v>
                </c:pt>
                <c:pt idx="489">
                  <c:v>271.3636935213994</c:v>
                </c:pt>
                <c:pt idx="490">
                  <c:v>271.3636935213994</c:v>
                </c:pt>
                <c:pt idx="491">
                  <c:v>268.50181985912639</c:v>
                </c:pt>
                <c:pt idx="492">
                  <c:v>263.82125700869182</c:v>
                </c:pt>
                <c:pt idx="493">
                  <c:v>263.50453048446838</c:v>
                </c:pt>
                <c:pt idx="494">
                  <c:v>260.47860046139846</c:v>
                </c:pt>
                <c:pt idx="495">
                  <c:v>256.73057186799855</c:v>
                </c:pt>
                <c:pt idx="496">
                  <c:v>252.41387796952239</c:v>
                </c:pt>
                <c:pt idx="497">
                  <c:v>246.32321711383088</c:v>
                </c:pt>
                <c:pt idx="498">
                  <c:v>246.32321711383088</c:v>
                </c:pt>
                <c:pt idx="499">
                  <c:v>246.32321711383088</c:v>
                </c:pt>
                <c:pt idx="500">
                  <c:v>246.32321711383088</c:v>
                </c:pt>
                <c:pt idx="501">
                  <c:v>246.32321711383088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'ATR Trailing Stop (21,3,Close)'!$O$1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(21,3,Close)'!$O$2:$O$503</c:f>
              <c:numCache>
                <c:formatCode>_("$"* #,##0.00_);_("$"* \(#,##0.00\);_("$"* "-"??_);_(@_)</c:formatCode>
                <c:ptCount val="502"/>
                <c:pt idx="21">
                  <c:v>211.13</c:v>
                </c:pt>
                <c:pt idx="22">
                  <c:v>212.56333333333333</c:v>
                </c:pt>
                <c:pt idx="23">
                  <c:v>212.56333333333333</c:v>
                </c:pt>
                <c:pt idx="24">
                  <c:v>212.56333333333333</c:v>
                </c:pt>
                <c:pt idx="25">
                  <c:v>212.66988302199189</c:v>
                </c:pt>
                <c:pt idx="26">
                  <c:v>213.90607906856371</c:v>
                </c:pt>
                <c:pt idx="27">
                  <c:v>214.79578958910827</c:v>
                </c:pt>
                <c:pt idx="28">
                  <c:v>215.96265675153168</c:v>
                </c:pt>
                <c:pt idx="29">
                  <c:v>216.82062547764923</c:v>
                </c:pt>
                <c:pt idx="30">
                  <c:v>217.92392902633259</c:v>
                </c:pt>
                <c:pt idx="31">
                  <c:v>217.92392902633259</c:v>
                </c:pt>
                <c:pt idx="32">
                  <c:v>218.13424401481416</c:v>
                </c:pt>
                <c:pt idx="33">
                  <c:v>219.43594668077537</c:v>
                </c:pt>
                <c:pt idx="34">
                  <c:v>219.43594668077537</c:v>
                </c:pt>
                <c:pt idx="35">
                  <c:v>219.48611943834501</c:v>
                </c:pt>
                <c:pt idx="36">
                  <c:v>219.76582803651905</c:v>
                </c:pt>
                <c:pt idx="37">
                  <c:v>220.17126479668482</c:v>
                </c:pt>
                <c:pt idx="38">
                  <c:v>220.17126479668482</c:v>
                </c:pt>
                <c:pt idx="39">
                  <c:v>222.38944652760529</c:v>
                </c:pt>
                <c:pt idx="40">
                  <c:v>222.38944652760529</c:v>
                </c:pt>
                <c:pt idx="41">
                  <c:v>222.38944652760529</c:v>
                </c:pt>
                <c:pt idx="42">
                  <c:v>222.38944652760529</c:v>
                </c:pt>
                <c:pt idx="43">
                  <c:v>222.38944652760529</c:v>
                </c:pt>
                <c:pt idx="44">
                  <c:v>222.38944652760529</c:v>
                </c:pt>
                <c:pt idx="45">
                  <c:v>222.38944652760529</c:v>
                </c:pt>
                <c:pt idx="46">
                  <c:v>222.38944652760529</c:v>
                </c:pt>
                <c:pt idx="47">
                  <c:v>222.38944652760529</c:v>
                </c:pt>
                <c:pt idx="48">
                  <c:v>222.38944652760529</c:v>
                </c:pt>
                <c:pt idx="49">
                  <c:v>222.38944652760529</c:v>
                </c:pt>
                <c:pt idx="50">
                  <c:v>222.38944652760529</c:v>
                </c:pt>
                <c:pt idx="51">
                  <c:v>222.38944652760529</c:v>
                </c:pt>
                <c:pt idx="52">
                  <c:v>222.38944652760529</c:v>
                </c:pt>
                <c:pt idx="53">
                  <c:v>222.38944652760529</c:v>
                </c:pt>
                <c:pt idx="54">
                  <c:v>218.00784471321359</c:v>
                </c:pt>
                <c:pt idx="55">
                  <c:v>218.00784471321359</c:v>
                </c:pt>
                <c:pt idx="56">
                  <c:v>218.00784471321359</c:v>
                </c:pt>
                <c:pt idx="57">
                  <c:v>218.00784471321359</c:v>
                </c:pt>
                <c:pt idx="58">
                  <c:v>218.64056259539063</c:v>
                </c:pt>
                <c:pt idx="59">
                  <c:v>218.92482151941968</c:v>
                </c:pt>
                <c:pt idx="60">
                  <c:v>219.68268716135208</c:v>
                </c:pt>
                <c:pt idx="61">
                  <c:v>219.68268716135208</c:v>
                </c:pt>
                <c:pt idx="62">
                  <c:v>219.68268716135208</c:v>
                </c:pt>
                <c:pt idx="63">
                  <c:v>219.68268716135208</c:v>
                </c:pt>
                <c:pt idx="64">
                  <c:v>219.68268716135208</c:v>
                </c:pt>
                <c:pt idx="65">
                  <c:v>219.68268716135208</c:v>
                </c:pt>
                <c:pt idx="66">
                  <c:v>219.68268716135208</c:v>
                </c:pt>
                <c:pt idx="67">
                  <c:v>219.68268716135208</c:v>
                </c:pt>
                <c:pt idx="68">
                  <c:v>219.68268716135208</c:v>
                </c:pt>
                <c:pt idx="69">
                  <c:v>219.68268716135208</c:v>
                </c:pt>
                <c:pt idx="70">
                  <c:v>219.68268716135208</c:v>
                </c:pt>
                <c:pt idx="71">
                  <c:v>219.68268716135208</c:v>
                </c:pt>
                <c:pt idx="72">
                  <c:v>219.68268716135208</c:v>
                </c:pt>
                <c:pt idx="73">
                  <c:v>219.68268716135208</c:v>
                </c:pt>
                <c:pt idx="74">
                  <c:v>219.68268716135208</c:v>
                </c:pt>
                <c:pt idx="75">
                  <c:v>219.68268716135208</c:v>
                </c:pt>
                <c:pt idx="76">
                  <c:v>220.16345786876769</c:v>
                </c:pt>
                <c:pt idx="77">
                  <c:v>221.46424558930258</c:v>
                </c:pt>
                <c:pt idx="78">
                  <c:v>221.46424558930258</c:v>
                </c:pt>
                <c:pt idx="79">
                  <c:v>221.68466720118147</c:v>
                </c:pt>
                <c:pt idx="80">
                  <c:v>221.68466720118147</c:v>
                </c:pt>
                <c:pt idx="81">
                  <c:v>221.92665959290835</c:v>
                </c:pt>
                <c:pt idx="82">
                  <c:v>222.13205675515084</c:v>
                </c:pt>
                <c:pt idx="83">
                  <c:v>222.13205675515084</c:v>
                </c:pt>
                <c:pt idx="84">
                  <c:v>222.22699025410506</c:v>
                </c:pt>
                <c:pt idx="85">
                  <c:v>223.18284786105244</c:v>
                </c:pt>
                <c:pt idx="86">
                  <c:v>223.25414082004994</c:v>
                </c:pt>
                <c:pt idx="87">
                  <c:v>223.25414082004994</c:v>
                </c:pt>
                <c:pt idx="88">
                  <c:v>223.59364246716549</c:v>
                </c:pt>
                <c:pt idx="89">
                  <c:v>223.59364246716549</c:v>
                </c:pt>
                <c:pt idx="90">
                  <c:v>223.59364246716549</c:v>
                </c:pt>
                <c:pt idx="91">
                  <c:v>224.02889317971318</c:v>
                </c:pt>
                <c:pt idx="92">
                  <c:v>224.02889317971318</c:v>
                </c:pt>
                <c:pt idx="93">
                  <c:v>224.02889317971318</c:v>
                </c:pt>
                <c:pt idx="94">
                  <c:v>220.22187727434459</c:v>
                </c:pt>
                <c:pt idx="95">
                  <c:v>221.57893073747104</c:v>
                </c:pt>
                <c:pt idx="96">
                  <c:v>222.75517213092482</c:v>
                </c:pt>
                <c:pt idx="97">
                  <c:v>223.3801639342141</c:v>
                </c:pt>
                <c:pt idx="98">
                  <c:v>224.01110850877535</c:v>
                </c:pt>
                <c:pt idx="99">
                  <c:v>225.10724619883365</c:v>
                </c:pt>
                <c:pt idx="100">
                  <c:v>225.20023447507967</c:v>
                </c:pt>
                <c:pt idx="101">
                  <c:v>225.20023447507967</c:v>
                </c:pt>
                <c:pt idx="102">
                  <c:v>225.20023447507967</c:v>
                </c:pt>
                <c:pt idx="103">
                  <c:v>226.83406174286117</c:v>
                </c:pt>
                <c:pt idx="104">
                  <c:v>227.62577308843922</c:v>
                </c:pt>
                <c:pt idx="105">
                  <c:v>227.62577308843922</c:v>
                </c:pt>
                <c:pt idx="106">
                  <c:v>227.62577308843922</c:v>
                </c:pt>
                <c:pt idx="107">
                  <c:v>227.62577308843922</c:v>
                </c:pt>
                <c:pt idx="108">
                  <c:v>227.62577308843922</c:v>
                </c:pt>
                <c:pt idx="109">
                  <c:v>227.62577308843922</c:v>
                </c:pt>
                <c:pt idx="110">
                  <c:v>227.62577308843922</c:v>
                </c:pt>
                <c:pt idx="111">
                  <c:v>228.07982808942441</c:v>
                </c:pt>
                <c:pt idx="112">
                  <c:v>228.07982808942441</c:v>
                </c:pt>
                <c:pt idx="113">
                  <c:v>228.07982808942441</c:v>
                </c:pt>
                <c:pt idx="114">
                  <c:v>228.07982808942441</c:v>
                </c:pt>
                <c:pt idx="115">
                  <c:v>229.15858929308212</c:v>
                </c:pt>
                <c:pt idx="116">
                  <c:v>229.15858929308212</c:v>
                </c:pt>
                <c:pt idx="117">
                  <c:v>229.15858929308212</c:v>
                </c:pt>
                <c:pt idx="118">
                  <c:v>229.15858929308212</c:v>
                </c:pt>
                <c:pt idx="119">
                  <c:v>229.15858929308212</c:v>
                </c:pt>
                <c:pt idx="120">
                  <c:v>229.15858929308212</c:v>
                </c:pt>
                <c:pt idx="121">
                  <c:v>229.15858929308212</c:v>
                </c:pt>
                <c:pt idx="122">
                  <c:v>229.15858929308212</c:v>
                </c:pt>
                <c:pt idx="123">
                  <c:v>229.15858929308212</c:v>
                </c:pt>
                <c:pt idx="124">
                  <c:v>229.15858929308212</c:v>
                </c:pt>
                <c:pt idx="125">
                  <c:v>229.15858929308212</c:v>
                </c:pt>
                <c:pt idx="126">
                  <c:v>229.15858929308212</c:v>
                </c:pt>
                <c:pt idx="127">
                  <c:v>229.15858929308212</c:v>
                </c:pt>
                <c:pt idx="128">
                  <c:v>229.15858929308212</c:v>
                </c:pt>
                <c:pt idx="129">
                  <c:v>229.15858929308212</c:v>
                </c:pt>
                <c:pt idx="130">
                  <c:v>229.15858929308212</c:v>
                </c:pt>
                <c:pt idx="131">
                  <c:v>229.15858929308212</c:v>
                </c:pt>
                <c:pt idx="132">
                  <c:v>229.15858929308212</c:v>
                </c:pt>
                <c:pt idx="133">
                  <c:v>229.65075400648308</c:v>
                </c:pt>
                <c:pt idx="134">
                  <c:v>229.75595619665057</c:v>
                </c:pt>
                <c:pt idx="135">
                  <c:v>229.95043447300054</c:v>
                </c:pt>
                <c:pt idx="136">
                  <c:v>231.23327092666719</c:v>
                </c:pt>
                <c:pt idx="137">
                  <c:v>231.41787707301637</c:v>
                </c:pt>
                <c:pt idx="138">
                  <c:v>231.41787707301637</c:v>
                </c:pt>
                <c:pt idx="139">
                  <c:v>231.41787707301637</c:v>
                </c:pt>
                <c:pt idx="140">
                  <c:v>231.95057840234651</c:v>
                </c:pt>
                <c:pt idx="141">
                  <c:v>232.05912228794904</c:v>
                </c:pt>
                <c:pt idx="142">
                  <c:v>232.05912228794904</c:v>
                </c:pt>
                <c:pt idx="143">
                  <c:v>232.05912228794904</c:v>
                </c:pt>
                <c:pt idx="144">
                  <c:v>232.05912228794904</c:v>
                </c:pt>
                <c:pt idx="145">
                  <c:v>232.05912228794904</c:v>
                </c:pt>
                <c:pt idx="146">
                  <c:v>232.13205856354605</c:v>
                </c:pt>
                <c:pt idx="147">
                  <c:v>232.13205856354605</c:v>
                </c:pt>
                <c:pt idx="148">
                  <c:v>232.23889665627757</c:v>
                </c:pt>
                <c:pt idx="149">
                  <c:v>232.78609205359771</c:v>
                </c:pt>
                <c:pt idx="150">
                  <c:v>232.78609205359771</c:v>
                </c:pt>
                <c:pt idx="151">
                  <c:v>232.78609205359771</c:v>
                </c:pt>
                <c:pt idx="152">
                  <c:v>232.78609205359771</c:v>
                </c:pt>
                <c:pt idx="153">
                  <c:v>228.84350383109731</c:v>
                </c:pt>
                <c:pt idx="154">
                  <c:v>230.96762269628312</c:v>
                </c:pt>
                <c:pt idx="155">
                  <c:v>231.02868828217441</c:v>
                </c:pt>
                <c:pt idx="156">
                  <c:v>231.47732217349946</c:v>
                </c:pt>
                <c:pt idx="157">
                  <c:v>231.47732217349946</c:v>
                </c:pt>
                <c:pt idx="158">
                  <c:v>231.47732217349946</c:v>
                </c:pt>
                <c:pt idx="159">
                  <c:v>227.2397848383539</c:v>
                </c:pt>
                <c:pt idx="160">
                  <c:v>229.50598556033705</c:v>
                </c:pt>
                <c:pt idx="161">
                  <c:v>229.50598556033705</c:v>
                </c:pt>
                <c:pt idx="162">
                  <c:v>229.50598556033705</c:v>
                </c:pt>
                <c:pt idx="163">
                  <c:v>229.50598556033705</c:v>
                </c:pt>
                <c:pt idx="164">
                  <c:v>229.50598556033705</c:v>
                </c:pt>
                <c:pt idx="165">
                  <c:v>229.50598556033705</c:v>
                </c:pt>
                <c:pt idx="166">
                  <c:v>230.04661770516088</c:v>
                </c:pt>
                <c:pt idx="167">
                  <c:v>231.43201686205799</c:v>
                </c:pt>
                <c:pt idx="168">
                  <c:v>231.86430177338858</c:v>
                </c:pt>
                <c:pt idx="169">
                  <c:v>231.86430177338858</c:v>
                </c:pt>
                <c:pt idx="170">
                  <c:v>231.86430177338858</c:v>
                </c:pt>
                <c:pt idx="171">
                  <c:v>231.86430177338858</c:v>
                </c:pt>
                <c:pt idx="172">
                  <c:v>231.86430177338858</c:v>
                </c:pt>
                <c:pt idx="173">
                  <c:v>233.08658607973786</c:v>
                </c:pt>
                <c:pt idx="174">
                  <c:v>233.98246293308364</c:v>
                </c:pt>
                <c:pt idx="175">
                  <c:v>234.2294885076987</c:v>
                </c:pt>
                <c:pt idx="176">
                  <c:v>234.25617953114164</c:v>
                </c:pt>
                <c:pt idx="177">
                  <c:v>234.67779002965869</c:v>
                </c:pt>
                <c:pt idx="178">
                  <c:v>235.25599050443685</c:v>
                </c:pt>
                <c:pt idx="179">
                  <c:v>235.62380048041607</c:v>
                </c:pt>
                <c:pt idx="180">
                  <c:v>235.71552426706293</c:v>
                </c:pt>
                <c:pt idx="181">
                  <c:v>235.71552426706293</c:v>
                </c:pt>
                <c:pt idx="182">
                  <c:v>235.71552426706293</c:v>
                </c:pt>
                <c:pt idx="183">
                  <c:v>235.71552426706293</c:v>
                </c:pt>
                <c:pt idx="184">
                  <c:v>235.71552426706293</c:v>
                </c:pt>
                <c:pt idx="185">
                  <c:v>235.85688663786749</c:v>
                </c:pt>
                <c:pt idx="186">
                  <c:v>236.21370155987381</c:v>
                </c:pt>
                <c:pt idx="187">
                  <c:v>237.07590624749889</c:v>
                </c:pt>
                <c:pt idx="188">
                  <c:v>238.14181547380846</c:v>
                </c:pt>
                <c:pt idx="189">
                  <c:v>238.74363378457949</c:v>
                </c:pt>
                <c:pt idx="190">
                  <c:v>239.07298455674237</c:v>
                </c:pt>
                <c:pt idx="191">
                  <c:v>240.47141386356415</c:v>
                </c:pt>
                <c:pt idx="192">
                  <c:v>240.47141386356415</c:v>
                </c:pt>
                <c:pt idx="193">
                  <c:v>240.47141386356415</c:v>
                </c:pt>
                <c:pt idx="194">
                  <c:v>240.52079806808263</c:v>
                </c:pt>
                <c:pt idx="195">
                  <c:v>240.97980768388823</c:v>
                </c:pt>
                <c:pt idx="196">
                  <c:v>240.97980768388823</c:v>
                </c:pt>
                <c:pt idx="197">
                  <c:v>241.04669631191675</c:v>
                </c:pt>
                <c:pt idx="198">
                  <c:v>241.43732982087309</c:v>
                </c:pt>
                <c:pt idx="199">
                  <c:v>241.68507601987915</c:v>
                </c:pt>
                <c:pt idx="200">
                  <c:v>242.00769144750393</c:v>
                </c:pt>
                <c:pt idx="201">
                  <c:v>242.00922995000374</c:v>
                </c:pt>
                <c:pt idx="202">
                  <c:v>243.23926661905119</c:v>
                </c:pt>
                <c:pt idx="203">
                  <c:v>243.23926661905119</c:v>
                </c:pt>
                <c:pt idx="204">
                  <c:v>243.23926661905119</c:v>
                </c:pt>
                <c:pt idx="205">
                  <c:v>243.23926661905119</c:v>
                </c:pt>
                <c:pt idx="206">
                  <c:v>243.23926661905119</c:v>
                </c:pt>
                <c:pt idx="207">
                  <c:v>243.47544656240476</c:v>
                </c:pt>
                <c:pt idx="208">
                  <c:v>243.47544656240476</c:v>
                </c:pt>
                <c:pt idx="209">
                  <c:v>243.47544656240476</c:v>
                </c:pt>
                <c:pt idx="210">
                  <c:v>243.47544656240476</c:v>
                </c:pt>
                <c:pt idx="211">
                  <c:v>243.47544656240476</c:v>
                </c:pt>
                <c:pt idx="212">
                  <c:v>244.17155912640146</c:v>
                </c:pt>
                <c:pt idx="213">
                  <c:v>244.6200563108585</c:v>
                </c:pt>
                <c:pt idx="214">
                  <c:v>244.6200563108585</c:v>
                </c:pt>
                <c:pt idx="215">
                  <c:v>244.87767012322769</c:v>
                </c:pt>
                <c:pt idx="216">
                  <c:v>244.87767012322769</c:v>
                </c:pt>
                <c:pt idx="217">
                  <c:v>244.87767012322769</c:v>
                </c:pt>
                <c:pt idx="218">
                  <c:v>244.87767012322769</c:v>
                </c:pt>
                <c:pt idx="219">
                  <c:v>244.87767012322769</c:v>
                </c:pt>
                <c:pt idx="220">
                  <c:v>244.87767012322769</c:v>
                </c:pt>
                <c:pt idx="221">
                  <c:v>244.87767012322769</c:v>
                </c:pt>
                <c:pt idx="222">
                  <c:v>244.87767012322769</c:v>
                </c:pt>
                <c:pt idx="223">
                  <c:v>244.87767012322769</c:v>
                </c:pt>
                <c:pt idx="224">
                  <c:v>245.25307314404355</c:v>
                </c:pt>
                <c:pt idx="225">
                  <c:v>245.25307314404355</c:v>
                </c:pt>
                <c:pt idx="226">
                  <c:v>245.7901116952776</c:v>
                </c:pt>
                <c:pt idx="227">
                  <c:v>245.7901116952776</c:v>
                </c:pt>
                <c:pt idx="228">
                  <c:v>248.07948906601143</c:v>
                </c:pt>
                <c:pt idx="229">
                  <c:v>248.07948906601143</c:v>
                </c:pt>
                <c:pt idx="230">
                  <c:v>249.84021683991966</c:v>
                </c:pt>
                <c:pt idx="231">
                  <c:v>249.84021683991966</c:v>
                </c:pt>
                <c:pt idx="232">
                  <c:v>249.84021683991966</c:v>
                </c:pt>
                <c:pt idx="233">
                  <c:v>249.84021683991966</c:v>
                </c:pt>
                <c:pt idx="234">
                  <c:v>249.84021683991966</c:v>
                </c:pt>
                <c:pt idx="235">
                  <c:v>249.84021683991966</c:v>
                </c:pt>
                <c:pt idx="236">
                  <c:v>249.84021683991966</c:v>
                </c:pt>
                <c:pt idx="237">
                  <c:v>250.66202704295989</c:v>
                </c:pt>
                <c:pt idx="238">
                  <c:v>251.19050194567609</c:v>
                </c:pt>
                <c:pt idx="239">
                  <c:v>251.24809709112012</c:v>
                </c:pt>
                <c:pt idx="240">
                  <c:v>251.24809709112012</c:v>
                </c:pt>
                <c:pt idx="241">
                  <c:v>252.13702684001822</c:v>
                </c:pt>
                <c:pt idx="242">
                  <c:v>253.69478746668403</c:v>
                </c:pt>
                <c:pt idx="243">
                  <c:v>253.69478746668403</c:v>
                </c:pt>
                <c:pt idx="244">
                  <c:v>253.69478746668403</c:v>
                </c:pt>
                <c:pt idx="245">
                  <c:v>253.69478746668403</c:v>
                </c:pt>
                <c:pt idx="246">
                  <c:v>253.69478746668403</c:v>
                </c:pt>
                <c:pt idx="247">
                  <c:v>253.69478746668403</c:v>
                </c:pt>
                <c:pt idx="248">
                  <c:v>253.69478746668403</c:v>
                </c:pt>
                <c:pt idx="249">
                  <c:v>253.88630742801755</c:v>
                </c:pt>
                <c:pt idx="250">
                  <c:v>253.88630742801755</c:v>
                </c:pt>
                <c:pt idx="251">
                  <c:v>254.61891830205673</c:v>
                </c:pt>
                <c:pt idx="252">
                  <c:v>256.20373171624448</c:v>
                </c:pt>
                <c:pt idx="253">
                  <c:v>257.26688734880423</c:v>
                </c:pt>
                <c:pt idx="254">
                  <c:v>258.95417842743262</c:v>
                </c:pt>
                <c:pt idx="255">
                  <c:v>259.48874135945965</c:v>
                </c:pt>
                <c:pt idx="256">
                  <c:v>260.11213462805682</c:v>
                </c:pt>
                <c:pt idx="257">
                  <c:v>260.11213462805682</c:v>
                </c:pt>
                <c:pt idx="258">
                  <c:v>261.54467993474543</c:v>
                </c:pt>
                <c:pt idx="259">
                  <c:v>263.20398089023371</c:v>
                </c:pt>
                <c:pt idx="260">
                  <c:v>263.20398089023371</c:v>
                </c:pt>
                <c:pt idx="261">
                  <c:v>264.31476724737752</c:v>
                </c:pt>
                <c:pt idx="262">
                  <c:v>264.31476724737752</c:v>
                </c:pt>
                <c:pt idx="263">
                  <c:v>265.19300884115876</c:v>
                </c:pt>
                <c:pt idx="264">
                  <c:v>267.26953222967501</c:v>
                </c:pt>
                <c:pt idx="265">
                  <c:v>267.906221171119</c:v>
                </c:pt>
                <c:pt idx="266">
                  <c:v>267.906221171119</c:v>
                </c:pt>
                <c:pt idx="267">
                  <c:v>267.906221171119</c:v>
                </c:pt>
                <c:pt idx="268">
                  <c:v>270.68821394762472</c:v>
                </c:pt>
                <c:pt idx="269">
                  <c:v>270.68821394762472</c:v>
                </c:pt>
                <c:pt idx="270">
                  <c:v>270.68821394762472</c:v>
                </c:pt>
                <c:pt idx="271">
                  <c:v>270.68821394762472</c:v>
                </c:pt>
                <c:pt idx="272">
                  <c:v>270.68821394762472</c:v>
                </c:pt>
                <c:pt idx="273">
                  <c:v>270.68821394762472</c:v>
                </c:pt>
                <c:pt idx="274">
                  <c:v>246.46356578966629</c:v>
                </c:pt>
                <c:pt idx="275">
                  <c:v>250.32768170444407</c:v>
                </c:pt>
                <c:pt idx="276">
                  <c:v>250.32768170444407</c:v>
                </c:pt>
                <c:pt idx="277">
                  <c:v>250.32768170444407</c:v>
                </c:pt>
                <c:pt idx="278">
                  <c:v>240.73195266553859</c:v>
                </c:pt>
                <c:pt idx="279">
                  <c:v>244.20471682432245</c:v>
                </c:pt>
                <c:pt idx="280">
                  <c:v>244.91973030887851</c:v>
                </c:pt>
                <c:pt idx="281">
                  <c:v>248.1321241036938</c:v>
                </c:pt>
                <c:pt idx="282">
                  <c:v>251.40345152732743</c:v>
                </c:pt>
                <c:pt idx="283">
                  <c:v>251.6137633593595</c:v>
                </c:pt>
                <c:pt idx="284">
                  <c:v>251.6137633593595</c:v>
                </c:pt>
                <c:pt idx="285">
                  <c:v>251.6137633593595</c:v>
                </c:pt>
                <c:pt idx="286">
                  <c:v>251.6137633593595</c:v>
                </c:pt>
                <c:pt idx="287">
                  <c:v>253.16805686672484</c:v>
                </c:pt>
                <c:pt idx="288">
                  <c:v>256.32719701592839</c:v>
                </c:pt>
                <c:pt idx="289">
                  <c:v>256.32719701592839</c:v>
                </c:pt>
                <c:pt idx="290">
                  <c:v>256.32719701592839</c:v>
                </c:pt>
                <c:pt idx="291">
                  <c:v>256.32719701592839</c:v>
                </c:pt>
                <c:pt idx="292">
                  <c:v>256.32719701592839</c:v>
                </c:pt>
                <c:pt idx="293">
                  <c:v>256.32719701592839</c:v>
                </c:pt>
                <c:pt idx="294">
                  <c:v>256.32719701592839</c:v>
                </c:pt>
                <c:pt idx="295">
                  <c:v>256.32719701592839</c:v>
                </c:pt>
                <c:pt idx="296">
                  <c:v>256.32719701592839</c:v>
                </c:pt>
                <c:pt idx="297">
                  <c:v>256.99304490632738</c:v>
                </c:pt>
                <c:pt idx="298">
                  <c:v>256.99304490632738</c:v>
                </c:pt>
                <c:pt idx="299">
                  <c:v>256.99304490632738</c:v>
                </c:pt>
                <c:pt idx="300">
                  <c:v>256.99304490632738</c:v>
                </c:pt>
                <c:pt idx="301">
                  <c:v>256.99304490632738</c:v>
                </c:pt>
                <c:pt idx="302">
                  <c:v>256.99304490632738</c:v>
                </c:pt>
                <c:pt idx="303">
                  <c:v>256.99304490632738</c:v>
                </c:pt>
                <c:pt idx="304">
                  <c:v>256.99304490632738</c:v>
                </c:pt>
                <c:pt idx="305">
                  <c:v>256.99304490632738</c:v>
                </c:pt>
                <c:pt idx="306">
                  <c:v>256.99304490632738</c:v>
                </c:pt>
                <c:pt idx="307">
                  <c:v>237.98309398937184</c:v>
                </c:pt>
                <c:pt idx="308">
                  <c:v>244.34294665654463</c:v>
                </c:pt>
                <c:pt idx="309">
                  <c:v>244.34294665654463</c:v>
                </c:pt>
                <c:pt idx="310">
                  <c:v>244.34294665654463</c:v>
                </c:pt>
                <c:pt idx="311">
                  <c:v>244.34294665654463</c:v>
                </c:pt>
                <c:pt idx="312">
                  <c:v>244.34294665654463</c:v>
                </c:pt>
                <c:pt idx="313">
                  <c:v>244.34294665654463</c:v>
                </c:pt>
                <c:pt idx="314">
                  <c:v>244.34294665654463</c:v>
                </c:pt>
                <c:pt idx="315">
                  <c:v>244.34294665654463</c:v>
                </c:pt>
                <c:pt idx="316">
                  <c:v>244.34294665654463</c:v>
                </c:pt>
                <c:pt idx="317">
                  <c:v>244.34294665654463</c:v>
                </c:pt>
                <c:pt idx="318">
                  <c:v>244.34294665654463</c:v>
                </c:pt>
                <c:pt idx="319">
                  <c:v>244.34294665654463</c:v>
                </c:pt>
                <c:pt idx="320">
                  <c:v>244.34294665654463</c:v>
                </c:pt>
                <c:pt idx="321">
                  <c:v>244.34294665654463</c:v>
                </c:pt>
                <c:pt idx="322">
                  <c:v>245.47723609678064</c:v>
                </c:pt>
                <c:pt idx="323">
                  <c:v>248.37736771121962</c:v>
                </c:pt>
                <c:pt idx="324">
                  <c:v>248.98415972497108</c:v>
                </c:pt>
                <c:pt idx="325">
                  <c:v>248.98415972497108</c:v>
                </c:pt>
                <c:pt idx="326">
                  <c:v>248.98415972497108</c:v>
                </c:pt>
                <c:pt idx="327">
                  <c:v>248.98415972497108</c:v>
                </c:pt>
                <c:pt idx="328">
                  <c:v>248.98415972497108</c:v>
                </c:pt>
                <c:pt idx="329">
                  <c:v>248.98415972497108</c:v>
                </c:pt>
                <c:pt idx="330">
                  <c:v>248.98415972497108</c:v>
                </c:pt>
                <c:pt idx="331">
                  <c:v>248.98415972497108</c:v>
                </c:pt>
                <c:pt idx="332">
                  <c:v>248.98415972497108</c:v>
                </c:pt>
                <c:pt idx="333">
                  <c:v>248.98415972497108</c:v>
                </c:pt>
                <c:pt idx="334">
                  <c:v>248.98415972497108</c:v>
                </c:pt>
                <c:pt idx="335">
                  <c:v>248.98415972497108</c:v>
                </c:pt>
                <c:pt idx="336">
                  <c:v>248.98415972497108</c:v>
                </c:pt>
                <c:pt idx="337">
                  <c:v>248.98415972497108</c:v>
                </c:pt>
                <c:pt idx="338">
                  <c:v>248.98415972497108</c:v>
                </c:pt>
                <c:pt idx="339">
                  <c:v>249.58513214551499</c:v>
                </c:pt>
                <c:pt idx="340">
                  <c:v>252.14964966239523</c:v>
                </c:pt>
                <c:pt idx="341">
                  <c:v>253.25109491656684</c:v>
                </c:pt>
                <c:pt idx="342">
                  <c:v>253.64818563482561</c:v>
                </c:pt>
                <c:pt idx="343">
                  <c:v>253.64818563482561</c:v>
                </c:pt>
                <c:pt idx="344">
                  <c:v>253.64818563482561</c:v>
                </c:pt>
                <c:pt idx="345">
                  <c:v>253.64818563482561</c:v>
                </c:pt>
                <c:pt idx="346">
                  <c:v>253.64818563482561</c:v>
                </c:pt>
                <c:pt idx="347">
                  <c:v>254.94467597433115</c:v>
                </c:pt>
                <c:pt idx="348">
                  <c:v>254.94467597433115</c:v>
                </c:pt>
                <c:pt idx="349">
                  <c:v>255.21142945517565</c:v>
                </c:pt>
                <c:pt idx="350">
                  <c:v>255.21142945517565</c:v>
                </c:pt>
                <c:pt idx="351">
                  <c:v>255.21142945517565</c:v>
                </c:pt>
                <c:pt idx="352">
                  <c:v>255.21142945517565</c:v>
                </c:pt>
                <c:pt idx="353">
                  <c:v>255.21142945517565</c:v>
                </c:pt>
                <c:pt idx="354">
                  <c:v>255.21142945517565</c:v>
                </c:pt>
                <c:pt idx="355">
                  <c:v>255.58015402808343</c:v>
                </c:pt>
                <c:pt idx="356">
                  <c:v>257.03967050293659</c:v>
                </c:pt>
                <c:pt idx="357">
                  <c:v>257.47206714565391</c:v>
                </c:pt>
                <c:pt idx="358">
                  <c:v>259.76339728157518</c:v>
                </c:pt>
                <c:pt idx="359">
                  <c:v>259.86990217292868</c:v>
                </c:pt>
                <c:pt idx="360">
                  <c:v>260.83847825993212</c:v>
                </c:pt>
                <c:pt idx="361">
                  <c:v>261.42283643803057</c:v>
                </c:pt>
                <c:pt idx="362">
                  <c:v>261.99222517907674</c:v>
                </c:pt>
                <c:pt idx="363">
                  <c:v>261.99222517907674</c:v>
                </c:pt>
                <c:pt idx="364">
                  <c:v>262.12934256605598</c:v>
                </c:pt>
                <c:pt idx="365">
                  <c:v>262.12934256605598</c:v>
                </c:pt>
                <c:pt idx="366">
                  <c:v>262.12934256605598</c:v>
                </c:pt>
                <c:pt idx="367">
                  <c:v>262.12934256605598</c:v>
                </c:pt>
                <c:pt idx="368">
                  <c:v>262.12934256605598</c:v>
                </c:pt>
                <c:pt idx="369">
                  <c:v>262.12934256605598</c:v>
                </c:pt>
                <c:pt idx="370">
                  <c:v>262.12934256605598</c:v>
                </c:pt>
                <c:pt idx="371">
                  <c:v>262.12934256605598</c:v>
                </c:pt>
                <c:pt idx="372">
                  <c:v>262.12934256605598</c:v>
                </c:pt>
                <c:pt idx="373">
                  <c:v>262.12934256605598</c:v>
                </c:pt>
                <c:pt idx="374">
                  <c:v>255.35690210812078</c:v>
                </c:pt>
                <c:pt idx="375">
                  <c:v>255.72228772201976</c:v>
                </c:pt>
                <c:pt idx="376">
                  <c:v>256.26408354478076</c:v>
                </c:pt>
                <c:pt idx="377">
                  <c:v>256.26408354478076</c:v>
                </c:pt>
                <c:pt idx="378">
                  <c:v>257.55431614039065</c:v>
                </c:pt>
                <c:pt idx="379">
                  <c:v>259.72792013370537</c:v>
                </c:pt>
                <c:pt idx="380">
                  <c:v>262.15611441305276</c:v>
                </c:pt>
                <c:pt idx="381">
                  <c:v>263.34201372671691</c:v>
                </c:pt>
                <c:pt idx="382">
                  <c:v>263.34201372671691</c:v>
                </c:pt>
                <c:pt idx="383">
                  <c:v>263.83325508092241</c:v>
                </c:pt>
                <c:pt idx="384">
                  <c:v>264.2259572199261</c:v>
                </c:pt>
                <c:pt idx="385">
                  <c:v>264.2259572199261</c:v>
                </c:pt>
                <c:pt idx="386">
                  <c:v>265.29513126523909</c:v>
                </c:pt>
                <c:pt idx="387">
                  <c:v>266.049172633561</c:v>
                </c:pt>
                <c:pt idx="388">
                  <c:v>266.049172633561</c:v>
                </c:pt>
                <c:pt idx="389">
                  <c:v>266.049172633561</c:v>
                </c:pt>
                <c:pt idx="390">
                  <c:v>266.049172633561</c:v>
                </c:pt>
                <c:pt idx="391">
                  <c:v>266.98634237467803</c:v>
                </c:pt>
                <c:pt idx="392">
                  <c:v>269.20794511874101</c:v>
                </c:pt>
                <c:pt idx="393">
                  <c:v>269.20794511874101</c:v>
                </c:pt>
                <c:pt idx="394">
                  <c:v>269.20794511874101</c:v>
                </c:pt>
                <c:pt idx="395">
                  <c:v>269.20794511874101</c:v>
                </c:pt>
                <c:pt idx="396">
                  <c:v>269.20794511874101</c:v>
                </c:pt>
                <c:pt idx="397">
                  <c:v>269.20794511874101</c:v>
                </c:pt>
                <c:pt idx="398">
                  <c:v>269.20794511874101</c:v>
                </c:pt>
                <c:pt idx="399">
                  <c:v>269.20794511874101</c:v>
                </c:pt>
                <c:pt idx="400">
                  <c:v>269.93012194077812</c:v>
                </c:pt>
                <c:pt idx="401">
                  <c:v>270.96202089597909</c:v>
                </c:pt>
                <c:pt idx="402">
                  <c:v>271.01382942474203</c:v>
                </c:pt>
                <c:pt idx="403">
                  <c:v>271.01382942474203</c:v>
                </c:pt>
                <c:pt idx="404">
                  <c:v>271.01382942474203</c:v>
                </c:pt>
                <c:pt idx="405">
                  <c:v>271.01382942474203</c:v>
                </c:pt>
                <c:pt idx="406">
                  <c:v>271.01382942474203</c:v>
                </c:pt>
                <c:pt idx="407">
                  <c:v>271.01382942474203</c:v>
                </c:pt>
                <c:pt idx="408">
                  <c:v>271.01382942474203</c:v>
                </c:pt>
                <c:pt idx="409">
                  <c:v>271.01382942474203</c:v>
                </c:pt>
                <c:pt idx="410">
                  <c:v>271.0894334340075</c:v>
                </c:pt>
                <c:pt idx="411">
                  <c:v>271.81660327048331</c:v>
                </c:pt>
                <c:pt idx="412">
                  <c:v>271.81660327048331</c:v>
                </c:pt>
                <c:pt idx="413">
                  <c:v>271.81660327048331</c:v>
                </c:pt>
                <c:pt idx="414">
                  <c:v>273.20580997342256</c:v>
                </c:pt>
                <c:pt idx="415">
                  <c:v>275.36315235564058</c:v>
                </c:pt>
                <c:pt idx="416">
                  <c:v>275.65252605299099</c:v>
                </c:pt>
                <c:pt idx="417">
                  <c:v>277.18907243142002</c:v>
                </c:pt>
                <c:pt idx="418">
                  <c:v>277.18907243142002</c:v>
                </c:pt>
                <c:pt idx="419">
                  <c:v>277.18907243142002</c:v>
                </c:pt>
                <c:pt idx="420">
                  <c:v>277.18907243142002</c:v>
                </c:pt>
                <c:pt idx="421">
                  <c:v>277.18907243142002</c:v>
                </c:pt>
                <c:pt idx="422">
                  <c:v>277.18907243142002</c:v>
                </c:pt>
                <c:pt idx="423">
                  <c:v>277.18907243142002</c:v>
                </c:pt>
                <c:pt idx="424">
                  <c:v>277.18907243142002</c:v>
                </c:pt>
                <c:pt idx="425">
                  <c:v>277.18907243142002</c:v>
                </c:pt>
                <c:pt idx="426">
                  <c:v>277.18907243142002</c:v>
                </c:pt>
                <c:pt idx="427">
                  <c:v>277.18907243142002</c:v>
                </c:pt>
                <c:pt idx="428">
                  <c:v>277.18907243142002</c:v>
                </c:pt>
                <c:pt idx="429">
                  <c:v>277.18907243142002</c:v>
                </c:pt>
                <c:pt idx="430">
                  <c:v>277.18907243142002</c:v>
                </c:pt>
                <c:pt idx="431">
                  <c:v>277.31215304384659</c:v>
                </c:pt>
                <c:pt idx="432">
                  <c:v>279.48966956556825</c:v>
                </c:pt>
                <c:pt idx="433">
                  <c:v>279.48966956556825</c:v>
                </c:pt>
                <c:pt idx="434">
                  <c:v>279.48966956556825</c:v>
                </c:pt>
                <c:pt idx="435">
                  <c:v>279.48966956556825</c:v>
                </c:pt>
                <c:pt idx="436">
                  <c:v>279.48966956556825</c:v>
                </c:pt>
                <c:pt idx="437">
                  <c:v>279.48966956556825</c:v>
                </c:pt>
                <c:pt idx="438">
                  <c:v>279.48966956556825</c:v>
                </c:pt>
                <c:pt idx="439">
                  <c:v>279.48966956556825</c:v>
                </c:pt>
                <c:pt idx="440">
                  <c:v>279.48966956556825</c:v>
                </c:pt>
                <c:pt idx="441">
                  <c:v>279.48966956556825</c:v>
                </c:pt>
                <c:pt idx="442">
                  <c:v>279.48966956556825</c:v>
                </c:pt>
                <c:pt idx="443">
                  <c:v>279.48966956556825</c:v>
                </c:pt>
                <c:pt idx="444">
                  <c:v>279.48966956556825</c:v>
                </c:pt>
                <c:pt idx="445">
                  <c:v>279.48966956556825</c:v>
                </c:pt>
                <c:pt idx="446">
                  <c:v>279.48966956556825</c:v>
                </c:pt>
                <c:pt idx="447">
                  <c:v>257.52001151122397</c:v>
                </c:pt>
                <c:pt idx="448">
                  <c:v>260.9071538202133</c:v>
                </c:pt>
                <c:pt idx="449">
                  <c:v>260.9071538202133</c:v>
                </c:pt>
                <c:pt idx="450">
                  <c:v>264.76524156028415</c:v>
                </c:pt>
                <c:pt idx="451">
                  <c:v>264.76524156028415</c:v>
                </c:pt>
                <c:pt idx="452">
                  <c:v>264.76524156028415</c:v>
                </c:pt>
                <c:pt idx="453">
                  <c:v>264.76524156028415</c:v>
                </c:pt>
                <c:pt idx="454">
                  <c:v>264.76524156028415</c:v>
                </c:pt>
                <c:pt idx="455">
                  <c:v>264.76524156028415</c:v>
                </c:pt>
                <c:pt idx="456">
                  <c:v>264.76524156028415</c:v>
                </c:pt>
                <c:pt idx="457">
                  <c:v>252.56593893642105</c:v>
                </c:pt>
                <c:pt idx="458">
                  <c:v>252.56593893642105</c:v>
                </c:pt>
                <c:pt idx="459">
                  <c:v>252.56593893642105</c:v>
                </c:pt>
                <c:pt idx="460">
                  <c:v>252.56593893642105</c:v>
                </c:pt>
                <c:pt idx="461">
                  <c:v>252.56593893642105</c:v>
                </c:pt>
                <c:pt idx="462">
                  <c:v>254.21100410017957</c:v>
                </c:pt>
                <c:pt idx="463">
                  <c:v>254.21100410017957</c:v>
                </c:pt>
                <c:pt idx="464">
                  <c:v>254.21100410017957</c:v>
                </c:pt>
                <c:pt idx="465">
                  <c:v>256.15126582458009</c:v>
                </c:pt>
                <c:pt idx="466">
                  <c:v>261.65358649960012</c:v>
                </c:pt>
                <c:pt idx="467">
                  <c:v>261.65358649960012</c:v>
                </c:pt>
                <c:pt idx="468">
                  <c:v>261.65358649960012</c:v>
                </c:pt>
                <c:pt idx="469">
                  <c:v>261.65358649960012</c:v>
                </c:pt>
                <c:pt idx="470">
                  <c:v>261.65358649960012</c:v>
                </c:pt>
                <c:pt idx="471">
                  <c:v>261.65358649960012</c:v>
                </c:pt>
                <c:pt idx="472">
                  <c:v>261.65358649960012</c:v>
                </c:pt>
                <c:pt idx="473">
                  <c:v>261.65358649960012</c:v>
                </c:pt>
                <c:pt idx="474">
                  <c:v>261.65358649960012</c:v>
                </c:pt>
                <c:pt idx="475">
                  <c:v>261.65358649960012</c:v>
                </c:pt>
                <c:pt idx="476">
                  <c:v>245.52473762425541</c:v>
                </c:pt>
                <c:pt idx="477">
                  <c:v>245.52473762425541</c:v>
                </c:pt>
                <c:pt idx="478">
                  <c:v>248.272845917692</c:v>
                </c:pt>
                <c:pt idx="479">
                  <c:v>249.3774723025638</c:v>
                </c:pt>
                <c:pt idx="480">
                  <c:v>255.13140219291793</c:v>
                </c:pt>
                <c:pt idx="481">
                  <c:v>255.13140219291793</c:v>
                </c:pt>
                <c:pt idx="482">
                  <c:v>256.56154393915455</c:v>
                </c:pt>
                <c:pt idx="483">
                  <c:v>260.05051803729003</c:v>
                </c:pt>
                <c:pt idx="484">
                  <c:v>260.05051803729003</c:v>
                </c:pt>
                <c:pt idx="485">
                  <c:v>260.05051803729003</c:v>
                </c:pt>
                <c:pt idx="486">
                  <c:v>260.05051803729003</c:v>
                </c:pt>
                <c:pt idx="487">
                  <c:v>243.23076807485776</c:v>
                </c:pt>
                <c:pt idx="488">
                  <c:v>243.23076807485776</c:v>
                </c:pt>
                <c:pt idx="489">
                  <c:v>244.52804360531314</c:v>
                </c:pt>
                <c:pt idx="490">
                  <c:v>244.66908914791728</c:v>
                </c:pt>
                <c:pt idx="491">
                  <c:v>244.66908914791728</c:v>
                </c:pt>
                <c:pt idx="492">
                  <c:v>244.66908914791728</c:v>
                </c:pt>
                <c:pt idx="493">
                  <c:v>244.66908914791728</c:v>
                </c:pt>
                <c:pt idx="494">
                  <c:v>244.66908914791728</c:v>
                </c:pt>
                <c:pt idx="495">
                  <c:v>244.66908914791728</c:v>
                </c:pt>
                <c:pt idx="496">
                  <c:v>220.04612203047759</c:v>
                </c:pt>
                <c:pt idx="497">
                  <c:v>220.04612203047759</c:v>
                </c:pt>
                <c:pt idx="498">
                  <c:v>224.31312655825633</c:v>
                </c:pt>
                <c:pt idx="499">
                  <c:v>225.67821576976792</c:v>
                </c:pt>
                <c:pt idx="500">
                  <c:v>225.67821576976792</c:v>
                </c:pt>
                <c:pt idx="501">
                  <c:v>228.10874446237452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'ATR Trailing Stop (21,3,Close)'!$S$1</c:f>
              <c:strCache>
                <c:ptCount val="1"/>
                <c:pt idx="0">
                  <c:v> AtrStop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(21,3,Close)'!$S$2:$S$503</c:f>
              <c:numCache>
                <c:formatCode>_("$"* #,##0.00000000_);_("$"* \(#,##0.00000000\);_("$"* "-"??_);_(@_)</c:formatCode>
                <c:ptCount val="502"/>
                <c:pt idx="21">
                  <c:v>211.13</c:v>
                </c:pt>
                <c:pt idx="22">
                  <c:v>212.56333333333333</c:v>
                </c:pt>
                <c:pt idx="23">
                  <c:v>212.56333333333333</c:v>
                </c:pt>
                <c:pt idx="24">
                  <c:v>212.56333333333333</c:v>
                </c:pt>
                <c:pt idx="25">
                  <c:v>212.66988302199189</c:v>
                </c:pt>
                <c:pt idx="26">
                  <c:v>213.90607906856371</c:v>
                </c:pt>
                <c:pt idx="27">
                  <c:v>214.79578958910827</c:v>
                </c:pt>
                <c:pt idx="28">
                  <c:v>215.96265675153168</c:v>
                </c:pt>
                <c:pt idx="29">
                  <c:v>216.82062547764923</c:v>
                </c:pt>
                <c:pt idx="30">
                  <c:v>217.92392902633259</c:v>
                </c:pt>
                <c:pt idx="31">
                  <c:v>217.92392902633259</c:v>
                </c:pt>
                <c:pt idx="32">
                  <c:v>218.13424401481416</c:v>
                </c:pt>
                <c:pt idx="33">
                  <c:v>219.43594668077537</c:v>
                </c:pt>
                <c:pt idx="34">
                  <c:v>219.43594668077537</c:v>
                </c:pt>
                <c:pt idx="35">
                  <c:v>219.48611943834501</c:v>
                </c:pt>
                <c:pt idx="36">
                  <c:v>219.76582803651905</c:v>
                </c:pt>
                <c:pt idx="37">
                  <c:v>220.17126479668482</c:v>
                </c:pt>
                <c:pt idx="38">
                  <c:v>220.17126479668482</c:v>
                </c:pt>
                <c:pt idx="39">
                  <c:v>222.38944652760529</c:v>
                </c:pt>
                <c:pt idx="40">
                  <c:v>222.38944652760529</c:v>
                </c:pt>
                <c:pt idx="41">
                  <c:v>222.38944652760529</c:v>
                </c:pt>
                <c:pt idx="42">
                  <c:v>222.38944652760529</c:v>
                </c:pt>
                <c:pt idx="43">
                  <c:v>222.38944652760529</c:v>
                </c:pt>
                <c:pt idx="44">
                  <c:v>222.38944652760529</c:v>
                </c:pt>
                <c:pt idx="45">
                  <c:v>222.38944652760529</c:v>
                </c:pt>
                <c:pt idx="46">
                  <c:v>222.38944652760529</c:v>
                </c:pt>
                <c:pt idx="47">
                  <c:v>222.38944652760529</c:v>
                </c:pt>
                <c:pt idx="48">
                  <c:v>222.38944652760529</c:v>
                </c:pt>
                <c:pt idx="49">
                  <c:v>222.38944652760529</c:v>
                </c:pt>
                <c:pt idx="50">
                  <c:v>222.38944652760529</c:v>
                </c:pt>
                <c:pt idx="51">
                  <c:v>222.38944652760529</c:v>
                </c:pt>
                <c:pt idx="52">
                  <c:v>222.38944652760529</c:v>
                </c:pt>
                <c:pt idx="53">
                  <c:v>226.06476305112577</c:v>
                </c:pt>
                <c:pt idx="54">
                  <c:v>226.06476305112577</c:v>
                </c:pt>
                <c:pt idx="55">
                  <c:v>226.06476305112577</c:v>
                </c:pt>
                <c:pt idx="56">
                  <c:v>226.06476305112577</c:v>
                </c:pt>
                <c:pt idx="57">
                  <c:v>226.06476305112577</c:v>
                </c:pt>
                <c:pt idx="58">
                  <c:v>226.06476305112577</c:v>
                </c:pt>
                <c:pt idx="59">
                  <c:v>226.06476305112577</c:v>
                </c:pt>
                <c:pt idx="60">
                  <c:v>226.06476305112577</c:v>
                </c:pt>
                <c:pt idx="61">
                  <c:v>226.06476305112577</c:v>
                </c:pt>
                <c:pt idx="62">
                  <c:v>226.06476305112577</c:v>
                </c:pt>
                <c:pt idx="63">
                  <c:v>226.06476305112577</c:v>
                </c:pt>
                <c:pt idx="64">
                  <c:v>226.06476305112577</c:v>
                </c:pt>
                <c:pt idx="65">
                  <c:v>226.06476305112577</c:v>
                </c:pt>
                <c:pt idx="66">
                  <c:v>226.06476305112577</c:v>
                </c:pt>
                <c:pt idx="67">
                  <c:v>226.06476305112577</c:v>
                </c:pt>
                <c:pt idx="68">
                  <c:v>226.06476305112577</c:v>
                </c:pt>
                <c:pt idx="69">
                  <c:v>226.06476305112577</c:v>
                </c:pt>
                <c:pt idx="70">
                  <c:v>225.23533980295105</c:v>
                </c:pt>
                <c:pt idx="71">
                  <c:v>225.23533980295105</c:v>
                </c:pt>
                <c:pt idx="72">
                  <c:v>225.23533980295105</c:v>
                </c:pt>
                <c:pt idx="73">
                  <c:v>225.23533980295105</c:v>
                </c:pt>
                <c:pt idx="74">
                  <c:v>225.23533980295105</c:v>
                </c:pt>
                <c:pt idx="75">
                  <c:v>225.23533980295105</c:v>
                </c:pt>
                <c:pt idx="76">
                  <c:v>225.23533980295105</c:v>
                </c:pt>
                <c:pt idx="77">
                  <c:v>221.46424558930258</c:v>
                </c:pt>
                <c:pt idx="78">
                  <c:v>221.46424558930258</c:v>
                </c:pt>
                <c:pt idx="79">
                  <c:v>221.68466720118147</c:v>
                </c:pt>
                <c:pt idx="80">
                  <c:v>221.68466720118147</c:v>
                </c:pt>
                <c:pt idx="81">
                  <c:v>221.92665959290835</c:v>
                </c:pt>
                <c:pt idx="82">
                  <c:v>222.13205675515084</c:v>
                </c:pt>
                <c:pt idx="83">
                  <c:v>222.13205675515084</c:v>
                </c:pt>
                <c:pt idx="84">
                  <c:v>222.22699025410506</c:v>
                </c:pt>
                <c:pt idx="85">
                  <c:v>223.18284786105244</c:v>
                </c:pt>
                <c:pt idx="86">
                  <c:v>223.25414082004994</c:v>
                </c:pt>
                <c:pt idx="87">
                  <c:v>223.25414082004994</c:v>
                </c:pt>
                <c:pt idx="88">
                  <c:v>223.59364246716549</c:v>
                </c:pt>
                <c:pt idx="89">
                  <c:v>223.59364246716549</c:v>
                </c:pt>
                <c:pt idx="90">
                  <c:v>223.59364246716549</c:v>
                </c:pt>
                <c:pt idx="91">
                  <c:v>224.02889317971318</c:v>
                </c:pt>
                <c:pt idx="92">
                  <c:v>224.02889317971318</c:v>
                </c:pt>
                <c:pt idx="93">
                  <c:v>228.09002886193815</c:v>
                </c:pt>
                <c:pt idx="94">
                  <c:v>228.09002886193815</c:v>
                </c:pt>
                <c:pt idx="95">
                  <c:v>228.09002886193815</c:v>
                </c:pt>
                <c:pt idx="96">
                  <c:v>228.09002886193815</c:v>
                </c:pt>
                <c:pt idx="97">
                  <c:v>228.09002886193815</c:v>
                </c:pt>
                <c:pt idx="98">
                  <c:v>224.01110850877535</c:v>
                </c:pt>
                <c:pt idx="99">
                  <c:v>225.10724619883365</c:v>
                </c:pt>
                <c:pt idx="100">
                  <c:v>225.20023447507967</c:v>
                </c:pt>
                <c:pt idx="101">
                  <c:v>225.20023447507967</c:v>
                </c:pt>
                <c:pt idx="102">
                  <c:v>225.20023447507967</c:v>
                </c:pt>
                <c:pt idx="103">
                  <c:v>226.83406174286117</c:v>
                </c:pt>
                <c:pt idx="104">
                  <c:v>227.62577308843922</c:v>
                </c:pt>
                <c:pt idx="105">
                  <c:v>227.62577308843922</c:v>
                </c:pt>
                <c:pt idx="106">
                  <c:v>227.62577308843922</c:v>
                </c:pt>
                <c:pt idx="107">
                  <c:v>227.62577308843922</c:v>
                </c:pt>
                <c:pt idx="108">
                  <c:v>227.62577308843922</c:v>
                </c:pt>
                <c:pt idx="109">
                  <c:v>227.62577308843922</c:v>
                </c:pt>
                <c:pt idx="110">
                  <c:v>227.62577308843922</c:v>
                </c:pt>
                <c:pt idx="111">
                  <c:v>228.07982808942441</c:v>
                </c:pt>
                <c:pt idx="112">
                  <c:v>228.07982808942441</c:v>
                </c:pt>
                <c:pt idx="113">
                  <c:v>228.07982808942441</c:v>
                </c:pt>
                <c:pt idx="114">
                  <c:v>228.07982808942441</c:v>
                </c:pt>
                <c:pt idx="115">
                  <c:v>229.15858929308212</c:v>
                </c:pt>
                <c:pt idx="116">
                  <c:v>229.15858929308212</c:v>
                </c:pt>
                <c:pt idx="117">
                  <c:v>229.15858929308212</c:v>
                </c:pt>
                <c:pt idx="118">
                  <c:v>229.15858929308212</c:v>
                </c:pt>
                <c:pt idx="119">
                  <c:v>229.15858929308212</c:v>
                </c:pt>
                <c:pt idx="120">
                  <c:v>229.15858929308212</c:v>
                </c:pt>
                <c:pt idx="121">
                  <c:v>229.15858929308212</c:v>
                </c:pt>
                <c:pt idx="122">
                  <c:v>229.15858929308212</c:v>
                </c:pt>
                <c:pt idx="123">
                  <c:v>229.15858929308212</c:v>
                </c:pt>
                <c:pt idx="124">
                  <c:v>229.15858929308212</c:v>
                </c:pt>
                <c:pt idx="125">
                  <c:v>229.15858929308212</c:v>
                </c:pt>
                <c:pt idx="126">
                  <c:v>229.15858929308212</c:v>
                </c:pt>
                <c:pt idx="127">
                  <c:v>229.15858929308212</c:v>
                </c:pt>
                <c:pt idx="128">
                  <c:v>229.15858929308212</c:v>
                </c:pt>
                <c:pt idx="129">
                  <c:v>229.15858929308212</c:v>
                </c:pt>
                <c:pt idx="130">
                  <c:v>229.15858929308212</c:v>
                </c:pt>
                <c:pt idx="131">
                  <c:v>229.15858929308212</c:v>
                </c:pt>
                <c:pt idx="132">
                  <c:v>229.15858929308212</c:v>
                </c:pt>
                <c:pt idx="133">
                  <c:v>229.65075400648308</c:v>
                </c:pt>
                <c:pt idx="134">
                  <c:v>229.75595619665057</c:v>
                </c:pt>
                <c:pt idx="135">
                  <c:v>229.95043447300054</c:v>
                </c:pt>
                <c:pt idx="136">
                  <c:v>231.23327092666719</c:v>
                </c:pt>
                <c:pt idx="137">
                  <c:v>231.41787707301637</c:v>
                </c:pt>
                <c:pt idx="138">
                  <c:v>231.41787707301637</c:v>
                </c:pt>
                <c:pt idx="139">
                  <c:v>231.41787707301637</c:v>
                </c:pt>
                <c:pt idx="140">
                  <c:v>231.95057840234651</c:v>
                </c:pt>
                <c:pt idx="141">
                  <c:v>232.05912228794904</c:v>
                </c:pt>
                <c:pt idx="142">
                  <c:v>232.05912228794904</c:v>
                </c:pt>
                <c:pt idx="143">
                  <c:v>232.05912228794904</c:v>
                </c:pt>
                <c:pt idx="144">
                  <c:v>232.05912228794904</c:v>
                </c:pt>
                <c:pt idx="145">
                  <c:v>232.05912228794904</c:v>
                </c:pt>
                <c:pt idx="146">
                  <c:v>232.13205856354605</c:v>
                </c:pt>
                <c:pt idx="147">
                  <c:v>232.13205856354605</c:v>
                </c:pt>
                <c:pt idx="148">
                  <c:v>232.23889665627757</c:v>
                </c:pt>
                <c:pt idx="149">
                  <c:v>232.78609205359771</c:v>
                </c:pt>
                <c:pt idx="150">
                  <c:v>232.78609205359771</c:v>
                </c:pt>
                <c:pt idx="151">
                  <c:v>232.78609205359771</c:v>
                </c:pt>
                <c:pt idx="152">
                  <c:v>236.39132097734785</c:v>
                </c:pt>
                <c:pt idx="153">
                  <c:v>236.39132097734785</c:v>
                </c:pt>
                <c:pt idx="154">
                  <c:v>236.39132097734785</c:v>
                </c:pt>
                <c:pt idx="155">
                  <c:v>236.39132097734785</c:v>
                </c:pt>
                <c:pt idx="156">
                  <c:v>236.39132097734785</c:v>
                </c:pt>
                <c:pt idx="157">
                  <c:v>236.10731221571481</c:v>
                </c:pt>
                <c:pt idx="158">
                  <c:v>235.8017259197284</c:v>
                </c:pt>
                <c:pt idx="159">
                  <c:v>235.8017259197284</c:v>
                </c:pt>
                <c:pt idx="160">
                  <c:v>235.8017259197284</c:v>
                </c:pt>
                <c:pt idx="161">
                  <c:v>235.8017259197284</c:v>
                </c:pt>
                <c:pt idx="162">
                  <c:v>235.8017259197284</c:v>
                </c:pt>
                <c:pt idx="163">
                  <c:v>235.8017259197284</c:v>
                </c:pt>
                <c:pt idx="164">
                  <c:v>235.8017259197284</c:v>
                </c:pt>
                <c:pt idx="165">
                  <c:v>235.8017259197284</c:v>
                </c:pt>
                <c:pt idx="166">
                  <c:v>235.8017259197284</c:v>
                </c:pt>
                <c:pt idx="167">
                  <c:v>231.43201686205799</c:v>
                </c:pt>
                <c:pt idx="168">
                  <c:v>231.86430177338858</c:v>
                </c:pt>
                <c:pt idx="169">
                  <c:v>231.86430177338858</c:v>
                </c:pt>
                <c:pt idx="170">
                  <c:v>231.86430177338858</c:v>
                </c:pt>
                <c:pt idx="171">
                  <c:v>231.86430177338858</c:v>
                </c:pt>
                <c:pt idx="172">
                  <c:v>231.86430177338858</c:v>
                </c:pt>
                <c:pt idx="173">
                  <c:v>233.08658607973786</c:v>
                </c:pt>
                <c:pt idx="174">
                  <c:v>233.98246293308364</c:v>
                </c:pt>
                <c:pt idx="175">
                  <c:v>234.2294885076987</c:v>
                </c:pt>
                <c:pt idx="176">
                  <c:v>234.25617953114164</c:v>
                </c:pt>
                <c:pt idx="177">
                  <c:v>234.67779002965869</c:v>
                </c:pt>
                <c:pt idx="178">
                  <c:v>235.25599050443685</c:v>
                </c:pt>
                <c:pt idx="179">
                  <c:v>235.62380048041607</c:v>
                </c:pt>
                <c:pt idx="180">
                  <c:v>235.71552426706293</c:v>
                </c:pt>
                <c:pt idx="181">
                  <c:v>235.71552426706293</c:v>
                </c:pt>
                <c:pt idx="182">
                  <c:v>235.71552426706293</c:v>
                </c:pt>
                <c:pt idx="183">
                  <c:v>235.71552426706293</c:v>
                </c:pt>
                <c:pt idx="184">
                  <c:v>235.71552426706293</c:v>
                </c:pt>
                <c:pt idx="185">
                  <c:v>235.85688663786749</c:v>
                </c:pt>
                <c:pt idx="186">
                  <c:v>236.21370155987381</c:v>
                </c:pt>
                <c:pt idx="187">
                  <c:v>237.07590624749889</c:v>
                </c:pt>
                <c:pt idx="188">
                  <c:v>238.14181547380846</c:v>
                </c:pt>
                <c:pt idx="189">
                  <c:v>238.74363378457949</c:v>
                </c:pt>
                <c:pt idx="190">
                  <c:v>239.07298455674237</c:v>
                </c:pt>
                <c:pt idx="191">
                  <c:v>240.47141386356415</c:v>
                </c:pt>
                <c:pt idx="192">
                  <c:v>240.47141386356415</c:v>
                </c:pt>
                <c:pt idx="193">
                  <c:v>240.47141386356415</c:v>
                </c:pt>
                <c:pt idx="194">
                  <c:v>240.52079806808263</c:v>
                </c:pt>
                <c:pt idx="195">
                  <c:v>240.97980768388823</c:v>
                </c:pt>
                <c:pt idx="196">
                  <c:v>240.97980768388823</c:v>
                </c:pt>
                <c:pt idx="197">
                  <c:v>241.04669631191675</c:v>
                </c:pt>
                <c:pt idx="198">
                  <c:v>241.43732982087309</c:v>
                </c:pt>
                <c:pt idx="199">
                  <c:v>241.68507601987915</c:v>
                </c:pt>
                <c:pt idx="200">
                  <c:v>242.00769144750393</c:v>
                </c:pt>
                <c:pt idx="201">
                  <c:v>242.00922995000374</c:v>
                </c:pt>
                <c:pt idx="202">
                  <c:v>243.23926661905119</c:v>
                </c:pt>
                <c:pt idx="203">
                  <c:v>243.23926661905119</c:v>
                </c:pt>
                <c:pt idx="204">
                  <c:v>243.23926661905119</c:v>
                </c:pt>
                <c:pt idx="205">
                  <c:v>243.23926661905119</c:v>
                </c:pt>
                <c:pt idx="206">
                  <c:v>243.23926661905119</c:v>
                </c:pt>
                <c:pt idx="207">
                  <c:v>243.47544656240476</c:v>
                </c:pt>
                <c:pt idx="208">
                  <c:v>243.47544656240476</c:v>
                </c:pt>
                <c:pt idx="209">
                  <c:v>243.47544656240476</c:v>
                </c:pt>
                <c:pt idx="210">
                  <c:v>243.47544656240476</c:v>
                </c:pt>
                <c:pt idx="211">
                  <c:v>243.47544656240476</c:v>
                </c:pt>
                <c:pt idx="212">
                  <c:v>244.17155912640146</c:v>
                </c:pt>
                <c:pt idx="213">
                  <c:v>244.6200563108585</c:v>
                </c:pt>
                <c:pt idx="214">
                  <c:v>244.6200563108585</c:v>
                </c:pt>
                <c:pt idx="215">
                  <c:v>244.87767012322769</c:v>
                </c:pt>
                <c:pt idx="216">
                  <c:v>244.87767012322769</c:v>
                </c:pt>
                <c:pt idx="217">
                  <c:v>244.87767012322769</c:v>
                </c:pt>
                <c:pt idx="218">
                  <c:v>244.87767012322769</c:v>
                </c:pt>
                <c:pt idx="219">
                  <c:v>244.87767012322769</c:v>
                </c:pt>
                <c:pt idx="220">
                  <c:v>244.87767012322769</c:v>
                </c:pt>
                <c:pt idx="221">
                  <c:v>244.87767012322769</c:v>
                </c:pt>
                <c:pt idx="222">
                  <c:v>244.87767012322769</c:v>
                </c:pt>
                <c:pt idx="223">
                  <c:v>244.87767012322769</c:v>
                </c:pt>
                <c:pt idx="224">
                  <c:v>245.25307314404355</c:v>
                </c:pt>
                <c:pt idx="225">
                  <c:v>245.25307314404355</c:v>
                </c:pt>
                <c:pt idx="226">
                  <c:v>245.7901116952776</c:v>
                </c:pt>
                <c:pt idx="227">
                  <c:v>245.7901116952776</c:v>
                </c:pt>
                <c:pt idx="228">
                  <c:v>248.07948906601143</c:v>
                </c:pt>
                <c:pt idx="229">
                  <c:v>248.07948906601143</c:v>
                </c:pt>
                <c:pt idx="230">
                  <c:v>249.84021683991966</c:v>
                </c:pt>
                <c:pt idx="231">
                  <c:v>249.84021683991966</c:v>
                </c:pt>
                <c:pt idx="232">
                  <c:v>249.84021683991966</c:v>
                </c:pt>
                <c:pt idx="233">
                  <c:v>249.84021683991966</c:v>
                </c:pt>
                <c:pt idx="234">
                  <c:v>249.84021683991966</c:v>
                </c:pt>
                <c:pt idx="235">
                  <c:v>249.84021683991966</c:v>
                </c:pt>
                <c:pt idx="236">
                  <c:v>249.84021683991966</c:v>
                </c:pt>
                <c:pt idx="237">
                  <c:v>250.66202704295989</c:v>
                </c:pt>
                <c:pt idx="238">
                  <c:v>251.19050194567609</c:v>
                </c:pt>
                <c:pt idx="239">
                  <c:v>251.24809709112012</c:v>
                </c:pt>
                <c:pt idx="240">
                  <c:v>251.24809709112012</c:v>
                </c:pt>
                <c:pt idx="241">
                  <c:v>252.13702684001822</c:v>
                </c:pt>
                <c:pt idx="242">
                  <c:v>253.69478746668403</c:v>
                </c:pt>
                <c:pt idx="243">
                  <c:v>253.69478746668403</c:v>
                </c:pt>
                <c:pt idx="244">
                  <c:v>253.69478746668403</c:v>
                </c:pt>
                <c:pt idx="245">
                  <c:v>253.69478746668403</c:v>
                </c:pt>
                <c:pt idx="246">
                  <c:v>253.69478746668403</c:v>
                </c:pt>
                <c:pt idx="247">
                  <c:v>253.69478746668403</c:v>
                </c:pt>
                <c:pt idx="248">
                  <c:v>253.69478746668403</c:v>
                </c:pt>
                <c:pt idx="249">
                  <c:v>253.88630742801755</c:v>
                </c:pt>
                <c:pt idx="250">
                  <c:v>253.88630742801755</c:v>
                </c:pt>
                <c:pt idx="251">
                  <c:v>254.61891830205673</c:v>
                </c:pt>
                <c:pt idx="252">
                  <c:v>256.20373171624448</c:v>
                </c:pt>
                <c:pt idx="253">
                  <c:v>257.26688734880423</c:v>
                </c:pt>
                <c:pt idx="254">
                  <c:v>258.95417842743262</c:v>
                </c:pt>
                <c:pt idx="255">
                  <c:v>259.48874135945965</c:v>
                </c:pt>
                <c:pt idx="256">
                  <c:v>260.11213462805682</c:v>
                </c:pt>
                <c:pt idx="257">
                  <c:v>260.11213462805682</c:v>
                </c:pt>
                <c:pt idx="258">
                  <c:v>261.54467993474543</c:v>
                </c:pt>
                <c:pt idx="259">
                  <c:v>263.20398089023371</c:v>
                </c:pt>
                <c:pt idx="260">
                  <c:v>263.20398089023371</c:v>
                </c:pt>
                <c:pt idx="261">
                  <c:v>264.31476724737752</c:v>
                </c:pt>
                <c:pt idx="262">
                  <c:v>264.31476724737752</c:v>
                </c:pt>
                <c:pt idx="263">
                  <c:v>265.19300884115876</c:v>
                </c:pt>
                <c:pt idx="264">
                  <c:v>267.26953222967501</c:v>
                </c:pt>
                <c:pt idx="265">
                  <c:v>267.906221171119</c:v>
                </c:pt>
                <c:pt idx="266">
                  <c:v>267.906221171119</c:v>
                </c:pt>
                <c:pt idx="267">
                  <c:v>267.906221171119</c:v>
                </c:pt>
                <c:pt idx="268">
                  <c:v>270.68821394762472</c:v>
                </c:pt>
                <c:pt idx="269">
                  <c:v>270.68821394762472</c:v>
                </c:pt>
                <c:pt idx="270">
                  <c:v>270.68821394762472</c:v>
                </c:pt>
                <c:pt idx="271">
                  <c:v>270.68821394762472</c:v>
                </c:pt>
                <c:pt idx="272">
                  <c:v>270.68821394762472</c:v>
                </c:pt>
                <c:pt idx="273">
                  <c:v>271.60125592085041</c:v>
                </c:pt>
                <c:pt idx="274">
                  <c:v>261.93643421033369</c:v>
                </c:pt>
                <c:pt idx="275">
                  <c:v>261.93643421033369</c:v>
                </c:pt>
                <c:pt idx="276">
                  <c:v>261.93643421033369</c:v>
                </c:pt>
                <c:pt idx="277">
                  <c:v>258.2694497011845</c:v>
                </c:pt>
                <c:pt idx="278">
                  <c:v>258.2694497011845</c:v>
                </c:pt>
                <c:pt idx="279">
                  <c:v>258.2694497011845</c:v>
                </c:pt>
                <c:pt idx="280">
                  <c:v>258.2694497011845</c:v>
                </c:pt>
                <c:pt idx="281">
                  <c:v>248.1321241036938</c:v>
                </c:pt>
                <c:pt idx="282">
                  <c:v>251.40345152732743</c:v>
                </c:pt>
                <c:pt idx="283">
                  <c:v>251.6137633593595</c:v>
                </c:pt>
                <c:pt idx="284">
                  <c:v>251.6137633593595</c:v>
                </c:pt>
                <c:pt idx="285">
                  <c:v>251.6137633593595</c:v>
                </c:pt>
                <c:pt idx="286">
                  <c:v>251.6137633593595</c:v>
                </c:pt>
                <c:pt idx="287">
                  <c:v>253.16805686672484</c:v>
                </c:pt>
                <c:pt idx="288">
                  <c:v>256.32719701592839</c:v>
                </c:pt>
                <c:pt idx="289">
                  <c:v>256.32719701592839</c:v>
                </c:pt>
                <c:pt idx="290">
                  <c:v>256.32719701592839</c:v>
                </c:pt>
                <c:pt idx="291">
                  <c:v>256.32719701592839</c:v>
                </c:pt>
                <c:pt idx="292">
                  <c:v>256.32719701592839</c:v>
                </c:pt>
                <c:pt idx="293">
                  <c:v>256.32719701592839</c:v>
                </c:pt>
                <c:pt idx="294">
                  <c:v>256.32719701592839</c:v>
                </c:pt>
                <c:pt idx="295">
                  <c:v>256.32719701592839</c:v>
                </c:pt>
                <c:pt idx="296">
                  <c:v>256.32719701592839</c:v>
                </c:pt>
                <c:pt idx="297">
                  <c:v>256.99304490632738</c:v>
                </c:pt>
                <c:pt idx="298">
                  <c:v>256.99304490632738</c:v>
                </c:pt>
                <c:pt idx="299">
                  <c:v>256.99304490632738</c:v>
                </c:pt>
                <c:pt idx="300">
                  <c:v>256.99304490632738</c:v>
                </c:pt>
                <c:pt idx="301">
                  <c:v>256.99304490632738</c:v>
                </c:pt>
                <c:pt idx="302">
                  <c:v>256.99304490632738</c:v>
                </c:pt>
                <c:pt idx="303">
                  <c:v>256.99304490632738</c:v>
                </c:pt>
                <c:pt idx="304">
                  <c:v>256.99304490632738</c:v>
                </c:pt>
                <c:pt idx="305">
                  <c:v>256.99304490632738</c:v>
                </c:pt>
                <c:pt idx="306">
                  <c:v>266.0417513111596</c:v>
                </c:pt>
                <c:pt idx="307">
                  <c:v>261.07690601062814</c:v>
                </c:pt>
                <c:pt idx="308">
                  <c:v>261.07690601062814</c:v>
                </c:pt>
                <c:pt idx="309">
                  <c:v>261.07690601062814</c:v>
                </c:pt>
                <c:pt idx="310">
                  <c:v>261.07690601062814</c:v>
                </c:pt>
                <c:pt idx="311">
                  <c:v>261.07690601062814</c:v>
                </c:pt>
                <c:pt idx="312">
                  <c:v>261.07690601062814</c:v>
                </c:pt>
                <c:pt idx="313">
                  <c:v>261.07690601062814</c:v>
                </c:pt>
                <c:pt idx="314">
                  <c:v>261.07690601062814</c:v>
                </c:pt>
                <c:pt idx="315">
                  <c:v>261.07690601062814</c:v>
                </c:pt>
                <c:pt idx="316">
                  <c:v>261.07690601062814</c:v>
                </c:pt>
                <c:pt idx="317">
                  <c:v>261.07690601062814</c:v>
                </c:pt>
                <c:pt idx="318">
                  <c:v>261.07690601062814</c:v>
                </c:pt>
                <c:pt idx="319">
                  <c:v>261.07690601062814</c:v>
                </c:pt>
                <c:pt idx="320">
                  <c:v>261.07690601062814</c:v>
                </c:pt>
                <c:pt idx="321">
                  <c:v>261.07690601062814</c:v>
                </c:pt>
                <c:pt idx="322">
                  <c:v>261.07690601062814</c:v>
                </c:pt>
                <c:pt idx="323">
                  <c:v>248.37736771121962</c:v>
                </c:pt>
                <c:pt idx="324">
                  <c:v>248.98415972497108</c:v>
                </c:pt>
                <c:pt idx="325">
                  <c:v>248.98415972497108</c:v>
                </c:pt>
                <c:pt idx="326">
                  <c:v>248.98415972497108</c:v>
                </c:pt>
                <c:pt idx="327">
                  <c:v>248.98415972497108</c:v>
                </c:pt>
                <c:pt idx="328">
                  <c:v>248.98415972497108</c:v>
                </c:pt>
                <c:pt idx="329">
                  <c:v>248.98415972497108</c:v>
                </c:pt>
                <c:pt idx="330">
                  <c:v>248.98415972497108</c:v>
                </c:pt>
                <c:pt idx="331">
                  <c:v>248.98415972497108</c:v>
                </c:pt>
                <c:pt idx="332">
                  <c:v>248.98415972497108</c:v>
                </c:pt>
                <c:pt idx="333">
                  <c:v>248.98415972497108</c:v>
                </c:pt>
                <c:pt idx="334">
                  <c:v>248.98415972497108</c:v>
                </c:pt>
                <c:pt idx="335">
                  <c:v>248.98415972497108</c:v>
                </c:pt>
                <c:pt idx="336">
                  <c:v>248.98415972497108</c:v>
                </c:pt>
                <c:pt idx="337">
                  <c:v>248.98415972497108</c:v>
                </c:pt>
                <c:pt idx="338">
                  <c:v>248.98415972497108</c:v>
                </c:pt>
                <c:pt idx="339">
                  <c:v>249.58513214551499</c:v>
                </c:pt>
                <c:pt idx="340">
                  <c:v>252.14964966239523</c:v>
                </c:pt>
                <c:pt idx="341">
                  <c:v>253.25109491656684</c:v>
                </c:pt>
                <c:pt idx="342">
                  <c:v>253.64818563482561</c:v>
                </c:pt>
                <c:pt idx="343">
                  <c:v>253.64818563482561</c:v>
                </c:pt>
                <c:pt idx="344">
                  <c:v>253.64818563482561</c:v>
                </c:pt>
                <c:pt idx="345">
                  <c:v>253.64818563482561</c:v>
                </c:pt>
                <c:pt idx="346">
                  <c:v>253.64818563482561</c:v>
                </c:pt>
                <c:pt idx="347">
                  <c:v>254.94467597433115</c:v>
                </c:pt>
                <c:pt idx="348">
                  <c:v>254.94467597433115</c:v>
                </c:pt>
                <c:pt idx="349">
                  <c:v>255.21142945517565</c:v>
                </c:pt>
                <c:pt idx="350">
                  <c:v>255.21142945517565</c:v>
                </c:pt>
                <c:pt idx="351">
                  <c:v>255.21142945517565</c:v>
                </c:pt>
                <c:pt idx="352">
                  <c:v>255.21142945517565</c:v>
                </c:pt>
                <c:pt idx="353">
                  <c:v>255.21142945517565</c:v>
                </c:pt>
                <c:pt idx="354">
                  <c:v>255.21142945517565</c:v>
                </c:pt>
                <c:pt idx="355">
                  <c:v>255.58015402808343</c:v>
                </c:pt>
                <c:pt idx="356">
                  <c:v>257.03967050293659</c:v>
                </c:pt>
                <c:pt idx="357">
                  <c:v>257.47206714565391</c:v>
                </c:pt>
                <c:pt idx="358">
                  <c:v>259.76339728157518</c:v>
                </c:pt>
                <c:pt idx="359">
                  <c:v>259.86990217292868</c:v>
                </c:pt>
                <c:pt idx="360">
                  <c:v>260.83847825993212</c:v>
                </c:pt>
                <c:pt idx="361">
                  <c:v>261.42283643803057</c:v>
                </c:pt>
                <c:pt idx="362">
                  <c:v>261.99222517907674</c:v>
                </c:pt>
                <c:pt idx="363">
                  <c:v>261.99222517907674</c:v>
                </c:pt>
                <c:pt idx="364">
                  <c:v>262.12934256605598</c:v>
                </c:pt>
                <c:pt idx="365">
                  <c:v>262.12934256605598</c:v>
                </c:pt>
                <c:pt idx="366">
                  <c:v>262.12934256605598</c:v>
                </c:pt>
                <c:pt idx="367">
                  <c:v>262.12934256605598</c:v>
                </c:pt>
                <c:pt idx="368">
                  <c:v>262.12934256605598</c:v>
                </c:pt>
                <c:pt idx="369">
                  <c:v>262.12934256605598</c:v>
                </c:pt>
                <c:pt idx="370">
                  <c:v>262.12934256605598</c:v>
                </c:pt>
                <c:pt idx="371">
                  <c:v>262.12934256605598</c:v>
                </c:pt>
                <c:pt idx="372">
                  <c:v>262.12934256605598</c:v>
                </c:pt>
                <c:pt idx="373">
                  <c:v>269.30575278647319</c:v>
                </c:pt>
                <c:pt idx="374">
                  <c:v>269.30575278647319</c:v>
                </c:pt>
                <c:pt idx="375">
                  <c:v>269.30575278647319</c:v>
                </c:pt>
                <c:pt idx="376">
                  <c:v>269.30575278647319</c:v>
                </c:pt>
                <c:pt idx="377">
                  <c:v>269.30575278647319</c:v>
                </c:pt>
                <c:pt idx="378">
                  <c:v>269.30575278647319</c:v>
                </c:pt>
                <c:pt idx="379">
                  <c:v>269.30575278647319</c:v>
                </c:pt>
                <c:pt idx="380">
                  <c:v>262.15611441305276</c:v>
                </c:pt>
                <c:pt idx="381">
                  <c:v>263.34201372671691</c:v>
                </c:pt>
                <c:pt idx="382">
                  <c:v>263.34201372671691</c:v>
                </c:pt>
                <c:pt idx="383">
                  <c:v>263.83325508092241</c:v>
                </c:pt>
                <c:pt idx="384">
                  <c:v>264.2259572199261</c:v>
                </c:pt>
                <c:pt idx="385">
                  <c:v>264.2259572199261</c:v>
                </c:pt>
                <c:pt idx="386">
                  <c:v>265.29513126523909</c:v>
                </c:pt>
                <c:pt idx="387">
                  <c:v>266.049172633561</c:v>
                </c:pt>
                <c:pt idx="388">
                  <c:v>266.049172633561</c:v>
                </c:pt>
                <c:pt idx="389">
                  <c:v>266.049172633561</c:v>
                </c:pt>
                <c:pt idx="390">
                  <c:v>266.049172633561</c:v>
                </c:pt>
                <c:pt idx="391">
                  <c:v>266.98634237467803</c:v>
                </c:pt>
                <c:pt idx="392">
                  <c:v>269.20794511874101</c:v>
                </c:pt>
                <c:pt idx="393">
                  <c:v>269.20794511874101</c:v>
                </c:pt>
                <c:pt idx="394">
                  <c:v>269.20794511874101</c:v>
                </c:pt>
                <c:pt idx="395">
                  <c:v>269.20794511874101</c:v>
                </c:pt>
                <c:pt idx="396">
                  <c:v>269.20794511874101</c:v>
                </c:pt>
                <c:pt idx="397">
                  <c:v>269.20794511874101</c:v>
                </c:pt>
                <c:pt idx="398">
                  <c:v>269.20794511874101</c:v>
                </c:pt>
                <c:pt idx="399">
                  <c:v>269.20794511874101</c:v>
                </c:pt>
                <c:pt idx="400">
                  <c:v>269.93012194077812</c:v>
                </c:pt>
                <c:pt idx="401">
                  <c:v>270.96202089597909</c:v>
                </c:pt>
                <c:pt idx="402">
                  <c:v>271.01382942474203</c:v>
                </c:pt>
                <c:pt idx="403">
                  <c:v>271.01382942474203</c:v>
                </c:pt>
                <c:pt idx="404">
                  <c:v>271.01382942474203</c:v>
                </c:pt>
                <c:pt idx="405">
                  <c:v>271.01382942474203</c:v>
                </c:pt>
                <c:pt idx="406">
                  <c:v>271.01382942474203</c:v>
                </c:pt>
                <c:pt idx="407">
                  <c:v>271.01382942474203</c:v>
                </c:pt>
                <c:pt idx="408">
                  <c:v>271.01382942474203</c:v>
                </c:pt>
                <c:pt idx="409">
                  <c:v>271.01382942474203</c:v>
                </c:pt>
                <c:pt idx="410">
                  <c:v>271.0894334340075</c:v>
                </c:pt>
                <c:pt idx="411">
                  <c:v>271.81660327048331</c:v>
                </c:pt>
                <c:pt idx="412">
                  <c:v>271.81660327048331</c:v>
                </c:pt>
                <c:pt idx="413">
                  <c:v>271.81660327048331</c:v>
                </c:pt>
                <c:pt idx="414">
                  <c:v>273.20580997342256</c:v>
                </c:pt>
                <c:pt idx="415">
                  <c:v>275.36315235564058</c:v>
                </c:pt>
                <c:pt idx="416">
                  <c:v>275.65252605299099</c:v>
                </c:pt>
                <c:pt idx="417">
                  <c:v>277.18907243142002</c:v>
                </c:pt>
                <c:pt idx="418">
                  <c:v>277.18907243142002</c:v>
                </c:pt>
                <c:pt idx="419">
                  <c:v>277.18907243142002</c:v>
                </c:pt>
                <c:pt idx="420">
                  <c:v>277.18907243142002</c:v>
                </c:pt>
                <c:pt idx="421">
                  <c:v>277.18907243142002</c:v>
                </c:pt>
                <c:pt idx="422">
                  <c:v>277.18907243142002</c:v>
                </c:pt>
                <c:pt idx="423">
                  <c:v>277.18907243142002</c:v>
                </c:pt>
                <c:pt idx="424">
                  <c:v>277.18907243142002</c:v>
                </c:pt>
                <c:pt idx="425">
                  <c:v>277.18907243142002</c:v>
                </c:pt>
                <c:pt idx="426">
                  <c:v>277.18907243142002</c:v>
                </c:pt>
                <c:pt idx="427">
                  <c:v>277.18907243142002</c:v>
                </c:pt>
                <c:pt idx="428">
                  <c:v>277.18907243142002</c:v>
                </c:pt>
                <c:pt idx="429">
                  <c:v>277.18907243142002</c:v>
                </c:pt>
                <c:pt idx="430">
                  <c:v>277.18907243142002</c:v>
                </c:pt>
                <c:pt idx="431">
                  <c:v>277.31215304384659</c:v>
                </c:pt>
                <c:pt idx="432">
                  <c:v>279.48966956556825</c:v>
                </c:pt>
                <c:pt idx="433">
                  <c:v>279.48966956556825</c:v>
                </c:pt>
                <c:pt idx="434">
                  <c:v>279.48966956556825</c:v>
                </c:pt>
                <c:pt idx="435">
                  <c:v>279.48966956556825</c:v>
                </c:pt>
                <c:pt idx="436">
                  <c:v>279.48966956556825</c:v>
                </c:pt>
                <c:pt idx="437">
                  <c:v>279.48966956556825</c:v>
                </c:pt>
                <c:pt idx="438">
                  <c:v>279.48966956556825</c:v>
                </c:pt>
                <c:pt idx="439">
                  <c:v>279.48966956556825</c:v>
                </c:pt>
                <c:pt idx="440">
                  <c:v>279.48966956556825</c:v>
                </c:pt>
                <c:pt idx="441">
                  <c:v>279.48966956556825</c:v>
                </c:pt>
                <c:pt idx="442">
                  <c:v>279.48966956556825</c:v>
                </c:pt>
                <c:pt idx="443">
                  <c:v>279.48966956556825</c:v>
                </c:pt>
                <c:pt idx="444">
                  <c:v>279.48966956556825</c:v>
                </c:pt>
                <c:pt idx="445">
                  <c:v>279.48966956556825</c:v>
                </c:pt>
                <c:pt idx="446">
                  <c:v>278.73248791321487</c:v>
                </c:pt>
                <c:pt idx="447">
                  <c:v>273.59998848877603</c:v>
                </c:pt>
                <c:pt idx="448">
                  <c:v>273.59998848877603</c:v>
                </c:pt>
                <c:pt idx="449">
                  <c:v>273.59998848877603</c:v>
                </c:pt>
                <c:pt idx="450">
                  <c:v>273.59998848877603</c:v>
                </c:pt>
                <c:pt idx="451">
                  <c:v>264.76524156028415</c:v>
                </c:pt>
                <c:pt idx="452">
                  <c:v>264.76524156028415</c:v>
                </c:pt>
                <c:pt idx="453">
                  <c:v>264.76524156028415</c:v>
                </c:pt>
                <c:pt idx="454">
                  <c:v>264.76524156028415</c:v>
                </c:pt>
                <c:pt idx="455">
                  <c:v>264.76524156028415</c:v>
                </c:pt>
                <c:pt idx="456">
                  <c:v>269.43226411675789</c:v>
                </c:pt>
                <c:pt idx="457">
                  <c:v>269.43226411675789</c:v>
                </c:pt>
                <c:pt idx="458">
                  <c:v>269.43226411675789</c:v>
                </c:pt>
                <c:pt idx="459">
                  <c:v>269.43226411675789</c:v>
                </c:pt>
                <c:pt idx="460">
                  <c:v>269.43226411675789</c:v>
                </c:pt>
                <c:pt idx="461">
                  <c:v>269.43226411675789</c:v>
                </c:pt>
                <c:pt idx="462">
                  <c:v>269.43226411675789</c:v>
                </c:pt>
                <c:pt idx="463">
                  <c:v>269.43226411675789</c:v>
                </c:pt>
                <c:pt idx="464">
                  <c:v>269.43226411675789</c:v>
                </c:pt>
                <c:pt idx="465">
                  <c:v>269.43226411675789</c:v>
                </c:pt>
                <c:pt idx="466">
                  <c:v>261.65358649960012</c:v>
                </c:pt>
                <c:pt idx="467">
                  <c:v>261.65358649960012</c:v>
                </c:pt>
                <c:pt idx="468">
                  <c:v>261.65358649960012</c:v>
                </c:pt>
                <c:pt idx="469">
                  <c:v>261.65358649960012</c:v>
                </c:pt>
                <c:pt idx="470">
                  <c:v>261.65358649960012</c:v>
                </c:pt>
                <c:pt idx="471">
                  <c:v>261.65358649960012</c:v>
                </c:pt>
                <c:pt idx="472">
                  <c:v>261.65358649960012</c:v>
                </c:pt>
                <c:pt idx="473">
                  <c:v>261.65358649960012</c:v>
                </c:pt>
                <c:pt idx="474">
                  <c:v>261.65358649960012</c:v>
                </c:pt>
                <c:pt idx="475">
                  <c:v>270.97552549453178</c:v>
                </c:pt>
                <c:pt idx="476">
                  <c:v>270.97552549453178</c:v>
                </c:pt>
                <c:pt idx="477">
                  <c:v>269.56501178642344</c:v>
                </c:pt>
                <c:pt idx="478">
                  <c:v>269.56501178642344</c:v>
                </c:pt>
                <c:pt idx="479">
                  <c:v>269.56501178642344</c:v>
                </c:pt>
                <c:pt idx="480">
                  <c:v>269.56501178642344</c:v>
                </c:pt>
                <c:pt idx="481">
                  <c:v>269.56501178642344</c:v>
                </c:pt>
                <c:pt idx="482">
                  <c:v>269.56501178642344</c:v>
                </c:pt>
                <c:pt idx="483">
                  <c:v>260.05051803729003</c:v>
                </c:pt>
                <c:pt idx="484">
                  <c:v>260.05051803729003</c:v>
                </c:pt>
                <c:pt idx="485">
                  <c:v>260.05051803729003</c:v>
                </c:pt>
                <c:pt idx="486">
                  <c:v>271.3636935213994</c:v>
                </c:pt>
                <c:pt idx="487">
                  <c:v>271.3636935213994</c:v>
                </c:pt>
                <c:pt idx="488">
                  <c:v>271.3636935213994</c:v>
                </c:pt>
                <c:pt idx="489">
                  <c:v>271.3636935213994</c:v>
                </c:pt>
                <c:pt idx="490">
                  <c:v>271.3636935213994</c:v>
                </c:pt>
                <c:pt idx="491">
                  <c:v>268.50181985912639</c:v>
                </c:pt>
                <c:pt idx="492">
                  <c:v>263.82125700869182</c:v>
                </c:pt>
                <c:pt idx="493">
                  <c:v>263.50453048446838</c:v>
                </c:pt>
                <c:pt idx="494">
                  <c:v>260.47860046139846</c:v>
                </c:pt>
                <c:pt idx="495">
                  <c:v>256.73057186799855</c:v>
                </c:pt>
                <c:pt idx="496">
                  <c:v>252.41387796952239</c:v>
                </c:pt>
                <c:pt idx="497">
                  <c:v>246.32321711383088</c:v>
                </c:pt>
                <c:pt idx="498">
                  <c:v>246.32321711383088</c:v>
                </c:pt>
                <c:pt idx="499">
                  <c:v>246.32321711383088</c:v>
                </c:pt>
                <c:pt idx="500">
                  <c:v>246.32321711383088</c:v>
                </c:pt>
                <c:pt idx="501">
                  <c:v>246.32321711383088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'ATR Trailing Stop (21,3,Close)'!$R$1</c:f>
              <c:strCache>
                <c:ptCount val="1"/>
                <c:pt idx="0">
                  <c:v> SellStop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(21,3,Close)'!$R$2:$R$503</c:f>
              <c:numCache>
                <c:formatCode>_("$"* #,##0.0000_);_("$"* \(#,##0.0000\);_("$"* "-"??_);_(@_)</c:formatCode>
                <c:ptCount val="502"/>
                <c:pt idx="21">
                  <c:v>211.13</c:v>
                </c:pt>
                <c:pt idx="22">
                  <c:v>212.56333333333333</c:v>
                </c:pt>
                <c:pt idx="23">
                  <c:v>212.56333333333333</c:v>
                </c:pt>
                <c:pt idx="24">
                  <c:v>212.56333333333333</c:v>
                </c:pt>
                <c:pt idx="25">
                  <c:v>212.66988302199189</c:v>
                </c:pt>
                <c:pt idx="26">
                  <c:v>213.90607906856371</c:v>
                </c:pt>
                <c:pt idx="27">
                  <c:v>214.79578958910827</c:v>
                </c:pt>
                <c:pt idx="28">
                  <c:v>215.96265675153168</c:v>
                </c:pt>
                <c:pt idx="29">
                  <c:v>216.82062547764923</c:v>
                </c:pt>
                <c:pt idx="30">
                  <c:v>217.92392902633259</c:v>
                </c:pt>
                <c:pt idx="31">
                  <c:v>217.92392902633259</c:v>
                </c:pt>
                <c:pt idx="32">
                  <c:v>218.13424401481416</c:v>
                </c:pt>
                <c:pt idx="33">
                  <c:v>219.43594668077537</c:v>
                </c:pt>
                <c:pt idx="34">
                  <c:v>219.43594668077537</c:v>
                </c:pt>
                <c:pt idx="35">
                  <c:v>219.48611943834501</c:v>
                </c:pt>
                <c:pt idx="36">
                  <c:v>219.76582803651905</c:v>
                </c:pt>
                <c:pt idx="37">
                  <c:v>220.17126479668482</c:v>
                </c:pt>
                <c:pt idx="38">
                  <c:v>220.17126479668482</c:v>
                </c:pt>
                <c:pt idx="39">
                  <c:v>222.38944652760529</c:v>
                </c:pt>
                <c:pt idx="40">
                  <c:v>222.38944652760529</c:v>
                </c:pt>
                <c:pt idx="41">
                  <c:v>222.38944652760529</c:v>
                </c:pt>
                <c:pt idx="42">
                  <c:v>222.38944652760529</c:v>
                </c:pt>
                <c:pt idx="43">
                  <c:v>222.38944652760529</c:v>
                </c:pt>
                <c:pt idx="44">
                  <c:v>222.38944652760529</c:v>
                </c:pt>
                <c:pt idx="45">
                  <c:v>222.38944652760529</c:v>
                </c:pt>
                <c:pt idx="46">
                  <c:v>222.38944652760529</c:v>
                </c:pt>
                <c:pt idx="47">
                  <c:v>222.38944652760529</c:v>
                </c:pt>
                <c:pt idx="48">
                  <c:v>222.38944652760529</c:v>
                </c:pt>
                <c:pt idx="49">
                  <c:v>222.38944652760529</c:v>
                </c:pt>
                <c:pt idx="50">
                  <c:v>222.38944652760529</c:v>
                </c:pt>
                <c:pt idx="51">
                  <c:v>222.38944652760529</c:v>
                </c:pt>
                <c:pt idx="52">
                  <c:v>222.38944652760529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221.46424558930258</c:v>
                </c:pt>
                <c:pt idx="78">
                  <c:v>221.46424558930258</c:v>
                </c:pt>
                <c:pt idx="79">
                  <c:v>221.68466720118147</c:v>
                </c:pt>
                <c:pt idx="80">
                  <c:v>221.68466720118147</c:v>
                </c:pt>
                <c:pt idx="81">
                  <c:v>221.92665959290835</c:v>
                </c:pt>
                <c:pt idx="82">
                  <c:v>222.13205675515084</c:v>
                </c:pt>
                <c:pt idx="83">
                  <c:v>222.13205675515084</c:v>
                </c:pt>
                <c:pt idx="84">
                  <c:v>222.22699025410506</c:v>
                </c:pt>
                <c:pt idx="85">
                  <c:v>223.18284786105244</c:v>
                </c:pt>
                <c:pt idx="86">
                  <c:v>223.25414082004994</c:v>
                </c:pt>
                <c:pt idx="87">
                  <c:v>223.25414082004994</c:v>
                </c:pt>
                <c:pt idx="88">
                  <c:v>223.59364246716549</c:v>
                </c:pt>
                <c:pt idx="89">
                  <c:v>223.59364246716549</c:v>
                </c:pt>
                <c:pt idx="90">
                  <c:v>223.59364246716549</c:v>
                </c:pt>
                <c:pt idx="91">
                  <c:v>224.02889317971318</c:v>
                </c:pt>
                <c:pt idx="92">
                  <c:v>224.02889317971318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224.01110850877535</c:v>
                </c:pt>
                <c:pt idx="99">
                  <c:v>225.10724619883365</c:v>
                </c:pt>
                <c:pt idx="100">
                  <c:v>225.20023447507967</c:v>
                </c:pt>
                <c:pt idx="101">
                  <c:v>225.20023447507967</c:v>
                </c:pt>
                <c:pt idx="102">
                  <c:v>225.20023447507967</c:v>
                </c:pt>
                <c:pt idx="103">
                  <c:v>226.83406174286117</c:v>
                </c:pt>
                <c:pt idx="104">
                  <c:v>227.62577308843922</c:v>
                </c:pt>
                <c:pt idx="105">
                  <c:v>227.62577308843922</c:v>
                </c:pt>
                <c:pt idx="106">
                  <c:v>227.62577308843922</c:v>
                </c:pt>
                <c:pt idx="107">
                  <c:v>227.62577308843922</c:v>
                </c:pt>
                <c:pt idx="108">
                  <c:v>227.62577308843922</c:v>
                </c:pt>
                <c:pt idx="109">
                  <c:v>227.62577308843922</c:v>
                </c:pt>
                <c:pt idx="110">
                  <c:v>227.62577308843922</c:v>
                </c:pt>
                <c:pt idx="111">
                  <c:v>228.07982808942441</c:v>
                </c:pt>
                <c:pt idx="112">
                  <c:v>228.07982808942441</c:v>
                </c:pt>
                <c:pt idx="113">
                  <c:v>228.07982808942441</c:v>
                </c:pt>
                <c:pt idx="114">
                  <c:v>228.07982808942441</c:v>
                </c:pt>
                <c:pt idx="115">
                  <c:v>229.15858929308212</c:v>
                </c:pt>
                <c:pt idx="116">
                  <c:v>229.15858929308212</c:v>
                </c:pt>
                <c:pt idx="117">
                  <c:v>229.15858929308212</c:v>
                </c:pt>
                <c:pt idx="118">
                  <c:v>229.15858929308212</c:v>
                </c:pt>
                <c:pt idx="119">
                  <c:v>229.15858929308212</c:v>
                </c:pt>
                <c:pt idx="120">
                  <c:v>229.15858929308212</c:v>
                </c:pt>
                <c:pt idx="121">
                  <c:v>229.15858929308212</c:v>
                </c:pt>
                <c:pt idx="122">
                  <c:v>229.15858929308212</c:v>
                </c:pt>
                <c:pt idx="123">
                  <c:v>229.15858929308212</c:v>
                </c:pt>
                <c:pt idx="124">
                  <c:v>229.15858929308212</c:v>
                </c:pt>
                <c:pt idx="125">
                  <c:v>229.15858929308212</c:v>
                </c:pt>
                <c:pt idx="126">
                  <c:v>229.15858929308212</c:v>
                </c:pt>
                <c:pt idx="127">
                  <c:v>229.15858929308212</c:v>
                </c:pt>
                <c:pt idx="128">
                  <c:v>229.15858929308212</c:v>
                </c:pt>
                <c:pt idx="129">
                  <c:v>229.15858929308212</c:v>
                </c:pt>
                <c:pt idx="130">
                  <c:v>229.15858929308212</c:v>
                </c:pt>
                <c:pt idx="131">
                  <c:v>229.15858929308212</c:v>
                </c:pt>
                <c:pt idx="132">
                  <c:v>229.15858929308212</c:v>
                </c:pt>
                <c:pt idx="133">
                  <c:v>229.65075400648308</c:v>
                </c:pt>
                <c:pt idx="134">
                  <c:v>229.75595619665057</c:v>
                </c:pt>
                <c:pt idx="135">
                  <c:v>229.95043447300054</c:v>
                </c:pt>
                <c:pt idx="136">
                  <c:v>231.23327092666719</c:v>
                </c:pt>
                <c:pt idx="137">
                  <c:v>231.41787707301637</c:v>
                </c:pt>
                <c:pt idx="138">
                  <c:v>231.41787707301637</c:v>
                </c:pt>
                <c:pt idx="139">
                  <c:v>231.41787707301637</c:v>
                </c:pt>
                <c:pt idx="140">
                  <c:v>231.95057840234651</c:v>
                </c:pt>
                <c:pt idx="141">
                  <c:v>232.05912228794904</c:v>
                </c:pt>
                <c:pt idx="142">
                  <c:v>232.05912228794904</c:v>
                </c:pt>
                <c:pt idx="143">
                  <c:v>232.05912228794904</c:v>
                </c:pt>
                <c:pt idx="144">
                  <c:v>232.05912228794904</c:v>
                </c:pt>
                <c:pt idx="145">
                  <c:v>232.05912228794904</c:v>
                </c:pt>
                <c:pt idx="146">
                  <c:v>232.13205856354605</c:v>
                </c:pt>
                <c:pt idx="147">
                  <c:v>232.13205856354605</c:v>
                </c:pt>
                <c:pt idx="148">
                  <c:v>232.23889665627757</c:v>
                </c:pt>
                <c:pt idx="149">
                  <c:v>232.78609205359771</c:v>
                </c:pt>
                <c:pt idx="150">
                  <c:v>232.78609205359771</c:v>
                </c:pt>
                <c:pt idx="151">
                  <c:v>232.78609205359771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231.43201686205799</c:v>
                </c:pt>
                <c:pt idx="168">
                  <c:v>231.86430177338858</c:v>
                </c:pt>
                <c:pt idx="169">
                  <c:v>231.86430177338858</c:v>
                </c:pt>
                <c:pt idx="170">
                  <c:v>231.86430177338858</c:v>
                </c:pt>
                <c:pt idx="171">
                  <c:v>231.86430177338858</c:v>
                </c:pt>
                <c:pt idx="172">
                  <c:v>231.86430177338858</c:v>
                </c:pt>
                <c:pt idx="173">
                  <c:v>233.08658607973786</c:v>
                </c:pt>
                <c:pt idx="174">
                  <c:v>233.98246293308364</c:v>
                </c:pt>
                <c:pt idx="175">
                  <c:v>234.2294885076987</c:v>
                </c:pt>
                <c:pt idx="176">
                  <c:v>234.25617953114164</c:v>
                </c:pt>
                <c:pt idx="177">
                  <c:v>234.67779002965869</c:v>
                </c:pt>
                <c:pt idx="178">
                  <c:v>235.25599050443685</c:v>
                </c:pt>
                <c:pt idx="179">
                  <c:v>235.62380048041607</c:v>
                </c:pt>
                <c:pt idx="180">
                  <c:v>235.71552426706293</c:v>
                </c:pt>
                <c:pt idx="181">
                  <c:v>235.71552426706293</c:v>
                </c:pt>
                <c:pt idx="182">
                  <c:v>235.71552426706293</c:v>
                </c:pt>
                <c:pt idx="183">
                  <c:v>235.71552426706293</c:v>
                </c:pt>
                <c:pt idx="184">
                  <c:v>235.71552426706293</c:v>
                </c:pt>
                <c:pt idx="185">
                  <c:v>235.85688663786749</c:v>
                </c:pt>
                <c:pt idx="186">
                  <c:v>236.21370155987381</c:v>
                </c:pt>
                <c:pt idx="187">
                  <c:v>237.07590624749889</c:v>
                </c:pt>
                <c:pt idx="188">
                  <c:v>238.14181547380846</c:v>
                </c:pt>
                <c:pt idx="189">
                  <c:v>238.74363378457949</c:v>
                </c:pt>
                <c:pt idx="190">
                  <c:v>239.07298455674237</c:v>
                </c:pt>
                <c:pt idx="191">
                  <c:v>240.47141386356415</c:v>
                </c:pt>
                <c:pt idx="192">
                  <c:v>240.47141386356415</c:v>
                </c:pt>
                <c:pt idx="193">
                  <c:v>240.47141386356415</c:v>
                </c:pt>
                <c:pt idx="194">
                  <c:v>240.52079806808263</c:v>
                </c:pt>
                <c:pt idx="195">
                  <c:v>240.97980768388823</c:v>
                </c:pt>
                <c:pt idx="196">
                  <c:v>240.97980768388823</c:v>
                </c:pt>
                <c:pt idx="197">
                  <c:v>241.04669631191675</c:v>
                </c:pt>
                <c:pt idx="198">
                  <c:v>241.43732982087309</c:v>
                </c:pt>
                <c:pt idx="199">
                  <c:v>241.68507601987915</c:v>
                </c:pt>
                <c:pt idx="200">
                  <c:v>242.00769144750393</c:v>
                </c:pt>
                <c:pt idx="201">
                  <c:v>242.00922995000374</c:v>
                </c:pt>
                <c:pt idx="202">
                  <c:v>243.23926661905119</c:v>
                </c:pt>
                <c:pt idx="203">
                  <c:v>243.23926661905119</c:v>
                </c:pt>
                <c:pt idx="204">
                  <c:v>243.23926661905119</c:v>
                </c:pt>
                <c:pt idx="205">
                  <c:v>243.23926661905119</c:v>
                </c:pt>
                <c:pt idx="206">
                  <c:v>243.23926661905119</c:v>
                </c:pt>
                <c:pt idx="207">
                  <c:v>243.47544656240476</c:v>
                </c:pt>
                <c:pt idx="208">
                  <c:v>243.47544656240476</c:v>
                </c:pt>
                <c:pt idx="209">
                  <c:v>243.47544656240476</c:v>
                </c:pt>
                <c:pt idx="210">
                  <c:v>243.47544656240476</c:v>
                </c:pt>
                <c:pt idx="211">
                  <c:v>243.47544656240476</c:v>
                </c:pt>
                <c:pt idx="212">
                  <c:v>244.17155912640146</c:v>
                </c:pt>
                <c:pt idx="213">
                  <c:v>244.6200563108585</c:v>
                </c:pt>
                <c:pt idx="214">
                  <c:v>244.6200563108585</c:v>
                </c:pt>
                <c:pt idx="215">
                  <c:v>244.87767012322769</c:v>
                </c:pt>
                <c:pt idx="216">
                  <c:v>244.87767012322769</c:v>
                </c:pt>
                <c:pt idx="217">
                  <c:v>244.87767012322769</c:v>
                </c:pt>
                <c:pt idx="218">
                  <c:v>244.87767012322769</c:v>
                </c:pt>
                <c:pt idx="219">
                  <c:v>244.87767012322769</c:v>
                </c:pt>
                <c:pt idx="220">
                  <c:v>244.87767012322769</c:v>
                </c:pt>
                <c:pt idx="221">
                  <c:v>244.87767012322769</c:v>
                </c:pt>
                <c:pt idx="222">
                  <c:v>244.87767012322769</c:v>
                </c:pt>
                <c:pt idx="223">
                  <c:v>244.87767012322769</c:v>
                </c:pt>
                <c:pt idx="224">
                  <c:v>245.25307314404355</c:v>
                </c:pt>
                <c:pt idx="225">
                  <c:v>245.25307314404355</c:v>
                </c:pt>
                <c:pt idx="226">
                  <c:v>245.7901116952776</c:v>
                </c:pt>
                <c:pt idx="227">
                  <c:v>245.7901116952776</c:v>
                </c:pt>
                <c:pt idx="228">
                  <c:v>248.07948906601143</c:v>
                </c:pt>
                <c:pt idx="229">
                  <c:v>248.07948906601143</c:v>
                </c:pt>
                <c:pt idx="230">
                  <c:v>249.84021683991966</c:v>
                </c:pt>
                <c:pt idx="231">
                  <c:v>249.84021683991966</c:v>
                </c:pt>
                <c:pt idx="232">
                  <c:v>249.84021683991966</c:v>
                </c:pt>
                <c:pt idx="233">
                  <c:v>249.84021683991966</c:v>
                </c:pt>
                <c:pt idx="234">
                  <c:v>249.84021683991966</c:v>
                </c:pt>
                <c:pt idx="235">
                  <c:v>249.84021683991966</c:v>
                </c:pt>
                <c:pt idx="236">
                  <c:v>249.84021683991966</c:v>
                </c:pt>
                <c:pt idx="237">
                  <c:v>250.66202704295989</c:v>
                </c:pt>
                <c:pt idx="238">
                  <c:v>251.19050194567609</c:v>
                </c:pt>
                <c:pt idx="239">
                  <c:v>251.24809709112012</c:v>
                </c:pt>
                <c:pt idx="240">
                  <c:v>251.24809709112012</c:v>
                </c:pt>
                <c:pt idx="241">
                  <c:v>252.13702684001822</c:v>
                </c:pt>
                <c:pt idx="242">
                  <c:v>253.69478746668403</c:v>
                </c:pt>
                <c:pt idx="243">
                  <c:v>253.69478746668403</c:v>
                </c:pt>
                <c:pt idx="244">
                  <c:v>253.69478746668403</c:v>
                </c:pt>
                <c:pt idx="245">
                  <c:v>253.69478746668403</c:v>
                </c:pt>
                <c:pt idx="246">
                  <c:v>253.69478746668403</c:v>
                </c:pt>
                <c:pt idx="247">
                  <c:v>253.69478746668403</c:v>
                </c:pt>
                <c:pt idx="248">
                  <c:v>253.69478746668403</c:v>
                </c:pt>
                <c:pt idx="249">
                  <c:v>253.88630742801755</c:v>
                </c:pt>
                <c:pt idx="250">
                  <c:v>253.88630742801755</c:v>
                </c:pt>
                <c:pt idx="251">
                  <c:v>254.61891830205673</c:v>
                </c:pt>
                <c:pt idx="252">
                  <c:v>256.20373171624448</c:v>
                </c:pt>
                <c:pt idx="253">
                  <c:v>257.26688734880423</c:v>
                </c:pt>
                <c:pt idx="254">
                  <c:v>258.95417842743262</c:v>
                </c:pt>
                <c:pt idx="255">
                  <c:v>259.48874135945965</c:v>
                </c:pt>
                <c:pt idx="256">
                  <c:v>260.11213462805682</c:v>
                </c:pt>
                <c:pt idx="257">
                  <c:v>260.11213462805682</c:v>
                </c:pt>
                <c:pt idx="258">
                  <c:v>261.54467993474543</c:v>
                </c:pt>
                <c:pt idx="259">
                  <c:v>263.20398089023371</c:v>
                </c:pt>
                <c:pt idx="260">
                  <c:v>263.20398089023371</c:v>
                </c:pt>
                <c:pt idx="261">
                  <c:v>264.31476724737752</c:v>
                </c:pt>
                <c:pt idx="262">
                  <c:v>264.31476724737752</c:v>
                </c:pt>
                <c:pt idx="263">
                  <c:v>265.19300884115876</c:v>
                </c:pt>
                <c:pt idx="264">
                  <c:v>267.26953222967501</c:v>
                </c:pt>
                <c:pt idx="265">
                  <c:v>267.906221171119</c:v>
                </c:pt>
                <c:pt idx="266">
                  <c:v>267.906221171119</c:v>
                </c:pt>
                <c:pt idx="267">
                  <c:v>267.906221171119</c:v>
                </c:pt>
                <c:pt idx="268">
                  <c:v>270.68821394762472</c:v>
                </c:pt>
                <c:pt idx="269">
                  <c:v>270.68821394762472</c:v>
                </c:pt>
                <c:pt idx="270">
                  <c:v>270.68821394762472</c:v>
                </c:pt>
                <c:pt idx="271">
                  <c:v>270.68821394762472</c:v>
                </c:pt>
                <c:pt idx="272">
                  <c:v>270.68821394762472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248.1321241036938</c:v>
                </c:pt>
                <c:pt idx="282">
                  <c:v>251.40345152732743</c:v>
                </c:pt>
                <c:pt idx="283">
                  <c:v>251.6137633593595</c:v>
                </c:pt>
                <c:pt idx="284">
                  <c:v>251.6137633593595</c:v>
                </c:pt>
                <c:pt idx="285">
                  <c:v>251.6137633593595</c:v>
                </c:pt>
                <c:pt idx="286">
                  <c:v>251.6137633593595</c:v>
                </c:pt>
                <c:pt idx="287">
                  <c:v>253.16805686672484</c:v>
                </c:pt>
                <c:pt idx="288">
                  <c:v>256.32719701592839</c:v>
                </c:pt>
                <c:pt idx="289">
                  <c:v>256.32719701592839</c:v>
                </c:pt>
                <c:pt idx="290">
                  <c:v>256.32719701592839</c:v>
                </c:pt>
                <c:pt idx="291">
                  <c:v>256.32719701592839</c:v>
                </c:pt>
                <c:pt idx="292">
                  <c:v>256.32719701592839</c:v>
                </c:pt>
                <c:pt idx="293">
                  <c:v>256.32719701592839</c:v>
                </c:pt>
                <c:pt idx="294">
                  <c:v>256.32719701592839</c:v>
                </c:pt>
                <c:pt idx="295">
                  <c:v>256.32719701592839</c:v>
                </c:pt>
                <c:pt idx="296">
                  <c:v>256.32719701592839</c:v>
                </c:pt>
                <c:pt idx="297">
                  <c:v>256.99304490632738</c:v>
                </c:pt>
                <c:pt idx="298">
                  <c:v>256.99304490632738</c:v>
                </c:pt>
                <c:pt idx="299">
                  <c:v>256.99304490632738</c:v>
                </c:pt>
                <c:pt idx="300">
                  <c:v>256.99304490632738</c:v>
                </c:pt>
                <c:pt idx="301">
                  <c:v>256.99304490632738</c:v>
                </c:pt>
                <c:pt idx="302">
                  <c:v>256.99304490632738</c:v>
                </c:pt>
                <c:pt idx="303">
                  <c:v>256.99304490632738</c:v>
                </c:pt>
                <c:pt idx="304">
                  <c:v>256.99304490632738</c:v>
                </c:pt>
                <c:pt idx="305">
                  <c:v>256.99304490632738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248.37736771121962</c:v>
                </c:pt>
                <c:pt idx="324">
                  <c:v>248.98415972497108</c:v>
                </c:pt>
                <c:pt idx="325">
                  <c:v>248.98415972497108</c:v>
                </c:pt>
                <c:pt idx="326">
                  <c:v>248.98415972497108</c:v>
                </c:pt>
                <c:pt idx="327">
                  <c:v>248.98415972497108</c:v>
                </c:pt>
                <c:pt idx="328">
                  <c:v>248.98415972497108</c:v>
                </c:pt>
                <c:pt idx="329">
                  <c:v>248.98415972497108</c:v>
                </c:pt>
                <c:pt idx="330">
                  <c:v>248.98415972497108</c:v>
                </c:pt>
                <c:pt idx="331">
                  <c:v>248.98415972497108</c:v>
                </c:pt>
                <c:pt idx="332">
                  <c:v>248.98415972497108</c:v>
                </c:pt>
                <c:pt idx="333">
                  <c:v>248.98415972497108</c:v>
                </c:pt>
                <c:pt idx="334">
                  <c:v>248.98415972497108</c:v>
                </c:pt>
                <c:pt idx="335">
                  <c:v>248.98415972497108</c:v>
                </c:pt>
                <c:pt idx="336">
                  <c:v>248.98415972497108</c:v>
                </c:pt>
                <c:pt idx="337">
                  <c:v>248.98415972497108</c:v>
                </c:pt>
                <c:pt idx="338">
                  <c:v>248.98415972497108</c:v>
                </c:pt>
                <c:pt idx="339">
                  <c:v>249.58513214551499</c:v>
                </c:pt>
                <c:pt idx="340">
                  <c:v>252.14964966239523</c:v>
                </c:pt>
                <c:pt idx="341">
                  <c:v>253.25109491656684</c:v>
                </c:pt>
                <c:pt idx="342">
                  <c:v>253.64818563482561</c:v>
                </c:pt>
                <c:pt idx="343">
                  <c:v>253.64818563482561</c:v>
                </c:pt>
                <c:pt idx="344">
                  <c:v>253.64818563482561</c:v>
                </c:pt>
                <c:pt idx="345">
                  <c:v>253.64818563482561</c:v>
                </c:pt>
                <c:pt idx="346">
                  <c:v>253.64818563482561</c:v>
                </c:pt>
                <c:pt idx="347">
                  <c:v>254.94467597433115</c:v>
                </c:pt>
                <c:pt idx="348">
                  <c:v>254.94467597433115</c:v>
                </c:pt>
                <c:pt idx="349">
                  <c:v>255.21142945517565</c:v>
                </c:pt>
                <c:pt idx="350">
                  <c:v>255.21142945517565</c:v>
                </c:pt>
                <c:pt idx="351">
                  <c:v>255.21142945517565</c:v>
                </c:pt>
                <c:pt idx="352">
                  <c:v>255.21142945517565</c:v>
                </c:pt>
                <c:pt idx="353">
                  <c:v>255.21142945517565</c:v>
                </c:pt>
                <c:pt idx="354">
                  <c:v>255.21142945517565</c:v>
                </c:pt>
                <c:pt idx="355">
                  <c:v>255.58015402808343</c:v>
                </c:pt>
                <c:pt idx="356">
                  <c:v>257.03967050293659</c:v>
                </c:pt>
                <c:pt idx="357">
                  <c:v>257.47206714565391</c:v>
                </c:pt>
                <c:pt idx="358">
                  <c:v>259.76339728157518</c:v>
                </c:pt>
                <c:pt idx="359">
                  <c:v>259.86990217292868</c:v>
                </c:pt>
                <c:pt idx="360">
                  <c:v>260.83847825993212</c:v>
                </c:pt>
                <c:pt idx="361">
                  <c:v>261.42283643803057</c:v>
                </c:pt>
                <c:pt idx="362">
                  <c:v>261.99222517907674</c:v>
                </c:pt>
                <c:pt idx="363">
                  <c:v>261.99222517907674</c:v>
                </c:pt>
                <c:pt idx="364">
                  <c:v>262.12934256605598</c:v>
                </c:pt>
                <c:pt idx="365">
                  <c:v>262.12934256605598</c:v>
                </c:pt>
                <c:pt idx="366">
                  <c:v>262.12934256605598</c:v>
                </c:pt>
                <c:pt idx="367">
                  <c:v>262.12934256605598</c:v>
                </c:pt>
                <c:pt idx="368">
                  <c:v>262.12934256605598</c:v>
                </c:pt>
                <c:pt idx="369">
                  <c:v>262.12934256605598</c:v>
                </c:pt>
                <c:pt idx="370">
                  <c:v>262.12934256605598</c:v>
                </c:pt>
                <c:pt idx="371">
                  <c:v>262.12934256605598</c:v>
                </c:pt>
                <c:pt idx="372">
                  <c:v>262.12934256605598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262.15611441305276</c:v>
                </c:pt>
                <c:pt idx="381">
                  <c:v>263.34201372671691</c:v>
                </c:pt>
                <c:pt idx="382">
                  <c:v>263.34201372671691</c:v>
                </c:pt>
                <c:pt idx="383">
                  <c:v>263.83325508092241</c:v>
                </c:pt>
                <c:pt idx="384">
                  <c:v>264.2259572199261</c:v>
                </c:pt>
                <c:pt idx="385">
                  <c:v>264.2259572199261</c:v>
                </c:pt>
                <c:pt idx="386">
                  <c:v>265.29513126523909</c:v>
                </c:pt>
                <c:pt idx="387">
                  <c:v>266.049172633561</c:v>
                </c:pt>
                <c:pt idx="388">
                  <c:v>266.049172633561</c:v>
                </c:pt>
                <c:pt idx="389">
                  <c:v>266.049172633561</c:v>
                </c:pt>
                <c:pt idx="390">
                  <c:v>266.049172633561</c:v>
                </c:pt>
                <c:pt idx="391">
                  <c:v>266.98634237467803</c:v>
                </c:pt>
                <c:pt idx="392">
                  <c:v>269.20794511874101</c:v>
                </c:pt>
                <c:pt idx="393">
                  <c:v>269.20794511874101</c:v>
                </c:pt>
                <c:pt idx="394">
                  <c:v>269.20794511874101</c:v>
                </c:pt>
                <c:pt idx="395">
                  <c:v>269.20794511874101</c:v>
                </c:pt>
                <c:pt idx="396">
                  <c:v>269.20794511874101</c:v>
                </c:pt>
                <c:pt idx="397">
                  <c:v>269.20794511874101</c:v>
                </c:pt>
                <c:pt idx="398">
                  <c:v>269.20794511874101</c:v>
                </c:pt>
                <c:pt idx="399">
                  <c:v>269.20794511874101</c:v>
                </c:pt>
                <c:pt idx="400">
                  <c:v>269.93012194077812</c:v>
                </c:pt>
                <c:pt idx="401">
                  <c:v>270.96202089597909</c:v>
                </c:pt>
                <c:pt idx="402">
                  <c:v>271.01382942474203</c:v>
                </c:pt>
                <c:pt idx="403">
                  <c:v>271.01382942474203</c:v>
                </c:pt>
                <c:pt idx="404">
                  <c:v>271.01382942474203</c:v>
                </c:pt>
                <c:pt idx="405">
                  <c:v>271.01382942474203</c:v>
                </c:pt>
                <c:pt idx="406">
                  <c:v>271.01382942474203</c:v>
                </c:pt>
                <c:pt idx="407">
                  <c:v>271.01382942474203</c:v>
                </c:pt>
                <c:pt idx="408">
                  <c:v>271.01382942474203</c:v>
                </c:pt>
                <c:pt idx="409">
                  <c:v>271.01382942474203</c:v>
                </c:pt>
                <c:pt idx="410">
                  <c:v>271.0894334340075</c:v>
                </c:pt>
                <c:pt idx="411">
                  <c:v>271.81660327048331</c:v>
                </c:pt>
                <c:pt idx="412">
                  <c:v>271.81660327048331</c:v>
                </c:pt>
                <c:pt idx="413">
                  <c:v>271.81660327048331</c:v>
                </c:pt>
                <c:pt idx="414">
                  <c:v>273.20580997342256</c:v>
                </c:pt>
                <c:pt idx="415">
                  <c:v>275.36315235564058</c:v>
                </c:pt>
                <c:pt idx="416">
                  <c:v>275.65252605299099</c:v>
                </c:pt>
                <c:pt idx="417">
                  <c:v>277.18907243142002</c:v>
                </c:pt>
                <c:pt idx="418">
                  <c:v>277.18907243142002</c:v>
                </c:pt>
                <c:pt idx="419">
                  <c:v>277.18907243142002</c:v>
                </c:pt>
                <c:pt idx="420">
                  <c:v>277.18907243142002</c:v>
                </c:pt>
                <c:pt idx="421">
                  <c:v>277.18907243142002</c:v>
                </c:pt>
                <c:pt idx="422">
                  <c:v>277.18907243142002</c:v>
                </c:pt>
                <c:pt idx="423">
                  <c:v>277.18907243142002</c:v>
                </c:pt>
                <c:pt idx="424">
                  <c:v>277.18907243142002</c:v>
                </c:pt>
                <c:pt idx="425">
                  <c:v>277.18907243142002</c:v>
                </c:pt>
                <c:pt idx="426">
                  <c:v>277.18907243142002</c:v>
                </c:pt>
                <c:pt idx="427">
                  <c:v>277.18907243142002</c:v>
                </c:pt>
                <c:pt idx="428">
                  <c:v>277.18907243142002</c:v>
                </c:pt>
                <c:pt idx="429">
                  <c:v>277.18907243142002</c:v>
                </c:pt>
                <c:pt idx="430">
                  <c:v>277.18907243142002</c:v>
                </c:pt>
                <c:pt idx="431">
                  <c:v>277.31215304384659</c:v>
                </c:pt>
                <c:pt idx="432">
                  <c:v>279.48966956556825</c:v>
                </c:pt>
                <c:pt idx="433">
                  <c:v>279.48966956556825</c:v>
                </c:pt>
                <c:pt idx="434">
                  <c:v>279.48966956556825</c:v>
                </c:pt>
                <c:pt idx="435">
                  <c:v>279.48966956556825</c:v>
                </c:pt>
                <c:pt idx="436">
                  <c:v>279.48966956556825</c:v>
                </c:pt>
                <c:pt idx="437">
                  <c:v>279.48966956556825</c:v>
                </c:pt>
                <c:pt idx="438">
                  <c:v>279.48966956556825</c:v>
                </c:pt>
                <c:pt idx="439">
                  <c:v>279.48966956556825</c:v>
                </c:pt>
                <c:pt idx="440">
                  <c:v>279.48966956556825</c:v>
                </c:pt>
                <c:pt idx="441">
                  <c:v>279.48966956556825</c:v>
                </c:pt>
                <c:pt idx="442">
                  <c:v>279.48966956556825</c:v>
                </c:pt>
                <c:pt idx="443">
                  <c:v>279.48966956556825</c:v>
                </c:pt>
                <c:pt idx="444">
                  <c:v>279.48966956556825</c:v>
                </c:pt>
                <c:pt idx="445">
                  <c:v>279.48966956556825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264.76524156028415</c:v>
                </c:pt>
                <c:pt idx="452">
                  <c:v>264.76524156028415</c:v>
                </c:pt>
                <c:pt idx="453">
                  <c:v>264.76524156028415</c:v>
                </c:pt>
                <c:pt idx="454">
                  <c:v>264.76524156028415</c:v>
                </c:pt>
                <c:pt idx="455">
                  <c:v>264.76524156028415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261.65358649960012</c:v>
                </c:pt>
                <c:pt idx="467">
                  <c:v>261.65358649960012</c:v>
                </c:pt>
                <c:pt idx="468">
                  <c:v>261.65358649960012</c:v>
                </c:pt>
                <c:pt idx="469">
                  <c:v>261.65358649960012</c:v>
                </c:pt>
                <c:pt idx="470">
                  <c:v>261.65358649960012</c:v>
                </c:pt>
                <c:pt idx="471">
                  <c:v>261.65358649960012</c:v>
                </c:pt>
                <c:pt idx="472">
                  <c:v>261.65358649960012</c:v>
                </c:pt>
                <c:pt idx="473">
                  <c:v>261.65358649960012</c:v>
                </c:pt>
                <c:pt idx="474">
                  <c:v>261.65358649960012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260.05051803729003</c:v>
                </c:pt>
                <c:pt idx="484">
                  <c:v>260.05051803729003</c:v>
                </c:pt>
                <c:pt idx="485">
                  <c:v>260.05051803729003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'ATR Trailing Stop (21,3,Close)'!$Q$1</c:f>
              <c:strCache>
                <c:ptCount val="1"/>
                <c:pt idx="0">
                  <c:v> BuyStop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(21,3,Close)'!$Q$2:$Q$503</c:f>
              <c:numCache>
                <c:formatCode>_("$"* #,##0.0000_);_("$"* \(#,##0.0000\);_("$"* "-"??_);_(@_)</c:formatCode>
                <c:ptCount val="502"/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226.06476305112577</c:v>
                </c:pt>
                <c:pt idx="54">
                  <c:v>226.06476305112577</c:v>
                </c:pt>
                <c:pt idx="55">
                  <c:v>226.06476305112577</c:v>
                </c:pt>
                <c:pt idx="56">
                  <c:v>226.06476305112577</c:v>
                </c:pt>
                <c:pt idx="57">
                  <c:v>226.06476305112577</c:v>
                </c:pt>
                <c:pt idx="58">
                  <c:v>226.06476305112577</c:v>
                </c:pt>
                <c:pt idx="59">
                  <c:v>226.06476305112577</c:v>
                </c:pt>
                <c:pt idx="60">
                  <c:v>226.06476305112577</c:v>
                </c:pt>
                <c:pt idx="61">
                  <c:v>226.06476305112577</c:v>
                </c:pt>
                <c:pt idx="62">
                  <c:v>226.06476305112577</c:v>
                </c:pt>
                <c:pt idx="63">
                  <c:v>226.06476305112577</c:v>
                </c:pt>
                <c:pt idx="64">
                  <c:v>226.06476305112577</c:v>
                </c:pt>
                <c:pt idx="65">
                  <c:v>226.06476305112577</c:v>
                </c:pt>
                <c:pt idx="66">
                  <c:v>226.06476305112577</c:v>
                </c:pt>
                <c:pt idx="67">
                  <c:v>226.06476305112577</c:v>
                </c:pt>
                <c:pt idx="68">
                  <c:v>226.06476305112577</c:v>
                </c:pt>
                <c:pt idx="69">
                  <c:v>226.06476305112577</c:v>
                </c:pt>
                <c:pt idx="70">
                  <c:v>225.23533980295105</c:v>
                </c:pt>
                <c:pt idx="71">
                  <c:v>225.23533980295105</c:v>
                </c:pt>
                <c:pt idx="72">
                  <c:v>225.23533980295105</c:v>
                </c:pt>
                <c:pt idx="73">
                  <c:v>225.23533980295105</c:v>
                </c:pt>
                <c:pt idx="74">
                  <c:v>225.23533980295105</c:v>
                </c:pt>
                <c:pt idx="75">
                  <c:v>225.23533980295105</c:v>
                </c:pt>
                <c:pt idx="76">
                  <c:v>225.23533980295105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228.09002886193815</c:v>
                </c:pt>
                <c:pt idx="94">
                  <c:v>228.09002886193815</c:v>
                </c:pt>
                <c:pt idx="95">
                  <c:v>228.09002886193815</c:v>
                </c:pt>
                <c:pt idx="96">
                  <c:v>228.09002886193815</c:v>
                </c:pt>
                <c:pt idx="97">
                  <c:v>228.09002886193815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236.39132097734785</c:v>
                </c:pt>
                <c:pt idx="153">
                  <c:v>236.39132097734785</c:v>
                </c:pt>
                <c:pt idx="154">
                  <c:v>236.39132097734785</c:v>
                </c:pt>
                <c:pt idx="155">
                  <c:v>236.39132097734785</c:v>
                </c:pt>
                <c:pt idx="156">
                  <c:v>236.39132097734785</c:v>
                </c:pt>
                <c:pt idx="157">
                  <c:v>236.10731221571481</c:v>
                </c:pt>
                <c:pt idx="158">
                  <c:v>235.8017259197284</c:v>
                </c:pt>
                <c:pt idx="159">
                  <c:v>235.8017259197284</c:v>
                </c:pt>
                <c:pt idx="160">
                  <c:v>235.8017259197284</c:v>
                </c:pt>
                <c:pt idx="161">
                  <c:v>235.8017259197284</c:v>
                </c:pt>
                <c:pt idx="162">
                  <c:v>235.8017259197284</c:v>
                </c:pt>
                <c:pt idx="163">
                  <c:v>235.8017259197284</c:v>
                </c:pt>
                <c:pt idx="164">
                  <c:v>235.8017259197284</c:v>
                </c:pt>
                <c:pt idx="165">
                  <c:v>235.8017259197284</c:v>
                </c:pt>
                <c:pt idx="166">
                  <c:v>235.8017259197284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271.60125592085041</c:v>
                </c:pt>
                <c:pt idx="274">
                  <c:v>261.93643421033369</c:v>
                </c:pt>
                <c:pt idx="275">
                  <c:v>261.93643421033369</c:v>
                </c:pt>
                <c:pt idx="276">
                  <c:v>261.93643421033369</c:v>
                </c:pt>
                <c:pt idx="277">
                  <c:v>258.2694497011845</c:v>
                </c:pt>
                <c:pt idx="278">
                  <c:v>258.2694497011845</c:v>
                </c:pt>
                <c:pt idx="279">
                  <c:v>258.2694497011845</c:v>
                </c:pt>
                <c:pt idx="280">
                  <c:v>258.2694497011845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266.0417513111596</c:v>
                </c:pt>
                <c:pt idx="307">
                  <c:v>261.07690601062814</c:v>
                </c:pt>
                <c:pt idx="308">
                  <c:v>261.07690601062814</c:v>
                </c:pt>
                <c:pt idx="309">
                  <c:v>261.07690601062814</c:v>
                </c:pt>
                <c:pt idx="310">
                  <c:v>261.07690601062814</c:v>
                </c:pt>
                <c:pt idx="311">
                  <c:v>261.07690601062814</c:v>
                </c:pt>
                <c:pt idx="312">
                  <c:v>261.07690601062814</c:v>
                </c:pt>
                <c:pt idx="313">
                  <c:v>261.07690601062814</c:v>
                </c:pt>
                <c:pt idx="314">
                  <c:v>261.07690601062814</c:v>
                </c:pt>
                <c:pt idx="315">
                  <c:v>261.07690601062814</c:v>
                </c:pt>
                <c:pt idx="316">
                  <c:v>261.07690601062814</c:v>
                </c:pt>
                <c:pt idx="317">
                  <c:v>261.07690601062814</c:v>
                </c:pt>
                <c:pt idx="318">
                  <c:v>261.07690601062814</c:v>
                </c:pt>
                <c:pt idx="319">
                  <c:v>261.07690601062814</c:v>
                </c:pt>
                <c:pt idx="320">
                  <c:v>261.07690601062814</c:v>
                </c:pt>
                <c:pt idx="321">
                  <c:v>261.07690601062814</c:v>
                </c:pt>
                <c:pt idx="322">
                  <c:v>261.07690601062814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269.30575278647319</c:v>
                </c:pt>
                <c:pt idx="374">
                  <c:v>269.30575278647319</c:v>
                </c:pt>
                <c:pt idx="375">
                  <c:v>269.30575278647319</c:v>
                </c:pt>
                <c:pt idx="376">
                  <c:v>269.30575278647319</c:v>
                </c:pt>
                <c:pt idx="377">
                  <c:v>269.30575278647319</c:v>
                </c:pt>
                <c:pt idx="378">
                  <c:v>269.30575278647319</c:v>
                </c:pt>
                <c:pt idx="379">
                  <c:v>269.30575278647319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278.73248791321487</c:v>
                </c:pt>
                <c:pt idx="447">
                  <c:v>273.59998848877603</c:v>
                </c:pt>
                <c:pt idx="448">
                  <c:v>273.59998848877603</c:v>
                </c:pt>
                <c:pt idx="449">
                  <c:v>273.59998848877603</c:v>
                </c:pt>
                <c:pt idx="450">
                  <c:v>273.59998848877603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269.43226411675789</c:v>
                </c:pt>
                <c:pt idx="457">
                  <c:v>269.43226411675789</c:v>
                </c:pt>
                <c:pt idx="458">
                  <c:v>269.43226411675789</c:v>
                </c:pt>
                <c:pt idx="459">
                  <c:v>269.43226411675789</c:v>
                </c:pt>
                <c:pt idx="460">
                  <c:v>269.43226411675789</c:v>
                </c:pt>
                <c:pt idx="461">
                  <c:v>269.43226411675789</c:v>
                </c:pt>
                <c:pt idx="462">
                  <c:v>269.43226411675789</c:v>
                </c:pt>
                <c:pt idx="463">
                  <c:v>269.43226411675789</c:v>
                </c:pt>
                <c:pt idx="464">
                  <c:v>269.43226411675789</c:v>
                </c:pt>
                <c:pt idx="465">
                  <c:v>269.43226411675789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270.97552549453178</c:v>
                </c:pt>
                <c:pt idx="476">
                  <c:v>270.97552549453178</c:v>
                </c:pt>
                <c:pt idx="477">
                  <c:v>269.56501178642344</c:v>
                </c:pt>
                <c:pt idx="478">
                  <c:v>269.56501178642344</c:v>
                </c:pt>
                <c:pt idx="479">
                  <c:v>269.56501178642344</c:v>
                </c:pt>
                <c:pt idx="480">
                  <c:v>269.56501178642344</c:v>
                </c:pt>
                <c:pt idx="481">
                  <c:v>269.56501178642344</c:v>
                </c:pt>
                <c:pt idx="482">
                  <c:v>269.56501178642344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271.3636935213994</c:v>
                </c:pt>
                <c:pt idx="487">
                  <c:v>271.3636935213994</c:v>
                </c:pt>
                <c:pt idx="488">
                  <c:v>271.3636935213994</c:v>
                </c:pt>
                <c:pt idx="489">
                  <c:v>271.3636935213994</c:v>
                </c:pt>
                <c:pt idx="490">
                  <c:v>271.3636935213994</c:v>
                </c:pt>
                <c:pt idx="491">
                  <c:v>268.50181985912639</c:v>
                </c:pt>
                <c:pt idx="492">
                  <c:v>263.82125700869182</c:v>
                </c:pt>
                <c:pt idx="493">
                  <c:v>263.50453048446838</c:v>
                </c:pt>
                <c:pt idx="494">
                  <c:v>260.47860046139846</c:v>
                </c:pt>
                <c:pt idx="495">
                  <c:v>256.73057186799855</c:v>
                </c:pt>
                <c:pt idx="496">
                  <c:v>252.41387796952239</c:v>
                </c:pt>
                <c:pt idx="497">
                  <c:v>246.32321711383088</c:v>
                </c:pt>
                <c:pt idx="498">
                  <c:v>246.32321711383088</c:v>
                </c:pt>
                <c:pt idx="499">
                  <c:v>246.32321711383088</c:v>
                </c:pt>
                <c:pt idx="500">
                  <c:v>246.32321711383088</c:v>
                </c:pt>
                <c:pt idx="501">
                  <c:v>246.32321711383088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'ATR Trailing Stop (21,3,Close)'!$F$1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'ATR Trailing Stop (21,3,HL)'!$E$1</c:f>
              <c:strCache>
                <c:ptCount val="1"/>
                <c:pt idx="0">
                  <c:v> low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(21,3,HL)'!$E$2:$E$503</c:f>
              <c:numCache>
                <c:formatCode>_("$"* #,##0.00_);_("$"* \(#,##0.00\);_("$"* "-"??_);_(@_)</c:formatCode>
                <c:ptCount val="502"/>
                <c:pt idx="0">
                  <c:v>211.52</c:v>
                </c:pt>
                <c:pt idx="1">
                  <c:v>213.15</c:v>
                </c:pt>
                <c:pt idx="2">
                  <c:v>213.02</c:v>
                </c:pt>
                <c:pt idx="3">
                  <c:v>213.42</c:v>
                </c:pt>
                <c:pt idx="4">
                  <c:v>213.91</c:v>
                </c:pt>
                <c:pt idx="5">
                  <c:v>213.52</c:v>
                </c:pt>
                <c:pt idx="6">
                  <c:v>213.13</c:v>
                </c:pt>
                <c:pt idx="7">
                  <c:v>212.53</c:v>
                </c:pt>
                <c:pt idx="8">
                  <c:v>214.17</c:v>
                </c:pt>
                <c:pt idx="9">
                  <c:v>213.33</c:v>
                </c:pt>
                <c:pt idx="10">
                  <c:v>213.42</c:v>
                </c:pt>
                <c:pt idx="11">
                  <c:v>212.96</c:v>
                </c:pt>
                <c:pt idx="12">
                  <c:v>213.49</c:v>
                </c:pt>
                <c:pt idx="13">
                  <c:v>212.83</c:v>
                </c:pt>
                <c:pt idx="14">
                  <c:v>213.77</c:v>
                </c:pt>
                <c:pt idx="15">
                  <c:v>215.89</c:v>
                </c:pt>
                <c:pt idx="16">
                  <c:v>216.36</c:v>
                </c:pt>
                <c:pt idx="17">
                  <c:v>216.12</c:v>
                </c:pt>
                <c:pt idx="18">
                  <c:v>213.9</c:v>
                </c:pt>
                <c:pt idx="19">
                  <c:v>213.82</c:v>
                </c:pt>
                <c:pt idx="20">
                  <c:v>214.4</c:v>
                </c:pt>
                <c:pt idx="21">
                  <c:v>214.29</c:v>
                </c:pt>
                <c:pt idx="22">
                  <c:v>215.84</c:v>
                </c:pt>
                <c:pt idx="23">
                  <c:v>215.92</c:v>
                </c:pt>
                <c:pt idx="24">
                  <c:v>216.09</c:v>
                </c:pt>
                <c:pt idx="25">
                  <c:v>215.7</c:v>
                </c:pt>
                <c:pt idx="26">
                  <c:v>216.84</c:v>
                </c:pt>
                <c:pt idx="27">
                  <c:v>217.88</c:v>
                </c:pt>
                <c:pt idx="28">
                  <c:v>219.23</c:v>
                </c:pt>
                <c:pt idx="29">
                  <c:v>219.33</c:v>
                </c:pt>
                <c:pt idx="30">
                  <c:v>220.5</c:v>
                </c:pt>
                <c:pt idx="31">
                  <c:v>220.93</c:v>
                </c:pt>
                <c:pt idx="32">
                  <c:v>221.01</c:v>
                </c:pt>
                <c:pt idx="33">
                  <c:v>222.5</c:v>
                </c:pt>
                <c:pt idx="34">
                  <c:v>222.8</c:v>
                </c:pt>
                <c:pt idx="35">
                  <c:v>222.55</c:v>
                </c:pt>
                <c:pt idx="36">
                  <c:v>222.41</c:v>
                </c:pt>
                <c:pt idx="37">
                  <c:v>223.29</c:v>
                </c:pt>
                <c:pt idx="38">
                  <c:v>222.98</c:v>
                </c:pt>
                <c:pt idx="39">
                  <c:v>225.2</c:v>
                </c:pt>
                <c:pt idx="40">
                  <c:v>225.05</c:v>
                </c:pt>
                <c:pt idx="41">
                  <c:v>224.6</c:v>
                </c:pt>
                <c:pt idx="42">
                  <c:v>223.92</c:v>
                </c:pt>
                <c:pt idx="43">
                  <c:v>223.68</c:v>
                </c:pt>
                <c:pt idx="44">
                  <c:v>223.34</c:v>
                </c:pt>
                <c:pt idx="45">
                  <c:v>222.72</c:v>
                </c:pt>
                <c:pt idx="46">
                  <c:v>223.52</c:v>
                </c:pt>
                <c:pt idx="47">
                  <c:v>224.13</c:v>
                </c:pt>
                <c:pt idx="48">
                  <c:v>223.14</c:v>
                </c:pt>
                <c:pt idx="49">
                  <c:v>224.18</c:v>
                </c:pt>
                <c:pt idx="50">
                  <c:v>224.95</c:v>
                </c:pt>
                <c:pt idx="51">
                  <c:v>224.91</c:v>
                </c:pt>
                <c:pt idx="52">
                  <c:v>224.24</c:v>
                </c:pt>
                <c:pt idx="53">
                  <c:v>221.64</c:v>
                </c:pt>
                <c:pt idx="54">
                  <c:v>221.13</c:v>
                </c:pt>
                <c:pt idx="55">
                  <c:v>221.66</c:v>
                </c:pt>
                <c:pt idx="56">
                  <c:v>221.05</c:v>
                </c:pt>
                <c:pt idx="57">
                  <c:v>219.77</c:v>
                </c:pt>
                <c:pt idx="58">
                  <c:v>221.22</c:v>
                </c:pt>
                <c:pt idx="59">
                  <c:v>222.72</c:v>
                </c:pt>
                <c:pt idx="60">
                  <c:v>223.24</c:v>
                </c:pt>
                <c:pt idx="61">
                  <c:v>223.63</c:v>
                </c:pt>
                <c:pt idx="62">
                  <c:v>221.95</c:v>
                </c:pt>
                <c:pt idx="63">
                  <c:v>222.56</c:v>
                </c:pt>
                <c:pt idx="64">
                  <c:v>222.55</c:v>
                </c:pt>
                <c:pt idx="65">
                  <c:v>222.44</c:v>
                </c:pt>
                <c:pt idx="66">
                  <c:v>222.64</c:v>
                </c:pt>
                <c:pt idx="67">
                  <c:v>222.73</c:v>
                </c:pt>
                <c:pt idx="68">
                  <c:v>221.41</c:v>
                </c:pt>
                <c:pt idx="69">
                  <c:v>221.82</c:v>
                </c:pt>
                <c:pt idx="70">
                  <c:v>220.62</c:v>
                </c:pt>
                <c:pt idx="71">
                  <c:v>220.97</c:v>
                </c:pt>
                <c:pt idx="72">
                  <c:v>221.16</c:v>
                </c:pt>
                <c:pt idx="73">
                  <c:v>221.26</c:v>
                </c:pt>
                <c:pt idx="74">
                  <c:v>221.83</c:v>
                </c:pt>
                <c:pt idx="75">
                  <c:v>222.16</c:v>
                </c:pt>
                <c:pt idx="76">
                  <c:v>222.57</c:v>
                </c:pt>
                <c:pt idx="77">
                  <c:v>225.65</c:v>
                </c:pt>
                <c:pt idx="78">
                  <c:v>226.16</c:v>
                </c:pt>
                <c:pt idx="79">
                  <c:v>225.81</c:v>
                </c:pt>
                <c:pt idx="80">
                  <c:v>225.76</c:v>
                </c:pt>
                <c:pt idx="81">
                  <c:v>226.02</c:v>
                </c:pt>
                <c:pt idx="82">
                  <c:v>226.12</c:v>
                </c:pt>
                <c:pt idx="83">
                  <c:v>225.55</c:v>
                </c:pt>
                <c:pt idx="84">
                  <c:v>225.62</c:v>
                </c:pt>
                <c:pt idx="85">
                  <c:v>226.48</c:v>
                </c:pt>
                <c:pt idx="86">
                  <c:v>226.94</c:v>
                </c:pt>
                <c:pt idx="87">
                  <c:v>226.82</c:v>
                </c:pt>
                <c:pt idx="88">
                  <c:v>226.92</c:v>
                </c:pt>
                <c:pt idx="89">
                  <c:v>225.95</c:v>
                </c:pt>
                <c:pt idx="90">
                  <c:v>226.47</c:v>
                </c:pt>
                <c:pt idx="91">
                  <c:v>227.21</c:v>
                </c:pt>
                <c:pt idx="92">
                  <c:v>227.38</c:v>
                </c:pt>
                <c:pt idx="93">
                  <c:v>223.7</c:v>
                </c:pt>
                <c:pt idx="94">
                  <c:v>223.39</c:v>
                </c:pt>
                <c:pt idx="95">
                  <c:v>225.14</c:v>
                </c:pt>
                <c:pt idx="96">
                  <c:v>226.61</c:v>
                </c:pt>
                <c:pt idx="97">
                  <c:v>227.26</c:v>
                </c:pt>
                <c:pt idx="98">
                  <c:v>227.66</c:v>
                </c:pt>
                <c:pt idx="99">
                  <c:v>228.64</c:v>
                </c:pt>
                <c:pt idx="100">
                  <c:v>229.1</c:v>
                </c:pt>
                <c:pt idx="101">
                  <c:v>228.83</c:v>
                </c:pt>
                <c:pt idx="102">
                  <c:v>228.34</c:v>
                </c:pt>
                <c:pt idx="103">
                  <c:v>229.28</c:v>
                </c:pt>
                <c:pt idx="104">
                  <c:v>230.65</c:v>
                </c:pt>
                <c:pt idx="105">
                  <c:v>231.3</c:v>
                </c:pt>
                <c:pt idx="106">
                  <c:v>230.69</c:v>
                </c:pt>
                <c:pt idx="107">
                  <c:v>230.41</c:v>
                </c:pt>
                <c:pt idx="108">
                  <c:v>230.74</c:v>
                </c:pt>
                <c:pt idx="109">
                  <c:v>229.58</c:v>
                </c:pt>
                <c:pt idx="110">
                  <c:v>229.99</c:v>
                </c:pt>
                <c:pt idx="111">
                  <c:v>231.13</c:v>
                </c:pt>
                <c:pt idx="112">
                  <c:v>230.85</c:v>
                </c:pt>
                <c:pt idx="113">
                  <c:v>229.97</c:v>
                </c:pt>
                <c:pt idx="114">
                  <c:v>230.4</c:v>
                </c:pt>
                <c:pt idx="115">
                  <c:v>232.16</c:v>
                </c:pt>
                <c:pt idx="116">
                  <c:v>231.69</c:v>
                </c:pt>
                <c:pt idx="117">
                  <c:v>231.14</c:v>
                </c:pt>
                <c:pt idx="118">
                  <c:v>231.36</c:v>
                </c:pt>
                <c:pt idx="119">
                  <c:v>231.19</c:v>
                </c:pt>
                <c:pt idx="120">
                  <c:v>231.74</c:v>
                </c:pt>
                <c:pt idx="121">
                  <c:v>230.09</c:v>
                </c:pt>
                <c:pt idx="122">
                  <c:v>230.97</c:v>
                </c:pt>
                <c:pt idx="123">
                  <c:v>228.8</c:v>
                </c:pt>
                <c:pt idx="124">
                  <c:v>230.34</c:v>
                </c:pt>
                <c:pt idx="125">
                  <c:v>230.95</c:v>
                </c:pt>
                <c:pt idx="126">
                  <c:v>230.46</c:v>
                </c:pt>
                <c:pt idx="127">
                  <c:v>229.16</c:v>
                </c:pt>
                <c:pt idx="128">
                  <c:v>229.38</c:v>
                </c:pt>
                <c:pt idx="129">
                  <c:v>230.52</c:v>
                </c:pt>
                <c:pt idx="130">
                  <c:v>229.65</c:v>
                </c:pt>
                <c:pt idx="131">
                  <c:v>231.99</c:v>
                </c:pt>
                <c:pt idx="132">
                  <c:v>232.42</c:v>
                </c:pt>
                <c:pt idx="133">
                  <c:v>232.95</c:v>
                </c:pt>
                <c:pt idx="134">
                  <c:v>233.92</c:v>
                </c:pt>
                <c:pt idx="135">
                  <c:v>233.29</c:v>
                </c:pt>
                <c:pt idx="136">
                  <c:v>234.57</c:v>
                </c:pt>
                <c:pt idx="137">
                  <c:v>235.01</c:v>
                </c:pt>
                <c:pt idx="138">
                  <c:v>234.73</c:v>
                </c:pt>
                <c:pt idx="139">
                  <c:v>234.83</c:v>
                </c:pt>
                <c:pt idx="140">
                  <c:v>235.67</c:v>
                </c:pt>
                <c:pt idx="141">
                  <c:v>235.64</c:v>
                </c:pt>
                <c:pt idx="142">
                  <c:v>234.26</c:v>
                </c:pt>
                <c:pt idx="143">
                  <c:v>234.68</c:v>
                </c:pt>
                <c:pt idx="144">
                  <c:v>235.07</c:v>
                </c:pt>
                <c:pt idx="145">
                  <c:v>235.24</c:v>
                </c:pt>
                <c:pt idx="146">
                  <c:v>234.91</c:v>
                </c:pt>
                <c:pt idx="147">
                  <c:v>235.17</c:v>
                </c:pt>
                <c:pt idx="148">
                  <c:v>235.49</c:v>
                </c:pt>
                <c:pt idx="149">
                  <c:v>235.87</c:v>
                </c:pt>
                <c:pt idx="150">
                  <c:v>235.35</c:v>
                </c:pt>
                <c:pt idx="151">
                  <c:v>234.62</c:v>
                </c:pt>
                <c:pt idx="152">
                  <c:v>232.37</c:v>
                </c:pt>
                <c:pt idx="153">
                  <c:v>232.41</c:v>
                </c:pt>
                <c:pt idx="154">
                  <c:v>234.13</c:v>
                </c:pt>
                <c:pt idx="155">
                  <c:v>234.71</c:v>
                </c:pt>
                <c:pt idx="156">
                  <c:v>234.99</c:v>
                </c:pt>
                <c:pt idx="157">
                  <c:v>231.79</c:v>
                </c:pt>
                <c:pt idx="158">
                  <c:v>230.94</c:v>
                </c:pt>
                <c:pt idx="159">
                  <c:v>230.58</c:v>
                </c:pt>
                <c:pt idx="160">
                  <c:v>232.22</c:v>
                </c:pt>
                <c:pt idx="161">
                  <c:v>232.81</c:v>
                </c:pt>
                <c:pt idx="162">
                  <c:v>232.41</c:v>
                </c:pt>
                <c:pt idx="163">
                  <c:v>233.02</c:v>
                </c:pt>
                <c:pt idx="164">
                  <c:v>232.74</c:v>
                </c:pt>
                <c:pt idx="165">
                  <c:v>231.63</c:v>
                </c:pt>
                <c:pt idx="166">
                  <c:v>233.24</c:v>
                </c:pt>
                <c:pt idx="167">
                  <c:v>234.61</c:v>
                </c:pt>
                <c:pt idx="168">
                  <c:v>236.15</c:v>
                </c:pt>
                <c:pt idx="169">
                  <c:v>233.56</c:v>
                </c:pt>
                <c:pt idx="170">
                  <c:v>234.78</c:v>
                </c:pt>
                <c:pt idx="171">
                  <c:v>234.94</c:v>
                </c:pt>
                <c:pt idx="172">
                  <c:v>234.85</c:v>
                </c:pt>
                <c:pt idx="173">
                  <c:v>236.49</c:v>
                </c:pt>
                <c:pt idx="174">
                  <c:v>237.82</c:v>
                </c:pt>
                <c:pt idx="175">
                  <c:v>237.98</c:v>
                </c:pt>
                <c:pt idx="176">
                  <c:v>237.99</c:v>
                </c:pt>
                <c:pt idx="177">
                  <c:v>238.19</c:v>
                </c:pt>
                <c:pt idx="178">
                  <c:v>238.87</c:v>
                </c:pt>
                <c:pt idx="179">
                  <c:v>239.17</c:v>
                </c:pt>
                <c:pt idx="180">
                  <c:v>238.52</c:v>
                </c:pt>
                <c:pt idx="181">
                  <c:v>238.78</c:v>
                </c:pt>
                <c:pt idx="182">
                  <c:v>238.62</c:v>
                </c:pt>
                <c:pt idx="183">
                  <c:v>237.72</c:v>
                </c:pt>
                <c:pt idx="184">
                  <c:v>238.41</c:v>
                </c:pt>
                <c:pt idx="185">
                  <c:v>238.47</c:v>
                </c:pt>
                <c:pt idx="186">
                  <c:v>239.2</c:v>
                </c:pt>
                <c:pt idx="187">
                  <c:v>239.68</c:v>
                </c:pt>
                <c:pt idx="188">
                  <c:v>240.8</c:v>
                </c:pt>
                <c:pt idx="189">
                  <c:v>241.69</c:v>
                </c:pt>
                <c:pt idx="190">
                  <c:v>242.01</c:v>
                </c:pt>
                <c:pt idx="191">
                  <c:v>242.62</c:v>
                </c:pt>
                <c:pt idx="192">
                  <c:v>243.25</c:v>
                </c:pt>
                <c:pt idx="193">
                  <c:v>243.05</c:v>
                </c:pt>
                <c:pt idx="194">
                  <c:v>243.37</c:v>
                </c:pt>
                <c:pt idx="195">
                  <c:v>243.7</c:v>
                </c:pt>
                <c:pt idx="196">
                  <c:v>243.74</c:v>
                </c:pt>
                <c:pt idx="197">
                  <c:v>244</c:v>
                </c:pt>
                <c:pt idx="198">
                  <c:v>244.18</c:v>
                </c:pt>
                <c:pt idx="199">
                  <c:v>244.33</c:v>
                </c:pt>
                <c:pt idx="200">
                  <c:v>244.83</c:v>
                </c:pt>
                <c:pt idx="201">
                  <c:v>243.72</c:v>
                </c:pt>
                <c:pt idx="202">
                  <c:v>245.09</c:v>
                </c:pt>
                <c:pt idx="203">
                  <c:v>245.33</c:v>
                </c:pt>
                <c:pt idx="204">
                  <c:v>245.45</c:v>
                </c:pt>
                <c:pt idx="205">
                  <c:v>243.39</c:v>
                </c:pt>
                <c:pt idx="206">
                  <c:v>244.81</c:v>
                </c:pt>
                <c:pt idx="207">
                  <c:v>244.95</c:v>
                </c:pt>
                <c:pt idx="208">
                  <c:v>245.7</c:v>
                </c:pt>
                <c:pt idx="209">
                  <c:v>246.08</c:v>
                </c:pt>
                <c:pt idx="210">
                  <c:v>246.33</c:v>
                </c:pt>
                <c:pt idx="211">
                  <c:v>245.49</c:v>
                </c:pt>
                <c:pt idx="212">
                  <c:v>246.55</c:v>
                </c:pt>
                <c:pt idx="213">
                  <c:v>247.43</c:v>
                </c:pt>
                <c:pt idx="214">
                  <c:v>247.31</c:v>
                </c:pt>
                <c:pt idx="215">
                  <c:v>247.37</c:v>
                </c:pt>
                <c:pt idx="216">
                  <c:v>245.65</c:v>
                </c:pt>
                <c:pt idx="217">
                  <c:v>246.62</c:v>
                </c:pt>
                <c:pt idx="218">
                  <c:v>246.52</c:v>
                </c:pt>
                <c:pt idx="219">
                  <c:v>245.8</c:v>
                </c:pt>
                <c:pt idx="220">
                  <c:v>244.95</c:v>
                </c:pt>
                <c:pt idx="221">
                  <c:v>246.72</c:v>
                </c:pt>
                <c:pt idx="222">
                  <c:v>247</c:v>
                </c:pt>
                <c:pt idx="223">
                  <c:v>247.09</c:v>
                </c:pt>
                <c:pt idx="224">
                  <c:v>247.47</c:v>
                </c:pt>
                <c:pt idx="225">
                  <c:v>248.73</c:v>
                </c:pt>
                <c:pt idx="226">
                  <c:v>249.29</c:v>
                </c:pt>
                <c:pt idx="227">
                  <c:v>249.14</c:v>
                </c:pt>
                <c:pt idx="228">
                  <c:v>249.77</c:v>
                </c:pt>
                <c:pt idx="229">
                  <c:v>251.25</c:v>
                </c:pt>
                <c:pt idx="230">
                  <c:v>252.66</c:v>
                </c:pt>
                <c:pt idx="231">
                  <c:v>249.87</c:v>
                </c:pt>
                <c:pt idx="232">
                  <c:v>253.05</c:v>
                </c:pt>
                <c:pt idx="233">
                  <c:v>252.05</c:v>
                </c:pt>
                <c:pt idx="234">
                  <c:v>251.74</c:v>
                </c:pt>
                <c:pt idx="235">
                  <c:v>251.96</c:v>
                </c:pt>
                <c:pt idx="236">
                  <c:v>253</c:v>
                </c:pt>
                <c:pt idx="237">
                  <c:v>254.39</c:v>
                </c:pt>
                <c:pt idx="238">
                  <c:v>255.22</c:v>
                </c:pt>
                <c:pt idx="239">
                  <c:v>255.51</c:v>
                </c:pt>
                <c:pt idx="240">
                  <c:v>254.51</c:v>
                </c:pt>
                <c:pt idx="241">
                  <c:v>255.6</c:v>
                </c:pt>
                <c:pt idx="242">
                  <c:v>258.10000000000002</c:v>
                </c:pt>
                <c:pt idx="243">
                  <c:v>257.24</c:v>
                </c:pt>
                <c:pt idx="244">
                  <c:v>256.86</c:v>
                </c:pt>
                <c:pt idx="245">
                  <c:v>257.44</c:v>
                </c:pt>
                <c:pt idx="246">
                  <c:v>257.06</c:v>
                </c:pt>
                <c:pt idx="247">
                  <c:v>257.04000000000002</c:v>
                </c:pt>
                <c:pt idx="248">
                  <c:v>257.16000000000003</c:v>
                </c:pt>
                <c:pt idx="249">
                  <c:v>257.58999999999997</c:v>
                </c:pt>
                <c:pt idx="250">
                  <c:v>256.81</c:v>
                </c:pt>
                <c:pt idx="251">
                  <c:v>257.54000000000002</c:v>
                </c:pt>
                <c:pt idx="252">
                  <c:v>259.04000000000002</c:v>
                </c:pt>
                <c:pt idx="253">
                  <c:v>260.57</c:v>
                </c:pt>
                <c:pt idx="254">
                  <c:v>261.92</c:v>
                </c:pt>
                <c:pt idx="255">
                  <c:v>262.91000000000003</c:v>
                </c:pt>
                <c:pt idx="256">
                  <c:v>263.97000000000003</c:v>
                </c:pt>
                <c:pt idx="257">
                  <c:v>262.86</c:v>
                </c:pt>
                <c:pt idx="258">
                  <c:v>264.44</c:v>
                </c:pt>
                <c:pt idx="259">
                  <c:v>265.89999999999998</c:v>
                </c:pt>
                <c:pt idx="260">
                  <c:v>266</c:v>
                </c:pt>
                <c:pt idx="261">
                  <c:v>266.76</c:v>
                </c:pt>
                <c:pt idx="262">
                  <c:v>268.31</c:v>
                </c:pt>
                <c:pt idx="263">
                  <c:v>268.85000000000002</c:v>
                </c:pt>
                <c:pt idx="264">
                  <c:v>269.77999999999997</c:v>
                </c:pt>
                <c:pt idx="265">
                  <c:v>271.95999999999998</c:v>
                </c:pt>
                <c:pt idx="266">
                  <c:v>271.45</c:v>
                </c:pt>
                <c:pt idx="267">
                  <c:v>271.99</c:v>
                </c:pt>
                <c:pt idx="268">
                  <c:v>273.49</c:v>
                </c:pt>
                <c:pt idx="269">
                  <c:v>274.01</c:v>
                </c:pt>
                <c:pt idx="270">
                  <c:v>270.85000000000002</c:v>
                </c:pt>
                <c:pt idx="271">
                  <c:v>270.33</c:v>
                </c:pt>
                <c:pt idx="272">
                  <c:v>270.33</c:v>
                </c:pt>
                <c:pt idx="273">
                  <c:v>265.25</c:v>
                </c:pt>
                <c:pt idx="274">
                  <c:v>253.6</c:v>
                </c:pt>
                <c:pt idx="275">
                  <c:v>249.16</c:v>
                </c:pt>
                <c:pt idx="276">
                  <c:v>257.70999999999998</c:v>
                </c:pt>
                <c:pt idx="277">
                  <c:v>248.09</c:v>
                </c:pt>
                <c:pt idx="278">
                  <c:v>243.59</c:v>
                </c:pt>
                <c:pt idx="279">
                  <c:v>252.02</c:v>
                </c:pt>
                <c:pt idx="280">
                  <c:v>253.6</c:v>
                </c:pt>
                <c:pt idx="281">
                  <c:v>254.55</c:v>
                </c:pt>
                <c:pt idx="282">
                  <c:v>258.86</c:v>
                </c:pt>
                <c:pt idx="283">
                  <c:v>262.23</c:v>
                </c:pt>
                <c:pt idx="284">
                  <c:v>260.52999999999997</c:v>
                </c:pt>
                <c:pt idx="285">
                  <c:v>259.99</c:v>
                </c:pt>
                <c:pt idx="286">
                  <c:v>259.7</c:v>
                </c:pt>
                <c:pt idx="287">
                  <c:v>261.25</c:v>
                </c:pt>
                <c:pt idx="288">
                  <c:v>265.11</c:v>
                </c:pt>
                <c:pt idx="289">
                  <c:v>264.24</c:v>
                </c:pt>
                <c:pt idx="290">
                  <c:v>261.29000000000002</c:v>
                </c:pt>
                <c:pt idx="291">
                  <c:v>256.19</c:v>
                </c:pt>
                <c:pt idx="292">
                  <c:v>255.05</c:v>
                </c:pt>
                <c:pt idx="293">
                  <c:v>257.74</c:v>
                </c:pt>
                <c:pt idx="294">
                  <c:v>261.18</c:v>
                </c:pt>
                <c:pt idx="295">
                  <c:v>260.24</c:v>
                </c:pt>
                <c:pt idx="296">
                  <c:v>262.37</c:v>
                </c:pt>
                <c:pt idx="297">
                  <c:v>265.19</c:v>
                </c:pt>
                <c:pt idx="298">
                  <c:v>267.83</c:v>
                </c:pt>
                <c:pt idx="299">
                  <c:v>265.85000000000002</c:v>
                </c:pt>
                <c:pt idx="300">
                  <c:v>264.54000000000002</c:v>
                </c:pt>
                <c:pt idx="301">
                  <c:v>264.31</c:v>
                </c:pt>
                <c:pt idx="302">
                  <c:v>265.08999999999997</c:v>
                </c:pt>
                <c:pt idx="303">
                  <c:v>259.75</c:v>
                </c:pt>
                <c:pt idx="304">
                  <c:v>261.26</c:v>
                </c:pt>
                <c:pt idx="305">
                  <c:v>261.27</c:v>
                </c:pt>
                <c:pt idx="306">
                  <c:v>254.66</c:v>
                </c:pt>
                <c:pt idx="307">
                  <c:v>249.32</c:v>
                </c:pt>
                <c:pt idx="308">
                  <c:v>250.84</c:v>
                </c:pt>
                <c:pt idx="309">
                  <c:v>250.29</c:v>
                </c:pt>
                <c:pt idx="310">
                  <c:v>250.04</c:v>
                </c:pt>
                <c:pt idx="311">
                  <c:v>251.26</c:v>
                </c:pt>
                <c:pt idx="312">
                  <c:v>246.26</c:v>
                </c:pt>
                <c:pt idx="313">
                  <c:v>248.36</c:v>
                </c:pt>
                <c:pt idx="314">
                  <c:v>248.13</c:v>
                </c:pt>
                <c:pt idx="315">
                  <c:v>255.59</c:v>
                </c:pt>
                <c:pt idx="316">
                  <c:v>249.48</c:v>
                </c:pt>
                <c:pt idx="317">
                  <c:v>251.35</c:v>
                </c:pt>
                <c:pt idx="318">
                  <c:v>254.3</c:v>
                </c:pt>
                <c:pt idx="319">
                  <c:v>254.69</c:v>
                </c:pt>
                <c:pt idx="320">
                  <c:v>256.31</c:v>
                </c:pt>
                <c:pt idx="321">
                  <c:v>255.29</c:v>
                </c:pt>
                <c:pt idx="322">
                  <c:v>257.29000000000002</c:v>
                </c:pt>
                <c:pt idx="323">
                  <c:v>259.88</c:v>
                </c:pt>
                <c:pt idx="324">
                  <c:v>260.95999999999998</c:v>
                </c:pt>
                <c:pt idx="325">
                  <c:v>258.88</c:v>
                </c:pt>
                <c:pt idx="326">
                  <c:v>256.83999999999997</c:v>
                </c:pt>
                <c:pt idx="327">
                  <c:v>256.58999999999997</c:v>
                </c:pt>
                <c:pt idx="328">
                  <c:v>252.65</c:v>
                </c:pt>
                <c:pt idx="329">
                  <c:v>252.24</c:v>
                </c:pt>
                <c:pt idx="330">
                  <c:v>255.56</c:v>
                </c:pt>
                <c:pt idx="331">
                  <c:v>256.73</c:v>
                </c:pt>
                <c:pt idx="332">
                  <c:v>255.7</c:v>
                </c:pt>
                <c:pt idx="333">
                  <c:v>253.46</c:v>
                </c:pt>
                <c:pt idx="334">
                  <c:v>254.08</c:v>
                </c:pt>
                <c:pt idx="335">
                  <c:v>250.5</c:v>
                </c:pt>
                <c:pt idx="336">
                  <c:v>252.53</c:v>
                </c:pt>
                <c:pt idx="337">
                  <c:v>257.32</c:v>
                </c:pt>
                <c:pt idx="338">
                  <c:v>256.39999999999998</c:v>
                </c:pt>
                <c:pt idx="339">
                  <c:v>258.27</c:v>
                </c:pt>
                <c:pt idx="340">
                  <c:v>261.3</c:v>
                </c:pt>
                <c:pt idx="341">
                  <c:v>262.61</c:v>
                </c:pt>
                <c:pt idx="342">
                  <c:v>263.37</c:v>
                </c:pt>
                <c:pt idx="343">
                  <c:v>261.11</c:v>
                </c:pt>
                <c:pt idx="344">
                  <c:v>262.16000000000003</c:v>
                </c:pt>
                <c:pt idx="345">
                  <c:v>262.18</c:v>
                </c:pt>
                <c:pt idx="346">
                  <c:v>261.98</c:v>
                </c:pt>
                <c:pt idx="347">
                  <c:v>262.39</c:v>
                </c:pt>
                <c:pt idx="348">
                  <c:v>263.25</c:v>
                </c:pt>
                <c:pt idx="349">
                  <c:v>262.04000000000002</c:v>
                </c:pt>
                <c:pt idx="350">
                  <c:v>261.83999999999997</c:v>
                </c:pt>
                <c:pt idx="351">
                  <c:v>262.61</c:v>
                </c:pt>
                <c:pt idx="352">
                  <c:v>258.92</c:v>
                </c:pt>
                <c:pt idx="353">
                  <c:v>261.49</c:v>
                </c:pt>
                <c:pt idx="354">
                  <c:v>261.33</c:v>
                </c:pt>
                <c:pt idx="355">
                  <c:v>263.33999999999997</c:v>
                </c:pt>
                <c:pt idx="356">
                  <c:v>265.2</c:v>
                </c:pt>
                <c:pt idx="357">
                  <c:v>265.13</c:v>
                </c:pt>
                <c:pt idx="358">
                  <c:v>266.01</c:v>
                </c:pt>
                <c:pt idx="359">
                  <c:v>267.22000000000003</c:v>
                </c:pt>
                <c:pt idx="360">
                  <c:v>267.52999999999997</c:v>
                </c:pt>
                <c:pt idx="361">
                  <c:v>269.12</c:v>
                </c:pt>
                <c:pt idx="362">
                  <c:v>269</c:v>
                </c:pt>
                <c:pt idx="363">
                  <c:v>268.63</c:v>
                </c:pt>
                <c:pt idx="364">
                  <c:v>268.88</c:v>
                </c:pt>
                <c:pt idx="365">
                  <c:v>267.45</c:v>
                </c:pt>
                <c:pt idx="366">
                  <c:v>267.07</c:v>
                </c:pt>
                <c:pt idx="367">
                  <c:v>265.69</c:v>
                </c:pt>
                <c:pt idx="368">
                  <c:v>267.69</c:v>
                </c:pt>
                <c:pt idx="369">
                  <c:v>265.83</c:v>
                </c:pt>
                <c:pt idx="370">
                  <c:v>266.62</c:v>
                </c:pt>
                <c:pt idx="371">
                  <c:v>261.38</c:v>
                </c:pt>
                <c:pt idx="372">
                  <c:v>263.02</c:v>
                </c:pt>
                <c:pt idx="373">
                  <c:v>261.45999999999998</c:v>
                </c:pt>
                <c:pt idx="374">
                  <c:v>260.79000000000002</c:v>
                </c:pt>
                <c:pt idx="375">
                  <c:v>263.37</c:v>
                </c:pt>
                <c:pt idx="376">
                  <c:v>261.52</c:v>
                </c:pt>
                <c:pt idx="377">
                  <c:v>262.67</c:v>
                </c:pt>
                <c:pt idx="378">
                  <c:v>263.19</c:v>
                </c:pt>
                <c:pt idx="379">
                  <c:v>264.89</c:v>
                </c:pt>
                <c:pt idx="380">
                  <c:v>268.57</c:v>
                </c:pt>
                <c:pt idx="381">
                  <c:v>270.11</c:v>
                </c:pt>
                <c:pt idx="382">
                  <c:v>268.58999999999997</c:v>
                </c:pt>
                <c:pt idx="383">
                  <c:v>269.64</c:v>
                </c:pt>
                <c:pt idx="384">
                  <c:v>270.67</c:v>
                </c:pt>
                <c:pt idx="385">
                  <c:v>270.83999999999997</c:v>
                </c:pt>
                <c:pt idx="386">
                  <c:v>270.43</c:v>
                </c:pt>
                <c:pt idx="387">
                  <c:v>272.02999999999997</c:v>
                </c:pt>
                <c:pt idx="388">
                  <c:v>271.45</c:v>
                </c:pt>
                <c:pt idx="389">
                  <c:v>271.48</c:v>
                </c:pt>
                <c:pt idx="390">
                  <c:v>271.06</c:v>
                </c:pt>
                <c:pt idx="391">
                  <c:v>272.58</c:v>
                </c:pt>
                <c:pt idx="392">
                  <c:v>273.20999999999998</c:v>
                </c:pt>
                <c:pt idx="393">
                  <c:v>274.97000000000003</c:v>
                </c:pt>
                <c:pt idx="394">
                  <c:v>272.33999999999997</c:v>
                </c:pt>
                <c:pt idx="395">
                  <c:v>271.35000000000002</c:v>
                </c:pt>
                <c:pt idx="396">
                  <c:v>272.33999999999997</c:v>
                </c:pt>
                <c:pt idx="397">
                  <c:v>272.10000000000002</c:v>
                </c:pt>
                <c:pt idx="398">
                  <c:v>271.14999999999998</c:v>
                </c:pt>
                <c:pt idx="399">
                  <c:v>274.23</c:v>
                </c:pt>
                <c:pt idx="400">
                  <c:v>275.08</c:v>
                </c:pt>
                <c:pt idx="401">
                  <c:v>277.06</c:v>
                </c:pt>
                <c:pt idx="402">
                  <c:v>276.77</c:v>
                </c:pt>
                <c:pt idx="403">
                  <c:v>276.74</c:v>
                </c:pt>
                <c:pt idx="404">
                  <c:v>274.26</c:v>
                </c:pt>
                <c:pt idx="405">
                  <c:v>273.69</c:v>
                </c:pt>
                <c:pt idx="406">
                  <c:v>274.38</c:v>
                </c:pt>
                <c:pt idx="407">
                  <c:v>272.13</c:v>
                </c:pt>
                <c:pt idx="408">
                  <c:v>275.23</c:v>
                </c:pt>
                <c:pt idx="409">
                  <c:v>275.24</c:v>
                </c:pt>
                <c:pt idx="410">
                  <c:v>276.89</c:v>
                </c:pt>
                <c:pt idx="411">
                  <c:v>277.52</c:v>
                </c:pt>
                <c:pt idx="412">
                  <c:v>277.39</c:v>
                </c:pt>
                <c:pt idx="413">
                  <c:v>277.24</c:v>
                </c:pt>
                <c:pt idx="414">
                  <c:v>278.17</c:v>
                </c:pt>
                <c:pt idx="415">
                  <c:v>280.39999999999998</c:v>
                </c:pt>
                <c:pt idx="416">
                  <c:v>281.10000000000002</c:v>
                </c:pt>
                <c:pt idx="417">
                  <c:v>281.57</c:v>
                </c:pt>
                <c:pt idx="418">
                  <c:v>281.32</c:v>
                </c:pt>
                <c:pt idx="419">
                  <c:v>280.99</c:v>
                </c:pt>
                <c:pt idx="420">
                  <c:v>280.39999999999998</c:v>
                </c:pt>
                <c:pt idx="421">
                  <c:v>279.63</c:v>
                </c:pt>
                <c:pt idx="422">
                  <c:v>278.77</c:v>
                </c:pt>
                <c:pt idx="423">
                  <c:v>278.49</c:v>
                </c:pt>
                <c:pt idx="424">
                  <c:v>279.62</c:v>
                </c:pt>
                <c:pt idx="425">
                  <c:v>278.75</c:v>
                </c:pt>
                <c:pt idx="426">
                  <c:v>279.95999999999998</c:v>
                </c:pt>
                <c:pt idx="427">
                  <c:v>281.68</c:v>
                </c:pt>
                <c:pt idx="428">
                  <c:v>281.68</c:v>
                </c:pt>
                <c:pt idx="429">
                  <c:v>280.74</c:v>
                </c:pt>
                <c:pt idx="430">
                  <c:v>281.25</c:v>
                </c:pt>
                <c:pt idx="431">
                  <c:v>282.48</c:v>
                </c:pt>
                <c:pt idx="432">
                  <c:v>282.88</c:v>
                </c:pt>
                <c:pt idx="433">
                  <c:v>284.72000000000003</c:v>
                </c:pt>
                <c:pt idx="434">
                  <c:v>283.32</c:v>
                </c:pt>
                <c:pt idx="435">
                  <c:v>283.43</c:v>
                </c:pt>
                <c:pt idx="436">
                  <c:v>282.38</c:v>
                </c:pt>
                <c:pt idx="437">
                  <c:v>283.06</c:v>
                </c:pt>
                <c:pt idx="438">
                  <c:v>282.91000000000003</c:v>
                </c:pt>
                <c:pt idx="439">
                  <c:v>283.91000000000003</c:v>
                </c:pt>
                <c:pt idx="440">
                  <c:v>284.07</c:v>
                </c:pt>
                <c:pt idx="441">
                  <c:v>284.25</c:v>
                </c:pt>
                <c:pt idx="442">
                  <c:v>280.68</c:v>
                </c:pt>
                <c:pt idx="443">
                  <c:v>279.27</c:v>
                </c:pt>
                <c:pt idx="444">
                  <c:v>278.57</c:v>
                </c:pt>
                <c:pt idx="445">
                  <c:v>279.81</c:v>
                </c:pt>
                <c:pt idx="446">
                  <c:v>271.13</c:v>
                </c:pt>
                <c:pt idx="447">
                  <c:v>263.8</c:v>
                </c:pt>
                <c:pt idx="448">
                  <c:v>265.76</c:v>
                </c:pt>
                <c:pt idx="449">
                  <c:v>267.64</c:v>
                </c:pt>
                <c:pt idx="450">
                  <c:v>269.37</c:v>
                </c:pt>
                <c:pt idx="451">
                  <c:v>270.82</c:v>
                </c:pt>
                <c:pt idx="452">
                  <c:v>268.29000000000002</c:v>
                </c:pt>
                <c:pt idx="453">
                  <c:v>268.77999999999997</c:v>
                </c:pt>
                <c:pt idx="454">
                  <c:v>267.75</c:v>
                </c:pt>
                <c:pt idx="455">
                  <c:v>262.08999999999997</c:v>
                </c:pt>
                <c:pt idx="456">
                  <c:v>258.27</c:v>
                </c:pt>
                <c:pt idx="457">
                  <c:v>259.77</c:v>
                </c:pt>
                <c:pt idx="458">
                  <c:v>255.92</c:v>
                </c:pt>
                <c:pt idx="459">
                  <c:v>253.54</c:v>
                </c:pt>
                <c:pt idx="460">
                  <c:v>256.73</c:v>
                </c:pt>
                <c:pt idx="461">
                  <c:v>263.56</c:v>
                </c:pt>
                <c:pt idx="462">
                  <c:v>263.81</c:v>
                </c:pt>
                <c:pt idx="463">
                  <c:v>263.04000000000002</c:v>
                </c:pt>
                <c:pt idx="464">
                  <c:v>264.76</c:v>
                </c:pt>
                <c:pt idx="465">
                  <c:v>266.62</c:v>
                </c:pt>
                <c:pt idx="466">
                  <c:v>270.35000000000002</c:v>
                </c:pt>
                <c:pt idx="467">
                  <c:v>272.44</c:v>
                </c:pt>
                <c:pt idx="468">
                  <c:v>269.47000000000003</c:v>
                </c:pt>
                <c:pt idx="469">
                  <c:v>265.39</c:v>
                </c:pt>
                <c:pt idx="470">
                  <c:v>264.66000000000003</c:v>
                </c:pt>
                <c:pt idx="471">
                  <c:v>261.93</c:v>
                </c:pt>
                <c:pt idx="472">
                  <c:v>260.52999999999997</c:v>
                </c:pt>
                <c:pt idx="473">
                  <c:v>264.62</c:v>
                </c:pt>
                <c:pt idx="474">
                  <c:v>261.56</c:v>
                </c:pt>
                <c:pt idx="475">
                  <c:v>256.76</c:v>
                </c:pt>
                <c:pt idx="476">
                  <c:v>258.58</c:v>
                </c:pt>
                <c:pt idx="477">
                  <c:v>256.68</c:v>
                </c:pt>
                <c:pt idx="478">
                  <c:v>258.89999999999998</c:v>
                </c:pt>
                <c:pt idx="479">
                  <c:v>259.20999999999998</c:v>
                </c:pt>
                <c:pt idx="480">
                  <c:v>261.81</c:v>
                </c:pt>
                <c:pt idx="481">
                  <c:v>265.82</c:v>
                </c:pt>
                <c:pt idx="482">
                  <c:v>266.81</c:v>
                </c:pt>
                <c:pt idx="483">
                  <c:v>270.77</c:v>
                </c:pt>
                <c:pt idx="484">
                  <c:v>263.35000000000002</c:v>
                </c:pt>
                <c:pt idx="485">
                  <c:v>256.07</c:v>
                </c:pt>
                <c:pt idx="486">
                  <c:v>256.25</c:v>
                </c:pt>
                <c:pt idx="487">
                  <c:v>252.34</c:v>
                </c:pt>
                <c:pt idx="488">
                  <c:v>256.11</c:v>
                </c:pt>
                <c:pt idx="489">
                  <c:v>258.93</c:v>
                </c:pt>
                <c:pt idx="490">
                  <c:v>257.70999999999998</c:v>
                </c:pt>
                <c:pt idx="491">
                  <c:v>253.54</c:v>
                </c:pt>
                <c:pt idx="492">
                  <c:v>247.37</c:v>
                </c:pt>
                <c:pt idx="493">
                  <c:v>247.13</c:v>
                </c:pt>
                <c:pt idx="494">
                  <c:v>243.3</c:v>
                </c:pt>
                <c:pt idx="495">
                  <c:v>238.71</c:v>
                </c:pt>
                <c:pt idx="496">
                  <c:v>235.52</c:v>
                </c:pt>
                <c:pt idx="497">
                  <c:v>229.92</c:v>
                </c:pt>
                <c:pt idx="498">
                  <c:v>229.42</c:v>
                </c:pt>
                <c:pt idx="499">
                  <c:v>234.52</c:v>
                </c:pt>
                <c:pt idx="500">
                  <c:v>241.87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2-4637-8720-3359BE2FA782}"/>
            </c:ext>
          </c:extLst>
        </c:ser>
        <c:ser>
          <c:idx val="2"/>
          <c:order val="1"/>
          <c:tx>
            <c:strRef>
              <c:f>'ATR Trailing Stop (21,3,HL)'!$D$1</c:f>
              <c:strCache>
                <c:ptCount val="1"/>
                <c:pt idx="0">
                  <c:v> high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(21,3,HL)'!$D$2:$D$503</c:f>
              <c:numCache>
                <c:formatCode>_("$"* #,##0.00_);_("$"* \(#,##0.00\);_("$"* "-"??_);_(@_)</c:formatCode>
                <c:ptCount val="502"/>
                <c:pt idx="0">
                  <c:v>213.35</c:v>
                </c:pt>
                <c:pt idx="1">
                  <c:v>214.22</c:v>
                </c:pt>
                <c:pt idx="2">
                  <c:v>214.06</c:v>
                </c:pt>
                <c:pt idx="3">
                  <c:v>215.17</c:v>
                </c:pt>
                <c:pt idx="4">
                  <c:v>214.53</c:v>
                </c:pt>
                <c:pt idx="5">
                  <c:v>214.89</c:v>
                </c:pt>
                <c:pt idx="6">
                  <c:v>214.55</c:v>
                </c:pt>
                <c:pt idx="7">
                  <c:v>214.22</c:v>
                </c:pt>
                <c:pt idx="8">
                  <c:v>214.84</c:v>
                </c:pt>
                <c:pt idx="9">
                  <c:v>214.25</c:v>
                </c:pt>
                <c:pt idx="10">
                  <c:v>214.27</c:v>
                </c:pt>
                <c:pt idx="11">
                  <c:v>214.46</c:v>
                </c:pt>
                <c:pt idx="12">
                  <c:v>214.75</c:v>
                </c:pt>
                <c:pt idx="13">
                  <c:v>214.28</c:v>
                </c:pt>
                <c:pt idx="14">
                  <c:v>215.48</c:v>
                </c:pt>
                <c:pt idx="15">
                  <c:v>216.89</c:v>
                </c:pt>
                <c:pt idx="16">
                  <c:v>217.02</c:v>
                </c:pt>
                <c:pt idx="17">
                  <c:v>216.91</c:v>
                </c:pt>
                <c:pt idx="18">
                  <c:v>215.59</c:v>
                </c:pt>
                <c:pt idx="19">
                  <c:v>215.03</c:v>
                </c:pt>
                <c:pt idx="20">
                  <c:v>215.96</c:v>
                </c:pt>
                <c:pt idx="21">
                  <c:v>215.5</c:v>
                </c:pt>
                <c:pt idx="22">
                  <c:v>216.87</c:v>
                </c:pt>
                <c:pt idx="23">
                  <c:v>216.66</c:v>
                </c:pt>
                <c:pt idx="24">
                  <c:v>216.97</c:v>
                </c:pt>
                <c:pt idx="25">
                  <c:v>216.72</c:v>
                </c:pt>
                <c:pt idx="26">
                  <c:v>218.19</c:v>
                </c:pt>
                <c:pt idx="27">
                  <c:v>218.97</c:v>
                </c:pt>
                <c:pt idx="28">
                  <c:v>220.19</c:v>
                </c:pt>
                <c:pt idx="29">
                  <c:v>220.8</c:v>
                </c:pt>
                <c:pt idx="30">
                  <c:v>222.15</c:v>
                </c:pt>
                <c:pt idx="31">
                  <c:v>222.16</c:v>
                </c:pt>
                <c:pt idx="32">
                  <c:v>222.1</c:v>
                </c:pt>
                <c:pt idx="33">
                  <c:v>223.62</c:v>
                </c:pt>
                <c:pt idx="34">
                  <c:v>223.47</c:v>
                </c:pt>
                <c:pt idx="35">
                  <c:v>223.81</c:v>
                </c:pt>
                <c:pt idx="36">
                  <c:v>223.71</c:v>
                </c:pt>
                <c:pt idx="37">
                  <c:v>224.2</c:v>
                </c:pt>
                <c:pt idx="38">
                  <c:v>223.86</c:v>
                </c:pt>
                <c:pt idx="39">
                  <c:v>227.04</c:v>
                </c:pt>
                <c:pt idx="40">
                  <c:v>226.34</c:v>
                </c:pt>
                <c:pt idx="41">
                  <c:v>225.43</c:v>
                </c:pt>
                <c:pt idx="42">
                  <c:v>224.97</c:v>
                </c:pt>
                <c:pt idx="43">
                  <c:v>224.64</c:v>
                </c:pt>
                <c:pt idx="44">
                  <c:v>224.51</c:v>
                </c:pt>
                <c:pt idx="45">
                  <c:v>224.13</c:v>
                </c:pt>
                <c:pt idx="46">
                  <c:v>224.87</c:v>
                </c:pt>
                <c:pt idx="47">
                  <c:v>224.72</c:v>
                </c:pt>
                <c:pt idx="48">
                  <c:v>224.13</c:v>
                </c:pt>
                <c:pt idx="49">
                  <c:v>226.21</c:v>
                </c:pt>
                <c:pt idx="50">
                  <c:v>225.99</c:v>
                </c:pt>
                <c:pt idx="51">
                  <c:v>225.8</c:v>
                </c:pt>
                <c:pt idx="52">
                  <c:v>225.22</c:v>
                </c:pt>
                <c:pt idx="53">
                  <c:v>225.46</c:v>
                </c:pt>
                <c:pt idx="54">
                  <c:v>222.61</c:v>
                </c:pt>
                <c:pt idx="55">
                  <c:v>223.31</c:v>
                </c:pt>
                <c:pt idx="56">
                  <c:v>223.02</c:v>
                </c:pt>
                <c:pt idx="57">
                  <c:v>221.96</c:v>
                </c:pt>
                <c:pt idx="58">
                  <c:v>223.75</c:v>
                </c:pt>
                <c:pt idx="59">
                  <c:v>223.75</c:v>
                </c:pt>
                <c:pt idx="60">
                  <c:v>224.43</c:v>
                </c:pt>
                <c:pt idx="61">
                  <c:v>224.42</c:v>
                </c:pt>
                <c:pt idx="62">
                  <c:v>223.96</c:v>
                </c:pt>
                <c:pt idx="63">
                  <c:v>223.53</c:v>
                </c:pt>
                <c:pt idx="64">
                  <c:v>225.25</c:v>
                </c:pt>
                <c:pt idx="65">
                  <c:v>223.97</c:v>
                </c:pt>
                <c:pt idx="66">
                  <c:v>223.93</c:v>
                </c:pt>
                <c:pt idx="67">
                  <c:v>224.18</c:v>
                </c:pt>
                <c:pt idx="68">
                  <c:v>223.15</c:v>
                </c:pt>
                <c:pt idx="69">
                  <c:v>222.95</c:v>
                </c:pt>
                <c:pt idx="70">
                  <c:v>222.5</c:v>
                </c:pt>
                <c:pt idx="71">
                  <c:v>222.58</c:v>
                </c:pt>
                <c:pt idx="72">
                  <c:v>222.5</c:v>
                </c:pt>
                <c:pt idx="73">
                  <c:v>222.94</c:v>
                </c:pt>
                <c:pt idx="74">
                  <c:v>223.79</c:v>
                </c:pt>
                <c:pt idx="75">
                  <c:v>223.28</c:v>
                </c:pt>
                <c:pt idx="76">
                  <c:v>225.27</c:v>
                </c:pt>
                <c:pt idx="77">
                  <c:v>226.73</c:v>
                </c:pt>
                <c:pt idx="78">
                  <c:v>227.28</c:v>
                </c:pt>
                <c:pt idx="79">
                  <c:v>226.73</c:v>
                </c:pt>
                <c:pt idx="80">
                  <c:v>226.71</c:v>
                </c:pt>
                <c:pt idx="81">
                  <c:v>226.94</c:v>
                </c:pt>
                <c:pt idx="82">
                  <c:v>226.76</c:v>
                </c:pt>
                <c:pt idx="83">
                  <c:v>226.66</c:v>
                </c:pt>
                <c:pt idx="84">
                  <c:v>226.71</c:v>
                </c:pt>
                <c:pt idx="85">
                  <c:v>227.46</c:v>
                </c:pt>
                <c:pt idx="86">
                  <c:v>227.65</c:v>
                </c:pt>
                <c:pt idx="87">
                  <c:v>227.91</c:v>
                </c:pt>
                <c:pt idx="88">
                  <c:v>227.61</c:v>
                </c:pt>
                <c:pt idx="89">
                  <c:v>227.32</c:v>
                </c:pt>
                <c:pt idx="90">
                  <c:v>227.19</c:v>
                </c:pt>
                <c:pt idx="91">
                  <c:v>228.15</c:v>
                </c:pt>
                <c:pt idx="92">
                  <c:v>228.36</c:v>
                </c:pt>
                <c:pt idx="93">
                  <c:v>226.44</c:v>
                </c:pt>
                <c:pt idx="94">
                  <c:v>225.59</c:v>
                </c:pt>
                <c:pt idx="95">
                  <c:v>226.86</c:v>
                </c:pt>
                <c:pt idx="96">
                  <c:v>227.45</c:v>
                </c:pt>
                <c:pt idx="97">
                  <c:v>227.96</c:v>
                </c:pt>
                <c:pt idx="98">
                  <c:v>228.42</c:v>
                </c:pt>
                <c:pt idx="99">
                  <c:v>229.7</c:v>
                </c:pt>
                <c:pt idx="100">
                  <c:v>229.53</c:v>
                </c:pt>
                <c:pt idx="101">
                  <c:v>229.43</c:v>
                </c:pt>
                <c:pt idx="102">
                  <c:v>229.51</c:v>
                </c:pt>
                <c:pt idx="103">
                  <c:v>230.94</c:v>
                </c:pt>
                <c:pt idx="104">
                  <c:v>231.86</c:v>
                </c:pt>
                <c:pt idx="105">
                  <c:v>231.81</c:v>
                </c:pt>
                <c:pt idx="106">
                  <c:v>231.51</c:v>
                </c:pt>
                <c:pt idx="107">
                  <c:v>231.45</c:v>
                </c:pt>
                <c:pt idx="108">
                  <c:v>231.84</c:v>
                </c:pt>
                <c:pt idx="109">
                  <c:v>232.48</c:v>
                </c:pt>
                <c:pt idx="110">
                  <c:v>230.97</c:v>
                </c:pt>
                <c:pt idx="111">
                  <c:v>232.1</c:v>
                </c:pt>
                <c:pt idx="112">
                  <c:v>232.35</c:v>
                </c:pt>
                <c:pt idx="113">
                  <c:v>231.44</c:v>
                </c:pt>
                <c:pt idx="114">
                  <c:v>231.54</c:v>
                </c:pt>
                <c:pt idx="115">
                  <c:v>233.35</c:v>
                </c:pt>
                <c:pt idx="116">
                  <c:v>232.9</c:v>
                </c:pt>
                <c:pt idx="117">
                  <c:v>232.26</c:v>
                </c:pt>
                <c:pt idx="118">
                  <c:v>232.21</c:v>
                </c:pt>
                <c:pt idx="119">
                  <c:v>232.19</c:v>
                </c:pt>
                <c:pt idx="120">
                  <c:v>233.02</c:v>
                </c:pt>
                <c:pt idx="121">
                  <c:v>232.06</c:v>
                </c:pt>
                <c:pt idx="122">
                  <c:v>232.38</c:v>
                </c:pt>
                <c:pt idx="123">
                  <c:v>232.39</c:v>
                </c:pt>
                <c:pt idx="124">
                  <c:v>231.42</c:v>
                </c:pt>
                <c:pt idx="125">
                  <c:v>232.06</c:v>
                </c:pt>
                <c:pt idx="126">
                  <c:v>231.71</c:v>
                </c:pt>
                <c:pt idx="127">
                  <c:v>230.77</c:v>
                </c:pt>
                <c:pt idx="128">
                  <c:v>231.01</c:v>
                </c:pt>
                <c:pt idx="129">
                  <c:v>231.51</c:v>
                </c:pt>
                <c:pt idx="130">
                  <c:v>231.27</c:v>
                </c:pt>
                <c:pt idx="131">
                  <c:v>232.84</c:v>
                </c:pt>
                <c:pt idx="132">
                  <c:v>233.18</c:v>
                </c:pt>
                <c:pt idx="133">
                  <c:v>234.53</c:v>
                </c:pt>
                <c:pt idx="134">
                  <c:v>234.47</c:v>
                </c:pt>
                <c:pt idx="135">
                  <c:v>234.29</c:v>
                </c:pt>
                <c:pt idx="136">
                  <c:v>235.51</c:v>
                </c:pt>
                <c:pt idx="137">
                  <c:v>235.91</c:v>
                </c:pt>
                <c:pt idx="138">
                  <c:v>235.43</c:v>
                </c:pt>
                <c:pt idx="139">
                  <c:v>235.49</c:v>
                </c:pt>
                <c:pt idx="140">
                  <c:v>236.28</c:v>
                </c:pt>
                <c:pt idx="141">
                  <c:v>236.27</c:v>
                </c:pt>
                <c:pt idx="142">
                  <c:v>236.47</c:v>
                </c:pt>
                <c:pt idx="143">
                  <c:v>235.57</c:v>
                </c:pt>
                <c:pt idx="144">
                  <c:v>235.97</c:v>
                </c:pt>
                <c:pt idx="145">
                  <c:v>235.99</c:v>
                </c:pt>
                <c:pt idx="146">
                  <c:v>236.09</c:v>
                </c:pt>
                <c:pt idx="147">
                  <c:v>235.84</c:v>
                </c:pt>
                <c:pt idx="148">
                  <c:v>236.27</c:v>
                </c:pt>
                <c:pt idx="149">
                  <c:v>236.34</c:v>
                </c:pt>
                <c:pt idx="150">
                  <c:v>237.33</c:v>
                </c:pt>
                <c:pt idx="151">
                  <c:v>235.81</c:v>
                </c:pt>
                <c:pt idx="152">
                  <c:v>234.98</c:v>
                </c:pt>
                <c:pt idx="153">
                  <c:v>233.42</c:v>
                </c:pt>
                <c:pt idx="154">
                  <c:v>235.31</c:v>
                </c:pt>
                <c:pt idx="155">
                  <c:v>235.51</c:v>
                </c:pt>
                <c:pt idx="156">
                  <c:v>236.06</c:v>
                </c:pt>
                <c:pt idx="157">
                  <c:v>235.13</c:v>
                </c:pt>
                <c:pt idx="158">
                  <c:v>232.83</c:v>
                </c:pt>
                <c:pt idx="159">
                  <c:v>231.89</c:v>
                </c:pt>
                <c:pt idx="160">
                  <c:v>234.2</c:v>
                </c:pt>
                <c:pt idx="161">
                  <c:v>233.65</c:v>
                </c:pt>
                <c:pt idx="162">
                  <c:v>233.78</c:v>
                </c:pt>
                <c:pt idx="163">
                  <c:v>234.19</c:v>
                </c:pt>
                <c:pt idx="164">
                  <c:v>233.8</c:v>
                </c:pt>
                <c:pt idx="165">
                  <c:v>233.75</c:v>
                </c:pt>
                <c:pt idx="166">
                  <c:v>234.87</c:v>
                </c:pt>
                <c:pt idx="167">
                  <c:v>236.25</c:v>
                </c:pt>
                <c:pt idx="168">
                  <c:v>236.78</c:v>
                </c:pt>
                <c:pt idx="169">
                  <c:v>236.01</c:v>
                </c:pt>
                <c:pt idx="170">
                  <c:v>235.78</c:v>
                </c:pt>
                <c:pt idx="171">
                  <c:v>235.77</c:v>
                </c:pt>
                <c:pt idx="172">
                  <c:v>235.62</c:v>
                </c:pt>
                <c:pt idx="173">
                  <c:v>237.71</c:v>
                </c:pt>
                <c:pt idx="174">
                  <c:v>238.46</c:v>
                </c:pt>
                <c:pt idx="175">
                  <c:v>238.57</c:v>
                </c:pt>
                <c:pt idx="176">
                  <c:v>238.68</c:v>
                </c:pt>
                <c:pt idx="177">
                  <c:v>238.88</c:v>
                </c:pt>
                <c:pt idx="178">
                  <c:v>239.67</c:v>
                </c:pt>
                <c:pt idx="179">
                  <c:v>239.62</c:v>
                </c:pt>
                <c:pt idx="180">
                  <c:v>239.74</c:v>
                </c:pt>
                <c:pt idx="181">
                  <c:v>239.54</c:v>
                </c:pt>
                <c:pt idx="182">
                  <c:v>239.2</c:v>
                </c:pt>
                <c:pt idx="183">
                  <c:v>239.13</c:v>
                </c:pt>
                <c:pt idx="184">
                  <c:v>239.27</c:v>
                </c:pt>
                <c:pt idx="185">
                  <c:v>240.03</c:v>
                </c:pt>
                <c:pt idx="186">
                  <c:v>239.98</c:v>
                </c:pt>
                <c:pt idx="187">
                  <c:v>240.82</c:v>
                </c:pt>
                <c:pt idx="188">
                  <c:v>241.78</c:v>
                </c:pt>
                <c:pt idx="189">
                  <c:v>242.33</c:v>
                </c:pt>
                <c:pt idx="190">
                  <c:v>242.85</c:v>
                </c:pt>
                <c:pt idx="191">
                  <c:v>244.04</c:v>
                </c:pt>
                <c:pt idx="192">
                  <c:v>244.06</c:v>
                </c:pt>
                <c:pt idx="193">
                  <c:v>244.06</c:v>
                </c:pt>
                <c:pt idx="194">
                  <c:v>244.4</c:v>
                </c:pt>
                <c:pt idx="195">
                  <c:v>244.37</c:v>
                </c:pt>
                <c:pt idx="196">
                  <c:v>244.41</c:v>
                </c:pt>
                <c:pt idx="197">
                  <c:v>244.61</c:v>
                </c:pt>
                <c:pt idx="198">
                  <c:v>244.84</c:v>
                </c:pt>
                <c:pt idx="199">
                  <c:v>244.85</c:v>
                </c:pt>
                <c:pt idx="200">
                  <c:v>245.26</c:v>
                </c:pt>
                <c:pt idx="201">
                  <c:v>245.14</c:v>
                </c:pt>
                <c:pt idx="202">
                  <c:v>246.4</c:v>
                </c:pt>
                <c:pt idx="203">
                  <c:v>246.75</c:v>
                </c:pt>
                <c:pt idx="204">
                  <c:v>246.1</c:v>
                </c:pt>
                <c:pt idx="205">
                  <c:v>245.6</c:v>
                </c:pt>
                <c:pt idx="206">
                  <c:v>245.59</c:v>
                </c:pt>
                <c:pt idx="207">
                  <c:v>247.12</c:v>
                </c:pt>
                <c:pt idx="208">
                  <c:v>246.84</c:v>
                </c:pt>
                <c:pt idx="209">
                  <c:v>246.69</c:v>
                </c:pt>
                <c:pt idx="210">
                  <c:v>247.63</c:v>
                </c:pt>
                <c:pt idx="211">
                  <c:v>246.98</c:v>
                </c:pt>
                <c:pt idx="212">
                  <c:v>247.7</c:v>
                </c:pt>
                <c:pt idx="213">
                  <c:v>248.18</c:v>
                </c:pt>
                <c:pt idx="214">
                  <c:v>248.52</c:v>
                </c:pt>
                <c:pt idx="215">
                  <c:v>248.39</c:v>
                </c:pt>
                <c:pt idx="216">
                  <c:v>247.6</c:v>
                </c:pt>
                <c:pt idx="217">
                  <c:v>247.5</c:v>
                </c:pt>
                <c:pt idx="218">
                  <c:v>247.79</c:v>
                </c:pt>
                <c:pt idx="219">
                  <c:v>247.08</c:v>
                </c:pt>
                <c:pt idx="220">
                  <c:v>246.48</c:v>
                </c:pt>
                <c:pt idx="221">
                  <c:v>248.22</c:v>
                </c:pt>
                <c:pt idx="222">
                  <c:v>247.79</c:v>
                </c:pt>
                <c:pt idx="223">
                  <c:v>247.73</c:v>
                </c:pt>
                <c:pt idx="224">
                  <c:v>249.33</c:v>
                </c:pt>
                <c:pt idx="225">
                  <c:v>249.28</c:v>
                </c:pt>
                <c:pt idx="226">
                  <c:v>249.6</c:v>
                </c:pt>
                <c:pt idx="227">
                  <c:v>249.86</c:v>
                </c:pt>
                <c:pt idx="228">
                  <c:v>251.92</c:v>
                </c:pt>
                <c:pt idx="229">
                  <c:v>252.62</c:v>
                </c:pt>
                <c:pt idx="230">
                  <c:v>254.94</c:v>
                </c:pt>
                <c:pt idx="231">
                  <c:v>254.23</c:v>
                </c:pt>
                <c:pt idx="232">
                  <c:v>255.65</c:v>
                </c:pt>
                <c:pt idx="233">
                  <c:v>254.07</c:v>
                </c:pt>
                <c:pt idx="234">
                  <c:v>252.71</c:v>
                </c:pt>
                <c:pt idx="235">
                  <c:v>253.38</c:v>
                </c:pt>
                <c:pt idx="236">
                  <c:v>254.43</c:v>
                </c:pt>
                <c:pt idx="237">
                  <c:v>255.25</c:v>
                </c:pt>
                <c:pt idx="238">
                  <c:v>256.14999999999998</c:v>
                </c:pt>
                <c:pt idx="239">
                  <c:v>256.38</c:v>
                </c:pt>
                <c:pt idx="240">
                  <c:v>256.06</c:v>
                </c:pt>
                <c:pt idx="241">
                  <c:v>257.19</c:v>
                </c:pt>
                <c:pt idx="242">
                  <c:v>258.7</c:v>
                </c:pt>
                <c:pt idx="243">
                  <c:v>258.63</c:v>
                </c:pt>
                <c:pt idx="244">
                  <c:v>258.44</c:v>
                </c:pt>
                <c:pt idx="245">
                  <c:v>258.49</c:v>
                </c:pt>
                <c:pt idx="246">
                  <c:v>257.77</c:v>
                </c:pt>
                <c:pt idx="247">
                  <c:v>257.58</c:v>
                </c:pt>
                <c:pt idx="248">
                  <c:v>257.86</c:v>
                </c:pt>
                <c:pt idx="249">
                  <c:v>258.04000000000002</c:v>
                </c:pt>
                <c:pt idx="250">
                  <c:v>258.64999999999998</c:v>
                </c:pt>
                <c:pt idx="251">
                  <c:v>258.89999999999998</c:v>
                </c:pt>
                <c:pt idx="252">
                  <c:v>260.66000000000003</c:v>
                </c:pt>
                <c:pt idx="253">
                  <c:v>262.12</c:v>
                </c:pt>
                <c:pt idx="254">
                  <c:v>263.47000000000003</c:v>
                </c:pt>
                <c:pt idx="255">
                  <c:v>263.99</c:v>
                </c:pt>
                <c:pt idx="256">
                  <c:v>265.10000000000002</c:v>
                </c:pt>
                <c:pt idx="257">
                  <c:v>264.3</c:v>
                </c:pt>
                <c:pt idx="258">
                  <c:v>265.94</c:v>
                </c:pt>
                <c:pt idx="259">
                  <c:v>267.86</c:v>
                </c:pt>
                <c:pt idx="260">
                  <c:v>269.76</c:v>
                </c:pt>
                <c:pt idx="261">
                  <c:v>269.72000000000003</c:v>
                </c:pt>
                <c:pt idx="262">
                  <c:v>269.64</c:v>
                </c:pt>
                <c:pt idx="263">
                  <c:v>270.07</c:v>
                </c:pt>
                <c:pt idx="264">
                  <c:v>272.27</c:v>
                </c:pt>
                <c:pt idx="265">
                  <c:v>273.16000000000003</c:v>
                </c:pt>
                <c:pt idx="266">
                  <c:v>274.2</c:v>
                </c:pt>
                <c:pt idx="267">
                  <c:v>273.79000000000002</c:v>
                </c:pt>
                <c:pt idx="268">
                  <c:v>276.06</c:v>
                </c:pt>
                <c:pt idx="269">
                  <c:v>275.87</c:v>
                </c:pt>
                <c:pt idx="270">
                  <c:v>274.24</c:v>
                </c:pt>
                <c:pt idx="271">
                  <c:v>272.85000000000002</c:v>
                </c:pt>
                <c:pt idx="272">
                  <c:v>272.62</c:v>
                </c:pt>
                <c:pt idx="273">
                  <c:v>269.89999999999998</c:v>
                </c:pt>
                <c:pt idx="274">
                  <c:v>265.68</c:v>
                </c:pt>
                <c:pt idx="275">
                  <c:v>259.76</c:v>
                </c:pt>
                <c:pt idx="276">
                  <c:v>262.32</c:v>
                </c:pt>
                <c:pt idx="277">
                  <c:v>258.27999999999997</c:v>
                </c:pt>
                <c:pt idx="278">
                  <c:v>253.89</c:v>
                </c:pt>
                <c:pt idx="279">
                  <c:v>257.16000000000003</c:v>
                </c:pt>
                <c:pt idx="280">
                  <c:v>256.79000000000002</c:v>
                </c:pt>
                <c:pt idx="281">
                  <c:v>260.04000000000002</c:v>
                </c:pt>
                <c:pt idx="282">
                  <c:v>262.97000000000003</c:v>
                </c:pt>
                <c:pt idx="283">
                  <c:v>265.17</c:v>
                </c:pt>
                <c:pt idx="284">
                  <c:v>263.58</c:v>
                </c:pt>
                <c:pt idx="285">
                  <c:v>264.58999999999997</c:v>
                </c:pt>
                <c:pt idx="286">
                  <c:v>262.98</c:v>
                </c:pt>
                <c:pt idx="287">
                  <c:v>264.58</c:v>
                </c:pt>
                <c:pt idx="288">
                  <c:v>267.76</c:v>
                </c:pt>
                <c:pt idx="289">
                  <c:v>268.63</c:v>
                </c:pt>
                <c:pt idx="290">
                  <c:v>266.01</c:v>
                </c:pt>
                <c:pt idx="291">
                  <c:v>263.10000000000002</c:v>
                </c:pt>
                <c:pt idx="292">
                  <c:v>259.77</c:v>
                </c:pt>
                <c:pt idx="293">
                  <c:v>262.83</c:v>
                </c:pt>
                <c:pt idx="294">
                  <c:v>263.31</c:v>
                </c:pt>
                <c:pt idx="295">
                  <c:v>263.11</c:v>
                </c:pt>
                <c:pt idx="296">
                  <c:v>264.13</c:v>
                </c:pt>
                <c:pt idx="297">
                  <c:v>268.58999999999997</c:v>
                </c:pt>
                <c:pt idx="298">
                  <c:v>269.58999999999997</c:v>
                </c:pt>
                <c:pt idx="299">
                  <c:v>270.07</c:v>
                </c:pt>
                <c:pt idx="300">
                  <c:v>267.77</c:v>
                </c:pt>
                <c:pt idx="301">
                  <c:v>266.41000000000003</c:v>
                </c:pt>
                <c:pt idx="302">
                  <c:v>266.3</c:v>
                </c:pt>
                <c:pt idx="303">
                  <c:v>265.33999999999997</c:v>
                </c:pt>
                <c:pt idx="304">
                  <c:v>262.7</c:v>
                </c:pt>
                <c:pt idx="305">
                  <c:v>264.25</c:v>
                </c:pt>
                <c:pt idx="306">
                  <c:v>259.99</c:v>
                </c:pt>
                <c:pt idx="307">
                  <c:v>256.27</c:v>
                </c:pt>
                <c:pt idx="308">
                  <c:v>256.67</c:v>
                </c:pt>
                <c:pt idx="309">
                  <c:v>257.95999999999998</c:v>
                </c:pt>
                <c:pt idx="310">
                  <c:v>253.97</c:v>
                </c:pt>
                <c:pt idx="311">
                  <c:v>256.5</c:v>
                </c:pt>
                <c:pt idx="312">
                  <c:v>254.44</c:v>
                </c:pt>
                <c:pt idx="313">
                  <c:v>252.68</c:v>
                </c:pt>
                <c:pt idx="314">
                  <c:v>255.63</c:v>
                </c:pt>
                <c:pt idx="315">
                  <c:v>257.83999999999997</c:v>
                </c:pt>
                <c:pt idx="316">
                  <c:v>256.36</c:v>
                </c:pt>
                <c:pt idx="317">
                  <c:v>256.10000000000002</c:v>
                </c:pt>
                <c:pt idx="318">
                  <c:v>257.26</c:v>
                </c:pt>
                <c:pt idx="319">
                  <c:v>256.87</c:v>
                </c:pt>
                <c:pt idx="320">
                  <c:v>258.18</c:v>
                </c:pt>
                <c:pt idx="321">
                  <c:v>258.70999999999998</c:v>
                </c:pt>
                <c:pt idx="322">
                  <c:v>259.33999999999997</c:v>
                </c:pt>
                <c:pt idx="323">
                  <c:v>261.93</c:v>
                </c:pt>
                <c:pt idx="324">
                  <c:v>262.33999999999997</c:v>
                </c:pt>
                <c:pt idx="325">
                  <c:v>260.97000000000003</c:v>
                </c:pt>
                <c:pt idx="326">
                  <c:v>260.18</c:v>
                </c:pt>
                <c:pt idx="327">
                  <c:v>259.04000000000002</c:v>
                </c:pt>
                <c:pt idx="328">
                  <c:v>259.13</c:v>
                </c:pt>
                <c:pt idx="329">
                  <c:v>255.41</c:v>
                </c:pt>
                <c:pt idx="330">
                  <c:v>258.42</c:v>
                </c:pt>
                <c:pt idx="331">
                  <c:v>258.51</c:v>
                </c:pt>
                <c:pt idx="332">
                  <c:v>259.04000000000002</c:v>
                </c:pt>
                <c:pt idx="333">
                  <c:v>256.35000000000002</c:v>
                </c:pt>
                <c:pt idx="334">
                  <c:v>256.91000000000003</c:v>
                </c:pt>
                <c:pt idx="335">
                  <c:v>254.66</c:v>
                </c:pt>
                <c:pt idx="336">
                  <c:v>257.98</c:v>
                </c:pt>
                <c:pt idx="337">
                  <c:v>259.17</c:v>
                </c:pt>
                <c:pt idx="338">
                  <c:v>258.5</c:v>
                </c:pt>
                <c:pt idx="339">
                  <c:v>260.95</c:v>
                </c:pt>
                <c:pt idx="340">
                  <c:v>263.39999999999998</c:v>
                </c:pt>
                <c:pt idx="341">
                  <c:v>264.13</c:v>
                </c:pt>
                <c:pt idx="342">
                  <c:v>265.02999999999997</c:v>
                </c:pt>
                <c:pt idx="343">
                  <c:v>262.64</c:v>
                </c:pt>
                <c:pt idx="344">
                  <c:v>263.75</c:v>
                </c:pt>
                <c:pt idx="345">
                  <c:v>264.20999999999998</c:v>
                </c:pt>
                <c:pt idx="346">
                  <c:v>263.05</c:v>
                </c:pt>
                <c:pt idx="347">
                  <c:v>264.93</c:v>
                </c:pt>
                <c:pt idx="348">
                  <c:v>265.2</c:v>
                </c:pt>
                <c:pt idx="349">
                  <c:v>264.36</c:v>
                </c:pt>
                <c:pt idx="350">
                  <c:v>264.2</c:v>
                </c:pt>
                <c:pt idx="351">
                  <c:v>263.85000000000002</c:v>
                </c:pt>
                <c:pt idx="352">
                  <c:v>262.22000000000003</c:v>
                </c:pt>
                <c:pt idx="353">
                  <c:v>264.08999999999997</c:v>
                </c:pt>
                <c:pt idx="354">
                  <c:v>263.49</c:v>
                </c:pt>
                <c:pt idx="355">
                  <c:v>264.89999999999998</c:v>
                </c:pt>
                <c:pt idx="356">
                  <c:v>266.10000000000002</c:v>
                </c:pt>
                <c:pt idx="357">
                  <c:v>266.43</c:v>
                </c:pt>
                <c:pt idx="358">
                  <c:v>268.36</c:v>
                </c:pt>
                <c:pt idx="359">
                  <c:v>269.08999999999997</c:v>
                </c:pt>
                <c:pt idx="360">
                  <c:v>269.06</c:v>
                </c:pt>
                <c:pt idx="361">
                  <c:v>270.14999999999998</c:v>
                </c:pt>
                <c:pt idx="362">
                  <c:v>270.11</c:v>
                </c:pt>
                <c:pt idx="363">
                  <c:v>270.25</c:v>
                </c:pt>
                <c:pt idx="364">
                  <c:v>270.11</c:v>
                </c:pt>
                <c:pt idx="365">
                  <c:v>269.55</c:v>
                </c:pt>
                <c:pt idx="366">
                  <c:v>268.77</c:v>
                </c:pt>
                <c:pt idx="367">
                  <c:v>267.83999999999997</c:v>
                </c:pt>
                <c:pt idx="368">
                  <c:v>268.77999999999997</c:v>
                </c:pt>
                <c:pt idx="369">
                  <c:v>268.07</c:v>
                </c:pt>
                <c:pt idx="370">
                  <c:v>267.88</c:v>
                </c:pt>
                <c:pt idx="371">
                  <c:v>265.77</c:v>
                </c:pt>
                <c:pt idx="372">
                  <c:v>264.74</c:v>
                </c:pt>
                <c:pt idx="373">
                  <c:v>266.01</c:v>
                </c:pt>
                <c:pt idx="374">
                  <c:v>263.95999999999998</c:v>
                </c:pt>
                <c:pt idx="375">
                  <c:v>265.81</c:v>
                </c:pt>
                <c:pt idx="376">
                  <c:v>264.24</c:v>
                </c:pt>
                <c:pt idx="377">
                  <c:v>265.14999999999998</c:v>
                </c:pt>
                <c:pt idx="378">
                  <c:v>265.35000000000002</c:v>
                </c:pt>
                <c:pt idx="379">
                  <c:v>267.93</c:v>
                </c:pt>
                <c:pt idx="380">
                  <c:v>269.99</c:v>
                </c:pt>
                <c:pt idx="381">
                  <c:v>271.01</c:v>
                </c:pt>
                <c:pt idx="382">
                  <c:v>270.07</c:v>
                </c:pt>
                <c:pt idx="383">
                  <c:v>271.42</c:v>
                </c:pt>
                <c:pt idx="384">
                  <c:v>271.89999999999998</c:v>
                </c:pt>
                <c:pt idx="385">
                  <c:v>271.77999999999997</c:v>
                </c:pt>
                <c:pt idx="386">
                  <c:v>272.85000000000002</c:v>
                </c:pt>
                <c:pt idx="387">
                  <c:v>273.12</c:v>
                </c:pt>
                <c:pt idx="388">
                  <c:v>272.69</c:v>
                </c:pt>
                <c:pt idx="389">
                  <c:v>272.44</c:v>
                </c:pt>
                <c:pt idx="390">
                  <c:v>272.39</c:v>
                </c:pt>
                <c:pt idx="391">
                  <c:v>274.45999999999998</c:v>
                </c:pt>
                <c:pt idx="392">
                  <c:v>276.22000000000003</c:v>
                </c:pt>
                <c:pt idx="393">
                  <c:v>275.95999999999998</c:v>
                </c:pt>
                <c:pt idx="394">
                  <c:v>275.68</c:v>
                </c:pt>
                <c:pt idx="395">
                  <c:v>273.61</c:v>
                </c:pt>
                <c:pt idx="396">
                  <c:v>273.93</c:v>
                </c:pt>
                <c:pt idx="397">
                  <c:v>274.04000000000002</c:v>
                </c:pt>
                <c:pt idx="398">
                  <c:v>274.48</c:v>
                </c:pt>
                <c:pt idx="399">
                  <c:v>275.52</c:v>
                </c:pt>
                <c:pt idx="400">
                  <c:v>276.82</c:v>
                </c:pt>
                <c:pt idx="401">
                  <c:v>277.81</c:v>
                </c:pt>
                <c:pt idx="402">
                  <c:v>277.70999999999998</c:v>
                </c:pt>
                <c:pt idx="403">
                  <c:v>277.77</c:v>
                </c:pt>
                <c:pt idx="404">
                  <c:v>275.91000000000003</c:v>
                </c:pt>
                <c:pt idx="405">
                  <c:v>276.01</c:v>
                </c:pt>
                <c:pt idx="406">
                  <c:v>276.02</c:v>
                </c:pt>
                <c:pt idx="407">
                  <c:v>274.44</c:v>
                </c:pt>
                <c:pt idx="408">
                  <c:v>276.87</c:v>
                </c:pt>
                <c:pt idx="409">
                  <c:v>277.37</c:v>
                </c:pt>
                <c:pt idx="410">
                  <c:v>277.77</c:v>
                </c:pt>
                <c:pt idx="411">
                  <c:v>279.07</c:v>
                </c:pt>
                <c:pt idx="412">
                  <c:v>278.54000000000002</c:v>
                </c:pt>
                <c:pt idx="413">
                  <c:v>278.70999999999998</c:v>
                </c:pt>
                <c:pt idx="414">
                  <c:v>279.42</c:v>
                </c:pt>
                <c:pt idx="415">
                  <c:v>281.58999999999997</c:v>
                </c:pt>
                <c:pt idx="416">
                  <c:v>282.08999999999997</c:v>
                </c:pt>
                <c:pt idx="417">
                  <c:v>283.37</c:v>
                </c:pt>
                <c:pt idx="418">
                  <c:v>283</c:v>
                </c:pt>
                <c:pt idx="419">
                  <c:v>282.47000000000003</c:v>
                </c:pt>
                <c:pt idx="420">
                  <c:v>281.89</c:v>
                </c:pt>
                <c:pt idx="421">
                  <c:v>281.33</c:v>
                </c:pt>
                <c:pt idx="422">
                  <c:v>281.19</c:v>
                </c:pt>
                <c:pt idx="423">
                  <c:v>280.42</c:v>
                </c:pt>
                <c:pt idx="424">
                  <c:v>280.75</c:v>
                </c:pt>
                <c:pt idx="425">
                  <c:v>281.25</c:v>
                </c:pt>
                <c:pt idx="426">
                  <c:v>281.49</c:v>
                </c:pt>
                <c:pt idx="427">
                  <c:v>282.69</c:v>
                </c:pt>
                <c:pt idx="428">
                  <c:v>282.92</c:v>
                </c:pt>
                <c:pt idx="429">
                  <c:v>282.52</c:v>
                </c:pt>
                <c:pt idx="430">
                  <c:v>283.22000000000003</c:v>
                </c:pt>
                <c:pt idx="431">
                  <c:v>283.33</c:v>
                </c:pt>
                <c:pt idx="432">
                  <c:v>285.51</c:v>
                </c:pt>
                <c:pt idx="433">
                  <c:v>286.10000000000002</c:v>
                </c:pt>
                <c:pt idx="434">
                  <c:v>284.42</c:v>
                </c:pt>
                <c:pt idx="435">
                  <c:v>284.57</c:v>
                </c:pt>
                <c:pt idx="436">
                  <c:v>285.14</c:v>
                </c:pt>
                <c:pt idx="437">
                  <c:v>284.82</c:v>
                </c:pt>
                <c:pt idx="438">
                  <c:v>284.20999999999998</c:v>
                </c:pt>
                <c:pt idx="439">
                  <c:v>285.82</c:v>
                </c:pt>
                <c:pt idx="440">
                  <c:v>285.26</c:v>
                </c:pt>
                <c:pt idx="441">
                  <c:v>286.08999999999997</c:v>
                </c:pt>
                <c:pt idx="442">
                  <c:v>284.17</c:v>
                </c:pt>
                <c:pt idx="443">
                  <c:v>283.22000000000003</c:v>
                </c:pt>
                <c:pt idx="444">
                  <c:v>281.22000000000003</c:v>
                </c:pt>
                <c:pt idx="445">
                  <c:v>281.85000000000002</c:v>
                </c:pt>
                <c:pt idx="446">
                  <c:v>279.94</c:v>
                </c:pt>
                <c:pt idx="447">
                  <c:v>272.13</c:v>
                </c:pt>
                <c:pt idx="448">
                  <c:v>270.36</c:v>
                </c:pt>
                <c:pt idx="449">
                  <c:v>270.31</c:v>
                </c:pt>
                <c:pt idx="450">
                  <c:v>274</c:v>
                </c:pt>
                <c:pt idx="451">
                  <c:v>274.32</c:v>
                </c:pt>
                <c:pt idx="452">
                  <c:v>273.27</c:v>
                </c:pt>
                <c:pt idx="453">
                  <c:v>272.52</c:v>
                </c:pt>
                <c:pt idx="454">
                  <c:v>270.63</c:v>
                </c:pt>
                <c:pt idx="455">
                  <c:v>268.2</c:v>
                </c:pt>
                <c:pt idx="456">
                  <c:v>267.11</c:v>
                </c:pt>
                <c:pt idx="457">
                  <c:v>265.20999999999998</c:v>
                </c:pt>
                <c:pt idx="458">
                  <c:v>264.42</c:v>
                </c:pt>
                <c:pt idx="459">
                  <c:v>263.69</c:v>
                </c:pt>
                <c:pt idx="460">
                  <c:v>261.61</c:v>
                </c:pt>
                <c:pt idx="461">
                  <c:v>266.60000000000002</c:v>
                </c:pt>
                <c:pt idx="462">
                  <c:v>267.08</c:v>
                </c:pt>
                <c:pt idx="463">
                  <c:v>268.55</c:v>
                </c:pt>
                <c:pt idx="464">
                  <c:v>267.36</c:v>
                </c:pt>
                <c:pt idx="465">
                  <c:v>268.62</c:v>
                </c:pt>
                <c:pt idx="466">
                  <c:v>274.27</c:v>
                </c:pt>
                <c:pt idx="467">
                  <c:v>274.39</c:v>
                </c:pt>
                <c:pt idx="468">
                  <c:v>272.45999999999998</c:v>
                </c:pt>
                <c:pt idx="469">
                  <c:v>270.72000000000003</c:v>
                </c:pt>
                <c:pt idx="470">
                  <c:v>268.64</c:v>
                </c:pt>
                <c:pt idx="471">
                  <c:v>267.94</c:v>
                </c:pt>
                <c:pt idx="472">
                  <c:v>266.89999999999998</c:v>
                </c:pt>
                <c:pt idx="473">
                  <c:v>268.08</c:v>
                </c:pt>
                <c:pt idx="474">
                  <c:v>266.74</c:v>
                </c:pt>
                <c:pt idx="475">
                  <c:v>260.52</c:v>
                </c:pt>
                <c:pt idx="476">
                  <c:v>260.66000000000003</c:v>
                </c:pt>
                <c:pt idx="477">
                  <c:v>258.39</c:v>
                </c:pt>
                <c:pt idx="478">
                  <c:v>261.25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268.86</c:v>
                </c:pt>
                <c:pt idx="482">
                  <c:v>269.57</c:v>
                </c:pt>
                <c:pt idx="483">
                  <c:v>273.58999999999997</c:v>
                </c:pt>
                <c:pt idx="484">
                  <c:v>272.08</c:v>
                </c:pt>
                <c:pt idx="485">
                  <c:v>263.41000000000003</c:v>
                </c:pt>
                <c:pt idx="486">
                  <c:v>264.63</c:v>
                </c:pt>
                <c:pt idx="487">
                  <c:v>258.72000000000003</c:v>
                </c:pt>
                <c:pt idx="488">
                  <c:v>261.37</c:v>
                </c:pt>
                <c:pt idx="489">
                  <c:v>262.47000000000003</c:v>
                </c:pt>
                <c:pt idx="490">
                  <c:v>260.99</c:v>
                </c:pt>
                <c:pt idx="491">
                  <c:v>257.62</c:v>
                </c:pt>
                <c:pt idx="492">
                  <c:v>254.32</c:v>
                </c:pt>
                <c:pt idx="493">
                  <c:v>251.69</c:v>
                </c:pt>
                <c:pt idx="494">
                  <c:v>253.1</c:v>
                </c:pt>
                <c:pt idx="495">
                  <c:v>245.51</c:v>
                </c:pt>
                <c:pt idx="496">
                  <c:v>245.07</c:v>
                </c:pt>
                <c:pt idx="497">
                  <c:v>236.36</c:v>
                </c:pt>
                <c:pt idx="498">
                  <c:v>241.61</c:v>
                </c:pt>
                <c:pt idx="499">
                  <c:v>243.68</c:v>
                </c:pt>
                <c:pt idx="500">
                  <c:v>246.73</c:v>
                </c:pt>
                <c:pt idx="501">
                  <c:v>245.54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2-4637-8720-3359BE2FA782}"/>
            </c:ext>
          </c:extLst>
        </c:ser>
        <c:ser>
          <c:idx val="4"/>
          <c:order val="2"/>
          <c:tx>
            <c:strRef>
              <c:f>'ATR Trailing Stop (21,3,HL)'!$L$1</c:f>
              <c:strCache>
                <c:ptCount val="1"/>
                <c:pt idx="0">
                  <c:v> UpperE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(21,3,HL)'!$L$2:$L$503</c:f>
              <c:numCache>
                <c:formatCode>_("$"* #,##0.00_);_("$"* \(#,##0.00\);_("$"* "-"??_);_(@_)</c:formatCode>
                <c:ptCount val="502"/>
                <c:pt idx="21">
                  <c:v>219.56</c:v>
                </c:pt>
                <c:pt idx="22">
                  <c:v>220.97666666666666</c:v>
                </c:pt>
                <c:pt idx="23">
                  <c:v>220.67825396825396</c:v>
                </c:pt>
                <c:pt idx="24">
                  <c:v>220.92262282690854</c:v>
                </c:pt>
                <c:pt idx="25">
                  <c:v>220.63011697800812</c:v>
                </c:pt>
                <c:pt idx="26">
                  <c:v>222.1439209314363</c:v>
                </c:pt>
                <c:pt idx="27">
                  <c:v>222.89421041089173</c:v>
                </c:pt>
                <c:pt idx="28">
                  <c:v>224.13734324846831</c:v>
                </c:pt>
                <c:pt idx="29">
                  <c:v>224.76937452235077</c:v>
                </c:pt>
                <c:pt idx="30">
                  <c:v>226.16607097366742</c:v>
                </c:pt>
                <c:pt idx="31">
                  <c:v>226.16054378444514</c:v>
                </c:pt>
                <c:pt idx="32">
                  <c:v>226.06575598518583</c:v>
                </c:pt>
                <c:pt idx="33">
                  <c:v>227.61405331922464</c:v>
                </c:pt>
                <c:pt idx="34">
                  <c:v>227.36957458973774</c:v>
                </c:pt>
                <c:pt idx="35">
                  <c:v>227.70388056165498</c:v>
                </c:pt>
                <c:pt idx="36">
                  <c:v>227.60417196348095</c:v>
                </c:pt>
                <c:pt idx="37">
                  <c:v>228.03873520331516</c:v>
                </c:pt>
                <c:pt idx="38">
                  <c:v>227.66308114601446</c:v>
                </c:pt>
                <c:pt idx="39">
                  <c:v>231.18055347239471</c:v>
                </c:pt>
                <c:pt idx="40">
                  <c:v>230.49481283085211</c:v>
                </c:pt>
                <c:pt idx="41">
                  <c:v>229.50553602938297</c:v>
                </c:pt>
                <c:pt idx="42">
                  <c:v>229.04146288512663</c:v>
                </c:pt>
                <c:pt idx="43">
                  <c:v>228.65472655726344</c:v>
                </c:pt>
                <c:pt idx="44">
                  <c:v>228.50069195929851</c:v>
                </c:pt>
                <c:pt idx="45">
                  <c:v>228.13208758028432</c:v>
                </c:pt>
                <c:pt idx="46">
                  <c:v>228.87436912408029</c:v>
                </c:pt>
                <c:pt idx="47">
                  <c:v>228.61797059436219</c:v>
                </c:pt>
                <c:pt idx="48">
                  <c:v>228.06092437558303</c:v>
                </c:pt>
                <c:pt idx="49">
                  <c:v>230.29659464341242</c:v>
                </c:pt>
                <c:pt idx="50">
                  <c:v>230.03056632705946</c:v>
                </c:pt>
                <c:pt idx="51">
                  <c:v>229.77530126386614</c:v>
                </c:pt>
                <c:pt idx="52">
                  <c:v>229.14600120368203</c:v>
                </c:pt>
                <c:pt idx="53">
                  <c:v>229.74476305112577</c:v>
                </c:pt>
                <c:pt idx="54">
                  <c:v>226.90215528678644</c:v>
                </c:pt>
                <c:pt idx="55">
                  <c:v>227.63348122551091</c:v>
                </c:pt>
                <c:pt idx="56">
                  <c:v>227.4190297385818</c:v>
                </c:pt>
                <c:pt idx="57">
                  <c:v>226.46240927483981</c:v>
                </c:pt>
                <c:pt idx="58">
                  <c:v>228.39943740460933</c:v>
                </c:pt>
                <c:pt idx="59">
                  <c:v>228.32517848058032</c:v>
                </c:pt>
                <c:pt idx="60">
                  <c:v>228.95731283864794</c:v>
                </c:pt>
                <c:pt idx="61">
                  <c:v>228.84458365585516</c:v>
                </c:pt>
                <c:pt idx="62">
                  <c:v>228.46103205319542</c:v>
                </c:pt>
                <c:pt idx="63">
                  <c:v>227.95526862209087</c:v>
                </c:pt>
                <c:pt idx="64">
                  <c:v>229.85025583056273</c:v>
                </c:pt>
                <c:pt idx="65">
                  <c:v>228.56976745767878</c:v>
                </c:pt>
                <c:pt idx="66">
                  <c:v>228.49501662636075</c:v>
                </c:pt>
                <c:pt idx="67">
                  <c:v>228.73477773939121</c:v>
                </c:pt>
                <c:pt idx="68">
                  <c:v>227.75931213275354</c:v>
                </c:pt>
                <c:pt idx="69">
                  <c:v>227.51410679309856</c:v>
                </c:pt>
                <c:pt idx="70">
                  <c:v>227.11533980295104</c:v>
                </c:pt>
                <c:pt idx="71">
                  <c:v>227.25556171709624</c:v>
                </c:pt>
                <c:pt idx="72">
                  <c:v>227.15577306390117</c:v>
                </c:pt>
                <c:pt idx="73">
                  <c:v>227.61406958466779</c:v>
                </c:pt>
                <c:pt idx="74">
                  <c:v>228.56863769968359</c:v>
                </c:pt>
                <c:pt idx="75">
                  <c:v>227.99536923779391</c:v>
                </c:pt>
                <c:pt idx="76">
                  <c:v>230.14654213123231</c:v>
                </c:pt>
                <c:pt idx="77">
                  <c:v>231.61575441069741</c:v>
                </c:pt>
                <c:pt idx="78">
                  <c:v>232.09309943875945</c:v>
                </c:pt>
                <c:pt idx="79">
                  <c:v>231.44533279881853</c:v>
                </c:pt>
                <c:pt idx="80">
                  <c:v>231.33650742744624</c:v>
                </c:pt>
                <c:pt idx="81">
                  <c:v>231.49334040709164</c:v>
                </c:pt>
                <c:pt idx="82">
                  <c:v>231.18794324484915</c:v>
                </c:pt>
                <c:pt idx="83">
                  <c:v>231.03566023318967</c:v>
                </c:pt>
                <c:pt idx="84">
                  <c:v>231.03300974589496</c:v>
                </c:pt>
                <c:pt idx="85">
                  <c:v>231.71715213894757</c:v>
                </c:pt>
                <c:pt idx="86">
                  <c:v>231.80585917995006</c:v>
                </c:pt>
                <c:pt idx="87">
                  <c:v>232.02367540947625</c:v>
                </c:pt>
                <c:pt idx="88">
                  <c:v>231.62635753283453</c:v>
                </c:pt>
                <c:pt idx="89">
                  <c:v>231.38224526936622</c:v>
                </c:pt>
                <c:pt idx="90">
                  <c:v>231.16166216130117</c:v>
                </c:pt>
                <c:pt idx="91">
                  <c:v>232.13110682028682</c:v>
                </c:pt>
                <c:pt idx="92">
                  <c:v>232.29153030503508</c:v>
                </c:pt>
                <c:pt idx="93">
                  <c:v>230.77002886193816</c:v>
                </c:pt>
                <c:pt idx="94">
                  <c:v>230.02812272565541</c:v>
                </c:pt>
                <c:pt idx="95">
                  <c:v>231.40106926252898</c:v>
                </c:pt>
                <c:pt idx="96">
                  <c:v>231.96482786907518</c:v>
                </c:pt>
                <c:pt idx="97">
                  <c:v>232.35983606578591</c:v>
                </c:pt>
                <c:pt idx="98">
                  <c:v>232.71889149122467</c:v>
                </c:pt>
                <c:pt idx="99">
                  <c:v>233.99275380116634</c:v>
                </c:pt>
                <c:pt idx="100">
                  <c:v>233.67976552492033</c:v>
                </c:pt>
                <c:pt idx="101">
                  <c:v>233.46787192849555</c:v>
                </c:pt>
                <c:pt idx="102">
                  <c:v>233.52273516999574</c:v>
                </c:pt>
                <c:pt idx="103">
                  <c:v>235.02593825713882</c:v>
                </c:pt>
                <c:pt idx="104">
                  <c:v>235.92422691156079</c:v>
                </c:pt>
                <c:pt idx="105">
                  <c:v>235.75354943958169</c:v>
                </c:pt>
                <c:pt idx="106">
                  <c:v>235.38290422817303</c:v>
                </c:pt>
                <c:pt idx="107">
                  <c:v>235.28705164587907</c:v>
                </c:pt>
                <c:pt idx="108">
                  <c:v>235.65147775798008</c:v>
                </c:pt>
                <c:pt idx="109">
                  <c:v>236.52426453140959</c:v>
                </c:pt>
                <c:pt idx="110">
                  <c:v>234.96168050610439</c:v>
                </c:pt>
                <c:pt idx="111">
                  <c:v>236.0701719105756</c:v>
                </c:pt>
                <c:pt idx="112">
                  <c:v>236.34540181959579</c:v>
                </c:pt>
                <c:pt idx="113">
                  <c:v>235.49943030437697</c:v>
                </c:pt>
                <c:pt idx="114">
                  <c:v>235.56898124226376</c:v>
                </c:pt>
                <c:pt idx="115">
                  <c:v>237.47141070691788</c:v>
                </c:pt>
                <c:pt idx="116">
                  <c:v>237.05229591135037</c:v>
                </c:pt>
                <c:pt idx="117">
                  <c:v>236.37456753461939</c:v>
                </c:pt>
                <c:pt idx="118">
                  <c:v>236.25006431868513</c:v>
                </c:pt>
                <c:pt idx="119">
                  <c:v>236.1805374463668</c:v>
                </c:pt>
                <c:pt idx="120">
                  <c:v>237.00336899653982</c:v>
                </c:pt>
                <c:pt idx="121">
                  <c:v>236.13511333003791</c:v>
                </c:pt>
                <c:pt idx="122">
                  <c:v>236.58534602860752</c:v>
                </c:pt>
                <c:pt idx="123">
                  <c:v>236.90794859867381</c:v>
                </c:pt>
                <c:pt idx="124">
                  <c:v>235.90709390349886</c:v>
                </c:pt>
                <c:pt idx="125">
                  <c:v>236.54770847952275</c:v>
                </c:pt>
                <c:pt idx="126">
                  <c:v>236.16257950430739</c:v>
                </c:pt>
                <c:pt idx="127">
                  <c:v>235.34198048029276</c:v>
                </c:pt>
                <c:pt idx="128">
                  <c:v>235.59998140980261</c:v>
                </c:pt>
                <c:pt idx="129">
                  <c:v>236.02283943790724</c:v>
                </c:pt>
                <c:pt idx="130">
                  <c:v>235.799370893245</c:v>
                </c:pt>
                <c:pt idx="131">
                  <c:v>237.42654370785237</c:v>
                </c:pt>
                <c:pt idx="132">
                  <c:v>237.65670829319274</c:v>
                </c:pt>
                <c:pt idx="133">
                  <c:v>239.0192459935169</c:v>
                </c:pt>
                <c:pt idx="134">
                  <c:v>238.82404380334944</c:v>
                </c:pt>
                <c:pt idx="135">
                  <c:v>238.57956552699946</c:v>
                </c:pt>
                <c:pt idx="136">
                  <c:v>239.7767290733328</c:v>
                </c:pt>
                <c:pt idx="137">
                  <c:v>240.10212292698364</c:v>
                </c:pt>
                <c:pt idx="138">
                  <c:v>239.54821231141298</c:v>
                </c:pt>
                <c:pt idx="139">
                  <c:v>239.50639267753618</c:v>
                </c:pt>
                <c:pt idx="140">
                  <c:v>240.23942159765349</c:v>
                </c:pt>
                <c:pt idx="141">
                  <c:v>240.13087771205096</c:v>
                </c:pt>
                <c:pt idx="142">
                  <c:v>240.46274067814377</c:v>
                </c:pt>
                <c:pt idx="143">
                  <c:v>239.51832445537502</c:v>
                </c:pt>
                <c:pt idx="144">
                  <c:v>239.8588804336905</c:v>
                </c:pt>
                <c:pt idx="145">
                  <c:v>239.80083850827666</c:v>
                </c:pt>
                <c:pt idx="146">
                  <c:v>239.88794143645396</c:v>
                </c:pt>
                <c:pt idx="147">
                  <c:v>239.56565851090855</c:v>
                </c:pt>
                <c:pt idx="148">
                  <c:v>239.93110334372244</c:v>
                </c:pt>
                <c:pt idx="149">
                  <c:v>239.89390794640229</c:v>
                </c:pt>
                <c:pt idx="150">
                  <c:v>240.99753137752603</c:v>
                </c:pt>
                <c:pt idx="151">
                  <c:v>239.47288702621523</c:v>
                </c:pt>
                <c:pt idx="152">
                  <c:v>238.95132097734785</c:v>
                </c:pt>
                <c:pt idx="153">
                  <c:v>237.34649616890269</c:v>
                </c:pt>
                <c:pt idx="154">
                  <c:v>239.41237730371688</c:v>
                </c:pt>
                <c:pt idx="155">
                  <c:v>239.53131171782559</c:v>
                </c:pt>
                <c:pt idx="156">
                  <c:v>240.04267782650055</c:v>
                </c:pt>
                <c:pt idx="157">
                  <c:v>239.44731221571482</c:v>
                </c:pt>
                <c:pt idx="158">
                  <c:v>237.21172591972842</c:v>
                </c:pt>
                <c:pt idx="159">
                  <c:v>236.25021516164608</c:v>
                </c:pt>
                <c:pt idx="160">
                  <c:v>238.72401443966294</c:v>
                </c:pt>
                <c:pt idx="161">
                  <c:v>238.13287089491709</c:v>
                </c:pt>
                <c:pt idx="162">
                  <c:v>238.24511513801627</c:v>
                </c:pt>
                <c:pt idx="163">
                  <c:v>238.66391917906313</c:v>
                </c:pt>
                <c:pt idx="164">
                  <c:v>238.21230398006014</c:v>
                </c:pt>
                <c:pt idx="165">
                  <c:v>238.25505140958106</c:v>
                </c:pt>
                <c:pt idx="166">
                  <c:v>239.39338229483911</c:v>
                </c:pt>
                <c:pt idx="167">
                  <c:v>240.797983137942</c:v>
                </c:pt>
                <c:pt idx="168">
                  <c:v>241.22569822661143</c:v>
                </c:pt>
                <c:pt idx="169">
                  <c:v>240.63685545391564</c:v>
                </c:pt>
                <c:pt idx="170">
                  <c:v>240.35224328944349</c:v>
                </c:pt>
                <c:pt idx="171">
                  <c:v>240.24308884708904</c:v>
                </c:pt>
                <c:pt idx="172">
                  <c:v>239.99008461627528</c:v>
                </c:pt>
                <c:pt idx="173">
                  <c:v>242.24341392026216</c:v>
                </c:pt>
                <c:pt idx="174">
                  <c:v>242.89753706691636</c:v>
                </c:pt>
                <c:pt idx="175">
                  <c:v>242.88051149230128</c:v>
                </c:pt>
                <c:pt idx="176">
                  <c:v>242.88382046885837</c:v>
                </c:pt>
                <c:pt idx="177">
                  <c:v>242.9822099703413</c:v>
                </c:pt>
                <c:pt idx="178">
                  <c:v>243.70400949556313</c:v>
                </c:pt>
                <c:pt idx="179">
                  <c:v>243.52619951958394</c:v>
                </c:pt>
                <c:pt idx="180">
                  <c:v>243.63447573293709</c:v>
                </c:pt>
                <c:pt idx="181">
                  <c:v>243.36759593613056</c:v>
                </c:pt>
                <c:pt idx="182">
                  <c:v>242.92818660583862</c:v>
                </c:pt>
                <c:pt idx="183">
                  <c:v>242.88208248175107</c:v>
                </c:pt>
                <c:pt idx="184">
                  <c:v>242.96626903023912</c:v>
                </c:pt>
                <c:pt idx="185">
                  <c:v>243.77311336213251</c:v>
                </c:pt>
                <c:pt idx="186">
                  <c:v>243.65629844012616</c:v>
                </c:pt>
                <c:pt idx="187">
                  <c:v>244.48409375250111</c:v>
                </c:pt>
                <c:pt idx="188">
                  <c:v>245.41818452619154</c:v>
                </c:pt>
                <c:pt idx="189">
                  <c:v>245.88636621542054</c:v>
                </c:pt>
                <c:pt idx="190">
                  <c:v>246.35701544325764</c:v>
                </c:pt>
                <c:pt idx="191">
                  <c:v>247.58858613643585</c:v>
                </c:pt>
                <c:pt idx="192">
                  <c:v>247.55532012993891</c:v>
                </c:pt>
                <c:pt idx="193">
                  <c:v>247.53316202851323</c:v>
                </c:pt>
                <c:pt idx="194">
                  <c:v>247.85920193191737</c:v>
                </c:pt>
                <c:pt idx="195">
                  <c:v>247.76019231611178</c:v>
                </c:pt>
                <c:pt idx="196">
                  <c:v>247.73446887248741</c:v>
                </c:pt>
                <c:pt idx="197">
                  <c:v>247.86330368808328</c:v>
                </c:pt>
                <c:pt idx="198">
                  <c:v>248.03267017912691</c:v>
                </c:pt>
                <c:pt idx="199">
                  <c:v>247.96492398012086</c:v>
                </c:pt>
                <c:pt idx="200">
                  <c:v>248.29230855249605</c:v>
                </c:pt>
                <c:pt idx="201">
                  <c:v>248.23077004999624</c:v>
                </c:pt>
                <c:pt idx="202">
                  <c:v>249.53073338094882</c:v>
                </c:pt>
                <c:pt idx="203">
                  <c:v>249.934507981856</c:v>
                </c:pt>
                <c:pt idx="204">
                  <c:v>249.23143617319619</c:v>
                </c:pt>
                <c:pt idx="205">
                  <c:v>248.93232016494875</c:v>
                </c:pt>
                <c:pt idx="206">
                  <c:v>248.90078110947502</c:v>
                </c:pt>
                <c:pt idx="207">
                  <c:v>250.58455343759525</c:v>
                </c:pt>
                <c:pt idx="208">
                  <c:v>250.31671755961452</c:v>
                </c:pt>
                <c:pt idx="209">
                  <c:v>250.09687386629955</c:v>
                </c:pt>
                <c:pt idx="210">
                  <c:v>251.06035606314242</c:v>
                </c:pt>
                <c:pt idx="211">
                  <c:v>250.45986291727849</c:v>
                </c:pt>
                <c:pt idx="212">
                  <c:v>251.17844087359853</c:v>
                </c:pt>
                <c:pt idx="213">
                  <c:v>251.5999436891415</c:v>
                </c:pt>
                <c:pt idx="214">
                  <c:v>251.94994637061095</c:v>
                </c:pt>
                <c:pt idx="215">
                  <c:v>251.80232987677232</c:v>
                </c:pt>
                <c:pt idx="216">
                  <c:v>251.22698083502124</c:v>
                </c:pt>
                <c:pt idx="217">
                  <c:v>251.07998174763929</c:v>
                </c:pt>
                <c:pt idx="218">
                  <c:v>251.38093499775169</c:v>
                </c:pt>
                <c:pt idx="219">
                  <c:v>250.7485095216683</c:v>
                </c:pt>
                <c:pt idx="220">
                  <c:v>250.26096144920788</c:v>
                </c:pt>
                <c:pt idx="221">
                  <c:v>252.17662995162655</c:v>
                </c:pt>
                <c:pt idx="222">
                  <c:v>251.67536185869196</c:v>
                </c:pt>
                <c:pt idx="223">
                  <c:v>251.52177319875423</c:v>
                </c:pt>
                <c:pt idx="224">
                  <c:v>253.20692685595645</c:v>
                </c:pt>
                <c:pt idx="225">
                  <c:v>253.05088271995851</c:v>
                </c:pt>
                <c:pt idx="226">
                  <c:v>253.28988830472238</c:v>
                </c:pt>
                <c:pt idx="227">
                  <c:v>253.47703648068801</c:v>
                </c:pt>
                <c:pt idx="228">
                  <c:v>255.73051093398854</c:v>
                </c:pt>
                <c:pt idx="229">
                  <c:v>256.44477231808435</c:v>
                </c:pt>
                <c:pt idx="230">
                  <c:v>259.03978316008033</c:v>
                </c:pt>
                <c:pt idx="231">
                  <c:v>258.75741253340982</c:v>
                </c:pt>
                <c:pt idx="232">
                  <c:v>260.33325003181892</c:v>
                </c:pt>
                <c:pt idx="233">
                  <c:v>258.81880955411322</c:v>
                </c:pt>
                <c:pt idx="234">
                  <c:v>257.37124719439356</c:v>
                </c:pt>
                <c:pt idx="235">
                  <c:v>258.02214018513672</c:v>
                </c:pt>
                <c:pt idx="236">
                  <c:v>259.05537160489212</c:v>
                </c:pt>
                <c:pt idx="237">
                  <c:v>259.77797295704011</c:v>
                </c:pt>
                <c:pt idx="238">
                  <c:v>260.59949805432387</c:v>
                </c:pt>
                <c:pt idx="239">
                  <c:v>260.74190290887992</c:v>
                </c:pt>
                <c:pt idx="240">
                  <c:v>260.43562181798086</c:v>
                </c:pt>
                <c:pt idx="241">
                  <c:v>261.73297315998178</c:v>
                </c:pt>
                <c:pt idx="242">
                  <c:v>263.31521253331596</c:v>
                </c:pt>
                <c:pt idx="243">
                  <c:v>263.22401193649142</c:v>
                </c:pt>
                <c:pt idx="244">
                  <c:v>263.04096374903941</c:v>
                </c:pt>
                <c:pt idx="245">
                  <c:v>263.05901309432329</c:v>
                </c:pt>
                <c:pt idx="246">
                  <c:v>262.22286961364119</c:v>
                </c:pt>
                <c:pt idx="247">
                  <c:v>261.90797106061063</c:v>
                </c:pt>
                <c:pt idx="248">
                  <c:v>262.08187720058157</c:v>
                </c:pt>
                <c:pt idx="249">
                  <c:v>262.14369257198251</c:v>
                </c:pt>
                <c:pt idx="250">
                  <c:v>262.82113578284043</c:v>
                </c:pt>
                <c:pt idx="251">
                  <c:v>263.14108169794326</c:v>
                </c:pt>
                <c:pt idx="252">
                  <c:v>264.95626828375555</c:v>
                </c:pt>
                <c:pt idx="253">
                  <c:v>266.44311265119575</c:v>
                </c:pt>
                <c:pt idx="254">
                  <c:v>267.85582157256738</c:v>
                </c:pt>
                <c:pt idx="255">
                  <c:v>268.32125864054035</c:v>
                </c:pt>
                <c:pt idx="256">
                  <c:v>269.40786537194322</c:v>
                </c:pt>
                <c:pt idx="257">
                  <c:v>268.62558606851735</c:v>
                </c:pt>
                <c:pt idx="258">
                  <c:v>270.33532006525456</c:v>
                </c:pt>
                <c:pt idx="259">
                  <c:v>272.32601910976632</c:v>
                </c:pt>
                <c:pt idx="260">
                  <c:v>274.55049439025362</c:v>
                </c:pt>
                <c:pt idx="261">
                  <c:v>274.70523275262252</c:v>
                </c:pt>
                <c:pt idx="262">
                  <c:v>274.57784071678333</c:v>
                </c:pt>
                <c:pt idx="263">
                  <c:v>274.94699115884123</c:v>
                </c:pt>
                <c:pt idx="264">
                  <c:v>277.27046777032496</c:v>
                </c:pt>
                <c:pt idx="265">
                  <c:v>278.093778828881</c:v>
                </c:pt>
                <c:pt idx="266">
                  <c:v>279.29169412274376</c:v>
                </c:pt>
                <c:pt idx="267">
                  <c:v>278.89637535499406</c:v>
                </c:pt>
                <c:pt idx="268">
                  <c:v>281.38178605237528</c:v>
                </c:pt>
                <c:pt idx="269">
                  <c:v>281.22408195464317</c:v>
                </c:pt>
                <c:pt idx="270">
                  <c:v>279.82341138537441</c:v>
                </c:pt>
                <c:pt idx="271">
                  <c:v>278.52753465273759</c:v>
                </c:pt>
                <c:pt idx="272">
                  <c:v>278.35431871689292</c:v>
                </c:pt>
                <c:pt idx="273">
                  <c:v>276.21125592085036</c:v>
                </c:pt>
                <c:pt idx="274">
                  <c:v>273.4164342103337</c:v>
                </c:pt>
                <c:pt idx="275">
                  <c:v>268.64231829555592</c:v>
                </c:pt>
                <c:pt idx="276">
                  <c:v>271.43792218624372</c:v>
                </c:pt>
                <c:pt idx="277">
                  <c:v>268.41944970118448</c:v>
                </c:pt>
                <c:pt idx="278">
                  <c:v>265.01804733446141</c:v>
                </c:pt>
                <c:pt idx="279">
                  <c:v>268.51528317567755</c:v>
                </c:pt>
                <c:pt idx="280">
                  <c:v>268.0602696911215</c:v>
                </c:pt>
                <c:pt idx="281">
                  <c:v>271.5578758963062</c:v>
                </c:pt>
                <c:pt idx="282">
                  <c:v>274.52654847267257</c:v>
                </c:pt>
                <c:pt idx="283">
                  <c:v>276.59623664064054</c:v>
                </c:pt>
                <c:pt idx="284">
                  <c:v>274.89784441965764</c:v>
                </c:pt>
                <c:pt idx="285">
                  <c:v>276.0260423044358</c:v>
                </c:pt>
                <c:pt idx="286">
                  <c:v>274.34004028993894</c:v>
                </c:pt>
                <c:pt idx="287">
                  <c:v>275.99194313327513</c:v>
                </c:pt>
                <c:pt idx="288">
                  <c:v>279.08280298407158</c:v>
                </c:pt>
                <c:pt idx="289">
                  <c:v>280.04076474673479</c:v>
                </c:pt>
                <c:pt idx="290">
                  <c:v>277.551680711176</c:v>
                </c:pt>
                <c:pt idx="291">
                  <c:v>275.07921972492954</c:v>
                </c:pt>
                <c:pt idx="292">
                  <c:v>271.8530664046948</c:v>
                </c:pt>
                <c:pt idx="293">
                  <c:v>275.06482514732835</c:v>
                </c:pt>
                <c:pt idx="294">
                  <c:v>275.26650014031276</c:v>
                </c:pt>
                <c:pt idx="295">
                  <c:v>274.90714299077405</c:v>
                </c:pt>
                <c:pt idx="296">
                  <c:v>275.6168028483562</c:v>
                </c:pt>
                <c:pt idx="297">
                  <c:v>280.18695509367257</c:v>
                </c:pt>
                <c:pt idx="298">
                  <c:v>280.88614770825956</c:v>
                </c:pt>
                <c:pt idx="299">
                  <c:v>281.43109305548535</c:v>
                </c:pt>
                <c:pt idx="300">
                  <c:v>279.05151719570028</c:v>
                </c:pt>
                <c:pt idx="301">
                  <c:v>277.45430209114318</c:v>
                </c:pt>
                <c:pt idx="302">
                  <c:v>277.02409722966019</c:v>
                </c:pt>
                <c:pt idx="303">
                  <c:v>276.35199736158108</c:v>
                </c:pt>
                <c:pt idx="304">
                  <c:v>273.39333082055339</c:v>
                </c:pt>
                <c:pt idx="305">
                  <c:v>274.85983887671756</c:v>
                </c:pt>
                <c:pt idx="306">
                  <c:v>271.07175131115957</c:v>
                </c:pt>
                <c:pt idx="307">
                  <c:v>267.81690601062814</c:v>
                </c:pt>
                <c:pt idx="308">
                  <c:v>268.68705334345543</c:v>
                </c:pt>
                <c:pt idx="309">
                  <c:v>270.50052699376704</c:v>
                </c:pt>
                <c:pt idx="310">
                  <c:v>266.47478761311146</c:v>
                </c:pt>
                <c:pt idx="311">
                  <c:v>269.1593215362966</c:v>
                </c:pt>
                <c:pt idx="312">
                  <c:v>267.66792527266347</c:v>
                </c:pt>
                <c:pt idx="313">
                  <c:v>265.89516692634618</c:v>
                </c:pt>
                <c:pt idx="314">
                  <c:v>269.28730183461539</c:v>
                </c:pt>
                <c:pt idx="315">
                  <c:v>271.2726684139194</c:v>
                </c:pt>
                <c:pt idx="316">
                  <c:v>270.20873182278041</c:v>
                </c:pt>
                <c:pt idx="317">
                  <c:v>269.99783983121944</c:v>
                </c:pt>
                <c:pt idx="318">
                  <c:v>271.19318079163753</c:v>
                </c:pt>
                <c:pt idx="319">
                  <c:v>270.4511245634643</c:v>
                </c:pt>
                <c:pt idx="320">
                  <c:v>271.56154720329937</c:v>
                </c:pt>
                <c:pt idx="321">
                  <c:v>271.94290209838033</c:v>
                </c:pt>
                <c:pt idx="322">
                  <c:v>272.36276390321933</c:v>
                </c:pt>
                <c:pt idx="323">
                  <c:v>274.82263228878037</c:v>
                </c:pt>
                <c:pt idx="324">
                  <c:v>274.8158402750289</c:v>
                </c:pt>
                <c:pt idx="325">
                  <c:v>273.2203240714561</c:v>
                </c:pt>
                <c:pt idx="326">
                  <c:v>272.32411816329153</c:v>
                </c:pt>
                <c:pt idx="327">
                  <c:v>270.95582682218242</c:v>
                </c:pt>
                <c:pt idx="328">
                  <c:v>271.40412078303086</c:v>
                </c:pt>
                <c:pt idx="329">
                  <c:v>267.55249598383892</c:v>
                </c:pt>
                <c:pt idx="330">
                  <c:v>270.48285331794182</c:v>
                </c:pt>
                <c:pt idx="331">
                  <c:v>270.25271744565885</c:v>
                </c:pt>
                <c:pt idx="332">
                  <c:v>270.70068328157993</c:v>
                </c:pt>
                <c:pt idx="333">
                  <c:v>267.86826979198088</c:v>
                </c:pt>
                <c:pt idx="334">
                  <c:v>268.28406646855319</c:v>
                </c:pt>
                <c:pt idx="335">
                  <c:v>266.08672997005067</c:v>
                </c:pt>
                <c:pt idx="336">
                  <c:v>269.64117140004828</c:v>
                </c:pt>
                <c:pt idx="337">
                  <c:v>270.5515918095698</c:v>
                </c:pt>
                <c:pt idx="338">
                  <c:v>269.6396112472093</c:v>
                </c:pt>
                <c:pt idx="339">
                  <c:v>271.96486785448502</c:v>
                </c:pt>
                <c:pt idx="340">
                  <c:v>274.29035033760476</c:v>
                </c:pt>
                <c:pt idx="341">
                  <c:v>274.71890508343313</c:v>
                </c:pt>
                <c:pt idx="342">
                  <c:v>275.35181436517439</c:v>
                </c:pt>
                <c:pt idx="343">
                  <c:v>272.8788708239756</c:v>
                </c:pt>
                <c:pt idx="344">
                  <c:v>273.72987697521489</c:v>
                </c:pt>
                <c:pt idx="345">
                  <c:v>274.00464473829987</c:v>
                </c:pt>
                <c:pt idx="346">
                  <c:v>272.5310902269523</c:v>
                </c:pt>
                <c:pt idx="347">
                  <c:v>274.32532402566886</c:v>
                </c:pt>
                <c:pt idx="348">
                  <c:v>274.42649907206555</c:v>
                </c:pt>
                <c:pt idx="349">
                  <c:v>273.47857054482438</c:v>
                </c:pt>
                <c:pt idx="350">
                  <c:v>273.24006718554699</c:v>
                </c:pt>
                <c:pt idx="351">
                  <c:v>272.63673065290192</c:v>
                </c:pt>
                <c:pt idx="352">
                  <c:v>271.19402919323994</c:v>
                </c:pt>
                <c:pt idx="353">
                  <c:v>273.20098018403797</c:v>
                </c:pt>
                <c:pt idx="354">
                  <c:v>272.49283827051238</c:v>
                </c:pt>
                <c:pt idx="355">
                  <c:v>273.88984597191654</c:v>
                </c:pt>
                <c:pt idx="356">
                  <c:v>274.88032949706343</c:v>
                </c:pt>
                <c:pt idx="357">
                  <c:v>274.97793285434608</c:v>
                </c:pt>
                <c:pt idx="358">
                  <c:v>276.83660271842484</c:v>
                </c:pt>
                <c:pt idx="359">
                  <c:v>277.43009782707128</c:v>
                </c:pt>
                <c:pt idx="360">
                  <c:v>277.22152174006789</c:v>
                </c:pt>
                <c:pt idx="361">
                  <c:v>278.08716356196942</c:v>
                </c:pt>
                <c:pt idx="362">
                  <c:v>277.82777482092325</c:v>
                </c:pt>
                <c:pt idx="363">
                  <c:v>277.83169030564119</c:v>
                </c:pt>
                <c:pt idx="364">
                  <c:v>277.510657433944</c:v>
                </c:pt>
                <c:pt idx="365">
                  <c:v>276.8982451751848</c:v>
                </c:pt>
                <c:pt idx="366">
                  <c:v>276.06975730969975</c:v>
                </c:pt>
                <c:pt idx="367">
                  <c:v>275.21214981876165</c:v>
                </c:pt>
                <c:pt idx="368">
                  <c:v>275.96966649405874</c:v>
                </c:pt>
                <c:pt idx="369">
                  <c:v>275.23730142291311</c:v>
                </c:pt>
                <c:pt idx="370">
                  <c:v>274.92028706944103</c:v>
                </c:pt>
                <c:pt idx="371">
                  <c:v>273.2578924470867</c:v>
                </c:pt>
                <c:pt idx="372">
                  <c:v>272.11704042579686</c:v>
                </c:pt>
                <c:pt idx="373">
                  <c:v>273.68575278647319</c:v>
                </c:pt>
                <c:pt idx="374">
                  <c:v>271.72309789187921</c:v>
                </c:pt>
                <c:pt idx="375">
                  <c:v>273.58771227798024</c:v>
                </c:pt>
                <c:pt idx="376">
                  <c:v>272.03591645521925</c:v>
                </c:pt>
                <c:pt idx="377">
                  <c:v>272.92896805258977</c:v>
                </c:pt>
                <c:pt idx="378">
                  <c:v>273.07568385960934</c:v>
                </c:pt>
                <c:pt idx="379">
                  <c:v>275.72207986629462</c:v>
                </c:pt>
                <c:pt idx="380">
                  <c:v>277.76388558694725</c:v>
                </c:pt>
                <c:pt idx="381">
                  <c:v>278.56798627328305</c:v>
                </c:pt>
                <c:pt idx="382">
                  <c:v>277.59808216503149</c:v>
                </c:pt>
                <c:pt idx="383">
                  <c:v>278.94674491907762</c:v>
                </c:pt>
                <c:pt idx="384">
                  <c:v>279.24404278007387</c:v>
                </c:pt>
                <c:pt idx="385">
                  <c:v>278.90861217149893</c:v>
                </c:pt>
                <c:pt idx="386">
                  <c:v>279.98486873476094</c:v>
                </c:pt>
                <c:pt idx="387">
                  <c:v>280.070827366439</c:v>
                </c:pt>
                <c:pt idx="388">
                  <c:v>279.5312641585133</c:v>
                </c:pt>
                <c:pt idx="389">
                  <c:v>279.09263253191745</c:v>
                </c:pt>
                <c:pt idx="390">
                  <c:v>278.91584050658804</c:v>
                </c:pt>
                <c:pt idx="391">
                  <c:v>281.00365762532192</c:v>
                </c:pt>
                <c:pt idx="392">
                  <c:v>282.88205488125902</c:v>
                </c:pt>
                <c:pt idx="393">
                  <c:v>282.44624274405618</c:v>
                </c:pt>
                <c:pt idx="394">
                  <c:v>282.33451689910112</c:v>
                </c:pt>
                <c:pt idx="395">
                  <c:v>280.27049228485822</c:v>
                </c:pt>
                <c:pt idx="396">
                  <c:v>280.56046884272212</c:v>
                </c:pt>
                <c:pt idx="397">
                  <c:v>280.6318750883068</c:v>
                </c:pt>
                <c:pt idx="398">
                  <c:v>281.23369056029219</c:v>
                </c:pt>
                <c:pt idx="399">
                  <c:v>282.13637196218298</c:v>
                </c:pt>
                <c:pt idx="400">
                  <c:v>283.36987805922189</c:v>
                </c:pt>
                <c:pt idx="401">
                  <c:v>284.23797910402089</c:v>
                </c:pt>
                <c:pt idx="402">
                  <c:v>283.96617057525793</c:v>
                </c:pt>
                <c:pt idx="403">
                  <c:v>283.87540054786473</c:v>
                </c:pt>
                <c:pt idx="404">
                  <c:v>282.10181004558547</c:v>
                </c:pt>
                <c:pt idx="405">
                  <c:v>282.23839051960516</c:v>
                </c:pt>
                <c:pt idx="406">
                  <c:v>282.23894335200492</c:v>
                </c:pt>
                <c:pt idx="407">
                  <c:v>280.8813746209571</c:v>
                </c:pt>
                <c:pt idx="408">
                  <c:v>283.45749963900676</c:v>
                </c:pt>
                <c:pt idx="409">
                  <c:v>283.94809489429213</c:v>
                </c:pt>
                <c:pt idx="410">
                  <c:v>284.1605665659925</c:v>
                </c:pt>
                <c:pt idx="411">
                  <c:v>285.38339672951668</c:v>
                </c:pt>
                <c:pt idx="412">
                  <c:v>284.71704450430161</c:v>
                </c:pt>
                <c:pt idx="413">
                  <c:v>284.80289952790628</c:v>
                </c:pt>
                <c:pt idx="414">
                  <c:v>285.48419002657744</c:v>
                </c:pt>
                <c:pt idx="415">
                  <c:v>287.69684764435942</c:v>
                </c:pt>
                <c:pt idx="416">
                  <c:v>288.047473947009</c:v>
                </c:pt>
                <c:pt idx="417">
                  <c:v>289.30092756857999</c:v>
                </c:pt>
                <c:pt idx="418">
                  <c:v>288.90564530340953</c:v>
                </c:pt>
                <c:pt idx="419">
                  <c:v>288.30585266991386</c:v>
                </c:pt>
                <c:pt idx="420">
                  <c:v>287.67366920944175</c:v>
                </c:pt>
                <c:pt idx="421">
                  <c:v>287.10539924708735</c:v>
                </c:pt>
                <c:pt idx="422">
                  <c:v>287.03609452103558</c:v>
                </c:pt>
                <c:pt idx="423">
                  <c:v>286.26342335336727</c:v>
                </c:pt>
                <c:pt idx="424">
                  <c:v>286.51516509844498</c:v>
                </c:pt>
                <c:pt idx="425">
                  <c:v>287.0977762842333</c:v>
                </c:pt>
                <c:pt idx="426">
                  <c:v>287.27788217546032</c:v>
                </c:pt>
                <c:pt idx="427">
                  <c:v>288.46798302424793</c:v>
                </c:pt>
                <c:pt idx="428">
                  <c:v>288.59998383261706</c:v>
                </c:pt>
                <c:pt idx="429">
                  <c:v>288.18665126915909</c:v>
                </c:pt>
                <c:pt idx="430">
                  <c:v>288.92823930396111</c:v>
                </c:pt>
                <c:pt idx="431">
                  <c:v>288.8878469561534</c:v>
                </c:pt>
                <c:pt idx="432">
                  <c:v>291.18033043443177</c:v>
                </c:pt>
                <c:pt idx="433">
                  <c:v>291.69745755660171</c:v>
                </c:pt>
                <c:pt idx="434">
                  <c:v>289.9766262443826</c:v>
                </c:pt>
                <c:pt idx="435">
                  <c:v>290.02488213750723</c:v>
                </c:pt>
                <c:pt idx="436">
                  <c:v>290.72941155953066</c:v>
                </c:pt>
                <c:pt idx="437">
                  <c:v>290.42610624717207</c:v>
                </c:pt>
                <c:pt idx="438">
                  <c:v>289.7348630925448</c:v>
                </c:pt>
                <c:pt idx="439">
                  <c:v>291.39034580242361</c:v>
                </c:pt>
                <c:pt idx="440">
                  <c:v>290.73509124040345</c:v>
                </c:pt>
                <c:pt idx="441">
                  <c:v>291.56722975276517</c:v>
                </c:pt>
                <c:pt idx="442">
                  <c:v>289.95212357406211</c:v>
                </c:pt>
                <c:pt idx="443">
                  <c:v>289.29107007053534</c:v>
                </c:pt>
                <c:pt idx="444">
                  <c:v>287.3805429243194</c:v>
                </c:pt>
                <c:pt idx="445">
                  <c:v>288.00861230887563</c:v>
                </c:pt>
                <c:pt idx="446">
                  <c:v>287.13248791321485</c:v>
                </c:pt>
                <c:pt idx="447">
                  <c:v>280.16998848877603</c:v>
                </c:pt>
                <c:pt idx="448">
                  <c:v>278.70284617978672</c:v>
                </c:pt>
                <c:pt idx="449">
                  <c:v>278.63699636170162</c:v>
                </c:pt>
                <c:pt idx="450">
                  <c:v>282.82475843971582</c:v>
                </c:pt>
                <c:pt idx="451">
                  <c:v>283.22453184734843</c:v>
                </c:pt>
                <c:pt idx="452">
                  <c:v>282.51479223556993</c:v>
                </c:pt>
                <c:pt idx="453">
                  <c:v>281.85884974816179</c:v>
                </c:pt>
                <c:pt idx="454">
                  <c:v>279.93557118872553</c:v>
                </c:pt>
                <c:pt idx="455">
                  <c:v>277.95387732259576</c:v>
                </c:pt>
                <c:pt idx="456">
                  <c:v>277.66226411675791</c:v>
                </c:pt>
                <c:pt idx="457">
                  <c:v>276.16406106357891</c:v>
                </c:pt>
                <c:pt idx="458">
                  <c:v>276.06672482245614</c:v>
                </c:pt>
                <c:pt idx="459">
                  <c:v>276.23211887852966</c:v>
                </c:pt>
                <c:pt idx="460">
                  <c:v>274.25201797955208</c:v>
                </c:pt>
                <c:pt idx="461">
                  <c:v>279.40144569481151</c:v>
                </c:pt>
                <c:pt idx="462">
                  <c:v>279.73899589982045</c:v>
                </c:pt>
                <c:pt idx="463">
                  <c:v>281.39332942840042</c:v>
                </c:pt>
                <c:pt idx="464">
                  <c:v>279.9631708841909</c:v>
                </c:pt>
                <c:pt idx="465">
                  <c:v>280.90873417541991</c:v>
                </c:pt>
                <c:pt idx="466">
                  <c:v>286.80641350039986</c:v>
                </c:pt>
                <c:pt idx="467">
                  <c:v>286.6080128575237</c:v>
                </c:pt>
                <c:pt idx="468">
                  <c:v>284.69905986430825</c:v>
                </c:pt>
                <c:pt idx="469">
                  <c:v>283.18053320410314</c:v>
                </c:pt>
                <c:pt idx="470">
                  <c:v>281.0757459086696</c:v>
                </c:pt>
                <c:pt idx="471">
                  <c:v>280.64213896063774</c:v>
                </c:pt>
                <c:pt idx="472">
                  <c:v>279.90727520060739</c:v>
                </c:pt>
                <c:pt idx="473">
                  <c:v>280.96216685772129</c:v>
                </c:pt>
                <c:pt idx="474">
                  <c:v>279.79730176925841</c:v>
                </c:pt>
                <c:pt idx="475">
                  <c:v>273.78552549453178</c:v>
                </c:pt>
                <c:pt idx="476">
                  <c:v>273.7152623757446</c:v>
                </c:pt>
                <c:pt idx="477">
                  <c:v>271.09501178642341</c:v>
                </c:pt>
                <c:pt idx="478">
                  <c:v>273.977154082308</c:v>
                </c:pt>
                <c:pt idx="479">
                  <c:v>274.38252769743622</c:v>
                </c:pt>
                <c:pt idx="480">
                  <c:v>280.68859780708215</c:v>
                </c:pt>
                <c:pt idx="481">
                  <c:v>281.4643788638877</c:v>
                </c:pt>
                <c:pt idx="482">
                  <c:v>281.96845606084543</c:v>
                </c:pt>
                <c:pt idx="483">
                  <c:v>286.05948196270992</c:v>
                </c:pt>
                <c:pt idx="484">
                  <c:v>285.26569710734276</c:v>
                </c:pt>
                <c:pt idx="485">
                  <c:v>277.05637819746937</c:v>
                </c:pt>
                <c:pt idx="486">
                  <c:v>278.82369352139938</c:v>
                </c:pt>
                <c:pt idx="487">
                  <c:v>273.14923192514226</c:v>
                </c:pt>
                <c:pt idx="488">
                  <c:v>275.86355421442119</c:v>
                </c:pt>
                <c:pt idx="489">
                  <c:v>276.95195639468687</c:v>
                </c:pt>
                <c:pt idx="490">
                  <c:v>275.25091085208271</c:v>
                </c:pt>
                <c:pt idx="491">
                  <c:v>271.97181985912641</c:v>
                </c:pt>
                <c:pt idx="492">
                  <c:v>268.98125700869178</c:v>
                </c:pt>
                <c:pt idx="493">
                  <c:v>266.30453048446839</c:v>
                </c:pt>
                <c:pt idx="494">
                  <c:v>268.41860046139846</c:v>
                </c:pt>
                <c:pt idx="495">
                  <c:v>261.07057186799852</c:v>
                </c:pt>
                <c:pt idx="496">
                  <c:v>261.25387796952242</c:v>
                </c:pt>
                <c:pt idx="497">
                  <c:v>252.69321711383088</c:v>
                </c:pt>
                <c:pt idx="498">
                  <c:v>258.9068734417437</c:v>
                </c:pt>
                <c:pt idx="499">
                  <c:v>261.46178423023207</c:v>
                </c:pt>
                <c:pt idx="500">
                  <c:v>264.35931831450671</c:v>
                </c:pt>
                <c:pt idx="501">
                  <c:v>262.71125553762545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2-4637-8720-3359BE2FA782}"/>
            </c:ext>
          </c:extLst>
        </c:ser>
        <c:ser>
          <c:idx val="5"/>
          <c:order val="3"/>
          <c:tx>
            <c:strRef>
              <c:f>'ATR Trailing Stop (21,3,HL)'!$M$1</c:f>
              <c:strCache>
                <c:ptCount val="1"/>
                <c:pt idx="0">
                  <c:v> LowerE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(21,3,HL)'!$M$2:$M$503</c:f>
              <c:numCache>
                <c:formatCode>_("$"* #,##0.00_);_("$"* \(#,##0.00\);_("$"* "-"??_);_(@_)</c:formatCode>
                <c:ptCount val="502"/>
                <c:pt idx="21">
                  <c:v>210.23</c:v>
                </c:pt>
                <c:pt idx="22">
                  <c:v>211.73333333333335</c:v>
                </c:pt>
                <c:pt idx="23">
                  <c:v>211.90174603174603</c:v>
                </c:pt>
                <c:pt idx="24">
                  <c:v>212.13737717309147</c:v>
                </c:pt>
                <c:pt idx="25">
                  <c:v>211.78988302199187</c:v>
                </c:pt>
                <c:pt idx="26">
                  <c:v>212.8860790685637</c:v>
                </c:pt>
                <c:pt idx="27">
                  <c:v>213.95578958910826</c:v>
                </c:pt>
                <c:pt idx="28">
                  <c:v>215.28265675153168</c:v>
                </c:pt>
                <c:pt idx="29">
                  <c:v>215.36062547764925</c:v>
                </c:pt>
                <c:pt idx="30">
                  <c:v>216.48392902633259</c:v>
                </c:pt>
                <c:pt idx="31">
                  <c:v>216.92945621555486</c:v>
                </c:pt>
                <c:pt idx="32">
                  <c:v>217.04424401481415</c:v>
                </c:pt>
                <c:pt idx="33">
                  <c:v>218.50594668077537</c:v>
                </c:pt>
                <c:pt idx="34">
                  <c:v>218.90042541026227</c:v>
                </c:pt>
                <c:pt idx="35">
                  <c:v>218.65611943834503</c:v>
                </c:pt>
                <c:pt idx="36">
                  <c:v>218.51582803651905</c:v>
                </c:pt>
                <c:pt idx="37">
                  <c:v>219.45126479668482</c:v>
                </c:pt>
                <c:pt idx="38">
                  <c:v>219.17691885398554</c:v>
                </c:pt>
                <c:pt idx="39">
                  <c:v>221.05944652760527</c:v>
                </c:pt>
                <c:pt idx="40">
                  <c:v>220.8951871691479</c:v>
                </c:pt>
                <c:pt idx="41">
                  <c:v>220.52446397061703</c:v>
                </c:pt>
                <c:pt idx="42">
                  <c:v>219.84853711487335</c:v>
                </c:pt>
                <c:pt idx="43">
                  <c:v>219.66527344273655</c:v>
                </c:pt>
                <c:pt idx="44">
                  <c:v>219.34930804070149</c:v>
                </c:pt>
                <c:pt idx="45">
                  <c:v>218.71791241971567</c:v>
                </c:pt>
                <c:pt idx="46">
                  <c:v>219.51563087591973</c:v>
                </c:pt>
                <c:pt idx="47">
                  <c:v>220.2320294056378</c:v>
                </c:pt>
                <c:pt idx="48">
                  <c:v>219.20907562441695</c:v>
                </c:pt>
                <c:pt idx="49">
                  <c:v>220.0934053565876</c:v>
                </c:pt>
                <c:pt idx="50">
                  <c:v>220.90943367294054</c:v>
                </c:pt>
                <c:pt idx="51">
                  <c:v>220.93469873613384</c:v>
                </c:pt>
                <c:pt idx="52">
                  <c:v>220.31399879631797</c:v>
                </c:pt>
                <c:pt idx="53">
                  <c:v>217.35523694887422</c:v>
                </c:pt>
                <c:pt idx="54">
                  <c:v>216.83784471321357</c:v>
                </c:pt>
                <c:pt idx="55">
                  <c:v>217.33651877448909</c:v>
                </c:pt>
                <c:pt idx="56">
                  <c:v>216.65097026141819</c:v>
                </c:pt>
                <c:pt idx="57">
                  <c:v>215.2675907251602</c:v>
                </c:pt>
                <c:pt idx="58">
                  <c:v>216.57056259539064</c:v>
                </c:pt>
                <c:pt idx="59">
                  <c:v>218.14482151941968</c:v>
                </c:pt>
                <c:pt idx="60">
                  <c:v>218.71268716135208</c:v>
                </c:pt>
                <c:pt idx="61">
                  <c:v>219.20541634414482</c:v>
                </c:pt>
                <c:pt idx="62">
                  <c:v>217.44896794680457</c:v>
                </c:pt>
                <c:pt idx="63">
                  <c:v>218.13473137790913</c:v>
                </c:pt>
                <c:pt idx="64">
                  <c:v>217.94974416943728</c:v>
                </c:pt>
                <c:pt idx="65">
                  <c:v>217.84023254232122</c:v>
                </c:pt>
                <c:pt idx="66">
                  <c:v>218.07498337363924</c:v>
                </c:pt>
                <c:pt idx="67">
                  <c:v>218.17522226060879</c:v>
                </c:pt>
                <c:pt idx="68">
                  <c:v>216.80068786724647</c:v>
                </c:pt>
                <c:pt idx="69">
                  <c:v>217.25589320690142</c:v>
                </c:pt>
                <c:pt idx="70">
                  <c:v>216.00466019704896</c:v>
                </c:pt>
                <c:pt idx="71">
                  <c:v>216.29443828290377</c:v>
                </c:pt>
                <c:pt idx="72">
                  <c:v>216.50422693609883</c:v>
                </c:pt>
                <c:pt idx="73">
                  <c:v>216.5859304153322</c:v>
                </c:pt>
                <c:pt idx="74">
                  <c:v>217.05136230031641</c:v>
                </c:pt>
                <c:pt idx="75">
                  <c:v>217.44463076220609</c:v>
                </c:pt>
                <c:pt idx="76">
                  <c:v>217.69345786876769</c:v>
                </c:pt>
                <c:pt idx="77">
                  <c:v>220.76424558930259</c:v>
                </c:pt>
                <c:pt idx="78">
                  <c:v>221.34690056124055</c:v>
                </c:pt>
                <c:pt idx="79">
                  <c:v>221.09466720118149</c:v>
                </c:pt>
                <c:pt idx="80">
                  <c:v>221.13349257255376</c:v>
                </c:pt>
                <c:pt idx="81">
                  <c:v>221.46665959290837</c:v>
                </c:pt>
                <c:pt idx="82">
                  <c:v>221.69205675515084</c:v>
                </c:pt>
                <c:pt idx="83">
                  <c:v>221.17433976681033</c:v>
                </c:pt>
                <c:pt idx="84">
                  <c:v>221.29699025410505</c:v>
                </c:pt>
                <c:pt idx="85">
                  <c:v>222.22284786105243</c:v>
                </c:pt>
                <c:pt idx="86">
                  <c:v>222.78414082004994</c:v>
                </c:pt>
                <c:pt idx="87">
                  <c:v>222.70632459052374</c:v>
                </c:pt>
                <c:pt idx="88">
                  <c:v>222.90364246716547</c:v>
                </c:pt>
                <c:pt idx="89">
                  <c:v>221.88775473063376</c:v>
                </c:pt>
                <c:pt idx="90">
                  <c:v>222.49833783869883</c:v>
                </c:pt>
                <c:pt idx="91">
                  <c:v>223.2288931797132</c:v>
                </c:pt>
                <c:pt idx="92">
                  <c:v>223.44846969496493</c:v>
                </c:pt>
                <c:pt idx="93">
                  <c:v>219.36997113806183</c:v>
                </c:pt>
                <c:pt idx="94">
                  <c:v>218.95187727434458</c:v>
                </c:pt>
                <c:pt idx="95">
                  <c:v>220.59893073747102</c:v>
                </c:pt>
                <c:pt idx="96">
                  <c:v>222.09517213092482</c:v>
                </c:pt>
                <c:pt idx="97">
                  <c:v>222.86016393421409</c:v>
                </c:pt>
                <c:pt idx="98">
                  <c:v>223.36110850877532</c:v>
                </c:pt>
                <c:pt idx="99">
                  <c:v>224.34724619883363</c:v>
                </c:pt>
                <c:pt idx="100">
                  <c:v>224.95023447507967</c:v>
                </c:pt>
                <c:pt idx="101">
                  <c:v>224.79212807150446</c:v>
                </c:pt>
                <c:pt idx="102">
                  <c:v>224.32726483000425</c:v>
                </c:pt>
                <c:pt idx="103">
                  <c:v>225.19406174286118</c:v>
                </c:pt>
                <c:pt idx="104">
                  <c:v>226.58577308843923</c:v>
                </c:pt>
                <c:pt idx="105">
                  <c:v>227.35645056041832</c:v>
                </c:pt>
                <c:pt idx="106">
                  <c:v>226.81709577182696</c:v>
                </c:pt>
                <c:pt idx="107">
                  <c:v>226.57294835412091</c:v>
                </c:pt>
                <c:pt idx="108">
                  <c:v>226.92852224201994</c:v>
                </c:pt>
                <c:pt idx="109">
                  <c:v>225.53573546859042</c:v>
                </c:pt>
                <c:pt idx="110">
                  <c:v>225.99831949389562</c:v>
                </c:pt>
                <c:pt idx="111">
                  <c:v>227.15982808942439</c:v>
                </c:pt>
                <c:pt idx="112">
                  <c:v>226.8545981804042</c:v>
                </c:pt>
                <c:pt idx="113">
                  <c:v>225.91056969562302</c:v>
                </c:pt>
                <c:pt idx="114">
                  <c:v>226.37101875773624</c:v>
                </c:pt>
                <c:pt idx="115">
                  <c:v>228.03858929308211</c:v>
                </c:pt>
                <c:pt idx="116">
                  <c:v>227.53770408864963</c:v>
                </c:pt>
                <c:pt idx="117">
                  <c:v>227.02543246538059</c:v>
                </c:pt>
                <c:pt idx="118">
                  <c:v>227.31993568131489</c:v>
                </c:pt>
                <c:pt idx="119">
                  <c:v>227.1994625536332</c:v>
                </c:pt>
                <c:pt idx="120">
                  <c:v>227.7566310034602</c:v>
                </c:pt>
                <c:pt idx="121">
                  <c:v>226.0148866699621</c:v>
                </c:pt>
                <c:pt idx="122">
                  <c:v>226.76465397139248</c:v>
                </c:pt>
                <c:pt idx="123">
                  <c:v>224.28205140132619</c:v>
                </c:pt>
                <c:pt idx="124">
                  <c:v>225.85290609650113</c:v>
                </c:pt>
                <c:pt idx="125">
                  <c:v>226.46229152047724</c:v>
                </c:pt>
                <c:pt idx="126">
                  <c:v>226.00742049569263</c:v>
                </c:pt>
                <c:pt idx="127">
                  <c:v>224.58801951970725</c:v>
                </c:pt>
                <c:pt idx="128">
                  <c:v>224.79001859019738</c:v>
                </c:pt>
                <c:pt idx="129">
                  <c:v>226.00716056209276</c:v>
                </c:pt>
                <c:pt idx="130">
                  <c:v>225.12062910675502</c:v>
                </c:pt>
                <c:pt idx="131">
                  <c:v>227.40345629214764</c:v>
                </c:pt>
                <c:pt idx="132">
                  <c:v>227.94329170680726</c:v>
                </c:pt>
                <c:pt idx="133">
                  <c:v>228.46075400648309</c:v>
                </c:pt>
                <c:pt idx="134">
                  <c:v>229.56595619665055</c:v>
                </c:pt>
                <c:pt idx="135">
                  <c:v>229.00043447300052</c:v>
                </c:pt>
                <c:pt idx="136">
                  <c:v>230.30327092666718</c:v>
                </c:pt>
                <c:pt idx="137">
                  <c:v>230.81787707301635</c:v>
                </c:pt>
                <c:pt idx="138">
                  <c:v>230.61178768858701</c:v>
                </c:pt>
                <c:pt idx="139">
                  <c:v>230.81360732246384</c:v>
                </c:pt>
                <c:pt idx="140">
                  <c:v>231.7105784023465</c:v>
                </c:pt>
                <c:pt idx="141">
                  <c:v>231.77912228794904</c:v>
                </c:pt>
                <c:pt idx="142">
                  <c:v>230.26725932185622</c:v>
                </c:pt>
                <c:pt idx="143">
                  <c:v>230.73167554462498</c:v>
                </c:pt>
                <c:pt idx="144">
                  <c:v>231.18111956630949</c:v>
                </c:pt>
                <c:pt idx="145">
                  <c:v>231.42916149172336</c:v>
                </c:pt>
                <c:pt idx="146">
                  <c:v>231.11205856354604</c:v>
                </c:pt>
                <c:pt idx="147">
                  <c:v>231.44434148909144</c:v>
                </c:pt>
                <c:pt idx="148">
                  <c:v>231.82889665627758</c:v>
                </c:pt>
                <c:pt idx="149">
                  <c:v>232.31609205359771</c:v>
                </c:pt>
                <c:pt idx="150">
                  <c:v>231.68246862247398</c:v>
                </c:pt>
                <c:pt idx="151">
                  <c:v>230.95711297378477</c:v>
                </c:pt>
                <c:pt idx="152">
                  <c:v>228.39867902265215</c:v>
                </c:pt>
                <c:pt idx="153">
                  <c:v>228.48350383109729</c:v>
                </c:pt>
                <c:pt idx="154">
                  <c:v>230.02762269628312</c:v>
                </c:pt>
                <c:pt idx="155">
                  <c:v>230.68868828217441</c:v>
                </c:pt>
                <c:pt idx="156">
                  <c:v>231.00732217349946</c:v>
                </c:pt>
                <c:pt idx="157">
                  <c:v>227.47268778428517</c:v>
                </c:pt>
                <c:pt idx="158">
                  <c:v>226.55827408027159</c:v>
                </c:pt>
                <c:pt idx="159">
                  <c:v>226.21978483835392</c:v>
                </c:pt>
                <c:pt idx="160">
                  <c:v>227.69598556033705</c:v>
                </c:pt>
                <c:pt idx="161">
                  <c:v>228.32712910508292</c:v>
                </c:pt>
                <c:pt idx="162">
                  <c:v>227.94488486198372</c:v>
                </c:pt>
                <c:pt idx="163">
                  <c:v>228.54608082093688</c:v>
                </c:pt>
                <c:pt idx="164">
                  <c:v>228.32769601993988</c:v>
                </c:pt>
                <c:pt idx="165">
                  <c:v>227.12494859041894</c:v>
                </c:pt>
                <c:pt idx="166">
                  <c:v>228.7166177051609</c:v>
                </c:pt>
                <c:pt idx="167">
                  <c:v>230.06201686205802</c:v>
                </c:pt>
                <c:pt idx="168">
                  <c:v>231.70430177338858</c:v>
                </c:pt>
                <c:pt idx="169">
                  <c:v>228.93314454608435</c:v>
                </c:pt>
                <c:pt idx="170">
                  <c:v>230.20775671055651</c:v>
                </c:pt>
                <c:pt idx="171">
                  <c:v>230.46691115291097</c:v>
                </c:pt>
                <c:pt idx="172">
                  <c:v>230.47991538372472</c:v>
                </c:pt>
                <c:pt idx="173">
                  <c:v>231.95658607973786</c:v>
                </c:pt>
                <c:pt idx="174">
                  <c:v>233.38246293308364</c:v>
                </c:pt>
                <c:pt idx="175">
                  <c:v>233.6694885076987</c:v>
                </c:pt>
                <c:pt idx="176">
                  <c:v>233.78617953114164</c:v>
                </c:pt>
                <c:pt idx="177">
                  <c:v>234.08779002965869</c:v>
                </c:pt>
                <c:pt idx="178">
                  <c:v>234.83599050443686</c:v>
                </c:pt>
                <c:pt idx="179">
                  <c:v>235.26380048041605</c:v>
                </c:pt>
                <c:pt idx="180">
                  <c:v>234.62552426706293</c:v>
                </c:pt>
                <c:pt idx="181">
                  <c:v>234.95240406386944</c:v>
                </c:pt>
                <c:pt idx="182">
                  <c:v>234.89181339416137</c:v>
                </c:pt>
                <c:pt idx="183">
                  <c:v>233.96791751824892</c:v>
                </c:pt>
                <c:pt idx="184">
                  <c:v>234.71373096976089</c:v>
                </c:pt>
                <c:pt idx="185">
                  <c:v>234.72688663786749</c:v>
                </c:pt>
                <c:pt idx="186">
                  <c:v>235.52370155987381</c:v>
                </c:pt>
                <c:pt idx="187">
                  <c:v>236.01590624749889</c:v>
                </c:pt>
                <c:pt idx="188">
                  <c:v>237.16181547380847</c:v>
                </c:pt>
                <c:pt idx="189">
                  <c:v>238.13363378457947</c:v>
                </c:pt>
                <c:pt idx="190">
                  <c:v>238.50298455674235</c:v>
                </c:pt>
                <c:pt idx="191">
                  <c:v>239.07141386356415</c:v>
                </c:pt>
                <c:pt idx="192">
                  <c:v>239.7546798700611</c:v>
                </c:pt>
                <c:pt idx="193">
                  <c:v>239.57683797148678</c:v>
                </c:pt>
                <c:pt idx="194">
                  <c:v>239.91079806808264</c:v>
                </c:pt>
                <c:pt idx="195">
                  <c:v>240.30980768388821</c:v>
                </c:pt>
                <c:pt idx="196">
                  <c:v>240.41553112751259</c:v>
                </c:pt>
                <c:pt idx="197">
                  <c:v>240.74669631191674</c:v>
                </c:pt>
                <c:pt idx="198">
                  <c:v>240.9873298208731</c:v>
                </c:pt>
                <c:pt idx="199">
                  <c:v>241.21507601987915</c:v>
                </c:pt>
                <c:pt idx="200">
                  <c:v>241.79769144750395</c:v>
                </c:pt>
                <c:pt idx="201">
                  <c:v>240.62922995000375</c:v>
                </c:pt>
                <c:pt idx="202">
                  <c:v>241.95926661905119</c:v>
                </c:pt>
                <c:pt idx="203">
                  <c:v>242.14549201814401</c:v>
                </c:pt>
                <c:pt idx="204">
                  <c:v>242.3185638268038</c:v>
                </c:pt>
                <c:pt idx="205">
                  <c:v>240.05767983505123</c:v>
                </c:pt>
                <c:pt idx="206">
                  <c:v>241.49921889052499</c:v>
                </c:pt>
                <c:pt idx="207">
                  <c:v>241.48544656240475</c:v>
                </c:pt>
                <c:pt idx="208">
                  <c:v>242.22328244038547</c:v>
                </c:pt>
                <c:pt idx="209">
                  <c:v>242.67312613370046</c:v>
                </c:pt>
                <c:pt idx="210">
                  <c:v>242.89964393685759</c:v>
                </c:pt>
                <c:pt idx="211">
                  <c:v>242.01013708272151</c:v>
                </c:pt>
                <c:pt idx="212">
                  <c:v>243.07155912640147</c:v>
                </c:pt>
                <c:pt idx="213">
                  <c:v>244.01005631085852</c:v>
                </c:pt>
                <c:pt idx="214">
                  <c:v>243.88005362938907</c:v>
                </c:pt>
                <c:pt idx="215">
                  <c:v>243.95767012322767</c:v>
                </c:pt>
                <c:pt idx="216">
                  <c:v>242.02301916497876</c:v>
                </c:pt>
                <c:pt idx="217">
                  <c:v>243.04001825236071</c:v>
                </c:pt>
                <c:pt idx="218">
                  <c:v>242.92906500224831</c:v>
                </c:pt>
                <c:pt idx="219">
                  <c:v>242.13149047833173</c:v>
                </c:pt>
                <c:pt idx="220">
                  <c:v>241.1690385507921</c:v>
                </c:pt>
                <c:pt idx="221">
                  <c:v>242.76337004837345</c:v>
                </c:pt>
                <c:pt idx="222">
                  <c:v>243.11463814130803</c:v>
                </c:pt>
                <c:pt idx="223">
                  <c:v>243.29822680124576</c:v>
                </c:pt>
                <c:pt idx="224">
                  <c:v>243.59307314404356</c:v>
                </c:pt>
                <c:pt idx="225">
                  <c:v>244.95911728004148</c:v>
                </c:pt>
                <c:pt idx="226">
                  <c:v>245.6001116952776</c:v>
                </c:pt>
                <c:pt idx="227">
                  <c:v>245.52296351931199</c:v>
                </c:pt>
                <c:pt idx="228">
                  <c:v>245.95948906601146</c:v>
                </c:pt>
                <c:pt idx="229">
                  <c:v>247.42522768191566</c:v>
                </c:pt>
                <c:pt idx="230">
                  <c:v>248.56021683991966</c:v>
                </c:pt>
                <c:pt idx="231">
                  <c:v>245.34258746659017</c:v>
                </c:pt>
                <c:pt idx="232">
                  <c:v>248.36674996818113</c:v>
                </c:pt>
                <c:pt idx="233">
                  <c:v>247.30119044588679</c:v>
                </c:pt>
                <c:pt idx="234">
                  <c:v>247.07875280560646</c:v>
                </c:pt>
                <c:pt idx="235">
                  <c:v>247.31785981486331</c:v>
                </c:pt>
                <c:pt idx="236">
                  <c:v>248.37462839510789</c:v>
                </c:pt>
                <c:pt idx="237">
                  <c:v>249.86202704295988</c:v>
                </c:pt>
                <c:pt idx="238">
                  <c:v>250.7705019456761</c:v>
                </c:pt>
                <c:pt idx="239">
                  <c:v>251.14809709112009</c:v>
                </c:pt>
                <c:pt idx="240">
                  <c:v>250.13437818201913</c:v>
                </c:pt>
                <c:pt idx="241">
                  <c:v>251.05702684001821</c:v>
                </c:pt>
                <c:pt idx="242">
                  <c:v>253.48478746668405</c:v>
                </c:pt>
                <c:pt idx="243">
                  <c:v>252.64598806350861</c:v>
                </c:pt>
                <c:pt idx="244">
                  <c:v>252.25903625096058</c:v>
                </c:pt>
                <c:pt idx="245">
                  <c:v>252.87098690567672</c:v>
                </c:pt>
                <c:pt idx="246">
                  <c:v>252.60713038635879</c:v>
                </c:pt>
                <c:pt idx="247">
                  <c:v>252.71202893938937</c:v>
                </c:pt>
                <c:pt idx="248">
                  <c:v>252.93812279941844</c:v>
                </c:pt>
                <c:pt idx="249">
                  <c:v>253.48630742801751</c:v>
                </c:pt>
                <c:pt idx="250">
                  <c:v>252.63886421715955</c:v>
                </c:pt>
                <c:pt idx="251">
                  <c:v>253.29891830205673</c:v>
                </c:pt>
                <c:pt idx="252">
                  <c:v>254.74373171624453</c:v>
                </c:pt>
                <c:pt idx="253">
                  <c:v>256.24688734880425</c:v>
                </c:pt>
                <c:pt idx="254">
                  <c:v>257.53417842743266</c:v>
                </c:pt>
                <c:pt idx="255">
                  <c:v>258.57874135945968</c:v>
                </c:pt>
                <c:pt idx="256">
                  <c:v>259.66213462805683</c:v>
                </c:pt>
                <c:pt idx="257">
                  <c:v>258.53441393148267</c:v>
                </c:pt>
                <c:pt idx="258">
                  <c:v>260.04467993474543</c:v>
                </c:pt>
                <c:pt idx="259">
                  <c:v>261.43398089023367</c:v>
                </c:pt>
                <c:pt idx="260">
                  <c:v>261.20950560974637</c:v>
                </c:pt>
                <c:pt idx="261">
                  <c:v>261.7747672473775</c:v>
                </c:pt>
                <c:pt idx="262">
                  <c:v>263.37215928321666</c:v>
                </c:pt>
                <c:pt idx="263">
                  <c:v>263.97300884115879</c:v>
                </c:pt>
                <c:pt idx="264">
                  <c:v>264.779532229675</c:v>
                </c:pt>
                <c:pt idx="265">
                  <c:v>267.026221171119</c:v>
                </c:pt>
                <c:pt idx="266">
                  <c:v>266.35830587725621</c:v>
                </c:pt>
                <c:pt idx="267">
                  <c:v>266.88362464500597</c:v>
                </c:pt>
                <c:pt idx="268">
                  <c:v>268.16821394762474</c:v>
                </c:pt>
                <c:pt idx="269">
                  <c:v>268.65591804535683</c:v>
                </c:pt>
                <c:pt idx="270">
                  <c:v>265.26658861462562</c:v>
                </c:pt>
                <c:pt idx="271">
                  <c:v>264.65246534726242</c:v>
                </c:pt>
                <c:pt idx="272">
                  <c:v>264.59568128310707</c:v>
                </c:pt>
                <c:pt idx="273">
                  <c:v>258.93874407914961</c:v>
                </c:pt>
                <c:pt idx="274">
                  <c:v>245.8635657896663</c:v>
                </c:pt>
                <c:pt idx="275">
                  <c:v>240.27768170444409</c:v>
                </c:pt>
                <c:pt idx="276">
                  <c:v>248.59207781375625</c:v>
                </c:pt>
                <c:pt idx="277">
                  <c:v>237.9505502988155</c:v>
                </c:pt>
                <c:pt idx="278">
                  <c:v>232.46195266553858</c:v>
                </c:pt>
                <c:pt idx="279">
                  <c:v>240.66471682432245</c:v>
                </c:pt>
                <c:pt idx="280">
                  <c:v>242.32973030887851</c:v>
                </c:pt>
                <c:pt idx="281">
                  <c:v>243.03212410369383</c:v>
                </c:pt>
                <c:pt idx="282">
                  <c:v>247.30345152732747</c:v>
                </c:pt>
                <c:pt idx="283">
                  <c:v>250.80376335935949</c:v>
                </c:pt>
                <c:pt idx="284">
                  <c:v>249.21215558034234</c:v>
                </c:pt>
                <c:pt idx="285">
                  <c:v>248.55395769556418</c:v>
                </c:pt>
                <c:pt idx="286">
                  <c:v>248.33995971006109</c:v>
                </c:pt>
                <c:pt idx="287">
                  <c:v>249.83805686672486</c:v>
                </c:pt>
                <c:pt idx="288">
                  <c:v>253.78719701592846</c:v>
                </c:pt>
                <c:pt idx="289">
                  <c:v>252.82923525326518</c:v>
                </c:pt>
                <c:pt idx="290">
                  <c:v>249.74831928882401</c:v>
                </c:pt>
                <c:pt idx="291">
                  <c:v>244.21078027507045</c:v>
                </c:pt>
                <c:pt idx="292">
                  <c:v>242.96693359530522</c:v>
                </c:pt>
                <c:pt idx="293">
                  <c:v>245.50517485267164</c:v>
                </c:pt>
                <c:pt idx="294">
                  <c:v>249.22349985968728</c:v>
                </c:pt>
                <c:pt idx="295">
                  <c:v>248.44285700922597</c:v>
                </c:pt>
                <c:pt idx="296">
                  <c:v>250.88319715164377</c:v>
                </c:pt>
                <c:pt idx="297">
                  <c:v>253.59304490632741</c:v>
                </c:pt>
                <c:pt idx="298">
                  <c:v>256.5338522917404</c:v>
                </c:pt>
                <c:pt idx="299">
                  <c:v>254.4889069445147</c:v>
                </c:pt>
                <c:pt idx="300">
                  <c:v>253.25848280429972</c:v>
                </c:pt>
                <c:pt idx="301">
                  <c:v>253.26569790885685</c:v>
                </c:pt>
                <c:pt idx="302">
                  <c:v>254.36590277033983</c:v>
                </c:pt>
                <c:pt idx="303">
                  <c:v>248.73800263841892</c:v>
                </c:pt>
                <c:pt idx="304">
                  <c:v>250.56666917944656</c:v>
                </c:pt>
                <c:pt idx="305">
                  <c:v>250.66016112328245</c:v>
                </c:pt>
                <c:pt idx="306">
                  <c:v>243.57824868884043</c:v>
                </c:pt>
                <c:pt idx="307">
                  <c:v>237.77309398937183</c:v>
                </c:pt>
                <c:pt idx="308">
                  <c:v>238.82294665654462</c:v>
                </c:pt>
                <c:pt idx="309">
                  <c:v>237.74947300623296</c:v>
                </c:pt>
                <c:pt idx="310">
                  <c:v>237.53521238688853</c:v>
                </c:pt>
                <c:pt idx="311">
                  <c:v>238.60067846370336</c:v>
                </c:pt>
                <c:pt idx="312">
                  <c:v>233.03207472733652</c:v>
                </c:pt>
                <c:pt idx="313">
                  <c:v>235.14483307365387</c:v>
                </c:pt>
                <c:pt idx="314">
                  <c:v>234.4726981653846</c:v>
                </c:pt>
                <c:pt idx="315">
                  <c:v>242.1573315860806</c:v>
                </c:pt>
                <c:pt idx="316">
                  <c:v>235.6312681772196</c:v>
                </c:pt>
                <c:pt idx="317">
                  <c:v>237.45216016878058</c:v>
                </c:pt>
                <c:pt idx="318">
                  <c:v>240.36681920836247</c:v>
                </c:pt>
                <c:pt idx="319">
                  <c:v>241.10887543653567</c:v>
                </c:pt>
                <c:pt idx="320">
                  <c:v>242.92845279670064</c:v>
                </c:pt>
                <c:pt idx="321">
                  <c:v>242.05709790161964</c:v>
                </c:pt>
                <c:pt idx="322">
                  <c:v>244.26723609678066</c:v>
                </c:pt>
                <c:pt idx="323">
                  <c:v>246.98736771121963</c:v>
                </c:pt>
                <c:pt idx="324">
                  <c:v>248.48415972497108</c:v>
                </c:pt>
                <c:pt idx="325">
                  <c:v>246.62967592854389</c:v>
                </c:pt>
                <c:pt idx="326">
                  <c:v>244.69588183670845</c:v>
                </c:pt>
                <c:pt idx="327">
                  <c:v>244.67417317781755</c:v>
                </c:pt>
                <c:pt idx="328">
                  <c:v>240.37587921696914</c:v>
                </c:pt>
                <c:pt idx="329">
                  <c:v>240.09750401616108</c:v>
                </c:pt>
                <c:pt idx="330">
                  <c:v>243.49714668205817</c:v>
                </c:pt>
                <c:pt idx="331">
                  <c:v>244.98728255434114</c:v>
                </c:pt>
                <c:pt idx="332">
                  <c:v>244.03931671842008</c:v>
                </c:pt>
                <c:pt idx="333">
                  <c:v>241.94173020801915</c:v>
                </c:pt>
                <c:pt idx="334">
                  <c:v>242.70593353144682</c:v>
                </c:pt>
                <c:pt idx="335">
                  <c:v>239.07327002994933</c:v>
                </c:pt>
                <c:pt idx="336">
                  <c:v>240.86882859995174</c:v>
                </c:pt>
                <c:pt idx="337">
                  <c:v>245.93840819043024</c:v>
                </c:pt>
                <c:pt idx="338">
                  <c:v>245.26038875279067</c:v>
                </c:pt>
                <c:pt idx="339">
                  <c:v>247.25513214551495</c:v>
                </c:pt>
                <c:pt idx="340">
                  <c:v>250.40964966239522</c:v>
                </c:pt>
                <c:pt idx="341">
                  <c:v>252.02109491656688</c:v>
                </c:pt>
                <c:pt idx="342">
                  <c:v>253.04818563482559</c:v>
                </c:pt>
                <c:pt idx="343">
                  <c:v>250.87112917602437</c:v>
                </c:pt>
                <c:pt idx="344">
                  <c:v>252.18012302478513</c:v>
                </c:pt>
                <c:pt idx="345">
                  <c:v>252.38535526170011</c:v>
                </c:pt>
                <c:pt idx="346">
                  <c:v>252.49890977304773</c:v>
                </c:pt>
                <c:pt idx="347">
                  <c:v>252.99467597433116</c:v>
                </c:pt>
                <c:pt idx="348">
                  <c:v>254.02350092793444</c:v>
                </c:pt>
                <c:pt idx="349">
                  <c:v>252.92142945517568</c:v>
                </c:pt>
                <c:pt idx="350">
                  <c:v>252.79993281445297</c:v>
                </c:pt>
                <c:pt idx="351">
                  <c:v>253.82326934709812</c:v>
                </c:pt>
                <c:pt idx="352">
                  <c:v>249.9459708067601</c:v>
                </c:pt>
                <c:pt idx="353">
                  <c:v>252.37901981596201</c:v>
                </c:pt>
                <c:pt idx="354">
                  <c:v>252.32716172948759</c:v>
                </c:pt>
                <c:pt idx="355">
                  <c:v>254.35015402808341</c:v>
                </c:pt>
                <c:pt idx="356">
                  <c:v>256.41967050293658</c:v>
                </c:pt>
                <c:pt idx="357">
                  <c:v>256.58206714565392</c:v>
                </c:pt>
                <c:pt idx="358">
                  <c:v>257.53339728157516</c:v>
                </c:pt>
                <c:pt idx="359">
                  <c:v>258.87990217292872</c:v>
                </c:pt>
                <c:pt idx="360">
                  <c:v>259.36847825993209</c:v>
                </c:pt>
                <c:pt idx="361">
                  <c:v>261.18283643803056</c:v>
                </c:pt>
                <c:pt idx="362">
                  <c:v>261.28222517907676</c:v>
                </c:pt>
                <c:pt idx="363">
                  <c:v>261.04830969435881</c:v>
                </c:pt>
                <c:pt idx="364">
                  <c:v>261.479342566056</c:v>
                </c:pt>
                <c:pt idx="365">
                  <c:v>260.1017548248152</c:v>
                </c:pt>
                <c:pt idx="366">
                  <c:v>259.77024269030022</c:v>
                </c:pt>
                <c:pt idx="367">
                  <c:v>258.31785018123833</c:v>
                </c:pt>
                <c:pt idx="368">
                  <c:v>260.50033350594123</c:v>
                </c:pt>
                <c:pt idx="369">
                  <c:v>258.66269857708687</c:v>
                </c:pt>
                <c:pt idx="370">
                  <c:v>259.57971293055897</c:v>
                </c:pt>
                <c:pt idx="371">
                  <c:v>253.8921075529133</c:v>
                </c:pt>
                <c:pt idx="372">
                  <c:v>255.6429595742031</c:v>
                </c:pt>
                <c:pt idx="373">
                  <c:v>253.78424721352678</c:v>
                </c:pt>
                <c:pt idx="374">
                  <c:v>253.02690210812079</c:v>
                </c:pt>
                <c:pt idx="375">
                  <c:v>255.59228772201976</c:v>
                </c:pt>
                <c:pt idx="376">
                  <c:v>253.72408354478071</c:v>
                </c:pt>
                <c:pt idx="377">
                  <c:v>254.89103194741023</c:v>
                </c:pt>
                <c:pt idx="378">
                  <c:v>255.46431614039068</c:v>
                </c:pt>
                <c:pt idx="379">
                  <c:v>257.09792013370537</c:v>
                </c:pt>
                <c:pt idx="380">
                  <c:v>260.79611441305275</c:v>
                </c:pt>
                <c:pt idx="381">
                  <c:v>262.55201372671695</c:v>
                </c:pt>
                <c:pt idx="382">
                  <c:v>261.06191783496848</c:v>
                </c:pt>
                <c:pt idx="383">
                  <c:v>262.11325508092239</c:v>
                </c:pt>
                <c:pt idx="384">
                  <c:v>263.32595721992612</c:v>
                </c:pt>
                <c:pt idx="385">
                  <c:v>263.71138782850102</c:v>
                </c:pt>
                <c:pt idx="386">
                  <c:v>263.29513126523909</c:v>
                </c:pt>
                <c:pt idx="387">
                  <c:v>265.07917263356097</c:v>
                </c:pt>
                <c:pt idx="388">
                  <c:v>264.60873584148669</c:v>
                </c:pt>
                <c:pt idx="389">
                  <c:v>264.82736746808257</c:v>
                </c:pt>
                <c:pt idx="390">
                  <c:v>264.53415949341195</c:v>
                </c:pt>
                <c:pt idx="391">
                  <c:v>266.03634237467804</c:v>
                </c:pt>
                <c:pt idx="392">
                  <c:v>266.54794511874098</c:v>
                </c:pt>
                <c:pt idx="393">
                  <c:v>268.48375725594383</c:v>
                </c:pt>
                <c:pt idx="394">
                  <c:v>265.68548310089886</c:v>
                </c:pt>
                <c:pt idx="395">
                  <c:v>264.68950771514181</c:v>
                </c:pt>
                <c:pt idx="396">
                  <c:v>265.70953115727787</c:v>
                </c:pt>
                <c:pt idx="397">
                  <c:v>265.50812491169324</c:v>
                </c:pt>
                <c:pt idx="398">
                  <c:v>264.39630943970781</c:v>
                </c:pt>
                <c:pt idx="399">
                  <c:v>267.61362803781702</c:v>
                </c:pt>
                <c:pt idx="400">
                  <c:v>268.53012194077809</c:v>
                </c:pt>
                <c:pt idx="401">
                  <c:v>270.63202089597911</c:v>
                </c:pt>
                <c:pt idx="402">
                  <c:v>270.51382942474203</c:v>
                </c:pt>
                <c:pt idx="403">
                  <c:v>270.63459945213526</c:v>
                </c:pt>
                <c:pt idx="404">
                  <c:v>268.06818995441455</c:v>
                </c:pt>
                <c:pt idx="405">
                  <c:v>267.46160948039483</c:v>
                </c:pt>
                <c:pt idx="406">
                  <c:v>268.16105664799505</c:v>
                </c:pt>
                <c:pt idx="407">
                  <c:v>265.68862537904289</c:v>
                </c:pt>
                <c:pt idx="408">
                  <c:v>268.64250036099327</c:v>
                </c:pt>
                <c:pt idx="409">
                  <c:v>268.66190510570789</c:v>
                </c:pt>
                <c:pt idx="410">
                  <c:v>270.49943343400747</c:v>
                </c:pt>
                <c:pt idx="411">
                  <c:v>271.2066032704833</c:v>
                </c:pt>
                <c:pt idx="412">
                  <c:v>271.2129554956984</c:v>
                </c:pt>
                <c:pt idx="413">
                  <c:v>271.14710047209371</c:v>
                </c:pt>
                <c:pt idx="414">
                  <c:v>272.10580997342259</c:v>
                </c:pt>
                <c:pt idx="415">
                  <c:v>274.29315235564053</c:v>
                </c:pt>
                <c:pt idx="416">
                  <c:v>275.142526052991</c:v>
                </c:pt>
                <c:pt idx="417">
                  <c:v>275.63907243142</c:v>
                </c:pt>
                <c:pt idx="418">
                  <c:v>275.41435469659046</c:v>
                </c:pt>
                <c:pt idx="419">
                  <c:v>275.15414733008618</c:v>
                </c:pt>
                <c:pt idx="420">
                  <c:v>274.61633079055821</c:v>
                </c:pt>
                <c:pt idx="421">
                  <c:v>273.85460075291263</c:v>
                </c:pt>
                <c:pt idx="422">
                  <c:v>272.9239054789644</c:v>
                </c:pt>
                <c:pt idx="423">
                  <c:v>272.64657664663275</c:v>
                </c:pt>
                <c:pt idx="424">
                  <c:v>273.85483490155502</c:v>
                </c:pt>
                <c:pt idx="425">
                  <c:v>272.9022237157667</c:v>
                </c:pt>
                <c:pt idx="426">
                  <c:v>274.17211782453967</c:v>
                </c:pt>
                <c:pt idx="427">
                  <c:v>275.90201697575208</c:v>
                </c:pt>
                <c:pt idx="428">
                  <c:v>276.00001616738297</c:v>
                </c:pt>
                <c:pt idx="429">
                  <c:v>275.07334873084091</c:v>
                </c:pt>
                <c:pt idx="430">
                  <c:v>275.54176069603892</c:v>
                </c:pt>
                <c:pt idx="431">
                  <c:v>276.92215304384661</c:v>
                </c:pt>
                <c:pt idx="432">
                  <c:v>277.20966956556822</c:v>
                </c:pt>
                <c:pt idx="433">
                  <c:v>279.12254244339834</c:v>
                </c:pt>
                <c:pt idx="434">
                  <c:v>277.76337375561741</c:v>
                </c:pt>
                <c:pt idx="435">
                  <c:v>277.97511786249277</c:v>
                </c:pt>
                <c:pt idx="436">
                  <c:v>276.79058844046932</c:v>
                </c:pt>
                <c:pt idx="437">
                  <c:v>277.45389375282792</c:v>
                </c:pt>
                <c:pt idx="438">
                  <c:v>277.38513690745521</c:v>
                </c:pt>
                <c:pt idx="439">
                  <c:v>278.33965419757641</c:v>
                </c:pt>
                <c:pt idx="440">
                  <c:v>278.59490875959654</c:v>
                </c:pt>
                <c:pt idx="441">
                  <c:v>278.7727702472348</c:v>
                </c:pt>
                <c:pt idx="442">
                  <c:v>274.89787642593791</c:v>
                </c:pt>
                <c:pt idx="443">
                  <c:v>273.19892992946467</c:v>
                </c:pt>
                <c:pt idx="444">
                  <c:v>272.40945707568062</c:v>
                </c:pt>
                <c:pt idx="445">
                  <c:v>273.6513876911244</c:v>
                </c:pt>
                <c:pt idx="446">
                  <c:v>263.93751208678515</c:v>
                </c:pt>
                <c:pt idx="447">
                  <c:v>255.76001151122395</c:v>
                </c:pt>
                <c:pt idx="448">
                  <c:v>257.41715382021329</c:v>
                </c:pt>
                <c:pt idx="449">
                  <c:v>259.31300363829837</c:v>
                </c:pt>
                <c:pt idx="450">
                  <c:v>260.54524156028418</c:v>
                </c:pt>
                <c:pt idx="451">
                  <c:v>261.91546815265156</c:v>
                </c:pt>
                <c:pt idx="452">
                  <c:v>259.04520776443007</c:v>
                </c:pt>
                <c:pt idx="453">
                  <c:v>259.44115025183817</c:v>
                </c:pt>
                <c:pt idx="454">
                  <c:v>258.44442881127446</c:v>
                </c:pt>
                <c:pt idx="455">
                  <c:v>252.33612267740421</c:v>
                </c:pt>
                <c:pt idx="456">
                  <c:v>247.71773588324211</c:v>
                </c:pt>
                <c:pt idx="457">
                  <c:v>248.81593893642105</c:v>
                </c:pt>
                <c:pt idx="458">
                  <c:v>244.27327517754387</c:v>
                </c:pt>
                <c:pt idx="459">
                  <c:v>240.99788112147036</c:v>
                </c:pt>
                <c:pt idx="460">
                  <c:v>244.08798202044798</c:v>
                </c:pt>
                <c:pt idx="461">
                  <c:v>250.75855430518854</c:v>
                </c:pt>
                <c:pt idx="462">
                  <c:v>251.15100410017956</c:v>
                </c:pt>
                <c:pt idx="463">
                  <c:v>250.19667057159958</c:v>
                </c:pt>
                <c:pt idx="464">
                  <c:v>252.1568291158091</c:v>
                </c:pt>
                <c:pt idx="465">
                  <c:v>254.3312658245801</c:v>
                </c:pt>
                <c:pt idx="466">
                  <c:v>257.81358649960015</c:v>
                </c:pt>
                <c:pt idx="467">
                  <c:v>260.22198714247628</c:v>
                </c:pt>
                <c:pt idx="468">
                  <c:v>257.23094013569175</c:v>
                </c:pt>
                <c:pt idx="469">
                  <c:v>252.92946679589687</c:v>
                </c:pt>
                <c:pt idx="470">
                  <c:v>252.22425409133038</c:v>
                </c:pt>
                <c:pt idx="471">
                  <c:v>249.22786103936227</c:v>
                </c:pt>
                <c:pt idx="472">
                  <c:v>247.52272479939259</c:v>
                </c:pt>
                <c:pt idx="473">
                  <c:v>251.7378331422787</c:v>
                </c:pt>
                <c:pt idx="474">
                  <c:v>248.5026982307416</c:v>
                </c:pt>
                <c:pt idx="475">
                  <c:v>243.49447450546819</c:v>
                </c:pt>
                <c:pt idx="476">
                  <c:v>245.52473762425541</c:v>
                </c:pt>
                <c:pt idx="477">
                  <c:v>243.97498821357661</c:v>
                </c:pt>
                <c:pt idx="478">
                  <c:v>246.17284591769197</c:v>
                </c:pt>
                <c:pt idx="479">
                  <c:v>246.70747230256379</c:v>
                </c:pt>
                <c:pt idx="480">
                  <c:v>249.03140219291791</c:v>
                </c:pt>
                <c:pt idx="481">
                  <c:v>253.21562113611228</c:v>
                </c:pt>
                <c:pt idx="482">
                  <c:v>254.41154393915457</c:v>
                </c:pt>
                <c:pt idx="483">
                  <c:v>258.30051803729003</c:v>
                </c:pt>
                <c:pt idx="484">
                  <c:v>250.16430289265722</c:v>
                </c:pt>
                <c:pt idx="485">
                  <c:v>242.42362180253065</c:v>
                </c:pt>
                <c:pt idx="486">
                  <c:v>242.05630647860065</c:v>
                </c:pt>
                <c:pt idx="487">
                  <c:v>237.91076807485774</c:v>
                </c:pt>
                <c:pt idx="488">
                  <c:v>241.61644578557883</c:v>
                </c:pt>
                <c:pt idx="489">
                  <c:v>244.44804360531316</c:v>
                </c:pt>
                <c:pt idx="490">
                  <c:v>243.44908914791725</c:v>
                </c:pt>
                <c:pt idx="491">
                  <c:v>239.18818014087358</c:v>
                </c:pt>
                <c:pt idx="492">
                  <c:v>232.70874299130818</c:v>
                </c:pt>
                <c:pt idx="493">
                  <c:v>232.51546951553161</c:v>
                </c:pt>
                <c:pt idx="494">
                  <c:v>227.98139953860155</c:v>
                </c:pt>
                <c:pt idx="495">
                  <c:v>223.14942813200147</c:v>
                </c:pt>
                <c:pt idx="496">
                  <c:v>219.33612203047761</c:v>
                </c:pt>
                <c:pt idx="497">
                  <c:v>213.58678288616912</c:v>
                </c:pt>
                <c:pt idx="498">
                  <c:v>212.1231265582563</c:v>
                </c:pt>
                <c:pt idx="499">
                  <c:v>216.73821576976792</c:v>
                </c:pt>
                <c:pt idx="500">
                  <c:v>224.24068168549326</c:v>
                </c:pt>
                <c:pt idx="501">
                  <c:v>225.69874446237452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2-4637-8720-3359BE2FA782}"/>
            </c:ext>
          </c:extLst>
        </c:ser>
        <c:ser>
          <c:idx val="1"/>
          <c:order val="4"/>
          <c:tx>
            <c:strRef>
              <c:f>'ATR Trailing Stop (21,3,HL)'!$S$1</c:f>
              <c:strCache>
                <c:ptCount val="1"/>
                <c:pt idx="0">
                  <c:v> AtrStop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(21,3,HL)'!$S$2:$S$503</c:f>
              <c:numCache>
                <c:formatCode>_("$"* #,##0.00000000_);_("$"* \(#,##0.00000000\);_("$"* "-"??_);_(@_)</c:formatCode>
                <c:ptCount val="502"/>
                <c:pt idx="21">
                  <c:v>210.23</c:v>
                </c:pt>
                <c:pt idx="22">
                  <c:v>211.73333333333335</c:v>
                </c:pt>
                <c:pt idx="23">
                  <c:v>211.90174603174603</c:v>
                </c:pt>
                <c:pt idx="24">
                  <c:v>212.13737717309147</c:v>
                </c:pt>
                <c:pt idx="25">
                  <c:v>212.13737717309147</c:v>
                </c:pt>
                <c:pt idx="26">
                  <c:v>212.8860790685637</c:v>
                </c:pt>
                <c:pt idx="27">
                  <c:v>213.95578958910826</c:v>
                </c:pt>
                <c:pt idx="28">
                  <c:v>215.28265675153168</c:v>
                </c:pt>
                <c:pt idx="29">
                  <c:v>215.36062547764925</c:v>
                </c:pt>
                <c:pt idx="30">
                  <c:v>216.48392902633259</c:v>
                </c:pt>
                <c:pt idx="31">
                  <c:v>216.92945621555486</c:v>
                </c:pt>
                <c:pt idx="32">
                  <c:v>217.04424401481415</c:v>
                </c:pt>
                <c:pt idx="33">
                  <c:v>218.50594668077537</c:v>
                </c:pt>
                <c:pt idx="34">
                  <c:v>218.90042541026227</c:v>
                </c:pt>
                <c:pt idx="35">
                  <c:v>218.90042541026227</c:v>
                </c:pt>
                <c:pt idx="36">
                  <c:v>218.90042541026227</c:v>
                </c:pt>
                <c:pt idx="37">
                  <c:v>219.45126479668482</c:v>
                </c:pt>
                <c:pt idx="38">
                  <c:v>219.45126479668482</c:v>
                </c:pt>
                <c:pt idx="39">
                  <c:v>221.05944652760527</c:v>
                </c:pt>
                <c:pt idx="40">
                  <c:v>221.05944652760527</c:v>
                </c:pt>
                <c:pt idx="41">
                  <c:v>221.05944652760527</c:v>
                </c:pt>
                <c:pt idx="42">
                  <c:v>221.05944652760527</c:v>
                </c:pt>
                <c:pt idx="43">
                  <c:v>221.05944652760527</c:v>
                </c:pt>
                <c:pt idx="44">
                  <c:v>221.05944652760527</c:v>
                </c:pt>
                <c:pt idx="45">
                  <c:v>221.05944652760527</c:v>
                </c:pt>
                <c:pt idx="46">
                  <c:v>221.05944652760527</c:v>
                </c:pt>
                <c:pt idx="47">
                  <c:v>221.05944652760527</c:v>
                </c:pt>
                <c:pt idx="48">
                  <c:v>221.05944652760527</c:v>
                </c:pt>
                <c:pt idx="49">
                  <c:v>221.05944652760527</c:v>
                </c:pt>
                <c:pt idx="50">
                  <c:v>221.05944652760527</c:v>
                </c:pt>
                <c:pt idx="51">
                  <c:v>221.05944652760527</c:v>
                </c:pt>
                <c:pt idx="52">
                  <c:v>221.05944652760527</c:v>
                </c:pt>
                <c:pt idx="53">
                  <c:v>221.05944652760527</c:v>
                </c:pt>
                <c:pt idx="54">
                  <c:v>221.05944652760527</c:v>
                </c:pt>
                <c:pt idx="55">
                  <c:v>221.05944652760527</c:v>
                </c:pt>
                <c:pt idx="56">
                  <c:v>221.05944652760527</c:v>
                </c:pt>
                <c:pt idx="57">
                  <c:v>221.05944652760527</c:v>
                </c:pt>
                <c:pt idx="58">
                  <c:v>221.05944652760527</c:v>
                </c:pt>
                <c:pt idx="59">
                  <c:v>221.05944652760527</c:v>
                </c:pt>
                <c:pt idx="60">
                  <c:v>221.05944652760527</c:v>
                </c:pt>
                <c:pt idx="61">
                  <c:v>221.05944652760527</c:v>
                </c:pt>
                <c:pt idx="62">
                  <c:v>221.05944652760527</c:v>
                </c:pt>
                <c:pt idx="63">
                  <c:v>221.05944652760527</c:v>
                </c:pt>
                <c:pt idx="64">
                  <c:v>221.05944652760527</c:v>
                </c:pt>
                <c:pt idx="65">
                  <c:v>221.05944652760527</c:v>
                </c:pt>
                <c:pt idx="66">
                  <c:v>221.05944652760527</c:v>
                </c:pt>
                <c:pt idx="67">
                  <c:v>221.05944652760527</c:v>
                </c:pt>
                <c:pt idx="68">
                  <c:v>221.05944652760527</c:v>
                </c:pt>
                <c:pt idx="69">
                  <c:v>221.05944652760527</c:v>
                </c:pt>
                <c:pt idx="70">
                  <c:v>226.46240927483981</c:v>
                </c:pt>
                <c:pt idx="71">
                  <c:v>226.46240927483981</c:v>
                </c:pt>
                <c:pt idx="72">
                  <c:v>226.46240927483981</c:v>
                </c:pt>
                <c:pt idx="73">
                  <c:v>226.46240927483981</c:v>
                </c:pt>
                <c:pt idx="74">
                  <c:v>226.46240927483981</c:v>
                </c:pt>
                <c:pt idx="75">
                  <c:v>226.46240927483981</c:v>
                </c:pt>
                <c:pt idx="76">
                  <c:v>226.46240927483981</c:v>
                </c:pt>
                <c:pt idx="77">
                  <c:v>226.46240927483981</c:v>
                </c:pt>
                <c:pt idx="78">
                  <c:v>226.46240927483981</c:v>
                </c:pt>
                <c:pt idx="79">
                  <c:v>226.46240927483981</c:v>
                </c:pt>
                <c:pt idx="80">
                  <c:v>226.46240927483981</c:v>
                </c:pt>
                <c:pt idx="81">
                  <c:v>221.46665959290837</c:v>
                </c:pt>
                <c:pt idx="82">
                  <c:v>221.69205675515084</c:v>
                </c:pt>
                <c:pt idx="83">
                  <c:v>221.69205675515084</c:v>
                </c:pt>
                <c:pt idx="84">
                  <c:v>221.69205675515084</c:v>
                </c:pt>
                <c:pt idx="85">
                  <c:v>222.22284786105243</c:v>
                </c:pt>
                <c:pt idx="86">
                  <c:v>222.78414082004994</c:v>
                </c:pt>
                <c:pt idx="87">
                  <c:v>222.78414082004994</c:v>
                </c:pt>
                <c:pt idx="88">
                  <c:v>222.90364246716547</c:v>
                </c:pt>
                <c:pt idx="89">
                  <c:v>222.90364246716547</c:v>
                </c:pt>
                <c:pt idx="90">
                  <c:v>222.90364246716547</c:v>
                </c:pt>
                <c:pt idx="91">
                  <c:v>223.2288931797132</c:v>
                </c:pt>
                <c:pt idx="92">
                  <c:v>223.44846969496493</c:v>
                </c:pt>
                <c:pt idx="93">
                  <c:v>223.44846969496493</c:v>
                </c:pt>
                <c:pt idx="94">
                  <c:v>223.44846969496493</c:v>
                </c:pt>
                <c:pt idx="95">
                  <c:v>223.44846969496493</c:v>
                </c:pt>
                <c:pt idx="96">
                  <c:v>223.44846969496493</c:v>
                </c:pt>
                <c:pt idx="97">
                  <c:v>223.44846969496493</c:v>
                </c:pt>
                <c:pt idx="98">
                  <c:v>223.44846969496493</c:v>
                </c:pt>
                <c:pt idx="99">
                  <c:v>224.34724619883363</c:v>
                </c:pt>
                <c:pt idx="100">
                  <c:v>224.95023447507967</c:v>
                </c:pt>
                <c:pt idx="101">
                  <c:v>224.95023447507967</c:v>
                </c:pt>
                <c:pt idx="102">
                  <c:v>224.95023447507967</c:v>
                </c:pt>
                <c:pt idx="103">
                  <c:v>225.19406174286118</c:v>
                </c:pt>
                <c:pt idx="104">
                  <c:v>226.58577308843923</c:v>
                </c:pt>
                <c:pt idx="105">
                  <c:v>227.35645056041832</c:v>
                </c:pt>
                <c:pt idx="106">
                  <c:v>227.35645056041832</c:v>
                </c:pt>
                <c:pt idx="107">
                  <c:v>227.35645056041832</c:v>
                </c:pt>
                <c:pt idx="108">
                  <c:v>227.35645056041832</c:v>
                </c:pt>
                <c:pt idx="109">
                  <c:v>227.35645056041832</c:v>
                </c:pt>
                <c:pt idx="110">
                  <c:v>227.35645056041832</c:v>
                </c:pt>
                <c:pt idx="111">
                  <c:v>227.35645056041832</c:v>
                </c:pt>
                <c:pt idx="112">
                  <c:v>227.35645056041832</c:v>
                </c:pt>
                <c:pt idx="113">
                  <c:v>227.35645056041832</c:v>
                </c:pt>
                <c:pt idx="114">
                  <c:v>227.35645056041832</c:v>
                </c:pt>
                <c:pt idx="115">
                  <c:v>228.03858929308211</c:v>
                </c:pt>
                <c:pt idx="116">
                  <c:v>228.03858929308211</c:v>
                </c:pt>
                <c:pt idx="117">
                  <c:v>228.03858929308211</c:v>
                </c:pt>
                <c:pt idx="118">
                  <c:v>228.03858929308211</c:v>
                </c:pt>
                <c:pt idx="119">
                  <c:v>228.03858929308211</c:v>
                </c:pt>
                <c:pt idx="120">
                  <c:v>228.03858929308211</c:v>
                </c:pt>
                <c:pt idx="121">
                  <c:v>228.03858929308211</c:v>
                </c:pt>
                <c:pt idx="122">
                  <c:v>228.03858929308211</c:v>
                </c:pt>
                <c:pt idx="123">
                  <c:v>228.03858929308211</c:v>
                </c:pt>
                <c:pt idx="124">
                  <c:v>228.03858929308211</c:v>
                </c:pt>
                <c:pt idx="125">
                  <c:v>228.03858929308211</c:v>
                </c:pt>
                <c:pt idx="126">
                  <c:v>228.03858929308211</c:v>
                </c:pt>
                <c:pt idx="127">
                  <c:v>228.03858929308211</c:v>
                </c:pt>
                <c:pt idx="128">
                  <c:v>228.03858929308211</c:v>
                </c:pt>
                <c:pt idx="129">
                  <c:v>228.03858929308211</c:v>
                </c:pt>
                <c:pt idx="130">
                  <c:v>228.03858929308211</c:v>
                </c:pt>
                <c:pt idx="131">
                  <c:v>228.03858929308211</c:v>
                </c:pt>
                <c:pt idx="132">
                  <c:v>228.03858929308211</c:v>
                </c:pt>
                <c:pt idx="133">
                  <c:v>228.46075400648309</c:v>
                </c:pt>
                <c:pt idx="134">
                  <c:v>229.56595619665055</c:v>
                </c:pt>
                <c:pt idx="135">
                  <c:v>229.56595619665055</c:v>
                </c:pt>
                <c:pt idx="136">
                  <c:v>230.30327092666718</c:v>
                </c:pt>
                <c:pt idx="137">
                  <c:v>230.81787707301635</c:v>
                </c:pt>
                <c:pt idx="138">
                  <c:v>230.81787707301635</c:v>
                </c:pt>
                <c:pt idx="139">
                  <c:v>230.81787707301635</c:v>
                </c:pt>
                <c:pt idx="140">
                  <c:v>231.7105784023465</c:v>
                </c:pt>
                <c:pt idx="141">
                  <c:v>231.77912228794904</c:v>
                </c:pt>
                <c:pt idx="142">
                  <c:v>231.77912228794904</c:v>
                </c:pt>
                <c:pt idx="143">
                  <c:v>231.77912228794904</c:v>
                </c:pt>
                <c:pt idx="144">
                  <c:v>231.77912228794904</c:v>
                </c:pt>
                <c:pt idx="145">
                  <c:v>231.77912228794904</c:v>
                </c:pt>
                <c:pt idx="146">
                  <c:v>231.77912228794904</c:v>
                </c:pt>
                <c:pt idx="147">
                  <c:v>231.77912228794904</c:v>
                </c:pt>
                <c:pt idx="148">
                  <c:v>231.82889665627758</c:v>
                </c:pt>
                <c:pt idx="149">
                  <c:v>232.31609205359771</c:v>
                </c:pt>
                <c:pt idx="150">
                  <c:v>232.31609205359771</c:v>
                </c:pt>
                <c:pt idx="151">
                  <c:v>232.31609205359771</c:v>
                </c:pt>
                <c:pt idx="152">
                  <c:v>232.31609205359771</c:v>
                </c:pt>
                <c:pt idx="153">
                  <c:v>232.31609205359771</c:v>
                </c:pt>
                <c:pt idx="154">
                  <c:v>232.31609205359771</c:v>
                </c:pt>
                <c:pt idx="155">
                  <c:v>232.31609205359771</c:v>
                </c:pt>
                <c:pt idx="156">
                  <c:v>232.31609205359771</c:v>
                </c:pt>
                <c:pt idx="157">
                  <c:v>237.34649616890269</c:v>
                </c:pt>
                <c:pt idx="158">
                  <c:v>237.21172591972842</c:v>
                </c:pt>
                <c:pt idx="159">
                  <c:v>236.25021516164608</c:v>
                </c:pt>
                <c:pt idx="160">
                  <c:v>236.25021516164608</c:v>
                </c:pt>
                <c:pt idx="161">
                  <c:v>236.25021516164608</c:v>
                </c:pt>
                <c:pt idx="162">
                  <c:v>236.25021516164608</c:v>
                </c:pt>
                <c:pt idx="163">
                  <c:v>236.25021516164608</c:v>
                </c:pt>
                <c:pt idx="164">
                  <c:v>236.25021516164608</c:v>
                </c:pt>
                <c:pt idx="165">
                  <c:v>236.25021516164608</c:v>
                </c:pt>
                <c:pt idx="166">
                  <c:v>236.25021516164608</c:v>
                </c:pt>
                <c:pt idx="167">
                  <c:v>236.25021516164608</c:v>
                </c:pt>
                <c:pt idx="168">
                  <c:v>231.70430177338858</c:v>
                </c:pt>
                <c:pt idx="169">
                  <c:v>231.70430177338858</c:v>
                </c:pt>
                <c:pt idx="170">
                  <c:v>231.70430177338858</c:v>
                </c:pt>
                <c:pt idx="171">
                  <c:v>231.70430177338858</c:v>
                </c:pt>
                <c:pt idx="172">
                  <c:v>231.70430177338858</c:v>
                </c:pt>
                <c:pt idx="173">
                  <c:v>231.95658607973786</c:v>
                </c:pt>
                <c:pt idx="174">
                  <c:v>233.38246293308364</c:v>
                </c:pt>
                <c:pt idx="175">
                  <c:v>233.6694885076987</c:v>
                </c:pt>
                <c:pt idx="176">
                  <c:v>233.78617953114164</c:v>
                </c:pt>
                <c:pt idx="177">
                  <c:v>234.08779002965869</c:v>
                </c:pt>
                <c:pt idx="178">
                  <c:v>234.83599050443686</c:v>
                </c:pt>
                <c:pt idx="179">
                  <c:v>235.26380048041605</c:v>
                </c:pt>
                <c:pt idx="180">
                  <c:v>235.26380048041605</c:v>
                </c:pt>
                <c:pt idx="181">
                  <c:v>235.26380048041605</c:v>
                </c:pt>
                <c:pt idx="182">
                  <c:v>235.26380048041605</c:v>
                </c:pt>
                <c:pt idx="183">
                  <c:v>235.26380048041605</c:v>
                </c:pt>
                <c:pt idx="184">
                  <c:v>235.26380048041605</c:v>
                </c:pt>
                <c:pt idx="185">
                  <c:v>235.26380048041605</c:v>
                </c:pt>
                <c:pt idx="186">
                  <c:v>235.52370155987381</c:v>
                </c:pt>
                <c:pt idx="187">
                  <c:v>236.01590624749889</c:v>
                </c:pt>
                <c:pt idx="188">
                  <c:v>237.16181547380847</c:v>
                </c:pt>
                <c:pt idx="189">
                  <c:v>238.13363378457947</c:v>
                </c:pt>
                <c:pt idx="190">
                  <c:v>238.50298455674235</c:v>
                </c:pt>
                <c:pt idx="191">
                  <c:v>239.07141386356415</c:v>
                </c:pt>
                <c:pt idx="192">
                  <c:v>239.7546798700611</c:v>
                </c:pt>
                <c:pt idx="193">
                  <c:v>239.7546798700611</c:v>
                </c:pt>
                <c:pt idx="194">
                  <c:v>239.91079806808264</c:v>
                </c:pt>
                <c:pt idx="195">
                  <c:v>240.30980768388821</c:v>
                </c:pt>
                <c:pt idx="196">
                  <c:v>240.41553112751259</c:v>
                </c:pt>
                <c:pt idx="197">
                  <c:v>240.74669631191674</c:v>
                </c:pt>
                <c:pt idx="198">
                  <c:v>240.9873298208731</c:v>
                </c:pt>
                <c:pt idx="199">
                  <c:v>241.21507601987915</c:v>
                </c:pt>
                <c:pt idx="200">
                  <c:v>241.79769144750395</c:v>
                </c:pt>
                <c:pt idx="201">
                  <c:v>241.79769144750395</c:v>
                </c:pt>
                <c:pt idx="202">
                  <c:v>241.95926661905119</c:v>
                </c:pt>
                <c:pt idx="203">
                  <c:v>242.14549201814401</c:v>
                </c:pt>
                <c:pt idx="204">
                  <c:v>242.3185638268038</c:v>
                </c:pt>
                <c:pt idx="205">
                  <c:v>242.3185638268038</c:v>
                </c:pt>
                <c:pt idx="206">
                  <c:v>242.3185638268038</c:v>
                </c:pt>
                <c:pt idx="207">
                  <c:v>242.3185638268038</c:v>
                </c:pt>
                <c:pt idx="208">
                  <c:v>242.3185638268038</c:v>
                </c:pt>
                <c:pt idx="209">
                  <c:v>242.67312613370046</c:v>
                </c:pt>
                <c:pt idx="210">
                  <c:v>242.89964393685759</c:v>
                </c:pt>
                <c:pt idx="211">
                  <c:v>242.89964393685759</c:v>
                </c:pt>
                <c:pt idx="212">
                  <c:v>243.07155912640147</c:v>
                </c:pt>
                <c:pt idx="213">
                  <c:v>244.01005631085852</c:v>
                </c:pt>
                <c:pt idx="214">
                  <c:v>244.01005631085852</c:v>
                </c:pt>
                <c:pt idx="215">
                  <c:v>244.01005631085852</c:v>
                </c:pt>
                <c:pt idx="216">
                  <c:v>244.01005631085852</c:v>
                </c:pt>
                <c:pt idx="217">
                  <c:v>244.01005631085852</c:v>
                </c:pt>
                <c:pt idx="218">
                  <c:v>244.01005631085852</c:v>
                </c:pt>
                <c:pt idx="219">
                  <c:v>244.01005631085852</c:v>
                </c:pt>
                <c:pt idx="220">
                  <c:v>244.01005631085852</c:v>
                </c:pt>
                <c:pt idx="221">
                  <c:v>244.01005631085852</c:v>
                </c:pt>
                <c:pt idx="222">
                  <c:v>244.01005631085852</c:v>
                </c:pt>
                <c:pt idx="223">
                  <c:v>244.01005631085852</c:v>
                </c:pt>
                <c:pt idx="224">
                  <c:v>244.01005631085852</c:v>
                </c:pt>
                <c:pt idx="225">
                  <c:v>244.95911728004148</c:v>
                </c:pt>
                <c:pt idx="226">
                  <c:v>245.6001116952776</c:v>
                </c:pt>
                <c:pt idx="227">
                  <c:v>245.6001116952776</c:v>
                </c:pt>
                <c:pt idx="228">
                  <c:v>245.95948906601146</c:v>
                </c:pt>
                <c:pt idx="229">
                  <c:v>247.42522768191566</c:v>
                </c:pt>
                <c:pt idx="230">
                  <c:v>248.56021683991966</c:v>
                </c:pt>
                <c:pt idx="231">
                  <c:v>248.56021683991966</c:v>
                </c:pt>
                <c:pt idx="232">
                  <c:v>248.56021683991966</c:v>
                </c:pt>
                <c:pt idx="233">
                  <c:v>248.56021683991966</c:v>
                </c:pt>
                <c:pt idx="234">
                  <c:v>248.56021683991966</c:v>
                </c:pt>
                <c:pt idx="235">
                  <c:v>248.56021683991966</c:v>
                </c:pt>
                <c:pt idx="236">
                  <c:v>248.56021683991966</c:v>
                </c:pt>
                <c:pt idx="237">
                  <c:v>249.86202704295988</c:v>
                </c:pt>
                <c:pt idx="238">
                  <c:v>250.7705019456761</c:v>
                </c:pt>
                <c:pt idx="239">
                  <c:v>251.14809709112009</c:v>
                </c:pt>
                <c:pt idx="240">
                  <c:v>251.14809709112009</c:v>
                </c:pt>
                <c:pt idx="241">
                  <c:v>251.14809709112009</c:v>
                </c:pt>
                <c:pt idx="242">
                  <c:v>253.48478746668405</c:v>
                </c:pt>
                <c:pt idx="243">
                  <c:v>253.48478746668405</c:v>
                </c:pt>
                <c:pt idx="244">
                  <c:v>253.48478746668405</c:v>
                </c:pt>
                <c:pt idx="245">
                  <c:v>253.48478746668405</c:v>
                </c:pt>
                <c:pt idx="246">
                  <c:v>253.48478746668405</c:v>
                </c:pt>
                <c:pt idx="247">
                  <c:v>253.48478746668405</c:v>
                </c:pt>
                <c:pt idx="248">
                  <c:v>253.48478746668405</c:v>
                </c:pt>
                <c:pt idx="249">
                  <c:v>253.48630742801751</c:v>
                </c:pt>
                <c:pt idx="250">
                  <c:v>253.48630742801751</c:v>
                </c:pt>
                <c:pt idx="251">
                  <c:v>253.48630742801751</c:v>
                </c:pt>
                <c:pt idx="252">
                  <c:v>254.74373171624453</c:v>
                </c:pt>
                <c:pt idx="253">
                  <c:v>256.24688734880425</c:v>
                </c:pt>
                <c:pt idx="254">
                  <c:v>257.53417842743266</c:v>
                </c:pt>
                <c:pt idx="255">
                  <c:v>258.57874135945968</c:v>
                </c:pt>
                <c:pt idx="256">
                  <c:v>259.66213462805683</c:v>
                </c:pt>
                <c:pt idx="257">
                  <c:v>259.66213462805683</c:v>
                </c:pt>
                <c:pt idx="258">
                  <c:v>260.04467993474543</c:v>
                </c:pt>
                <c:pt idx="259">
                  <c:v>261.43398089023367</c:v>
                </c:pt>
                <c:pt idx="260">
                  <c:v>261.43398089023367</c:v>
                </c:pt>
                <c:pt idx="261">
                  <c:v>261.7747672473775</c:v>
                </c:pt>
                <c:pt idx="262">
                  <c:v>263.37215928321666</c:v>
                </c:pt>
                <c:pt idx="263">
                  <c:v>263.97300884115879</c:v>
                </c:pt>
                <c:pt idx="264">
                  <c:v>264.779532229675</c:v>
                </c:pt>
                <c:pt idx="265">
                  <c:v>267.026221171119</c:v>
                </c:pt>
                <c:pt idx="266">
                  <c:v>267.026221171119</c:v>
                </c:pt>
                <c:pt idx="267">
                  <c:v>267.026221171119</c:v>
                </c:pt>
                <c:pt idx="268">
                  <c:v>268.16821394762474</c:v>
                </c:pt>
                <c:pt idx="269">
                  <c:v>268.65591804535683</c:v>
                </c:pt>
                <c:pt idx="270">
                  <c:v>268.65591804535683</c:v>
                </c:pt>
                <c:pt idx="271">
                  <c:v>268.65591804535683</c:v>
                </c:pt>
                <c:pt idx="272">
                  <c:v>268.65591804535683</c:v>
                </c:pt>
                <c:pt idx="273">
                  <c:v>276.21125592085036</c:v>
                </c:pt>
                <c:pt idx="274">
                  <c:v>273.4164342103337</c:v>
                </c:pt>
                <c:pt idx="275">
                  <c:v>268.64231829555592</c:v>
                </c:pt>
                <c:pt idx="276">
                  <c:v>268.64231829555592</c:v>
                </c:pt>
                <c:pt idx="277">
                  <c:v>268.41944970118448</c:v>
                </c:pt>
                <c:pt idx="278">
                  <c:v>265.01804733446141</c:v>
                </c:pt>
                <c:pt idx="279">
                  <c:v>265.01804733446141</c:v>
                </c:pt>
                <c:pt idx="280">
                  <c:v>265.01804733446141</c:v>
                </c:pt>
                <c:pt idx="281">
                  <c:v>265.01804733446141</c:v>
                </c:pt>
                <c:pt idx="282">
                  <c:v>265.01804733446141</c:v>
                </c:pt>
                <c:pt idx="283">
                  <c:v>265.01804733446141</c:v>
                </c:pt>
                <c:pt idx="284">
                  <c:v>265.01804733446141</c:v>
                </c:pt>
                <c:pt idx="285">
                  <c:v>265.01804733446141</c:v>
                </c:pt>
                <c:pt idx="286">
                  <c:v>265.01804733446141</c:v>
                </c:pt>
                <c:pt idx="287">
                  <c:v>265.01804733446141</c:v>
                </c:pt>
                <c:pt idx="288">
                  <c:v>253.78719701592846</c:v>
                </c:pt>
                <c:pt idx="289">
                  <c:v>253.78719701592846</c:v>
                </c:pt>
                <c:pt idx="290">
                  <c:v>253.78719701592846</c:v>
                </c:pt>
                <c:pt idx="291">
                  <c:v>253.78719701592846</c:v>
                </c:pt>
                <c:pt idx="292">
                  <c:v>253.78719701592846</c:v>
                </c:pt>
                <c:pt idx="293">
                  <c:v>253.78719701592846</c:v>
                </c:pt>
                <c:pt idx="294">
                  <c:v>253.78719701592846</c:v>
                </c:pt>
                <c:pt idx="295">
                  <c:v>253.78719701592846</c:v>
                </c:pt>
                <c:pt idx="296">
                  <c:v>253.78719701592846</c:v>
                </c:pt>
                <c:pt idx="297">
                  <c:v>253.78719701592846</c:v>
                </c:pt>
                <c:pt idx="298">
                  <c:v>256.5338522917404</c:v>
                </c:pt>
                <c:pt idx="299">
                  <c:v>256.5338522917404</c:v>
                </c:pt>
                <c:pt idx="300">
                  <c:v>256.5338522917404</c:v>
                </c:pt>
                <c:pt idx="301">
                  <c:v>256.5338522917404</c:v>
                </c:pt>
                <c:pt idx="302">
                  <c:v>256.5338522917404</c:v>
                </c:pt>
                <c:pt idx="303">
                  <c:v>256.5338522917404</c:v>
                </c:pt>
                <c:pt idx="304">
                  <c:v>256.5338522917404</c:v>
                </c:pt>
                <c:pt idx="305">
                  <c:v>256.5338522917404</c:v>
                </c:pt>
                <c:pt idx="306">
                  <c:v>271.07175131115957</c:v>
                </c:pt>
                <c:pt idx="307">
                  <c:v>267.81690601062814</c:v>
                </c:pt>
                <c:pt idx="308">
                  <c:v>267.81690601062814</c:v>
                </c:pt>
                <c:pt idx="309">
                  <c:v>267.81690601062814</c:v>
                </c:pt>
                <c:pt idx="310">
                  <c:v>266.47478761311146</c:v>
                </c:pt>
                <c:pt idx="311">
                  <c:v>266.47478761311146</c:v>
                </c:pt>
                <c:pt idx="312">
                  <c:v>266.47478761311146</c:v>
                </c:pt>
                <c:pt idx="313">
                  <c:v>265.89516692634618</c:v>
                </c:pt>
                <c:pt idx="314">
                  <c:v>265.89516692634618</c:v>
                </c:pt>
                <c:pt idx="315">
                  <c:v>265.89516692634618</c:v>
                </c:pt>
                <c:pt idx="316">
                  <c:v>265.89516692634618</c:v>
                </c:pt>
                <c:pt idx="317">
                  <c:v>265.89516692634618</c:v>
                </c:pt>
                <c:pt idx="318">
                  <c:v>265.89516692634618</c:v>
                </c:pt>
                <c:pt idx="319">
                  <c:v>265.89516692634618</c:v>
                </c:pt>
                <c:pt idx="320">
                  <c:v>265.89516692634618</c:v>
                </c:pt>
                <c:pt idx="321">
                  <c:v>265.89516692634618</c:v>
                </c:pt>
                <c:pt idx="322">
                  <c:v>265.89516692634618</c:v>
                </c:pt>
                <c:pt idx="323">
                  <c:v>265.89516692634618</c:v>
                </c:pt>
                <c:pt idx="324">
                  <c:v>265.89516692634618</c:v>
                </c:pt>
                <c:pt idx="325">
                  <c:v>265.89516692634618</c:v>
                </c:pt>
                <c:pt idx="326">
                  <c:v>265.89516692634618</c:v>
                </c:pt>
                <c:pt idx="327">
                  <c:v>265.89516692634618</c:v>
                </c:pt>
                <c:pt idx="328">
                  <c:v>265.89516692634618</c:v>
                </c:pt>
                <c:pt idx="329">
                  <c:v>265.89516692634618</c:v>
                </c:pt>
                <c:pt idx="330">
                  <c:v>265.89516692634618</c:v>
                </c:pt>
                <c:pt idx="331">
                  <c:v>265.89516692634618</c:v>
                </c:pt>
                <c:pt idx="332">
                  <c:v>265.89516692634618</c:v>
                </c:pt>
                <c:pt idx="333">
                  <c:v>265.89516692634618</c:v>
                </c:pt>
                <c:pt idx="334">
                  <c:v>265.89516692634618</c:v>
                </c:pt>
                <c:pt idx="335">
                  <c:v>265.89516692634618</c:v>
                </c:pt>
                <c:pt idx="336">
                  <c:v>265.89516692634618</c:v>
                </c:pt>
                <c:pt idx="337">
                  <c:v>265.89516692634618</c:v>
                </c:pt>
                <c:pt idx="338">
                  <c:v>265.89516692634618</c:v>
                </c:pt>
                <c:pt idx="339">
                  <c:v>265.89516692634618</c:v>
                </c:pt>
                <c:pt idx="340">
                  <c:v>265.89516692634618</c:v>
                </c:pt>
                <c:pt idx="341">
                  <c:v>265.89516692634618</c:v>
                </c:pt>
                <c:pt idx="342">
                  <c:v>265.89516692634618</c:v>
                </c:pt>
                <c:pt idx="343">
                  <c:v>265.89516692634618</c:v>
                </c:pt>
                <c:pt idx="344">
                  <c:v>265.89516692634618</c:v>
                </c:pt>
                <c:pt idx="345">
                  <c:v>265.89516692634618</c:v>
                </c:pt>
                <c:pt idx="346">
                  <c:v>265.89516692634618</c:v>
                </c:pt>
                <c:pt idx="347">
                  <c:v>265.89516692634618</c:v>
                </c:pt>
                <c:pt idx="348">
                  <c:v>265.89516692634618</c:v>
                </c:pt>
                <c:pt idx="349">
                  <c:v>265.89516692634618</c:v>
                </c:pt>
                <c:pt idx="350">
                  <c:v>265.89516692634618</c:v>
                </c:pt>
                <c:pt idx="351">
                  <c:v>265.89516692634618</c:v>
                </c:pt>
                <c:pt idx="352">
                  <c:v>265.89516692634618</c:v>
                </c:pt>
                <c:pt idx="353">
                  <c:v>265.89516692634618</c:v>
                </c:pt>
                <c:pt idx="354">
                  <c:v>265.89516692634618</c:v>
                </c:pt>
                <c:pt idx="355">
                  <c:v>265.89516692634618</c:v>
                </c:pt>
                <c:pt idx="356">
                  <c:v>265.89516692634618</c:v>
                </c:pt>
                <c:pt idx="357">
                  <c:v>256.58206714565392</c:v>
                </c:pt>
                <c:pt idx="358">
                  <c:v>257.53339728157516</c:v>
                </c:pt>
                <c:pt idx="359">
                  <c:v>258.87990217292872</c:v>
                </c:pt>
                <c:pt idx="360">
                  <c:v>259.36847825993209</c:v>
                </c:pt>
                <c:pt idx="361">
                  <c:v>261.18283643803056</c:v>
                </c:pt>
                <c:pt idx="362">
                  <c:v>261.28222517907676</c:v>
                </c:pt>
                <c:pt idx="363">
                  <c:v>261.28222517907676</c:v>
                </c:pt>
                <c:pt idx="364">
                  <c:v>261.479342566056</c:v>
                </c:pt>
                <c:pt idx="365">
                  <c:v>261.479342566056</c:v>
                </c:pt>
                <c:pt idx="366">
                  <c:v>261.479342566056</c:v>
                </c:pt>
                <c:pt idx="367">
                  <c:v>261.479342566056</c:v>
                </c:pt>
                <c:pt idx="368">
                  <c:v>261.479342566056</c:v>
                </c:pt>
                <c:pt idx="369">
                  <c:v>261.479342566056</c:v>
                </c:pt>
                <c:pt idx="370">
                  <c:v>261.479342566056</c:v>
                </c:pt>
                <c:pt idx="371">
                  <c:v>261.479342566056</c:v>
                </c:pt>
                <c:pt idx="372">
                  <c:v>261.479342566056</c:v>
                </c:pt>
                <c:pt idx="373">
                  <c:v>261.479342566056</c:v>
                </c:pt>
                <c:pt idx="374">
                  <c:v>261.479342566056</c:v>
                </c:pt>
                <c:pt idx="375">
                  <c:v>261.479342566056</c:v>
                </c:pt>
                <c:pt idx="376">
                  <c:v>261.479342566056</c:v>
                </c:pt>
                <c:pt idx="377">
                  <c:v>261.479342566056</c:v>
                </c:pt>
                <c:pt idx="378">
                  <c:v>261.479342566056</c:v>
                </c:pt>
                <c:pt idx="379">
                  <c:v>261.479342566056</c:v>
                </c:pt>
                <c:pt idx="380">
                  <c:v>261.479342566056</c:v>
                </c:pt>
                <c:pt idx="381">
                  <c:v>262.55201372671695</c:v>
                </c:pt>
                <c:pt idx="382">
                  <c:v>262.55201372671695</c:v>
                </c:pt>
                <c:pt idx="383">
                  <c:v>262.55201372671695</c:v>
                </c:pt>
                <c:pt idx="384">
                  <c:v>263.32595721992612</c:v>
                </c:pt>
                <c:pt idx="385">
                  <c:v>263.71138782850102</c:v>
                </c:pt>
                <c:pt idx="386">
                  <c:v>263.71138782850102</c:v>
                </c:pt>
                <c:pt idx="387">
                  <c:v>265.07917263356097</c:v>
                </c:pt>
                <c:pt idx="388">
                  <c:v>265.07917263356097</c:v>
                </c:pt>
                <c:pt idx="389">
                  <c:v>265.07917263356097</c:v>
                </c:pt>
                <c:pt idx="390">
                  <c:v>265.07917263356097</c:v>
                </c:pt>
                <c:pt idx="391">
                  <c:v>266.03634237467804</c:v>
                </c:pt>
                <c:pt idx="392">
                  <c:v>266.54794511874098</c:v>
                </c:pt>
                <c:pt idx="393">
                  <c:v>268.48375725594383</c:v>
                </c:pt>
                <c:pt idx="394">
                  <c:v>268.48375725594383</c:v>
                </c:pt>
                <c:pt idx="395">
                  <c:v>268.48375725594383</c:v>
                </c:pt>
                <c:pt idx="396">
                  <c:v>268.48375725594383</c:v>
                </c:pt>
                <c:pt idx="397">
                  <c:v>268.48375725594383</c:v>
                </c:pt>
                <c:pt idx="398">
                  <c:v>268.48375725594383</c:v>
                </c:pt>
                <c:pt idx="399">
                  <c:v>268.48375725594383</c:v>
                </c:pt>
                <c:pt idx="400">
                  <c:v>268.53012194077809</c:v>
                </c:pt>
                <c:pt idx="401">
                  <c:v>270.63202089597911</c:v>
                </c:pt>
                <c:pt idx="402">
                  <c:v>270.63202089597911</c:v>
                </c:pt>
                <c:pt idx="403">
                  <c:v>270.63459945213526</c:v>
                </c:pt>
                <c:pt idx="404">
                  <c:v>270.63459945213526</c:v>
                </c:pt>
                <c:pt idx="405">
                  <c:v>270.63459945213526</c:v>
                </c:pt>
                <c:pt idx="406">
                  <c:v>270.63459945213526</c:v>
                </c:pt>
                <c:pt idx="407">
                  <c:v>270.63459945213526</c:v>
                </c:pt>
                <c:pt idx="408">
                  <c:v>270.63459945213526</c:v>
                </c:pt>
                <c:pt idx="409">
                  <c:v>270.63459945213526</c:v>
                </c:pt>
                <c:pt idx="410">
                  <c:v>270.63459945213526</c:v>
                </c:pt>
                <c:pt idx="411">
                  <c:v>271.2066032704833</c:v>
                </c:pt>
                <c:pt idx="412">
                  <c:v>271.2129554956984</c:v>
                </c:pt>
                <c:pt idx="413">
                  <c:v>271.2129554956984</c:v>
                </c:pt>
                <c:pt idx="414">
                  <c:v>272.10580997342259</c:v>
                </c:pt>
                <c:pt idx="415">
                  <c:v>274.29315235564053</c:v>
                </c:pt>
                <c:pt idx="416">
                  <c:v>275.142526052991</c:v>
                </c:pt>
                <c:pt idx="417">
                  <c:v>275.63907243142</c:v>
                </c:pt>
                <c:pt idx="418">
                  <c:v>275.63907243142</c:v>
                </c:pt>
                <c:pt idx="419">
                  <c:v>275.63907243142</c:v>
                </c:pt>
                <c:pt idx="420">
                  <c:v>275.63907243142</c:v>
                </c:pt>
                <c:pt idx="421">
                  <c:v>275.63907243142</c:v>
                </c:pt>
                <c:pt idx="422">
                  <c:v>275.63907243142</c:v>
                </c:pt>
                <c:pt idx="423">
                  <c:v>275.63907243142</c:v>
                </c:pt>
                <c:pt idx="424">
                  <c:v>275.63907243142</c:v>
                </c:pt>
                <c:pt idx="425">
                  <c:v>275.63907243142</c:v>
                </c:pt>
                <c:pt idx="426">
                  <c:v>275.63907243142</c:v>
                </c:pt>
                <c:pt idx="427">
                  <c:v>275.90201697575208</c:v>
                </c:pt>
                <c:pt idx="428">
                  <c:v>276.00001616738297</c:v>
                </c:pt>
                <c:pt idx="429">
                  <c:v>276.00001616738297</c:v>
                </c:pt>
                <c:pt idx="430">
                  <c:v>276.00001616738297</c:v>
                </c:pt>
                <c:pt idx="431">
                  <c:v>276.92215304384661</c:v>
                </c:pt>
                <c:pt idx="432">
                  <c:v>277.20966956556822</c:v>
                </c:pt>
                <c:pt idx="433">
                  <c:v>279.12254244339834</c:v>
                </c:pt>
                <c:pt idx="434">
                  <c:v>279.12254244339834</c:v>
                </c:pt>
                <c:pt idx="435">
                  <c:v>279.12254244339834</c:v>
                </c:pt>
                <c:pt idx="436">
                  <c:v>279.12254244339834</c:v>
                </c:pt>
                <c:pt idx="437">
                  <c:v>279.12254244339834</c:v>
                </c:pt>
                <c:pt idx="438">
                  <c:v>279.12254244339834</c:v>
                </c:pt>
                <c:pt idx="439">
                  <c:v>279.12254244339834</c:v>
                </c:pt>
                <c:pt idx="440">
                  <c:v>279.12254244339834</c:v>
                </c:pt>
                <c:pt idx="441">
                  <c:v>279.12254244339834</c:v>
                </c:pt>
                <c:pt idx="442">
                  <c:v>279.12254244339834</c:v>
                </c:pt>
                <c:pt idx="443">
                  <c:v>279.12254244339834</c:v>
                </c:pt>
                <c:pt idx="444">
                  <c:v>279.12254244339834</c:v>
                </c:pt>
                <c:pt idx="445">
                  <c:v>279.12254244339834</c:v>
                </c:pt>
                <c:pt idx="446">
                  <c:v>286.26342335336727</c:v>
                </c:pt>
                <c:pt idx="447">
                  <c:v>280.16998848877603</c:v>
                </c:pt>
                <c:pt idx="448">
                  <c:v>278.70284617978672</c:v>
                </c:pt>
                <c:pt idx="449">
                  <c:v>278.63699636170162</c:v>
                </c:pt>
                <c:pt idx="450">
                  <c:v>278.63699636170162</c:v>
                </c:pt>
                <c:pt idx="451">
                  <c:v>278.63699636170162</c:v>
                </c:pt>
                <c:pt idx="452">
                  <c:v>278.63699636170162</c:v>
                </c:pt>
                <c:pt idx="453">
                  <c:v>278.63699636170162</c:v>
                </c:pt>
                <c:pt idx="454">
                  <c:v>278.63699636170162</c:v>
                </c:pt>
                <c:pt idx="455">
                  <c:v>277.95387732259576</c:v>
                </c:pt>
                <c:pt idx="456">
                  <c:v>277.66226411675791</c:v>
                </c:pt>
                <c:pt idx="457">
                  <c:v>276.16406106357891</c:v>
                </c:pt>
                <c:pt idx="458">
                  <c:v>276.06672482245614</c:v>
                </c:pt>
                <c:pt idx="459">
                  <c:v>276.06672482245614</c:v>
                </c:pt>
                <c:pt idx="460">
                  <c:v>274.25201797955208</c:v>
                </c:pt>
                <c:pt idx="461">
                  <c:v>274.25201797955208</c:v>
                </c:pt>
                <c:pt idx="462">
                  <c:v>274.25201797955208</c:v>
                </c:pt>
                <c:pt idx="463">
                  <c:v>274.25201797955208</c:v>
                </c:pt>
                <c:pt idx="464">
                  <c:v>274.25201797955208</c:v>
                </c:pt>
                <c:pt idx="465">
                  <c:v>274.25201797955208</c:v>
                </c:pt>
                <c:pt idx="466">
                  <c:v>274.25201797955208</c:v>
                </c:pt>
                <c:pt idx="467">
                  <c:v>274.25201797955208</c:v>
                </c:pt>
                <c:pt idx="468">
                  <c:v>274.25201797955208</c:v>
                </c:pt>
                <c:pt idx="469">
                  <c:v>274.25201797955208</c:v>
                </c:pt>
                <c:pt idx="470">
                  <c:v>274.25201797955208</c:v>
                </c:pt>
                <c:pt idx="471">
                  <c:v>274.25201797955208</c:v>
                </c:pt>
                <c:pt idx="472">
                  <c:v>274.25201797955208</c:v>
                </c:pt>
                <c:pt idx="473">
                  <c:v>274.25201797955208</c:v>
                </c:pt>
                <c:pt idx="474">
                  <c:v>274.25201797955208</c:v>
                </c:pt>
                <c:pt idx="475">
                  <c:v>273.78552549453178</c:v>
                </c:pt>
                <c:pt idx="476">
                  <c:v>273.7152623757446</c:v>
                </c:pt>
                <c:pt idx="477">
                  <c:v>271.09501178642341</c:v>
                </c:pt>
                <c:pt idx="478">
                  <c:v>271.09501178642341</c:v>
                </c:pt>
                <c:pt idx="479">
                  <c:v>271.09501178642341</c:v>
                </c:pt>
                <c:pt idx="480">
                  <c:v>271.09501178642341</c:v>
                </c:pt>
                <c:pt idx="481">
                  <c:v>271.09501178642341</c:v>
                </c:pt>
                <c:pt idx="482">
                  <c:v>271.09501178642341</c:v>
                </c:pt>
                <c:pt idx="483">
                  <c:v>258.30051803729003</c:v>
                </c:pt>
                <c:pt idx="484">
                  <c:v>258.30051803729003</c:v>
                </c:pt>
                <c:pt idx="485">
                  <c:v>258.30051803729003</c:v>
                </c:pt>
                <c:pt idx="486">
                  <c:v>277.05637819746937</c:v>
                </c:pt>
                <c:pt idx="487">
                  <c:v>273.14923192514226</c:v>
                </c:pt>
                <c:pt idx="488">
                  <c:v>273.14923192514226</c:v>
                </c:pt>
                <c:pt idx="489">
                  <c:v>273.14923192514226</c:v>
                </c:pt>
                <c:pt idx="490">
                  <c:v>273.14923192514226</c:v>
                </c:pt>
                <c:pt idx="491">
                  <c:v>271.97181985912641</c:v>
                </c:pt>
                <c:pt idx="492">
                  <c:v>268.98125700869178</c:v>
                </c:pt>
                <c:pt idx="493">
                  <c:v>266.30453048446839</c:v>
                </c:pt>
                <c:pt idx="494">
                  <c:v>266.30453048446839</c:v>
                </c:pt>
                <c:pt idx="495">
                  <c:v>261.07057186799852</c:v>
                </c:pt>
                <c:pt idx="496">
                  <c:v>261.07057186799852</c:v>
                </c:pt>
                <c:pt idx="497">
                  <c:v>252.69321711383088</c:v>
                </c:pt>
                <c:pt idx="498">
                  <c:v>252.69321711383088</c:v>
                </c:pt>
                <c:pt idx="499">
                  <c:v>252.69321711383088</c:v>
                </c:pt>
                <c:pt idx="500">
                  <c:v>252.69321711383088</c:v>
                </c:pt>
                <c:pt idx="501">
                  <c:v>252.69321711383088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2-4637-8720-3359BE2FA782}"/>
            </c:ext>
          </c:extLst>
        </c:ser>
        <c:ser>
          <c:idx val="7"/>
          <c:order val="5"/>
          <c:tx>
            <c:strRef>
              <c:f>'ATR Trailing Stop (21,3,HL)'!$R$1</c:f>
              <c:strCache>
                <c:ptCount val="1"/>
                <c:pt idx="0">
                  <c:v> SellStop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(21,3,HL)'!$R$2:$R$503</c:f>
              <c:numCache>
                <c:formatCode>_("$"* #,##0.0000_);_("$"* \(#,##0.0000\);_("$"* "-"??_);_(@_)</c:formatCode>
                <c:ptCount val="502"/>
                <c:pt idx="21">
                  <c:v>210.23</c:v>
                </c:pt>
                <c:pt idx="22">
                  <c:v>211.73333333333335</c:v>
                </c:pt>
                <c:pt idx="23">
                  <c:v>211.90174603174603</c:v>
                </c:pt>
                <c:pt idx="24">
                  <c:v>212.13737717309147</c:v>
                </c:pt>
                <c:pt idx="25">
                  <c:v>212.13737717309147</c:v>
                </c:pt>
                <c:pt idx="26">
                  <c:v>212.8860790685637</c:v>
                </c:pt>
                <c:pt idx="27">
                  <c:v>213.95578958910826</c:v>
                </c:pt>
                <c:pt idx="28">
                  <c:v>215.28265675153168</c:v>
                </c:pt>
                <c:pt idx="29">
                  <c:v>215.36062547764925</c:v>
                </c:pt>
                <c:pt idx="30">
                  <c:v>216.48392902633259</c:v>
                </c:pt>
                <c:pt idx="31">
                  <c:v>216.92945621555486</c:v>
                </c:pt>
                <c:pt idx="32">
                  <c:v>217.04424401481415</c:v>
                </c:pt>
                <c:pt idx="33">
                  <c:v>218.50594668077537</c:v>
                </c:pt>
                <c:pt idx="34">
                  <c:v>218.90042541026227</c:v>
                </c:pt>
                <c:pt idx="35">
                  <c:v>218.90042541026227</c:v>
                </c:pt>
                <c:pt idx="36">
                  <c:v>218.90042541026227</c:v>
                </c:pt>
                <c:pt idx="37">
                  <c:v>219.45126479668482</c:v>
                </c:pt>
                <c:pt idx="38">
                  <c:v>219.45126479668482</c:v>
                </c:pt>
                <c:pt idx="39">
                  <c:v>221.05944652760527</c:v>
                </c:pt>
                <c:pt idx="40">
                  <c:v>221.05944652760527</c:v>
                </c:pt>
                <c:pt idx="41">
                  <c:v>221.05944652760527</c:v>
                </c:pt>
                <c:pt idx="42">
                  <c:v>221.05944652760527</c:v>
                </c:pt>
                <c:pt idx="43">
                  <c:v>221.05944652760527</c:v>
                </c:pt>
                <c:pt idx="44">
                  <c:v>221.05944652760527</c:v>
                </c:pt>
                <c:pt idx="45">
                  <c:v>221.05944652760527</c:v>
                </c:pt>
                <c:pt idx="46">
                  <c:v>221.05944652760527</c:v>
                </c:pt>
                <c:pt idx="47">
                  <c:v>221.05944652760527</c:v>
                </c:pt>
                <c:pt idx="48">
                  <c:v>221.05944652760527</c:v>
                </c:pt>
                <c:pt idx="49">
                  <c:v>221.05944652760527</c:v>
                </c:pt>
                <c:pt idx="50">
                  <c:v>221.05944652760527</c:v>
                </c:pt>
                <c:pt idx="51">
                  <c:v>221.05944652760527</c:v>
                </c:pt>
                <c:pt idx="52">
                  <c:v>221.05944652760527</c:v>
                </c:pt>
                <c:pt idx="53">
                  <c:v>221.05944652760527</c:v>
                </c:pt>
                <c:pt idx="54">
                  <c:v>221.05944652760527</c:v>
                </c:pt>
                <c:pt idx="55">
                  <c:v>221.05944652760527</c:v>
                </c:pt>
                <c:pt idx="56">
                  <c:v>221.05944652760527</c:v>
                </c:pt>
                <c:pt idx="57">
                  <c:v>221.05944652760527</c:v>
                </c:pt>
                <c:pt idx="58">
                  <c:v>221.05944652760527</c:v>
                </c:pt>
                <c:pt idx="59">
                  <c:v>221.05944652760527</c:v>
                </c:pt>
                <c:pt idx="60">
                  <c:v>221.05944652760527</c:v>
                </c:pt>
                <c:pt idx="61">
                  <c:v>221.05944652760527</c:v>
                </c:pt>
                <c:pt idx="62">
                  <c:v>221.05944652760527</c:v>
                </c:pt>
                <c:pt idx="63">
                  <c:v>221.05944652760527</c:v>
                </c:pt>
                <c:pt idx="64">
                  <c:v>221.05944652760527</c:v>
                </c:pt>
                <c:pt idx="65">
                  <c:v>221.05944652760527</c:v>
                </c:pt>
                <c:pt idx="66">
                  <c:v>221.05944652760527</c:v>
                </c:pt>
                <c:pt idx="67">
                  <c:v>221.05944652760527</c:v>
                </c:pt>
                <c:pt idx="68">
                  <c:v>221.05944652760527</c:v>
                </c:pt>
                <c:pt idx="69">
                  <c:v>221.05944652760527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221.46665959290837</c:v>
                </c:pt>
                <c:pt idx="82">
                  <c:v>221.69205675515084</c:v>
                </c:pt>
                <c:pt idx="83">
                  <c:v>221.69205675515084</c:v>
                </c:pt>
                <c:pt idx="84">
                  <c:v>221.69205675515084</c:v>
                </c:pt>
                <c:pt idx="85">
                  <c:v>222.22284786105243</c:v>
                </c:pt>
                <c:pt idx="86">
                  <c:v>222.78414082004994</c:v>
                </c:pt>
                <c:pt idx="87">
                  <c:v>222.78414082004994</c:v>
                </c:pt>
                <c:pt idx="88">
                  <c:v>222.90364246716547</c:v>
                </c:pt>
                <c:pt idx="89">
                  <c:v>222.90364246716547</c:v>
                </c:pt>
                <c:pt idx="90">
                  <c:v>222.90364246716547</c:v>
                </c:pt>
                <c:pt idx="91">
                  <c:v>223.2288931797132</c:v>
                </c:pt>
                <c:pt idx="92">
                  <c:v>223.44846969496493</c:v>
                </c:pt>
                <c:pt idx="93">
                  <c:v>223.44846969496493</c:v>
                </c:pt>
                <c:pt idx="94">
                  <c:v>223.44846969496493</c:v>
                </c:pt>
                <c:pt idx="95">
                  <c:v>223.44846969496493</c:v>
                </c:pt>
                <c:pt idx="96">
                  <c:v>223.44846969496493</c:v>
                </c:pt>
                <c:pt idx="97">
                  <c:v>223.44846969496493</c:v>
                </c:pt>
                <c:pt idx="98">
                  <c:v>223.44846969496493</c:v>
                </c:pt>
                <c:pt idx="99">
                  <c:v>224.34724619883363</c:v>
                </c:pt>
                <c:pt idx="100">
                  <c:v>224.95023447507967</c:v>
                </c:pt>
                <c:pt idx="101">
                  <c:v>224.95023447507967</c:v>
                </c:pt>
                <c:pt idx="102">
                  <c:v>224.95023447507967</c:v>
                </c:pt>
                <c:pt idx="103">
                  <c:v>225.19406174286118</c:v>
                </c:pt>
                <c:pt idx="104">
                  <c:v>226.58577308843923</c:v>
                </c:pt>
                <c:pt idx="105">
                  <c:v>227.35645056041832</c:v>
                </c:pt>
                <c:pt idx="106">
                  <c:v>227.35645056041832</c:v>
                </c:pt>
                <c:pt idx="107">
                  <c:v>227.35645056041832</c:v>
                </c:pt>
                <c:pt idx="108">
                  <c:v>227.35645056041832</c:v>
                </c:pt>
                <c:pt idx="109">
                  <c:v>227.35645056041832</c:v>
                </c:pt>
                <c:pt idx="110">
                  <c:v>227.35645056041832</c:v>
                </c:pt>
                <c:pt idx="111">
                  <c:v>227.35645056041832</c:v>
                </c:pt>
                <c:pt idx="112">
                  <c:v>227.35645056041832</c:v>
                </c:pt>
                <c:pt idx="113">
                  <c:v>227.35645056041832</c:v>
                </c:pt>
                <c:pt idx="114">
                  <c:v>227.35645056041832</c:v>
                </c:pt>
                <c:pt idx="115">
                  <c:v>228.03858929308211</c:v>
                </c:pt>
                <c:pt idx="116">
                  <c:v>228.03858929308211</c:v>
                </c:pt>
                <c:pt idx="117">
                  <c:v>228.03858929308211</c:v>
                </c:pt>
                <c:pt idx="118">
                  <c:v>228.03858929308211</c:v>
                </c:pt>
                <c:pt idx="119">
                  <c:v>228.03858929308211</c:v>
                </c:pt>
                <c:pt idx="120">
                  <c:v>228.03858929308211</c:v>
                </c:pt>
                <c:pt idx="121">
                  <c:v>228.03858929308211</c:v>
                </c:pt>
                <c:pt idx="122">
                  <c:v>228.03858929308211</c:v>
                </c:pt>
                <c:pt idx="123">
                  <c:v>228.03858929308211</c:v>
                </c:pt>
                <c:pt idx="124">
                  <c:v>228.03858929308211</c:v>
                </c:pt>
                <c:pt idx="125">
                  <c:v>228.03858929308211</c:v>
                </c:pt>
                <c:pt idx="126">
                  <c:v>228.03858929308211</c:v>
                </c:pt>
                <c:pt idx="127">
                  <c:v>228.03858929308211</c:v>
                </c:pt>
                <c:pt idx="128">
                  <c:v>228.03858929308211</c:v>
                </c:pt>
                <c:pt idx="129">
                  <c:v>228.03858929308211</c:v>
                </c:pt>
                <c:pt idx="130">
                  <c:v>228.03858929308211</c:v>
                </c:pt>
                <c:pt idx="131">
                  <c:v>228.03858929308211</c:v>
                </c:pt>
                <c:pt idx="132">
                  <c:v>228.03858929308211</c:v>
                </c:pt>
                <c:pt idx="133">
                  <c:v>228.46075400648309</c:v>
                </c:pt>
                <c:pt idx="134">
                  <c:v>229.56595619665055</c:v>
                </c:pt>
                <c:pt idx="135">
                  <c:v>229.56595619665055</c:v>
                </c:pt>
                <c:pt idx="136">
                  <c:v>230.30327092666718</c:v>
                </c:pt>
                <c:pt idx="137">
                  <c:v>230.81787707301635</c:v>
                </c:pt>
                <c:pt idx="138">
                  <c:v>230.81787707301635</c:v>
                </c:pt>
                <c:pt idx="139">
                  <c:v>230.81787707301635</c:v>
                </c:pt>
                <c:pt idx="140">
                  <c:v>231.7105784023465</c:v>
                </c:pt>
                <c:pt idx="141">
                  <c:v>231.77912228794904</c:v>
                </c:pt>
                <c:pt idx="142">
                  <c:v>231.77912228794904</c:v>
                </c:pt>
                <c:pt idx="143">
                  <c:v>231.77912228794904</c:v>
                </c:pt>
                <c:pt idx="144">
                  <c:v>231.77912228794904</c:v>
                </c:pt>
                <c:pt idx="145">
                  <c:v>231.77912228794904</c:v>
                </c:pt>
                <c:pt idx="146">
                  <c:v>231.77912228794904</c:v>
                </c:pt>
                <c:pt idx="147">
                  <c:v>231.77912228794904</c:v>
                </c:pt>
                <c:pt idx="148">
                  <c:v>231.82889665627758</c:v>
                </c:pt>
                <c:pt idx="149">
                  <c:v>232.31609205359771</c:v>
                </c:pt>
                <c:pt idx="150">
                  <c:v>232.31609205359771</c:v>
                </c:pt>
                <c:pt idx="151">
                  <c:v>232.31609205359771</c:v>
                </c:pt>
                <c:pt idx="152">
                  <c:v>232.31609205359771</c:v>
                </c:pt>
                <c:pt idx="153">
                  <c:v>232.31609205359771</c:v>
                </c:pt>
                <c:pt idx="154">
                  <c:v>232.31609205359771</c:v>
                </c:pt>
                <c:pt idx="155">
                  <c:v>232.31609205359771</c:v>
                </c:pt>
                <c:pt idx="156">
                  <c:v>232.31609205359771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231.70430177338858</c:v>
                </c:pt>
                <c:pt idx="169">
                  <c:v>231.70430177338858</c:v>
                </c:pt>
                <c:pt idx="170">
                  <c:v>231.70430177338858</c:v>
                </c:pt>
                <c:pt idx="171">
                  <c:v>231.70430177338858</c:v>
                </c:pt>
                <c:pt idx="172">
                  <c:v>231.70430177338858</c:v>
                </c:pt>
                <c:pt idx="173">
                  <c:v>231.95658607973786</c:v>
                </c:pt>
                <c:pt idx="174">
                  <c:v>233.38246293308364</c:v>
                </c:pt>
                <c:pt idx="175">
                  <c:v>233.6694885076987</c:v>
                </c:pt>
                <c:pt idx="176">
                  <c:v>233.78617953114164</c:v>
                </c:pt>
                <c:pt idx="177">
                  <c:v>234.08779002965869</c:v>
                </c:pt>
                <c:pt idx="178">
                  <c:v>234.83599050443686</c:v>
                </c:pt>
                <c:pt idx="179">
                  <c:v>235.26380048041605</c:v>
                </c:pt>
                <c:pt idx="180">
                  <c:v>235.26380048041605</c:v>
                </c:pt>
                <c:pt idx="181">
                  <c:v>235.26380048041605</c:v>
                </c:pt>
                <c:pt idx="182">
                  <c:v>235.26380048041605</c:v>
                </c:pt>
                <c:pt idx="183">
                  <c:v>235.26380048041605</c:v>
                </c:pt>
                <c:pt idx="184">
                  <c:v>235.26380048041605</c:v>
                </c:pt>
                <c:pt idx="185">
                  <c:v>235.26380048041605</c:v>
                </c:pt>
                <c:pt idx="186">
                  <c:v>235.52370155987381</c:v>
                </c:pt>
                <c:pt idx="187">
                  <c:v>236.01590624749889</c:v>
                </c:pt>
                <c:pt idx="188">
                  <c:v>237.16181547380847</c:v>
                </c:pt>
                <c:pt idx="189">
                  <c:v>238.13363378457947</c:v>
                </c:pt>
                <c:pt idx="190">
                  <c:v>238.50298455674235</c:v>
                </c:pt>
                <c:pt idx="191">
                  <c:v>239.07141386356415</c:v>
                </c:pt>
                <c:pt idx="192">
                  <c:v>239.7546798700611</c:v>
                </c:pt>
                <c:pt idx="193">
                  <c:v>239.7546798700611</c:v>
                </c:pt>
                <c:pt idx="194">
                  <c:v>239.91079806808264</c:v>
                </c:pt>
                <c:pt idx="195">
                  <c:v>240.30980768388821</c:v>
                </c:pt>
                <c:pt idx="196">
                  <c:v>240.41553112751259</c:v>
                </c:pt>
                <c:pt idx="197">
                  <c:v>240.74669631191674</c:v>
                </c:pt>
                <c:pt idx="198">
                  <c:v>240.9873298208731</c:v>
                </c:pt>
                <c:pt idx="199">
                  <c:v>241.21507601987915</c:v>
                </c:pt>
                <c:pt idx="200">
                  <c:v>241.79769144750395</c:v>
                </c:pt>
                <c:pt idx="201">
                  <c:v>241.79769144750395</c:v>
                </c:pt>
                <c:pt idx="202">
                  <c:v>241.95926661905119</c:v>
                </c:pt>
                <c:pt idx="203">
                  <c:v>242.14549201814401</c:v>
                </c:pt>
                <c:pt idx="204">
                  <c:v>242.3185638268038</c:v>
                </c:pt>
                <c:pt idx="205">
                  <c:v>242.3185638268038</c:v>
                </c:pt>
                <c:pt idx="206">
                  <c:v>242.3185638268038</c:v>
                </c:pt>
                <c:pt idx="207">
                  <c:v>242.3185638268038</c:v>
                </c:pt>
                <c:pt idx="208">
                  <c:v>242.3185638268038</c:v>
                </c:pt>
                <c:pt idx="209">
                  <c:v>242.67312613370046</c:v>
                </c:pt>
                <c:pt idx="210">
                  <c:v>242.89964393685759</c:v>
                </c:pt>
                <c:pt idx="211">
                  <c:v>242.89964393685759</c:v>
                </c:pt>
                <c:pt idx="212">
                  <c:v>243.07155912640147</c:v>
                </c:pt>
                <c:pt idx="213">
                  <c:v>244.01005631085852</c:v>
                </c:pt>
                <c:pt idx="214">
                  <c:v>244.01005631085852</c:v>
                </c:pt>
                <c:pt idx="215">
                  <c:v>244.01005631085852</c:v>
                </c:pt>
                <c:pt idx="216">
                  <c:v>244.01005631085852</c:v>
                </c:pt>
                <c:pt idx="217">
                  <c:v>244.01005631085852</c:v>
                </c:pt>
                <c:pt idx="218">
                  <c:v>244.01005631085852</c:v>
                </c:pt>
                <c:pt idx="219">
                  <c:v>244.01005631085852</c:v>
                </c:pt>
                <c:pt idx="220">
                  <c:v>244.01005631085852</c:v>
                </c:pt>
                <c:pt idx="221">
                  <c:v>244.01005631085852</c:v>
                </c:pt>
                <c:pt idx="222">
                  <c:v>244.01005631085852</c:v>
                </c:pt>
                <c:pt idx="223">
                  <c:v>244.01005631085852</c:v>
                </c:pt>
                <c:pt idx="224">
                  <c:v>244.01005631085852</c:v>
                </c:pt>
                <c:pt idx="225">
                  <c:v>244.95911728004148</c:v>
                </c:pt>
                <c:pt idx="226">
                  <c:v>245.6001116952776</c:v>
                </c:pt>
                <c:pt idx="227">
                  <c:v>245.6001116952776</c:v>
                </c:pt>
                <c:pt idx="228">
                  <c:v>245.95948906601146</c:v>
                </c:pt>
                <c:pt idx="229">
                  <c:v>247.42522768191566</c:v>
                </c:pt>
                <c:pt idx="230">
                  <c:v>248.56021683991966</c:v>
                </c:pt>
                <c:pt idx="231">
                  <c:v>248.56021683991966</c:v>
                </c:pt>
                <c:pt idx="232">
                  <c:v>248.56021683991966</c:v>
                </c:pt>
                <c:pt idx="233">
                  <c:v>248.56021683991966</c:v>
                </c:pt>
                <c:pt idx="234">
                  <c:v>248.56021683991966</c:v>
                </c:pt>
                <c:pt idx="235">
                  <c:v>248.56021683991966</c:v>
                </c:pt>
                <c:pt idx="236">
                  <c:v>248.56021683991966</c:v>
                </c:pt>
                <c:pt idx="237">
                  <c:v>249.86202704295988</c:v>
                </c:pt>
                <c:pt idx="238">
                  <c:v>250.7705019456761</c:v>
                </c:pt>
                <c:pt idx="239">
                  <c:v>251.14809709112009</c:v>
                </c:pt>
                <c:pt idx="240">
                  <c:v>251.14809709112009</c:v>
                </c:pt>
                <c:pt idx="241">
                  <c:v>251.14809709112009</c:v>
                </c:pt>
                <c:pt idx="242">
                  <c:v>253.48478746668405</c:v>
                </c:pt>
                <c:pt idx="243">
                  <c:v>253.48478746668405</c:v>
                </c:pt>
                <c:pt idx="244">
                  <c:v>253.48478746668405</c:v>
                </c:pt>
                <c:pt idx="245">
                  <c:v>253.48478746668405</c:v>
                </c:pt>
                <c:pt idx="246">
                  <c:v>253.48478746668405</c:v>
                </c:pt>
                <c:pt idx="247">
                  <c:v>253.48478746668405</c:v>
                </c:pt>
                <c:pt idx="248">
                  <c:v>253.48478746668405</c:v>
                </c:pt>
                <c:pt idx="249">
                  <c:v>253.48630742801751</c:v>
                </c:pt>
                <c:pt idx="250">
                  <c:v>253.48630742801751</c:v>
                </c:pt>
                <c:pt idx="251">
                  <c:v>253.48630742801751</c:v>
                </c:pt>
                <c:pt idx="252">
                  <c:v>254.74373171624453</c:v>
                </c:pt>
                <c:pt idx="253">
                  <c:v>256.24688734880425</c:v>
                </c:pt>
                <c:pt idx="254">
                  <c:v>257.53417842743266</c:v>
                </c:pt>
                <c:pt idx="255">
                  <c:v>258.57874135945968</c:v>
                </c:pt>
                <c:pt idx="256">
                  <c:v>259.66213462805683</c:v>
                </c:pt>
                <c:pt idx="257">
                  <c:v>259.66213462805683</c:v>
                </c:pt>
                <c:pt idx="258">
                  <c:v>260.04467993474543</c:v>
                </c:pt>
                <c:pt idx="259">
                  <c:v>261.43398089023367</c:v>
                </c:pt>
                <c:pt idx="260">
                  <c:v>261.43398089023367</c:v>
                </c:pt>
                <c:pt idx="261">
                  <c:v>261.7747672473775</c:v>
                </c:pt>
                <c:pt idx="262">
                  <c:v>263.37215928321666</c:v>
                </c:pt>
                <c:pt idx="263">
                  <c:v>263.97300884115879</c:v>
                </c:pt>
                <c:pt idx="264">
                  <c:v>264.779532229675</c:v>
                </c:pt>
                <c:pt idx="265">
                  <c:v>267.026221171119</c:v>
                </c:pt>
                <c:pt idx="266">
                  <c:v>267.026221171119</c:v>
                </c:pt>
                <c:pt idx="267">
                  <c:v>267.026221171119</c:v>
                </c:pt>
                <c:pt idx="268">
                  <c:v>268.16821394762474</c:v>
                </c:pt>
                <c:pt idx="269">
                  <c:v>268.65591804535683</c:v>
                </c:pt>
                <c:pt idx="270">
                  <c:v>268.65591804535683</c:v>
                </c:pt>
                <c:pt idx="271">
                  <c:v>268.65591804535683</c:v>
                </c:pt>
                <c:pt idx="272">
                  <c:v>268.65591804535683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253.78719701592846</c:v>
                </c:pt>
                <c:pt idx="289">
                  <c:v>253.78719701592846</c:v>
                </c:pt>
                <c:pt idx="290">
                  <c:v>253.78719701592846</c:v>
                </c:pt>
                <c:pt idx="291">
                  <c:v>253.78719701592846</c:v>
                </c:pt>
                <c:pt idx="292">
                  <c:v>253.78719701592846</c:v>
                </c:pt>
                <c:pt idx="293">
                  <c:v>253.78719701592846</c:v>
                </c:pt>
                <c:pt idx="294">
                  <c:v>253.78719701592846</c:v>
                </c:pt>
                <c:pt idx="295">
                  <c:v>253.78719701592846</c:v>
                </c:pt>
                <c:pt idx="296">
                  <c:v>253.78719701592846</c:v>
                </c:pt>
                <c:pt idx="297">
                  <c:v>253.78719701592846</c:v>
                </c:pt>
                <c:pt idx="298">
                  <c:v>256.5338522917404</c:v>
                </c:pt>
                <c:pt idx="299">
                  <c:v>256.5338522917404</c:v>
                </c:pt>
                <c:pt idx="300">
                  <c:v>256.5338522917404</c:v>
                </c:pt>
                <c:pt idx="301">
                  <c:v>256.5338522917404</c:v>
                </c:pt>
                <c:pt idx="302">
                  <c:v>256.5338522917404</c:v>
                </c:pt>
                <c:pt idx="303">
                  <c:v>256.5338522917404</c:v>
                </c:pt>
                <c:pt idx="304">
                  <c:v>256.5338522917404</c:v>
                </c:pt>
                <c:pt idx="305">
                  <c:v>256.5338522917404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256.58206714565392</c:v>
                </c:pt>
                <c:pt idx="358">
                  <c:v>257.53339728157516</c:v>
                </c:pt>
                <c:pt idx="359">
                  <c:v>258.87990217292872</c:v>
                </c:pt>
                <c:pt idx="360">
                  <c:v>259.36847825993209</c:v>
                </c:pt>
                <c:pt idx="361">
                  <c:v>261.18283643803056</c:v>
                </c:pt>
                <c:pt idx="362">
                  <c:v>261.28222517907676</c:v>
                </c:pt>
                <c:pt idx="363">
                  <c:v>261.28222517907676</c:v>
                </c:pt>
                <c:pt idx="364">
                  <c:v>261.479342566056</c:v>
                </c:pt>
                <c:pt idx="365">
                  <c:v>261.479342566056</c:v>
                </c:pt>
                <c:pt idx="366">
                  <c:v>261.479342566056</c:v>
                </c:pt>
                <c:pt idx="367">
                  <c:v>261.479342566056</c:v>
                </c:pt>
                <c:pt idx="368">
                  <c:v>261.479342566056</c:v>
                </c:pt>
                <c:pt idx="369">
                  <c:v>261.479342566056</c:v>
                </c:pt>
                <c:pt idx="370">
                  <c:v>261.479342566056</c:v>
                </c:pt>
                <c:pt idx="371">
                  <c:v>261.479342566056</c:v>
                </c:pt>
                <c:pt idx="372">
                  <c:v>261.479342566056</c:v>
                </c:pt>
                <c:pt idx="373">
                  <c:v>261.479342566056</c:v>
                </c:pt>
                <c:pt idx="374">
                  <c:v>261.479342566056</c:v>
                </c:pt>
                <c:pt idx="375">
                  <c:v>261.479342566056</c:v>
                </c:pt>
                <c:pt idx="376">
                  <c:v>261.479342566056</c:v>
                </c:pt>
                <c:pt idx="377">
                  <c:v>261.479342566056</c:v>
                </c:pt>
                <c:pt idx="378">
                  <c:v>261.479342566056</c:v>
                </c:pt>
                <c:pt idx="379">
                  <c:v>261.479342566056</c:v>
                </c:pt>
                <c:pt idx="380">
                  <c:v>261.479342566056</c:v>
                </c:pt>
                <c:pt idx="381">
                  <c:v>262.55201372671695</c:v>
                </c:pt>
                <c:pt idx="382">
                  <c:v>262.55201372671695</c:v>
                </c:pt>
                <c:pt idx="383">
                  <c:v>262.55201372671695</c:v>
                </c:pt>
                <c:pt idx="384">
                  <c:v>263.32595721992612</c:v>
                </c:pt>
                <c:pt idx="385">
                  <c:v>263.71138782850102</c:v>
                </c:pt>
                <c:pt idx="386">
                  <c:v>263.71138782850102</c:v>
                </c:pt>
                <c:pt idx="387">
                  <c:v>265.07917263356097</c:v>
                </c:pt>
                <c:pt idx="388">
                  <c:v>265.07917263356097</c:v>
                </c:pt>
                <c:pt idx="389">
                  <c:v>265.07917263356097</c:v>
                </c:pt>
                <c:pt idx="390">
                  <c:v>265.07917263356097</c:v>
                </c:pt>
                <c:pt idx="391">
                  <c:v>266.03634237467804</c:v>
                </c:pt>
                <c:pt idx="392">
                  <c:v>266.54794511874098</c:v>
                </c:pt>
                <c:pt idx="393">
                  <c:v>268.48375725594383</c:v>
                </c:pt>
                <c:pt idx="394">
                  <c:v>268.48375725594383</c:v>
                </c:pt>
                <c:pt idx="395">
                  <c:v>268.48375725594383</c:v>
                </c:pt>
                <c:pt idx="396">
                  <c:v>268.48375725594383</c:v>
                </c:pt>
                <c:pt idx="397">
                  <c:v>268.48375725594383</c:v>
                </c:pt>
                <c:pt idx="398">
                  <c:v>268.48375725594383</c:v>
                </c:pt>
                <c:pt idx="399">
                  <c:v>268.48375725594383</c:v>
                </c:pt>
                <c:pt idx="400">
                  <c:v>268.53012194077809</c:v>
                </c:pt>
                <c:pt idx="401">
                  <c:v>270.63202089597911</c:v>
                </c:pt>
                <c:pt idx="402">
                  <c:v>270.63202089597911</c:v>
                </c:pt>
                <c:pt idx="403">
                  <c:v>270.63459945213526</c:v>
                </c:pt>
                <c:pt idx="404">
                  <c:v>270.63459945213526</c:v>
                </c:pt>
                <c:pt idx="405">
                  <c:v>270.63459945213526</c:v>
                </c:pt>
                <c:pt idx="406">
                  <c:v>270.63459945213526</c:v>
                </c:pt>
                <c:pt idx="407">
                  <c:v>270.63459945213526</c:v>
                </c:pt>
                <c:pt idx="408">
                  <c:v>270.63459945213526</c:v>
                </c:pt>
                <c:pt idx="409">
                  <c:v>270.63459945213526</c:v>
                </c:pt>
                <c:pt idx="410">
                  <c:v>270.63459945213526</c:v>
                </c:pt>
                <c:pt idx="411">
                  <c:v>271.2066032704833</c:v>
                </c:pt>
                <c:pt idx="412">
                  <c:v>271.2129554956984</c:v>
                </c:pt>
                <c:pt idx="413">
                  <c:v>271.2129554956984</c:v>
                </c:pt>
                <c:pt idx="414">
                  <c:v>272.10580997342259</c:v>
                </c:pt>
                <c:pt idx="415">
                  <c:v>274.29315235564053</c:v>
                </c:pt>
                <c:pt idx="416">
                  <c:v>275.142526052991</c:v>
                </c:pt>
                <c:pt idx="417">
                  <c:v>275.63907243142</c:v>
                </c:pt>
                <c:pt idx="418">
                  <c:v>275.63907243142</c:v>
                </c:pt>
                <c:pt idx="419">
                  <c:v>275.63907243142</c:v>
                </c:pt>
                <c:pt idx="420">
                  <c:v>275.63907243142</c:v>
                </c:pt>
                <c:pt idx="421">
                  <c:v>275.63907243142</c:v>
                </c:pt>
                <c:pt idx="422">
                  <c:v>275.63907243142</c:v>
                </c:pt>
                <c:pt idx="423">
                  <c:v>275.63907243142</c:v>
                </c:pt>
                <c:pt idx="424">
                  <c:v>275.63907243142</c:v>
                </c:pt>
                <c:pt idx="425">
                  <c:v>275.63907243142</c:v>
                </c:pt>
                <c:pt idx="426">
                  <c:v>275.63907243142</c:v>
                </c:pt>
                <c:pt idx="427">
                  <c:v>275.90201697575208</c:v>
                </c:pt>
                <c:pt idx="428">
                  <c:v>276.00001616738297</c:v>
                </c:pt>
                <c:pt idx="429">
                  <c:v>276.00001616738297</c:v>
                </c:pt>
                <c:pt idx="430">
                  <c:v>276.00001616738297</c:v>
                </c:pt>
                <c:pt idx="431">
                  <c:v>276.92215304384661</c:v>
                </c:pt>
                <c:pt idx="432">
                  <c:v>277.20966956556822</c:v>
                </c:pt>
                <c:pt idx="433">
                  <c:v>279.12254244339834</c:v>
                </c:pt>
                <c:pt idx="434">
                  <c:v>279.12254244339834</c:v>
                </c:pt>
                <c:pt idx="435">
                  <c:v>279.12254244339834</c:v>
                </c:pt>
                <c:pt idx="436">
                  <c:v>279.12254244339834</c:v>
                </c:pt>
                <c:pt idx="437">
                  <c:v>279.12254244339834</c:v>
                </c:pt>
                <c:pt idx="438">
                  <c:v>279.12254244339834</c:v>
                </c:pt>
                <c:pt idx="439">
                  <c:v>279.12254244339834</c:v>
                </c:pt>
                <c:pt idx="440">
                  <c:v>279.12254244339834</c:v>
                </c:pt>
                <c:pt idx="441">
                  <c:v>279.12254244339834</c:v>
                </c:pt>
                <c:pt idx="442">
                  <c:v>279.12254244339834</c:v>
                </c:pt>
                <c:pt idx="443">
                  <c:v>279.12254244339834</c:v>
                </c:pt>
                <c:pt idx="444">
                  <c:v>279.12254244339834</c:v>
                </c:pt>
                <c:pt idx="445">
                  <c:v>279.12254244339834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258.30051803729003</c:v>
                </c:pt>
                <c:pt idx="484">
                  <c:v>258.30051803729003</c:v>
                </c:pt>
                <c:pt idx="485">
                  <c:v>258.30051803729003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2-4637-8720-3359BE2FA782}"/>
            </c:ext>
          </c:extLst>
        </c:ser>
        <c:ser>
          <c:idx val="6"/>
          <c:order val="6"/>
          <c:tx>
            <c:strRef>
              <c:f>'ATR Trailing Stop (21,3,HL)'!$Q$1</c:f>
              <c:strCache>
                <c:ptCount val="1"/>
                <c:pt idx="0">
                  <c:v> BuyStop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(21,3,HL)'!$Q$2:$Q$503</c:f>
              <c:numCache>
                <c:formatCode>_("$"* #,##0.0000_);_("$"* \(#,##0.0000\);_("$"* "-"??_);_(@_)</c:formatCode>
                <c:ptCount val="502"/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226.46240927483981</c:v>
                </c:pt>
                <c:pt idx="71">
                  <c:v>226.46240927483981</c:v>
                </c:pt>
                <c:pt idx="72">
                  <c:v>226.46240927483981</c:v>
                </c:pt>
                <c:pt idx="73">
                  <c:v>226.46240927483981</c:v>
                </c:pt>
                <c:pt idx="74">
                  <c:v>226.46240927483981</c:v>
                </c:pt>
                <c:pt idx="75">
                  <c:v>226.46240927483981</c:v>
                </c:pt>
                <c:pt idx="76">
                  <c:v>226.46240927483981</c:v>
                </c:pt>
                <c:pt idx="77">
                  <c:v>226.46240927483981</c:v>
                </c:pt>
                <c:pt idx="78">
                  <c:v>226.46240927483981</c:v>
                </c:pt>
                <c:pt idx="79">
                  <c:v>226.46240927483981</c:v>
                </c:pt>
                <c:pt idx="80">
                  <c:v>226.46240927483981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237.34649616890269</c:v>
                </c:pt>
                <c:pt idx="158">
                  <c:v>237.21172591972842</c:v>
                </c:pt>
                <c:pt idx="159">
                  <c:v>236.25021516164608</c:v>
                </c:pt>
                <c:pt idx="160">
                  <c:v>236.25021516164608</c:v>
                </c:pt>
                <c:pt idx="161">
                  <c:v>236.25021516164608</c:v>
                </c:pt>
                <c:pt idx="162">
                  <c:v>236.25021516164608</c:v>
                </c:pt>
                <c:pt idx="163">
                  <c:v>236.25021516164608</c:v>
                </c:pt>
                <c:pt idx="164">
                  <c:v>236.25021516164608</c:v>
                </c:pt>
                <c:pt idx="165">
                  <c:v>236.25021516164608</c:v>
                </c:pt>
                <c:pt idx="166">
                  <c:v>236.25021516164608</c:v>
                </c:pt>
                <c:pt idx="167">
                  <c:v>236.25021516164608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276.21125592085036</c:v>
                </c:pt>
                <c:pt idx="274">
                  <c:v>273.4164342103337</c:v>
                </c:pt>
                <c:pt idx="275">
                  <c:v>268.64231829555592</c:v>
                </c:pt>
                <c:pt idx="276">
                  <c:v>268.64231829555592</c:v>
                </c:pt>
                <c:pt idx="277">
                  <c:v>268.41944970118448</c:v>
                </c:pt>
                <c:pt idx="278">
                  <c:v>265.01804733446141</c:v>
                </c:pt>
                <c:pt idx="279">
                  <c:v>265.01804733446141</c:v>
                </c:pt>
                <c:pt idx="280">
                  <c:v>265.01804733446141</c:v>
                </c:pt>
                <c:pt idx="281">
                  <c:v>265.01804733446141</c:v>
                </c:pt>
                <c:pt idx="282">
                  <c:v>265.01804733446141</c:v>
                </c:pt>
                <c:pt idx="283">
                  <c:v>265.01804733446141</c:v>
                </c:pt>
                <c:pt idx="284">
                  <c:v>265.01804733446141</c:v>
                </c:pt>
                <c:pt idx="285">
                  <c:v>265.01804733446141</c:v>
                </c:pt>
                <c:pt idx="286">
                  <c:v>265.01804733446141</c:v>
                </c:pt>
                <c:pt idx="287">
                  <c:v>265.01804733446141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271.07175131115957</c:v>
                </c:pt>
                <c:pt idx="307">
                  <c:v>267.81690601062814</c:v>
                </c:pt>
                <c:pt idx="308">
                  <c:v>267.81690601062814</c:v>
                </c:pt>
                <c:pt idx="309">
                  <c:v>267.81690601062814</c:v>
                </c:pt>
                <c:pt idx="310">
                  <c:v>266.47478761311146</c:v>
                </c:pt>
                <c:pt idx="311">
                  <c:v>266.47478761311146</c:v>
                </c:pt>
                <c:pt idx="312">
                  <c:v>266.47478761311146</c:v>
                </c:pt>
                <c:pt idx="313">
                  <c:v>265.89516692634618</c:v>
                </c:pt>
                <c:pt idx="314">
                  <c:v>265.89516692634618</c:v>
                </c:pt>
                <c:pt idx="315">
                  <c:v>265.89516692634618</c:v>
                </c:pt>
                <c:pt idx="316">
                  <c:v>265.89516692634618</c:v>
                </c:pt>
                <c:pt idx="317">
                  <c:v>265.89516692634618</c:v>
                </c:pt>
                <c:pt idx="318">
                  <c:v>265.89516692634618</c:v>
                </c:pt>
                <c:pt idx="319">
                  <c:v>265.89516692634618</c:v>
                </c:pt>
                <c:pt idx="320">
                  <c:v>265.89516692634618</c:v>
                </c:pt>
                <c:pt idx="321">
                  <c:v>265.89516692634618</c:v>
                </c:pt>
                <c:pt idx="322">
                  <c:v>265.89516692634618</c:v>
                </c:pt>
                <c:pt idx="323">
                  <c:v>265.89516692634618</c:v>
                </c:pt>
                <c:pt idx="324">
                  <c:v>265.89516692634618</c:v>
                </c:pt>
                <c:pt idx="325">
                  <c:v>265.89516692634618</c:v>
                </c:pt>
                <c:pt idx="326">
                  <c:v>265.89516692634618</c:v>
                </c:pt>
                <c:pt idx="327">
                  <c:v>265.89516692634618</c:v>
                </c:pt>
                <c:pt idx="328">
                  <c:v>265.89516692634618</c:v>
                </c:pt>
                <c:pt idx="329">
                  <c:v>265.89516692634618</c:v>
                </c:pt>
                <c:pt idx="330">
                  <c:v>265.89516692634618</c:v>
                </c:pt>
                <c:pt idx="331">
                  <c:v>265.89516692634618</c:v>
                </c:pt>
                <c:pt idx="332">
                  <c:v>265.89516692634618</c:v>
                </c:pt>
                <c:pt idx="333">
                  <c:v>265.89516692634618</c:v>
                </c:pt>
                <c:pt idx="334">
                  <c:v>265.89516692634618</c:v>
                </c:pt>
                <c:pt idx="335">
                  <c:v>265.89516692634618</c:v>
                </c:pt>
                <c:pt idx="336">
                  <c:v>265.89516692634618</c:v>
                </c:pt>
                <c:pt idx="337">
                  <c:v>265.89516692634618</c:v>
                </c:pt>
                <c:pt idx="338">
                  <c:v>265.89516692634618</c:v>
                </c:pt>
                <c:pt idx="339">
                  <c:v>265.89516692634618</c:v>
                </c:pt>
                <c:pt idx="340">
                  <c:v>265.89516692634618</c:v>
                </c:pt>
                <c:pt idx="341">
                  <c:v>265.89516692634618</c:v>
                </c:pt>
                <c:pt idx="342">
                  <c:v>265.89516692634618</c:v>
                </c:pt>
                <c:pt idx="343">
                  <c:v>265.89516692634618</c:v>
                </c:pt>
                <c:pt idx="344">
                  <c:v>265.89516692634618</c:v>
                </c:pt>
                <c:pt idx="345">
                  <c:v>265.89516692634618</c:v>
                </c:pt>
                <c:pt idx="346">
                  <c:v>265.89516692634618</c:v>
                </c:pt>
                <c:pt idx="347">
                  <c:v>265.89516692634618</c:v>
                </c:pt>
                <c:pt idx="348">
                  <c:v>265.89516692634618</c:v>
                </c:pt>
                <c:pt idx="349">
                  <c:v>265.89516692634618</c:v>
                </c:pt>
                <c:pt idx="350">
                  <c:v>265.89516692634618</c:v>
                </c:pt>
                <c:pt idx="351">
                  <c:v>265.89516692634618</c:v>
                </c:pt>
                <c:pt idx="352">
                  <c:v>265.89516692634618</c:v>
                </c:pt>
                <c:pt idx="353">
                  <c:v>265.89516692634618</c:v>
                </c:pt>
                <c:pt idx="354">
                  <c:v>265.89516692634618</c:v>
                </c:pt>
                <c:pt idx="355">
                  <c:v>265.89516692634618</c:v>
                </c:pt>
                <c:pt idx="356">
                  <c:v>265.89516692634618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286.26342335336727</c:v>
                </c:pt>
                <c:pt idx="447">
                  <c:v>280.16998848877603</c:v>
                </c:pt>
                <c:pt idx="448">
                  <c:v>278.70284617978672</c:v>
                </c:pt>
                <c:pt idx="449">
                  <c:v>278.63699636170162</c:v>
                </c:pt>
                <c:pt idx="450">
                  <c:v>278.63699636170162</c:v>
                </c:pt>
                <c:pt idx="451">
                  <c:v>278.63699636170162</c:v>
                </c:pt>
                <c:pt idx="452">
                  <c:v>278.63699636170162</c:v>
                </c:pt>
                <c:pt idx="453">
                  <c:v>278.63699636170162</c:v>
                </c:pt>
                <c:pt idx="454">
                  <c:v>278.63699636170162</c:v>
                </c:pt>
                <c:pt idx="455">
                  <c:v>277.95387732259576</c:v>
                </c:pt>
                <c:pt idx="456">
                  <c:v>277.66226411675791</c:v>
                </c:pt>
                <c:pt idx="457">
                  <c:v>276.16406106357891</c:v>
                </c:pt>
                <c:pt idx="458">
                  <c:v>276.06672482245614</c:v>
                </c:pt>
                <c:pt idx="459">
                  <c:v>276.06672482245614</c:v>
                </c:pt>
                <c:pt idx="460">
                  <c:v>274.25201797955208</c:v>
                </c:pt>
                <c:pt idx="461">
                  <c:v>274.25201797955208</c:v>
                </c:pt>
                <c:pt idx="462">
                  <c:v>274.25201797955208</c:v>
                </c:pt>
                <c:pt idx="463">
                  <c:v>274.25201797955208</c:v>
                </c:pt>
                <c:pt idx="464">
                  <c:v>274.25201797955208</c:v>
                </c:pt>
                <c:pt idx="465">
                  <c:v>274.25201797955208</c:v>
                </c:pt>
                <c:pt idx="466">
                  <c:v>274.25201797955208</c:v>
                </c:pt>
                <c:pt idx="467">
                  <c:v>274.25201797955208</c:v>
                </c:pt>
                <c:pt idx="468">
                  <c:v>274.25201797955208</c:v>
                </c:pt>
                <c:pt idx="469">
                  <c:v>274.25201797955208</c:v>
                </c:pt>
                <c:pt idx="470">
                  <c:v>274.25201797955208</c:v>
                </c:pt>
                <c:pt idx="471">
                  <c:v>274.25201797955208</c:v>
                </c:pt>
                <c:pt idx="472">
                  <c:v>274.25201797955208</c:v>
                </c:pt>
                <c:pt idx="473">
                  <c:v>274.25201797955208</c:v>
                </c:pt>
                <c:pt idx="474">
                  <c:v>274.25201797955208</c:v>
                </c:pt>
                <c:pt idx="475">
                  <c:v>273.78552549453178</c:v>
                </c:pt>
                <c:pt idx="476">
                  <c:v>273.7152623757446</c:v>
                </c:pt>
                <c:pt idx="477">
                  <c:v>271.09501178642341</c:v>
                </c:pt>
                <c:pt idx="478">
                  <c:v>271.09501178642341</c:v>
                </c:pt>
                <c:pt idx="479">
                  <c:v>271.09501178642341</c:v>
                </c:pt>
                <c:pt idx="480">
                  <c:v>271.09501178642341</c:v>
                </c:pt>
                <c:pt idx="481">
                  <c:v>271.09501178642341</c:v>
                </c:pt>
                <c:pt idx="482">
                  <c:v>271.09501178642341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277.05637819746937</c:v>
                </c:pt>
                <c:pt idx="487">
                  <c:v>273.14923192514226</c:v>
                </c:pt>
                <c:pt idx="488">
                  <c:v>273.14923192514226</c:v>
                </c:pt>
                <c:pt idx="489">
                  <c:v>273.14923192514226</c:v>
                </c:pt>
                <c:pt idx="490">
                  <c:v>273.14923192514226</c:v>
                </c:pt>
                <c:pt idx="491">
                  <c:v>271.97181985912641</c:v>
                </c:pt>
                <c:pt idx="492">
                  <c:v>268.98125700869178</c:v>
                </c:pt>
                <c:pt idx="493">
                  <c:v>266.30453048446839</c:v>
                </c:pt>
                <c:pt idx="494">
                  <c:v>266.30453048446839</c:v>
                </c:pt>
                <c:pt idx="495">
                  <c:v>261.07057186799852</c:v>
                </c:pt>
                <c:pt idx="496">
                  <c:v>261.07057186799852</c:v>
                </c:pt>
                <c:pt idx="497">
                  <c:v>252.69321711383088</c:v>
                </c:pt>
                <c:pt idx="498">
                  <c:v>252.69321711383088</c:v>
                </c:pt>
                <c:pt idx="499">
                  <c:v>252.69321711383088</c:v>
                </c:pt>
                <c:pt idx="500">
                  <c:v>252.69321711383088</c:v>
                </c:pt>
                <c:pt idx="501">
                  <c:v>252.69321711383088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2-4637-8720-3359BE2FA782}"/>
            </c:ext>
          </c:extLst>
        </c:ser>
        <c:ser>
          <c:idx val="0"/>
          <c:order val="7"/>
          <c:tx>
            <c:strRef>
              <c:f>'ATR Trailing Stop (21,3,HL)'!$F$1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2-4637-8720-3359BE2F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</xdr:row>
      <xdr:rowOff>104775</xdr:rowOff>
    </xdr:from>
    <xdr:to>
      <xdr:col>18</xdr:col>
      <xdr:colOff>47625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8</xdr:row>
      <xdr:rowOff>38100</xdr:rowOff>
    </xdr:from>
    <xdr:to>
      <xdr:col>17</xdr:col>
      <xdr:colOff>523875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EAD1A-34B3-4844-A95F-432263AF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53" dataDxfId="52" headerRowCellStyle="Currency" dataCellStyle="Currency">
  <sortState xmlns:xlrd2="http://schemas.microsoft.com/office/spreadsheetml/2017/richdata2" ref="B2:F503">
    <sortCondition ref="B2"/>
  </sortState>
  <tableColumns count="19">
    <tableColumn id="9" xr3:uid="{9F699A46-4958-42A4-A5C9-B52EB0EE585B}" name="i" dataDxfId="51" dataCellStyle="Currency"/>
    <tableColumn id="2" xr3:uid="{870234D4-B88D-4DBC-B1B5-A3A328FCAA43}" name="date" dataDxfId="50"/>
    <tableColumn id="3" xr3:uid="{EF611352-AF5A-4141-B3FC-D86820A763EA}" name="open" dataDxfId="49" dataCellStyle="Currency"/>
    <tableColumn id="4" xr3:uid="{74B28648-F2A3-4493-9B04-FE02A7EBAE5E}" name="high" dataDxfId="48" dataCellStyle="Currency"/>
    <tableColumn id="5" xr3:uid="{F6126363-2529-4BAC-9F69-0710D7A587F6}" name="low" dataDxfId="47" dataCellStyle="Currency"/>
    <tableColumn id="6" xr3:uid="{1625C5E8-2802-4281-81F5-7308EFB9EB0C}" name="close" dataDxfId="46" dataCellStyle="Currency"/>
    <tableColumn id="10" xr3:uid="{EF5F75EE-9973-4E35-9656-7AAAAA261331}" name="H-L" dataDxfId="45" dataCellStyle="Currency">
      <calculatedColumnFormula>testdata[[#This Row],[high]]-testdata[[#This Row],[low]]</calculatedColumnFormula>
    </tableColumn>
    <tableColumn id="11" xr3:uid="{10684292-6050-4331-AAC5-0FA320374389}" name="|H-pC|" dataDxfId="44" dataCellStyle="Currency">
      <calculatedColumnFormula>ABS(testdata[[#This Row],[high]]-F1)</calculatedColumnFormula>
    </tableColumn>
    <tableColumn id="12" xr3:uid="{7639B0EF-4461-45C6-93E9-01F836F60578}" name="|L-pC|" dataDxfId="43" dataCellStyle="Currency">
      <calculatedColumnFormula>ABS(testdata[[#This Row],[low]]-F1)</calculatedColumnFormula>
    </tableColumn>
    <tableColumn id="13" xr3:uid="{CE73AE3F-2651-4F06-AF13-E770225EA4B1}" name="TR" dataDxfId="42" dataCellStyle="Currency">
      <calculatedColumnFormula>MAX(testdata[[#This Row],[H-L]:[|L-pC|]])</calculatedColumnFormula>
    </tableColumn>
    <tableColumn id="14" xr3:uid="{58A6077F-285C-4D4A-ACE5-FFB42D9DD7EE}" name="ATR" dataDxfId="41" dataCellStyle="Currency"/>
    <tableColumn id="16" xr3:uid="{8BC6CDC2-C7B2-475A-BACA-4BF6005C6C20}" name="UpperE" dataDxfId="40" dataCellStyle="Currency">
      <calculatedColumnFormula>#REF!+3*testdata[[#This Row],[ATR]]</calculatedColumnFormula>
    </tableColumn>
    <tableColumn id="17" xr3:uid="{D2A78702-A9F9-41F8-B0F8-8EC7DB9432DB}" name="LowerE" dataDxfId="39" dataCellStyle="Currency">
      <calculatedColumnFormula>#REF!-3*testdata[[#This Row],[ATR]]</calculatedColumnFormula>
    </tableColumn>
    <tableColumn id="18" xr3:uid="{ED1F83A9-EDFC-4B8B-A754-B97260227F10}" name="Upper" dataDxfId="38" dataCellStyle="Currency">
      <calculatedColumnFormula>IF(OR(testdata[[#This Row],[UpperE]]&lt;N1,F1&gt;N1),testdata[[#This Row],[UpperE]],N1)</calculatedColumnFormula>
    </tableColumn>
    <tableColumn id="19" xr3:uid="{537C999A-E285-4DA0-A5C1-83510BDD7FAB}" name="Lower" dataDxfId="37" dataCellStyle="Currency">
      <calculatedColumnFormula>IF(OR(testdata[[#This Row],[LowerE]]&gt;O1,F1&lt;O1),testdata[[#This Row],[LowerE]],O1)</calculatedColumnFormula>
    </tableColumn>
    <tableColumn id="23" xr3:uid="{4EC91535-9195-4039-9EA7-DCC52E4C6ABC}" name="STpot" dataDxfId="36" dataCellStyle="Currency"/>
    <tableColumn id="24" xr3:uid="{10A29099-9D2E-49EF-9703-DD4A3A9C1692}" name="BuyStop" dataDxfId="35" dataCellStyle="Currency">
      <calculatedColumnFormula>IF(testdata[[#This Row],[AtrStop]]=testdata[[#This Row],[Upper]],testdata[[#This Row],[Upper]],"")</calculatedColumnFormula>
    </tableColumn>
    <tableColumn id="25" xr3:uid="{605DEEFC-2FAE-47E1-BD06-BAAFC20BD9D9}" name="SellStop" dataDxfId="34" dataCellStyle="Currency">
      <calculatedColumnFormula>IF(testdata[[#This Row],[AtrStop]]=testdata[[#This Row],[Lower]],testdata[[#This Row],[Lower]],"")</calculatedColumnFormula>
    </tableColumn>
    <tableColumn id="15" xr3:uid="{1DDF1A4E-58E6-47A0-B874-623F01C31082}" name="AtrStop" dataDxfId="33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U1:X503" totalsRowShown="0" headerRowDxfId="32" dataDxfId="31" headerRowCellStyle="Currency" dataCellStyle="Currency">
  <tableColumns count="4">
    <tableColumn id="1" xr3:uid="{08292389-D062-45AC-B9E9-F7F82EA4799A}" name="Date" dataDxfId="30"/>
    <tableColumn id="2" xr3:uid="{E94AF895-9753-4128-8AFA-60B55821BE06}" name="BuyStop" dataDxfId="29" dataCellStyle="Currency"/>
    <tableColumn id="3" xr3:uid="{4DEC9768-93DF-4AB3-A0C6-BCC6E903F849}" name="SellStop" dataDxfId="28" dataCellStyle="Currency"/>
    <tableColumn id="4" xr3:uid="{3962953C-D9D8-4E97-88B5-F32FC3513DE5}" name="AtrStop" dataDxfId="27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5AE86-2F77-466E-8130-8FF871DA952E}" name="testdata6" displayName="testdata6" ref="A1:S503" totalsRowShown="0" headerRowDxfId="26" dataDxfId="25" headerRowCellStyle="Currency" dataCellStyle="Currency">
  <sortState xmlns:xlrd2="http://schemas.microsoft.com/office/spreadsheetml/2017/richdata2" ref="A2:E503">
    <sortCondition ref="A2"/>
  </sortState>
  <tableColumns count="19">
    <tableColumn id="9" xr3:uid="{7B4E46F7-B9F5-4B11-AB4D-4725760C460A}" name="i" dataDxfId="24" dataCellStyle="Currency"/>
    <tableColumn id="2" xr3:uid="{DF23AAA1-8138-4BE9-A60A-AEE58E237CBC}" name="date" dataDxfId="23"/>
    <tableColumn id="3" xr3:uid="{C18BC9B2-E57C-43C2-93D7-7C871B4A45D6}" name="open" dataDxfId="22" dataCellStyle="Currency"/>
    <tableColumn id="4" xr3:uid="{BD373CBB-AA16-4545-9C49-8A115C65A037}" name="high" dataDxfId="21" dataCellStyle="Currency"/>
    <tableColumn id="5" xr3:uid="{DC551965-D203-4F68-BE19-7C48E4CF8FD5}" name="low" dataDxfId="20" dataCellStyle="Currency"/>
    <tableColumn id="6" xr3:uid="{A3EE1EC8-8E0A-4878-85AD-546F371BBB8B}" name="close" dataDxfId="19" dataCellStyle="Currency"/>
    <tableColumn id="10" xr3:uid="{0165E04B-FE6B-4510-A430-327F60273F4D}" name="H-L" dataDxfId="18" dataCellStyle="Currency">
      <calculatedColumnFormula>testdata6[[#This Row],[high]]-testdata6[[#This Row],[low]]</calculatedColumnFormula>
    </tableColumn>
    <tableColumn id="11" xr3:uid="{1390E88F-B3DB-4173-94CC-12976B52A91F}" name="|H-pC|" dataDxfId="17" dataCellStyle="Currency">
      <calculatedColumnFormula>ABS(testdata6[[#This Row],[high]]-F1)</calculatedColumnFormula>
    </tableColumn>
    <tableColumn id="12" xr3:uid="{5F03F668-7D61-48E0-976A-48B8A662FE2E}" name="|L-pC|" dataDxfId="16" dataCellStyle="Currency">
      <calculatedColumnFormula>ABS(testdata6[[#This Row],[low]]-F1)</calculatedColumnFormula>
    </tableColumn>
    <tableColumn id="13" xr3:uid="{ECABE79E-37B7-4D4A-87A7-BA10580ED290}" name="TR" dataDxfId="15" dataCellStyle="Currency">
      <calculatedColumnFormula>MAX(testdata6[[#This Row],[H-L]:[|L-pC|]])</calculatedColumnFormula>
    </tableColumn>
    <tableColumn id="14" xr3:uid="{FD09F04E-8563-44AF-A84D-DA68AD19CAFA}" name="ATR" dataDxfId="14" dataCellStyle="Currency"/>
    <tableColumn id="16" xr3:uid="{432A8435-A7B3-449D-B6B3-E343E696B40B}" name="UpperE" dataDxfId="13" dataCellStyle="Currency">
      <calculatedColumnFormula>#REF!+3*testdata6[[#This Row],[ATR]]</calculatedColumnFormula>
    </tableColumn>
    <tableColumn id="17" xr3:uid="{DC92A7E3-FB08-4AB2-A429-D61290F38A5B}" name="LowerE" dataDxfId="12" dataCellStyle="Currency">
      <calculatedColumnFormula>#REF!-3*testdata6[[#This Row],[ATR]]</calculatedColumnFormula>
    </tableColumn>
    <tableColumn id="18" xr3:uid="{A991E0A7-581C-42D6-B8DA-F019DBF883D1}" name="Upper" dataDxfId="11" dataCellStyle="Currency">
      <calculatedColumnFormula>IF(OR(testdata6[[#This Row],[UpperE]]&lt;N1,F1&gt;N1),testdata6[[#This Row],[UpperE]],N1)</calculatedColumnFormula>
    </tableColumn>
    <tableColumn id="19" xr3:uid="{F31748CA-5017-475D-9C48-CF7815163520}" name="Lower" dataDxfId="10" dataCellStyle="Currency">
      <calculatedColumnFormula>IF(OR(testdata6[[#This Row],[LowerE]]&gt;O1,F1&lt;O1),testdata6[[#This Row],[LowerE]],O1)</calculatedColumnFormula>
    </tableColumn>
    <tableColumn id="23" xr3:uid="{300BEF97-DFFE-4CAD-8FDF-F37080DD4351}" name="STpot" dataDxfId="9" dataCellStyle="Currency"/>
    <tableColumn id="24" xr3:uid="{4D18D036-F1FA-4DC6-AFC4-FE36F3EFF9A9}" name="BuyStop" dataDxfId="8" dataCellStyle="Currency">
      <calculatedColumnFormula>IF(testdata6[[#This Row],[AtrStop]]=testdata6[[#This Row],[Upper]],testdata6[[#This Row],[Upper]],"")</calculatedColumnFormula>
    </tableColumn>
    <tableColumn id="25" xr3:uid="{2606BDC4-BCCF-442A-86D9-D7BFD75483B0}" name="SellStop" dataDxfId="7" dataCellStyle="Currency">
      <calculatedColumnFormula>IF(testdata6[[#This Row],[AtrStop]]=testdata6[[#This Row],[Lower]],testdata6[[#This Row],[Lower]],"")</calculatedColumnFormula>
    </tableColumn>
    <tableColumn id="15" xr3:uid="{8271EBEC-917C-44F4-BDF9-5A5B74373485}" name="AtrStop" dataDxfId="6" dataCellStyle="Currency">
      <calculatedColumnFormula>IF(testdata6[[#This Row],[close]]&lt;=testdata6[[#This Row],[Upper]],testdata6[[#This Row],[Upper]],testdata6[[#This Row],[Lower]])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4350E5-E420-434E-992D-548C95F9ACA3}" name="Table27" displayName="Table27" ref="U1:X503" totalsRowShown="0" headerRowDxfId="5" dataDxfId="4" headerRowCellStyle="Currency" dataCellStyle="Currency">
  <tableColumns count="4">
    <tableColumn id="1" xr3:uid="{52540503-21F2-4BF8-AD2C-0008B28B6D54}" name="Date" dataDxfId="3"/>
    <tableColumn id="2" xr3:uid="{BDC43F34-BD35-4FBB-8C3A-59A1429597D5}" name="BuyStop" dataDxfId="2" dataCellStyle="Currency"/>
    <tableColumn id="3" xr3:uid="{8F7C8BFB-1822-4F2F-8C3C-7088A205338A}" name="SellStop" dataDxfId="1" dataCellStyle="Currency"/>
    <tableColumn id="4" xr3:uid="{C204C596-834E-49AF-A9D8-A020AB2CCA17}" name="AtrStop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T3" sqref="T3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2" customWidth="1"/>
    <col min="11" max="11" width="7.85546875" style="11" customWidth="1"/>
    <col min="12" max="15" width="8.7109375" style="12" customWidth="1"/>
    <col min="16" max="18" width="11" style="8" bestFit="1" customWidth="1"/>
    <col min="19" max="19" width="15.140625" style="20" bestFit="1" customWidth="1"/>
    <col min="20" max="20" width="8.85546875" style="3" bestFit="1" customWidth="1"/>
    <col min="21" max="21" width="10.140625" customWidth="1"/>
    <col min="22" max="22" width="10.7109375" style="2" customWidth="1"/>
    <col min="23" max="23" width="10.7109375" style="3" customWidth="1"/>
    <col min="24" max="24" width="15.140625" style="22" bestFit="1" customWidth="1"/>
    <col min="25" max="25" width="7.28515625" style="3" bestFit="1" customWidth="1"/>
  </cols>
  <sheetData>
    <row r="1" spans="1:25" x14ac:dyDescent="0.25">
      <c r="A1" s="5" t="s">
        <v>18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9" t="s">
        <v>9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17</v>
      </c>
      <c r="Q1" s="6" t="s">
        <v>19</v>
      </c>
      <c r="R1" s="6" t="s">
        <v>20</v>
      </c>
      <c r="S1" s="18" t="s">
        <v>21</v>
      </c>
      <c r="T1" s="15" t="s">
        <v>15</v>
      </c>
      <c r="U1" s="2" t="s">
        <v>10</v>
      </c>
      <c r="V1" s="6" t="s">
        <v>19</v>
      </c>
      <c r="W1" s="6" t="s">
        <v>20</v>
      </c>
      <c r="X1" s="18" t="s">
        <v>21</v>
      </c>
      <c r="Y1" s="15" t="s">
        <v>16</v>
      </c>
    </row>
    <row r="2" spans="1:2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/>
      <c r="H2" s="1"/>
      <c r="I2" s="1"/>
      <c r="J2" s="1"/>
      <c r="K2" s="10"/>
      <c r="L2" s="1"/>
      <c r="M2" s="1"/>
      <c r="N2" s="1"/>
      <c r="O2" s="1"/>
      <c r="P2" s="7"/>
      <c r="Q2" s="7"/>
      <c r="R2" s="7"/>
      <c r="S2" s="19"/>
      <c r="T2" s="16">
        <v>3</v>
      </c>
      <c r="U2" s="2">
        <v>42738</v>
      </c>
      <c r="V2" s="7"/>
      <c r="W2" s="7"/>
      <c r="X2" s="19"/>
      <c r="Y2"/>
    </row>
    <row r="3" spans="1:2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">
        <f>MAX(testdata[[#This Row],[H-L]:[|L-pC|]])</f>
        <v>1.4199999999999875</v>
      </c>
      <c r="K3" s="10"/>
      <c r="L3" s="1"/>
      <c r="M3" s="1"/>
      <c r="N3" s="1"/>
      <c r="O3" s="1"/>
      <c r="P3" s="7"/>
      <c r="Q3" s="7"/>
      <c r="R3" s="7"/>
      <c r="S3" s="19"/>
      <c r="U3" s="2">
        <v>42739</v>
      </c>
      <c r="V3" s="7"/>
      <c r="W3" s="7"/>
      <c r="X3" s="19"/>
      <c r="Y3"/>
    </row>
    <row r="4" spans="1:2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">
        <f>MAX(testdata[[#This Row],[H-L]:[|L-pC|]])</f>
        <v>1.039999999999992</v>
      </c>
      <c r="K4" s="10"/>
      <c r="L4" s="1"/>
      <c r="M4" s="1"/>
      <c r="N4" s="1"/>
      <c r="O4" s="1"/>
      <c r="P4" s="7"/>
      <c r="Q4" s="7"/>
      <c r="R4" s="7"/>
      <c r="S4" s="19"/>
      <c r="U4" s="2">
        <v>42740</v>
      </c>
      <c r="V4" s="7"/>
      <c r="W4" s="7"/>
      <c r="X4" s="19"/>
      <c r="Y4"/>
    </row>
    <row r="5" spans="1:2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">
        <f>MAX(testdata[[#This Row],[H-L]:[|L-pC|]])</f>
        <v>1.75</v>
      </c>
      <c r="K5" s="10"/>
      <c r="L5" s="1"/>
      <c r="M5" s="1"/>
      <c r="N5" s="1"/>
      <c r="O5" s="1"/>
      <c r="P5" s="7"/>
      <c r="Q5" s="7"/>
      <c r="R5" s="7"/>
      <c r="S5" s="19"/>
      <c r="U5" s="2">
        <v>42741</v>
      </c>
      <c r="V5" s="7"/>
      <c r="W5" s="7"/>
      <c r="X5" s="19"/>
      <c r="Y5"/>
    </row>
    <row r="6" spans="1:2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">
        <f>MAX(testdata[[#This Row],[H-L]:[|L-pC|]])</f>
        <v>0.75</v>
      </c>
      <c r="K6" s="10"/>
      <c r="L6" s="1"/>
      <c r="M6" s="1"/>
      <c r="N6" s="1"/>
      <c r="O6" s="1"/>
      <c r="P6" s="7"/>
      <c r="Q6" s="7"/>
      <c r="R6" s="7"/>
      <c r="S6" s="19"/>
      <c r="U6" s="2">
        <v>42744</v>
      </c>
      <c r="V6" s="7"/>
      <c r="W6" s="7"/>
      <c r="X6" s="19"/>
      <c r="Y6"/>
    </row>
    <row r="7" spans="1:2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">
        <f>MAX(testdata[[#This Row],[H-L]:[|L-pC|]])</f>
        <v>1.3699999999999761</v>
      </c>
      <c r="K7" s="10"/>
      <c r="L7" s="1"/>
      <c r="M7" s="1"/>
      <c r="N7" s="1"/>
      <c r="O7" s="1"/>
      <c r="P7" s="7"/>
      <c r="Q7" s="7"/>
      <c r="R7" s="7"/>
      <c r="S7" s="19"/>
      <c r="U7" s="2">
        <v>42745</v>
      </c>
      <c r="V7" s="7"/>
      <c r="W7" s="7"/>
      <c r="X7" s="19"/>
      <c r="Y7"/>
    </row>
    <row r="8" spans="1:2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">
        <f>MAX(testdata[[#This Row],[H-L]:[|L-pC|]])</f>
        <v>1.4200000000000159</v>
      </c>
      <c r="K8" s="10"/>
      <c r="L8" s="1"/>
      <c r="M8" s="1"/>
      <c r="N8" s="1"/>
      <c r="O8" s="1"/>
      <c r="P8" s="7"/>
      <c r="Q8" s="7"/>
      <c r="R8" s="7"/>
      <c r="S8" s="19"/>
      <c r="U8" s="2">
        <v>42746</v>
      </c>
      <c r="V8" s="7"/>
      <c r="W8" s="7"/>
      <c r="X8" s="19"/>
      <c r="Y8"/>
    </row>
    <row r="9" spans="1:2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">
        <f>MAX(testdata[[#This Row],[H-L]:[|L-pC|]])</f>
        <v>2.0200000000000102</v>
      </c>
      <c r="K9" s="10"/>
      <c r="L9" s="1"/>
      <c r="M9" s="1"/>
      <c r="N9" s="1"/>
      <c r="O9" s="1"/>
      <c r="P9" s="7"/>
      <c r="Q9" s="7"/>
      <c r="R9" s="7"/>
      <c r="S9" s="19"/>
      <c r="U9" s="2">
        <v>42747</v>
      </c>
      <c r="V9" s="7"/>
      <c r="W9" s="7"/>
      <c r="X9" s="19"/>
      <c r="Y9"/>
    </row>
    <row r="10" spans="1:2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">
        <f>MAX(testdata[[#This Row],[H-L]:[|L-pC|]])</f>
        <v>0.81999999999999318</v>
      </c>
      <c r="K10" s="10"/>
      <c r="L10" s="1"/>
      <c r="M10" s="1"/>
      <c r="N10" s="1"/>
      <c r="O10" s="1"/>
      <c r="P10" s="7"/>
      <c r="Q10" s="7"/>
      <c r="R10" s="7"/>
      <c r="S10" s="19"/>
      <c r="U10" s="2">
        <v>42748</v>
      </c>
      <c r="V10" s="7"/>
      <c r="W10" s="7"/>
      <c r="X10" s="19"/>
      <c r="Y10"/>
    </row>
    <row r="11" spans="1:2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">
        <f>MAX(testdata[[#This Row],[H-L]:[|L-pC|]])</f>
        <v>1.1799999999999784</v>
      </c>
      <c r="K11" s="10"/>
      <c r="L11" s="1"/>
      <c r="M11" s="1"/>
      <c r="N11" s="1"/>
      <c r="O11" s="1"/>
      <c r="P11" s="7"/>
      <c r="Q11" s="7"/>
      <c r="R11" s="7"/>
      <c r="S11" s="19"/>
      <c r="U11" s="2">
        <v>42752</v>
      </c>
      <c r="V11" s="7"/>
      <c r="W11" s="7"/>
      <c r="X11" s="19"/>
      <c r="Y11"/>
    </row>
    <row r="12" spans="1:2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">
        <f>MAX(testdata[[#This Row],[H-L]:[|L-pC|]])</f>
        <v>0.85000000000002274</v>
      </c>
      <c r="K12" s="10"/>
      <c r="L12" s="1"/>
      <c r="M12" s="1"/>
      <c r="N12" s="1"/>
      <c r="O12" s="1"/>
      <c r="P12" s="7"/>
      <c r="Q12" s="7"/>
      <c r="R12" s="7"/>
      <c r="S12" s="19"/>
      <c r="U12" s="2">
        <v>42753</v>
      </c>
      <c r="V12" s="14"/>
      <c r="W12" s="14"/>
      <c r="X12" s="21"/>
      <c r="Y12"/>
    </row>
    <row r="13" spans="1:2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">
        <f>MAX(testdata[[#This Row],[H-L]:[|L-pC|]])</f>
        <v>1.5</v>
      </c>
      <c r="K13" s="10"/>
      <c r="L13" s="1"/>
      <c r="M13" s="1"/>
      <c r="N13" s="1"/>
      <c r="O13" s="1"/>
      <c r="P13" s="7"/>
      <c r="Q13" s="7"/>
      <c r="R13" s="7"/>
      <c r="S13" s="19"/>
      <c r="U13" s="2">
        <v>42754</v>
      </c>
      <c r="V13" s="7"/>
      <c r="W13" s="7"/>
      <c r="X13" s="19"/>
      <c r="Y13"/>
    </row>
    <row r="14" spans="1:2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">
        <f>MAX(testdata[[#This Row],[H-L]:[|L-pC|]])</f>
        <v>1.3199999999999932</v>
      </c>
      <c r="K14" s="10"/>
      <c r="L14" s="1"/>
      <c r="M14" s="1"/>
      <c r="N14" s="1"/>
      <c r="O14" s="1"/>
      <c r="P14" s="7"/>
      <c r="Q14" s="7"/>
      <c r="R14" s="7"/>
      <c r="S14" s="19"/>
      <c r="U14" s="2">
        <v>42755</v>
      </c>
      <c r="V14" s="7"/>
      <c r="W14" s="7"/>
      <c r="X14" s="19"/>
      <c r="Y14"/>
    </row>
    <row r="15" spans="1:2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">
        <f>MAX(testdata[[#This Row],[H-L]:[|L-pC|]])</f>
        <v>1.4499999999999886</v>
      </c>
      <c r="K15" s="17"/>
      <c r="L15" s="1"/>
      <c r="M15" s="1"/>
      <c r="N15" s="13"/>
      <c r="O15" s="13"/>
      <c r="P15" s="14"/>
      <c r="Q15" s="7"/>
      <c r="R15" s="7"/>
      <c r="S15" s="19"/>
      <c r="U15" s="2">
        <v>42758</v>
      </c>
      <c r="V15" s="7"/>
      <c r="W15" s="7"/>
      <c r="X15" s="19"/>
      <c r="Y15" t="str">
        <f>IF(ROUND(X15,8)&lt;&gt;ROUND(S15,8),"ERR","")</f>
        <v/>
      </c>
    </row>
    <row r="16" spans="1:2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">
        <f>MAX(testdata[[#This Row],[H-L]:[|L-pC|]])</f>
        <v>1.8199999999999932</v>
      </c>
      <c r="K16" s="10"/>
      <c r="L16" s="1"/>
      <c r="M16" s="1"/>
      <c r="N16" s="1"/>
      <c r="O16" s="1"/>
      <c r="P16" s="7"/>
      <c r="Q16" s="7"/>
      <c r="R16" s="7"/>
      <c r="S16" s="19"/>
      <c r="U16" s="2">
        <v>42759</v>
      </c>
      <c r="V16" s="7"/>
      <c r="W16" s="7"/>
      <c r="X16" s="19"/>
      <c r="Y16" t="str">
        <f t="shared" ref="Y16:Y79" si="0">IF(ROUND(X16,8)&lt;&gt;ROUND(S16,8),"ERR","")</f>
        <v/>
      </c>
    </row>
    <row r="17" spans="1:25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">
        <f>MAX(testdata[[#This Row],[H-L]:[|L-pC|]])</f>
        <v>1.8599999999999852</v>
      </c>
      <c r="K17" s="10"/>
      <c r="L17" s="1"/>
      <c r="M17" s="1"/>
      <c r="N17" s="1"/>
      <c r="O17" s="1"/>
      <c r="P17" s="7"/>
      <c r="Q17" s="7"/>
      <c r="R17" s="7"/>
      <c r="S17" s="19"/>
      <c r="U17" s="2">
        <v>42760</v>
      </c>
      <c r="V17" s="7"/>
      <c r="W17" s="7"/>
      <c r="X17" s="19"/>
      <c r="Y17" t="str">
        <f t="shared" si="0"/>
        <v/>
      </c>
    </row>
    <row r="18" spans="1:25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">
        <f>MAX(testdata[[#This Row],[H-L]:[|L-pC|]])</f>
        <v>0.65999999999999659</v>
      </c>
      <c r="K18" s="10"/>
      <c r="L18" s="1"/>
      <c r="M18" s="1"/>
      <c r="N18" s="1"/>
      <c r="O18" s="1"/>
      <c r="P18" s="7"/>
      <c r="Q18" s="7"/>
      <c r="R18" s="7"/>
      <c r="S18" s="19"/>
      <c r="U18" s="2">
        <v>42761</v>
      </c>
      <c r="V18" s="7"/>
      <c r="W18" s="7"/>
      <c r="X18" s="19"/>
      <c r="Y18" t="str">
        <f t="shared" si="0"/>
        <v/>
      </c>
    </row>
    <row r="19" spans="1:25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">
        <f>MAX(testdata[[#This Row],[H-L]:[|L-pC|]])</f>
        <v>0.78999999999999204</v>
      </c>
      <c r="K19" s="10"/>
      <c r="L19" s="1"/>
      <c r="M19" s="1"/>
      <c r="N19" s="1"/>
      <c r="O19" s="1"/>
      <c r="P19" s="7"/>
      <c r="Q19" s="7"/>
      <c r="R19" s="7"/>
      <c r="S19" s="19"/>
      <c r="U19" s="2">
        <v>42762</v>
      </c>
      <c r="V19" s="7"/>
      <c r="W19" s="7"/>
      <c r="X19" s="19"/>
      <c r="Y19" t="str">
        <f t="shared" si="0"/>
        <v/>
      </c>
    </row>
    <row r="20" spans="1:25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">
        <f>MAX(testdata[[#This Row],[H-L]:[|L-pC|]])</f>
        <v>2.4199999999999875</v>
      </c>
      <c r="K20" s="10"/>
      <c r="L20" s="1"/>
      <c r="M20" s="1"/>
      <c r="N20" s="1"/>
      <c r="O20" s="1"/>
      <c r="P20" s="7"/>
      <c r="Q20" s="7"/>
      <c r="R20" s="7"/>
      <c r="S20" s="19"/>
      <c r="U20" s="2">
        <v>42765</v>
      </c>
      <c r="V20" s="7"/>
      <c r="W20" s="7"/>
      <c r="X20" s="19"/>
      <c r="Y20" t="str">
        <f t="shared" si="0"/>
        <v/>
      </c>
    </row>
    <row r="21" spans="1:25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">
        <f>MAX(testdata[[#This Row],[H-L]:[|L-pC|]])</f>
        <v>1.210000000000008</v>
      </c>
      <c r="K21" s="10"/>
      <c r="L21" s="1"/>
      <c r="M21" s="1"/>
      <c r="N21" s="1"/>
      <c r="O21" s="1"/>
      <c r="P21" s="7"/>
      <c r="Q21" s="7"/>
      <c r="R21" s="7"/>
      <c r="S21" s="19"/>
      <c r="U21" s="2">
        <v>42766</v>
      </c>
      <c r="V21" s="7"/>
      <c r="W21" s="7"/>
      <c r="X21" s="19"/>
      <c r="Y21" t="str">
        <f t="shared" si="0"/>
        <v/>
      </c>
    </row>
    <row r="22" spans="1:25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">
        <f>MAX(testdata[[#This Row],[H-L]:[|L-pC|]])</f>
        <v>1.5600000000000023</v>
      </c>
      <c r="K22" s="17"/>
      <c r="L22" s="1"/>
      <c r="M22" s="1"/>
      <c r="N22" s="13"/>
      <c r="O22" s="13"/>
      <c r="P22" s="14"/>
      <c r="Q22" s="7"/>
      <c r="R22" s="7"/>
      <c r="S22" s="19"/>
      <c r="U22" s="2">
        <v>42767</v>
      </c>
      <c r="V22" s="7"/>
      <c r="W22" s="7"/>
      <c r="X22" s="19"/>
      <c r="Y22" t="str">
        <f>IF(ROUND(X22,8)&lt;&gt;ROUND(S22,8),"ERR","")</f>
        <v/>
      </c>
    </row>
    <row r="23" spans="1:25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">
        <f>MAX(testdata[[#This Row],[H-L]:[|L-pC|]])</f>
        <v>1.210000000000008</v>
      </c>
      <c r="K23" s="17">
        <f>AVERAGE(J3:J23)</f>
        <v>1.3533333333333299</v>
      </c>
      <c r="L23" s="1">
        <f>testdata[[#This Row],[close]]+Multiplier*testdata[[#This Row],[ATR]]</f>
        <v>219.25</v>
      </c>
      <c r="M23" s="1">
        <f>testdata[[#This Row],[close]]-Multiplier*testdata[[#This Row],[ATR]]</f>
        <v>211.13</v>
      </c>
      <c r="N23" s="13">
        <f>testdata[[#This Row],[UpperE]]</f>
        <v>219.25</v>
      </c>
      <c r="O23" s="13">
        <f>testdata[[#This Row],[LowerE]]</f>
        <v>211.13</v>
      </c>
      <c r="P23" s="14">
        <f>IF(testdata[[#This Row],[close]]&gt;=F22,testdata[[#This Row],[Lower]],testdata[[#This Row],[Upper]])</f>
        <v>211.13</v>
      </c>
      <c r="Q23" s="7" t="e">
        <f>IF(testdata[[#This Row],[AtrStop]]=testdata[[#This Row],[Upper]],testdata[[#This Row],[Upper]],NA())</f>
        <v>#N/A</v>
      </c>
      <c r="R23" s="7">
        <f>IF(testdata[[#This Row],[AtrStop]]=testdata[[#This Row],[Lower]],testdata[[#This Row],[Lower]],NA())</f>
        <v>211.13</v>
      </c>
      <c r="S23" s="19">
        <f>IF(testdata[[#This Row],[close]]&lt;=testdata[[#This Row],[STpot]],testdata[[#This Row],[Upper]],testdata[[#This Row],[Lower]])</f>
        <v>211.13</v>
      </c>
      <c r="U23" s="2">
        <v>42768</v>
      </c>
      <c r="V23" s="7"/>
      <c r="W23" s="7">
        <v>211.13</v>
      </c>
      <c r="X23" s="19">
        <v>211.13</v>
      </c>
      <c r="Y23" t="str">
        <f t="shared" si="0"/>
        <v/>
      </c>
    </row>
    <row r="24" spans="1:25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">
        <f>MAX(testdata[[#This Row],[H-L]:[|L-pC|]])</f>
        <v>1.6800000000000068</v>
      </c>
      <c r="K24" s="10">
        <f>(K23*20+testdata[[#This Row],[TR]])/21</f>
        <v>1.3688888888888859</v>
      </c>
      <c r="L24" s="1">
        <f>testdata[[#This Row],[close]]+Multiplier*testdata[[#This Row],[ATR]]</f>
        <v>220.77666666666664</v>
      </c>
      <c r="M24" s="1">
        <f>testdata[[#This Row],[close]]-Multiplier*testdata[[#This Row],[ATR]]</f>
        <v>212.56333333333333</v>
      </c>
      <c r="N24" s="1">
        <f>IF(OR(testdata[[#This Row],[UpperE]]&lt;N23,F23&gt;N23),testdata[[#This Row],[UpperE]],N23)</f>
        <v>219.25</v>
      </c>
      <c r="O24" s="1">
        <f>IF(OR(testdata[[#This Row],[LowerE]]&gt;O23,F23&lt;O23),testdata[[#This Row],[LowerE]],O23)</f>
        <v>212.56333333333333</v>
      </c>
      <c r="P24" s="7">
        <f>IF(S23=N23,testdata[[#This Row],[Upper]],testdata[[#This Row],[Lower]])</f>
        <v>212.56333333333333</v>
      </c>
      <c r="Q24" s="7" t="e">
        <f>IF(testdata[[#This Row],[AtrStop]]=testdata[[#This Row],[Upper]],testdata[[#This Row],[Upper]],NA())</f>
        <v>#N/A</v>
      </c>
      <c r="R24" s="7">
        <f>IF(testdata[[#This Row],[AtrStop]]=testdata[[#This Row],[Lower]],testdata[[#This Row],[Lower]],NA())</f>
        <v>212.56333333333333</v>
      </c>
      <c r="S24" s="19">
        <f>IF(testdata[[#This Row],[close]]&lt;=testdata[[#This Row],[STpot]],testdata[[#This Row],[Upper]],testdata[[#This Row],[Lower]])</f>
        <v>212.56333333333333</v>
      </c>
      <c r="U24" s="2">
        <v>42769</v>
      </c>
      <c r="V24" s="7"/>
      <c r="W24" s="7">
        <v>212.5633</v>
      </c>
      <c r="X24" s="19">
        <v>212.56333333000001</v>
      </c>
      <c r="Y24" t="str">
        <f t="shared" si="0"/>
        <v/>
      </c>
    </row>
    <row r="25" spans="1:25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">
        <f>MAX(testdata[[#This Row],[H-L]:[|L-pC|]])</f>
        <v>0.75</v>
      </c>
      <c r="K25" s="10">
        <f>(K24*20+testdata[[#This Row],[TR]])/21</f>
        <v>1.3394179894179867</v>
      </c>
      <c r="L25" s="1">
        <f>testdata[[#This Row],[close]]+Multiplier*testdata[[#This Row],[ATR]]</f>
        <v>220.29825396825396</v>
      </c>
      <c r="M25" s="1">
        <f>testdata[[#This Row],[close]]-Multiplier*testdata[[#This Row],[ATR]]</f>
        <v>212.26174603174604</v>
      </c>
      <c r="N25" s="1">
        <f>IF(OR(testdata[[#This Row],[UpperE]]&lt;N24,F24&gt;N24),testdata[[#This Row],[UpperE]],N24)</f>
        <v>219.25</v>
      </c>
      <c r="O25" s="1">
        <f>IF(OR(testdata[[#This Row],[LowerE]]&gt;O24,F24&lt;O24),testdata[[#This Row],[LowerE]],O24)</f>
        <v>212.56333333333333</v>
      </c>
      <c r="P25" s="7">
        <f>IF(S24=N24,testdata[[#This Row],[Upper]],testdata[[#This Row],[Lower]])</f>
        <v>212.56333333333333</v>
      </c>
      <c r="Q25" s="7" t="e">
        <f>IF(testdata[[#This Row],[AtrStop]]=testdata[[#This Row],[Upper]],testdata[[#This Row],[Upper]],NA())</f>
        <v>#N/A</v>
      </c>
      <c r="R25" s="7">
        <f>IF(testdata[[#This Row],[AtrStop]]=testdata[[#This Row],[Lower]],testdata[[#This Row],[Lower]],NA())</f>
        <v>212.56333333333333</v>
      </c>
      <c r="S25" s="19">
        <f>IF(testdata[[#This Row],[close]]&lt;=testdata[[#This Row],[STpot]],testdata[[#This Row],[Upper]],testdata[[#This Row],[Lower]])</f>
        <v>212.56333333333333</v>
      </c>
      <c r="U25" s="2">
        <v>42772</v>
      </c>
      <c r="V25" s="7"/>
      <c r="W25" s="7">
        <v>212.5633</v>
      </c>
      <c r="X25" s="19">
        <v>212.56333333000001</v>
      </c>
      <c r="Y25" t="str">
        <f t="shared" si="0"/>
        <v/>
      </c>
    </row>
    <row r="26" spans="1:25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">
        <f>MAX(testdata[[#This Row],[H-L]:[|L-pC|]])</f>
        <v>0.87999999999999545</v>
      </c>
      <c r="K26" s="10">
        <f>(K25*20+testdata[[#This Row],[TR]])/21</f>
        <v>1.3175409423028444</v>
      </c>
      <c r="L26" s="1">
        <f>testdata[[#This Row],[close]]+Multiplier*testdata[[#This Row],[ATR]]</f>
        <v>220.24262282690853</v>
      </c>
      <c r="M26" s="1">
        <f>testdata[[#This Row],[close]]-Multiplier*testdata[[#This Row],[ATR]]</f>
        <v>212.33737717309145</v>
      </c>
      <c r="N26" s="1">
        <f>IF(OR(testdata[[#This Row],[UpperE]]&lt;N25,F25&gt;N25),testdata[[#This Row],[UpperE]],N25)</f>
        <v>219.25</v>
      </c>
      <c r="O26" s="1">
        <f>IF(OR(testdata[[#This Row],[LowerE]]&gt;O25,F25&lt;O25),testdata[[#This Row],[LowerE]],O25)</f>
        <v>212.56333333333333</v>
      </c>
      <c r="P26" s="7">
        <f>IF(S25=N25,testdata[[#This Row],[Upper]],testdata[[#This Row],[Lower]])</f>
        <v>212.56333333333333</v>
      </c>
      <c r="Q26" s="7" t="e">
        <f>IF(testdata[[#This Row],[AtrStop]]=testdata[[#This Row],[Upper]],testdata[[#This Row],[Upper]],NA())</f>
        <v>#N/A</v>
      </c>
      <c r="R26" s="7">
        <f>IF(testdata[[#This Row],[AtrStop]]=testdata[[#This Row],[Lower]],testdata[[#This Row],[Lower]],NA())</f>
        <v>212.56333333333333</v>
      </c>
      <c r="S26" s="19">
        <f>IF(testdata[[#This Row],[close]]&lt;=testdata[[#This Row],[STpot]],testdata[[#This Row],[Upper]],testdata[[#This Row],[Lower]])</f>
        <v>212.56333333333333</v>
      </c>
      <c r="U26" s="2">
        <v>42773</v>
      </c>
      <c r="V26" s="7"/>
      <c r="W26" s="7">
        <v>212.5633</v>
      </c>
      <c r="X26" s="19">
        <v>212.56333333000001</v>
      </c>
      <c r="Y26" t="str">
        <f t="shared" si="0"/>
        <v/>
      </c>
    </row>
    <row r="27" spans="1:25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">
        <f>MAX(testdata[[#This Row],[H-L]:[|L-pC|]])</f>
        <v>1.0200000000000102</v>
      </c>
      <c r="K27" s="10">
        <f>(K26*20+testdata[[#This Row],[TR]])/21</f>
        <v>1.3033723260027095</v>
      </c>
      <c r="L27" s="1">
        <f>testdata[[#This Row],[close]]+Multiplier*testdata[[#This Row],[ATR]]</f>
        <v>220.49011697800813</v>
      </c>
      <c r="M27" s="1">
        <f>testdata[[#This Row],[close]]-Multiplier*testdata[[#This Row],[ATR]]</f>
        <v>212.66988302199189</v>
      </c>
      <c r="N27" s="1">
        <f>IF(OR(testdata[[#This Row],[UpperE]]&lt;N26,F26&gt;N26),testdata[[#This Row],[UpperE]],N26)</f>
        <v>219.25</v>
      </c>
      <c r="O27" s="1">
        <f>IF(OR(testdata[[#This Row],[LowerE]]&gt;O26,F26&lt;O26),testdata[[#This Row],[LowerE]],O26)</f>
        <v>212.66988302199189</v>
      </c>
      <c r="P27" s="7">
        <f>IF(S26=N26,testdata[[#This Row],[Upper]],testdata[[#This Row],[Lower]])</f>
        <v>212.66988302199189</v>
      </c>
      <c r="Q27" s="7" t="e">
        <f>IF(testdata[[#This Row],[AtrStop]]=testdata[[#This Row],[Upper]],testdata[[#This Row],[Upper]],NA())</f>
        <v>#N/A</v>
      </c>
      <c r="R27" s="7">
        <f>IF(testdata[[#This Row],[AtrStop]]=testdata[[#This Row],[Lower]],testdata[[#This Row],[Lower]],NA())</f>
        <v>212.66988302199189</v>
      </c>
      <c r="S27" s="19">
        <f>IF(testdata[[#This Row],[close]]&lt;=testdata[[#This Row],[STpot]],testdata[[#This Row],[Upper]],testdata[[#This Row],[Lower]])</f>
        <v>212.66988302199189</v>
      </c>
      <c r="U27" s="2">
        <v>42774</v>
      </c>
      <c r="V27" s="7"/>
      <c r="W27" s="7">
        <v>212.66990000000001</v>
      </c>
      <c r="X27" s="19">
        <v>212.66988301999999</v>
      </c>
      <c r="Y27" t="str">
        <f t="shared" si="0"/>
        <v/>
      </c>
    </row>
    <row r="28" spans="1:25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">
        <f>MAX(testdata[[#This Row],[H-L]:[|L-pC|]])</f>
        <v>1.6099999999999852</v>
      </c>
      <c r="K28" s="10">
        <f>(K27*20+testdata[[#This Row],[TR]])/21</f>
        <v>1.3179736438121037</v>
      </c>
      <c r="L28" s="1">
        <f>testdata[[#This Row],[close]]+Multiplier*testdata[[#This Row],[ATR]]</f>
        <v>221.81392093143631</v>
      </c>
      <c r="M28" s="1">
        <f>testdata[[#This Row],[close]]-Multiplier*testdata[[#This Row],[ATR]]</f>
        <v>213.90607906856371</v>
      </c>
      <c r="N28" s="1">
        <f>IF(OR(testdata[[#This Row],[UpperE]]&lt;N27,F27&gt;N27),testdata[[#This Row],[UpperE]],N27)</f>
        <v>219.25</v>
      </c>
      <c r="O28" s="1">
        <f>IF(OR(testdata[[#This Row],[LowerE]]&gt;O27,F27&lt;O27),testdata[[#This Row],[LowerE]],O27)</f>
        <v>213.90607906856371</v>
      </c>
      <c r="P28" s="7">
        <f>IF(S27=N27,testdata[[#This Row],[Upper]],testdata[[#This Row],[Lower]])</f>
        <v>213.90607906856371</v>
      </c>
      <c r="Q28" s="7" t="e">
        <f>IF(testdata[[#This Row],[AtrStop]]=testdata[[#This Row],[Upper]],testdata[[#This Row],[Upper]],NA())</f>
        <v>#N/A</v>
      </c>
      <c r="R28" s="7">
        <f>IF(testdata[[#This Row],[AtrStop]]=testdata[[#This Row],[Lower]],testdata[[#This Row],[Lower]],NA())</f>
        <v>213.90607906856371</v>
      </c>
      <c r="S28" s="19">
        <f>IF(testdata[[#This Row],[close]]&lt;=testdata[[#This Row],[STpot]],testdata[[#This Row],[Upper]],testdata[[#This Row],[Lower]])</f>
        <v>213.90607906856371</v>
      </c>
      <c r="U28" s="2">
        <v>42775</v>
      </c>
      <c r="V28" s="7"/>
      <c r="W28" s="7">
        <v>213.90610000000001</v>
      </c>
      <c r="X28" s="19">
        <v>213.90607907</v>
      </c>
      <c r="Y28" t="str">
        <f t="shared" si="0"/>
        <v/>
      </c>
    </row>
    <row r="29" spans="1:25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">
        <f>MAX(testdata[[#This Row],[H-L]:[|L-pC|]])</f>
        <v>1.1099999999999852</v>
      </c>
      <c r="K29" s="10">
        <f>(K28*20+testdata[[#This Row],[TR]])/21</f>
        <v>1.3080701369639076</v>
      </c>
      <c r="L29" s="1">
        <f>testdata[[#This Row],[close]]+Multiplier*testdata[[#This Row],[ATR]]</f>
        <v>222.64421041089173</v>
      </c>
      <c r="M29" s="1">
        <f>testdata[[#This Row],[close]]-Multiplier*testdata[[#This Row],[ATR]]</f>
        <v>214.79578958910827</v>
      </c>
      <c r="N29" s="1">
        <f>IF(OR(testdata[[#This Row],[UpperE]]&lt;N28,F28&gt;N28),testdata[[#This Row],[UpperE]],N28)</f>
        <v>219.25</v>
      </c>
      <c r="O29" s="1">
        <f>IF(OR(testdata[[#This Row],[LowerE]]&gt;O28,F28&lt;O28),testdata[[#This Row],[LowerE]],O28)</f>
        <v>214.79578958910827</v>
      </c>
      <c r="P29" s="7">
        <f>IF(S28=N28,testdata[[#This Row],[Upper]],testdata[[#This Row],[Lower]])</f>
        <v>214.79578958910827</v>
      </c>
      <c r="Q29" s="7" t="e">
        <f>IF(testdata[[#This Row],[AtrStop]]=testdata[[#This Row],[Upper]],testdata[[#This Row],[Upper]],NA())</f>
        <v>#N/A</v>
      </c>
      <c r="R29" s="7">
        <f>IF(testdata[[#This Row],[AtrStop]]=testdata[[#This Row],[Lower]],testdata[[#This Row],[Lower]],NA())</f>
        <v>214.79578958910827</v>
      </c>
      <c r="S29" s="19">
        <f>IF(testdata[[#This Row],[close]]&lt;=testdata[[#This Row],[STpot]],testdata[[#This Row],[Upper]],testdata[[#This Row],[Lower]])</f>
        <v>214.79578958910827</v>
      </c>
      <c r="U29" s="2">
        <v>42776</v>
      </c>
      <c r="V29" s="7"/>
      <c r="W29" s="7">
        <v>214.79580000000001</v>
      </c>
      <c r="X29" s="19">
        <v>214.79578959</v>
      </c>
      <c r="Y29" t="str">
        <f t="shared" si="0"/>
        <v/>
      </c>
    </row>
    <row r="30" spans="1:25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">
        <f>MAX(testdata[[#This Row],[H-L]:[|L-pC|]])</f>
        <v>1.4699999999999989</v>
      </c>
      <c r="K30" s="10">
        <f>(K29*20+testdata[[#This Row],[TR]])/21</f>
        <v>1.3157810828227692</v>
      </c>
      <c r="L30" s="1">
        <f>testdata[[#This Row],[close]]+Multiplier*testdata[[#This Row],[ATR]]</f>
        <v>223.85734324846831</v>
      </c>
      <c r="M30" s="1">
        <f>testdata[[#This Row],[close]]-Multiplier*testdata[[#This Row],[ATR]]</f>
        <v>215.96265675153168</v>
      </c>
      <c r="N30" s="1">
        <f>IF(OR(testdata[[#This Row],[UpperE]]&lt;N29,F29&gt;N29),testdata[[#This Row],[UpperE]],N29)</f>
        <v>219.25</v>
      </c>
      <c r="O30" s="1">
        <f>IF(OR(testdata[[#This Row],[LowerE]]&gt;O29,F29&lt;O29),testdata[[#This Row],[LowerE]],O29)</f>
        <v>215.96265675153168</v>
      </c>
      <c r="P30" s="7">
        <f>IF(S29=N29,testdata[[#This Row],[Upper]],testdata[[#This Row],[Lower]])</f>
        <v>215.96265675153168</v>
      </c>
      <c r="Q30" s="7" t="e">
        <f>IF(testdata[[#This Row],[AtrStop]]=testdata[[#This Row],[Upper]],testdata[[#This Row],[Upper]],NA())</f>
        <v>#N/A</v>
      </c>
      <c r="R30" s="7">
        <f>IF(testdata[[#This Row],[AtrStop]]=testdata[[#This Row],[Lower]],testdata[[#This Row],[Lower]],NA())</f>
        <v>215.96265675153168</v>
      </c>
      <c r="S30" s="19">
        <f>IF(testdata[[#This Row],[close]]&lt;=testdata[[#This Row],[STpot]],testdata[[#This Row],[Upper]],testdata[[#This Row],[Lower]])</f>
        <v>215.96265675153168</v>
      </c>
      <c r="U30" s="2">
        <v>42779</v>
      </c>
      <c r="V30" s="7"/>
      <c r="W30" s="7">
        <v>215.96270000000001</v>
      </c>
      <c r="X30" s="19">
        <v>215.96265675000001</v>
      </c>
      <c r="Y30" t="str">
        <f t="shared" si="0"/>
        <v/>
      </c>
    </row>
    <row r="31" spans="1:25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">
        <f>MAX(testdata[[#This Row],[H-L]:[|L-pC|]])</f>
        <v>1.4699999999999989</v>
      </c>
      <c r="K31" s="10">
        <f>(K30*20+testdata[[#This Row],[TR]])/21</f>
        <v>1.3231248407835896</v>
      </c>
      <c r="L31" s="1">
        <f>testdata[[#This Row],[close]]+Multiplier*testdata[[#This Row],[ATR]]</f>
        <v>224.75937452235075</v>
      </c>
      <c r="M31" s="1">
        <f>testdata[[#This Row],[close]]-Multiplier*testdata[[#This Row],[ATR]]</f>
        <v>216.82062547764923</v>
      </c>
      <c r="N31" s="1">
        <f>IF(OR(testdata[[#This Row],[UpperE]]&lt;N30,F30&gt;N30),testdata[[#This Row],[UpperE]],N30)</f>
        <v>224.75937452235075</v>
      </c>
      <c r="O31" s="1">
        <f>IF(OR(testdata[[#This Row],[LowerE]]&gt;O30,F30&lt;O30),testdata[[#This Row],[LowerE]],O30)</f>
        <v>216.82062547764923</v>
      </c>
      <c r="P31" s="7">
        <f>IF(S30=N30,testdata[[#This Row],[Upper]],testdata[[#This Row],[Lower]])</f>
        <v>216.82062547764923</v>
      </c>
      <c r="Q31" s="7" t="e">
        <f>IF(testdata[[#This Row],[AtrStop]]=testdata[[#This Row],[Upper]],testdata[[#This Row],[Upper]],NA())</f>
        <v>#N/A</v>
      </c>
      <c r="R31" s="7">
        <f>IF(testdata[[#This Row],[AtrStop]]=testdata[[#This Row],[Lower]],testdata[[#This Row],[Lower]],NA())</f>
        <v>216.82062547764923</v>
      </c>
      <c r="S31" s="19">
        <f>IF(testdata[[#This Row],[close]]&lt;=testdata[[#This Row],[STpot]],testdata[[#This Row],[Upper]],testdata[[#This Row],[Lower]])</f>
        <v>216.82062547764923</v>
      </c>
      <c r="U31" s="2">
        <v>42780</v>
      </c>
      <c r="V31" s="7"/>
      <c r="W31" s="7">
        <v>216.82060000000001</v>
      </c>
      <c r="X31" s="19">
        <v>216.82062547999999</v>
      </c>
      <c r="Y31" t="str">
        <f t="shared" si="0"/>
        <v/>
      </c>
    </row>
    <row r="32" spans="1:25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">
        <f>MAX(testdata[[#This Row],[H-L]:[|L-pC|]])</f>
        <v>1.6500000000000057</v>
      </c>
      <c r="K32" s="10">
        <f>(K31*20+testdata[[#This Row],[TR]])/21</f>
        <v>1.3386903245557999</v>
      </c>
      <c r="L32" s="1">
        <f>testdata[[#This Row],[close]]+Multiplier*testdata[[#This Row],[ATR]]</f>
        <v>225.95607097366741</v>
      </c>
      <c r="M32" s="1">
        <f>testdata[[#This Row],[close]]-Multiplier*testdata[[#This Row],[ATR]]</f>
        <v>217.92392902633259</v>
      </c>
      <c r="N32" s="1">
        <f>IF(OR(testdata[[#This Row],[UpperE]]&lt;N31,F31&gt;N31),testdata[[#This Row],[UpperE]],N31)</f>
        <v>224.75937452235075</v>
      </c>
      <c r="O32" s="1">
        <f>IF(OR(testdata[[#This Row],[LowerE]]&gt;O31,F31&lt;O31),testdata[[#This Row],[LowerE]],O31)</f>
        <v>217.92392902633259</v>
      </c>
      <c r="P32" s="7">
        <f>IF(S31=N31,testdata[[#This Row],[Upper]],testdata[[#This Row],[Lower]])</f>
        <v>217.92392902633259</v>
      </c>
      <c r="Q32" s="7" t="e">
        <f>IF(testdata[[#This Row],[AtrStop]]=testdata[[#This Row],[Upper]],testdata[[#This Row],[Upper]],NA())</f>
        <v>#N/A</v>
      </c>
      <c r="R32" s="7">
        <f>IF(testdata[[#This Row],[AtrStop]]=testdata[[#This Row],[Lower]],testdata[[#This Row],[Lower]],NA())</f>
        <v>217.92392902633259</v>
      </c>
      <c r="S32" s="19">
        <f>IF(testdata[[#This Row],[close]]&lt;=testdata[[#This Row],[STpot]],testdata[[#This Row],[Upper]],testdata[[#This Row],[Lower]])</f>
        <v>217.92392902633259</v>
      </c>
      <c r="U32" s="2">
        <v>42781</v>
      </c>
      <c r="V32" s="7"/>
      <c r="W32" s="7">
        <v>217.9239</v>
      </c>
      <c r="X32" s="19">
        <v>217.92392903000001</v>
      </c>
      <c r="Y32" t="str">
        <f t="shared" si="0"/>
        <v/>
      </c>
    </row>
    <row r="33" spans="1:25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">
        <f>MAX(testdata[[#This Row],[H-L]:[|L-pC|]])</f>
        <v>1.2299999999999898</v>
      </c>
      <c r="K33" s="10">
        <f>(K32*20+testdata[[#This Row],[TR]])/21</f>
        <v>1.3335145948150471</v>
      </c>
      <c r="L33" s="1">
        <f>testdata[[#This Row],[close]]+Multiplier*testdata[[#This Row],[ATR]]</f>
        <v>225.75054378444514</v>
      </c>
      <c r="M33" s="1">
        <f>testdata[[#This Row],[close]]-Multiplier*testdata[[#This Row],[ATR]]</f>
        <v>217.74945621555486</v>
      </c>
      <c r="N33" s="1">
        <f>IF(OR(testdata[[#This Row],[UpperE]]&lt;N32,F32&gt;N32),testdata[[#This Row],[UpperE]],N32)</f>
        <v>224.75937452235075</v>
      </c>
      <c r="O33" s="1">
        <f>IF(OR(testdata[[#This Row],[LowerE]]&gt;O32,F32&lt;O32),testdata[[#This Row],[LowerE]],O32)</f>
        <v>217.92392902633259</v>
      </c>
      <c r="P33" s="7">
        <f>IF(S32=N32,testdata[[#This Row],[Upper]],testdata[[#This Row],[Lower]])</f>
        <v>217.92392902633259</v>
      </c>
      <c r="Q33" s="7" t="e">
        <f>IF(testdata[[#This Row],[AtrStop]]=testdata[[#This Row],[Upper]],testdata[[#This Row],[Upper]],NA())</f>
        <v>#N/A</v>
      </c>
      <c r="R33" s="7">
        <f>IF(testdata[[#This Row],[AtrStop]]=testdata[[#This Row],[Lower]],testdata[[#This Row],[Lower]],NA())</f>
        <v>217.92392902633259</v>
      </c>
      <c r="S33" s="19">
        <f>IF(testdata[[#This Row],[close]]&lt;=testdata[[#This Row],[STpot]],testdata[[#This Row],[Upper]],testdata[[#This Row],[Lower]])</f>
        <v>217.92392902633259</v>
      </c>
      <c r="U33" s="2">
        <v>42782</v>
      </c>
      <c r="V33" s="7"/>
      <c r="W33" s="7">
        <v>217.9239</v>
      </c>
      <c r="X33" s="19">
        <v>217.92392903000001</v>
      </c>
      <c r="Y33" t="str">
        <f t="shared" si="0"/>
        <v/>
      </c>
    </row>
    <row r="34" spans="1:25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">
        <f>MAX(testdata[[#This Row],[H-L]:[|L-pC|]])</f>
        <v>1.0900000000000034</v>
      </c>
      <c r="K34" s="10">
        <f>(K33*20+testdata[[#This Row],[TR]])/21</f>
        <v>1.3219186617286165</v>
      </c>
      <c r="L34" s="1">
        <f>testdata[[#This Row],[close]]+Multiplier*testdata[[#This Row],[ATR]]</f>
        <v>226.06575598518583</v>
      </c>
      <c r="M34" s="1">
        <f>testdata[[#This Row],[close]]-Multiplier*testdata[[#This Row],[ATR]]</f>
        <v>218.13424401481416</v>
      </c>
      <c r="N34" s="1">
        <f>IF(OR(testdata[[#This Row],[UpperE]]&lt;N33,F33&gt;N33),testdata[[#This Row],[UpperE]],N33)</f>
        <v>224.75937452235075</v>
      </c>
      <c r="O34" s="1">
        <f>IF(OR(testdata[[#This Row],[LowerE]]&gt;O33,F33&lt;O33),testdata[[#This Row],[LowerE]],O33)</f>
        <v>218.13424401481416</v>
      </c>
      <c r="P34" s="7">
        <f>IF(S33=N33,testdata[[#This Row],[Upper]],testdata[[#This Row],[Lower]])</f>
        <v>218.13424401481416</v>
      </c>
      <c r="Q34" s="7" t="e">
        <f>IF(testdata[[#This Row],[AtrStop]]=testdata[[#This Row],[Upper]],testdata[[#This Row],[Upper]],NA())</f>
        <v>#N/A</v>
      </c>
      <c r="R34" s="7">
        <f>IF(testdata[[#This Row],[AtrStop]]=testdata[[#This Row],[Lower]],testdata[[#This Row],[Lower]],NA())</f>
        <v>218.13424401481416</v>
      </c>
      <c r="S34" s="19">
        <f>IF(testdata[[#This Row],[close]]&lt;=testdata[[#This Row],[STpot]],testdata[[#This Row],[Upper]],testdata[[#This Row],[Lower]])</f>
        <v>218.13424401481416</v>
      </c>
      <c r="U34" s="2">
        <v>42783</v>
      </c>
      <c r="V34" s="7"/>
      <c r="W34" s="7">
        <v>218.13419999999999</v>
      </c>
      <c r="X34" s="19">
        <v>218.13424401</v>
      </c>
      <c r="Y34" t="str">
        <f t="shared" si="0"/>
        <v/>
      </c>
    </row>
    <row r="35" spans="1:25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">
        <f>MAX(testdata[[#This Row],[H-L]:[|L-pC|]])</f>
        <v>1.5200000000000102</v>
      </c>
      <c r="K35" s="10">
        <f>(K34*20+testdata[[#This Row],[TR]])/21</f>
        <v>1.3313511064082069</v>
      </c>
      <c r="L35" s="1">
        <f>testdata[[#This Row],[close]]+Multiplier*testdata[[#This Row],[ATR]]</f>
        <v>227.42405331922464</v>
      </c>
      <c r="M35" s="1">
        <f>testdata[[#This Row],[close]]-Multiplier*testdata[[#This Row],[ATR]]</f>
        <v>219.43594668077537</v>
      </c>
      <c r="N35" s="1">
        <f>IF(OR(testdata[[#This Row],[UpperE]]&lt;N34,F34&gt;N34),testdata[[#This Row],[UpperE]],N34)</f>
        <v>224.75937452235075</v>
      </c>
      <c r="O35" s="1">
        <f>IF(OR(testdata[[#This Row],[LowerE]]&gt;O34,F34&lt;O34),testdata[[#This Row],[LowerE]],O34)</f>
        <v>219.43594668077537</v>
      </c>
      <c r="P35" s="7">
        <f>IF(S34=N34,testdata[[#This Row],[Upper]],testdata[[#This Row],[Lower]])</f>
        <v>219.43594668077537</v>
      </c>
      <c r="Q35" s="7" t="e">
        <f>IF(testdata[[#This Row],[AtrStop]]=testdata[[#This Row],[Upper]],testdata[[#This Row],[Upper]],NA())</f>
        <v>#N/A</v>
      </c>
      <c r="R35" s="7">
        <f>IF(testdata[[#This Row],[AtrStop]]=testdata[[#This Row],[Lower]],testdata[[#This Row],[Lower]],NA())</f>
        <v>219.43594668077537</v>
      </c>
      <c r="S35" s="19">
        <f>IF(testdata[[#This Row],[close]]&lt;=testdata[[#This Row],[STpot]],testdata[[#This Row],[Upper]],testdata[[#This Row],[Lower]])</f>
        <v>219.43594668077537</v>
      </c>
      <c r="U35" s="2">
        <v>42787</v>
      </c>
      <c r="V35" s="7"/>
      <c r="W35" s="7">
        <v>219.4359</v>
      </c>
      <c r="X35" s="19">
        <v>219.43594668</v>
      </c>
      <c r="Y35" t="str">
        <f t="shared" si="0"/>
        <v/>
      </c>
    </row>
    <row r="36" spans="1:25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">
        <f>MAX(testdata[[#This Row],[H-L]:[|L-pC|]])</f>
        <v>0.66999999999998749</v>
      </c>
      <c r="K36" s="10">
        <f>(K35*20+testdata[[#This Row],[TR]])/21</f>
        <v>1.299858196579244</v>
      </c>
      <c r="L36" s="1">
        <f>testdata[[#This Row],[close]]+Multiplier*testdata[[#This Row],[ATR]]</f>
        <v>227.12957458973773</v>
      </c>
      <c r="M36" s="1">
        <f>testdata[[#This Row],[close]]-Multiplier*testdata[[#This Row],[ATR]]</f>
        <v>219.33042541026225</v>
      </c>
      <c r="N36" s="1">
        <f>IF(OR(testdata[[#This Row],[UpperE]]&lt;N35,F35&gt;N35),testdata[[#This Row],[UpperE]],N35)</f>
        <v>224.75937452235075</v>
      </c>
      <c r="O36" s="1">
        <f>IF(OR(testdata[[#This Row],[LowerE]]&gt;O35,F35&lt;O35),testdata[[#This Row],[LowerE]],O35)</f>
        <v>219.43594668077537</v>
      </c>
      <c r="P36" s="7">
        <f>IF(S35=N35,testdata[[#This Row],[Upper]],testdata[[#This Row],[Lower]])</f>
        <v>219.43594668077537</v>
      </c>
      <c r="Q36" s="7" t="e">
        <f>IF(testdata[[#This Row],[AtrStop]]=testdata[[#This Row],[Upper]],testdata[[#This Row],[Upper]],NA())</f>
        <v>#N/A</v>
      </c>
      <c r="R36" s="7">
        <f>IF(testdata[[#This Row],[AtrStop]]=testdata[[#This Row],[Lower]],testdata[[#This Row],[Lower]],NA())</f>
        <v>219.43594668077537</v>
      </c>
      <c r="S36" s="19">
        <f>IF(testdata[[#This Row],[close]]&lt;=testdata[[#This Row],[STpot]],testdata[[#This Row],[Upper]],testdata[[#This Row],[Lower]])</f>
        <v>219.43594668077537</v>
      </c>
      <c r="U36" s="2">
        <v>42788</v>
      </c>
      <c r="V36" s="7"/>
      <c r="W36" s="7">
        <v>219.4359</v>
      </c>
      <c r="X36" s="19">
        <v>219.43594668</v>
      </c>
      <c r="Y36" t="str">
        <f t="shared" si="0"/>
        <v/>
      </c>
    </row>
    <row r="37" spans="1:25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">
        <f>MAX(testdata[[#This Row],[H-L]:[|L-pC|]])</f>
        <v>1.2599999999999909</v>
      </c>
      <c r="K37" s="10">
        <f>(K36*20+testdata[[#This Row],[TR]])/21</f>
        <v>1.2979601872183271</v>
      </c>
      <c r="L37" s="1">
        <f>testdata[[#This Row],[close]]+Multiplier*testdata[[#This Row],[ATR]]</f>
        <v>227.27388056165498</v>
      </c>
      <c r="M37" s="1">
        <f>testdata[[#This Row],[close]]-Multiplier*testdata[[#This Row],[ATR]]</f>
        <v>219.48611943834501</v>
      </c>
      <c r="N37" s="1">
        <f>IF(OR(testdata[[#This Row],[UpperE]]&lt;N36,F36&gt;N36),testdata[[#This Row],[UpperE]],N36)</f>
        <v>224.75937452235075</v>
      </c>
      <c r="O37" s="1">
        <f>IF(OR(testdata[[#This Row],[LowerE]]&gt;O36,F36&lt;O36),testdata[[#This Row],[LowerE]],O36)</f>
        <v>219.48611943834501</v>
      </c>
      <c r="P37" s="7">
        <f>IF(S36=N36,testdata[[#This Row],[Upper]],testdata[[#This Row],[Lower]])</f>
        <v>219.48611943834501</v>
      </c>
      <c r="Q37" s="7" t="e">
        <f>IF(testdata[[#This Row],[AtrStop]]=testdata[[#This Row],[Upper]],testdata[[#This Row],[Upper]],NA())</f>
        <v>#N/A</v>
      </c>
      <c r="R37" s="7">
        <f>IF(testdata[[#This Row],[AtrStop]]=testdata[[#This Row],[Lower]],testdata[[#This Row],[Lower]],NA())</f>
        <v>219.48611943834501</v>
      </c>
      <c r="S37" s="19">
        <f>IF(testdata[[#This Row],[close]]&lt;=testdata[[#This Row],[STpot]],testdata[[#This Row],[Upper]],testdata[[#This Row],[Lower]])</f>
        <v>219.48611943834501</v>
      </c>
      <c r="U37" s="2">
        <v>42789</v>
      </c>
      <c r="V37" s="7"/>
      <c r="W37" s="7">
        <v>219.48609999999999</v>
      </c>
      <c r="X37" s="19">
        <v>219.48611944000001</v>
      </c>
      <c r="Y37" t="str">
        <f t="shared" si="0"/>
        <v/>
      </c>
    </row>
    <row r="38" spans="1:25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">
        <f>MAX(testdata[[#This Row],[H-L]:[|L-pC|]])</f>
        <v>1.3000000000000114</v>
      </c>
      <c r="K38" s="10">
        <f>(K37*20+testdata[[#This Row],[TR]])/21</f>
        <v>1.2980573211603119</v>
      </c>
      <c r="L38" s="1">
        <f>testdata[[#This Row],[close]]+Multiplier*testdata[[#This Row],[ATR]]</f>
        <v>227.55417196348094</v>
      </c>
      <c r="M38" s="1">
        <f>testdata[[#This Row],[close]]-Multiplier*testdata[[#This Row],[ATR]]</f>
        <v>219.76582803651905</v>
      </c>
      <c r="N38" s="1">
        <f>IF(OR(testdata[[#This Row],[UpperE]]&lt;N37,F37&gt;N37),testdata[[#This Row],[UpperE]],N37)</f>
        <v>224.75937452235075</v>
      </c>
      <c r="O38" s="1">
        <f>IF(OR(testdata[[#This Row],[LowerE]]&gt;O37,F37&lt;O37),testdata[[#This Row],[LowerE]],O37)</f>
        <v>219.76582803651905</v>
      </c>
      <c r="P38" s="7">
        <f>IF(S37=N37,testdata[[#This Row],[Upper]],testdata[[#This Row],[Lower]])</f>
        <v>219.76582803651905</v>
      </c>
      <c r="Q38" s="7" t="e">
        <f>IF(testdata[[#This Row],[AtrStop]]=testdata[[#This Row],[Upper]],testdata[[#This Row],[Upper]],NA())</f>
        <v>#N/A</v>
      </c>
      <c r="R38" s="7">
        <f>IF(testdata[[#This Row],[AtrStop]]=testdata[[#This Row],[Lower]],testdata[[#This Row],[Lower]],NA())</f>
        <v>219.76582803651905</v>
      </c>
      <c r="S38" s="19">
        <f>IF(testdata[[#This Row],[close]]&lt;=testdata[[#This Row],[STpot]],testdata[[#This Row],[Upper]],testdata[[#This Row],[Lower]])</f>
        <v>219.76582803651905</v>
      </c>
      <c r="U38" s="2">
        <v>42790</v>
      </c>
      <c r="V38" s="7"/>
      <c r="W38" s="7">
        <v>219.76580000000001</v>
      </c>
      <c r="X38" s="19">
        <v>219.76582804</v>
      </c>
      <c r="Y38" t="str">
        <f t="shared" si="0"/>
        <v/>
      </c>
    </row>
    <row r="39" spans="1:25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">
        <f>MAX(testdata[[#This Row],[H-L]:[|L-pC|]])</f>
        <v>0.90999999999999659</v>
      </c>
      <c r="K39" s="10">
        <f>(K38*20+testdata[[#This Row],[TR]])/21</f>
        <v>1.2795784011050588</v>
      </c>
      <c r="L39" s="1">
        <f>testdata[[#This Row],[close]]+Multiplier*testdata[[#This Row],[ATR]]</f>
        <v>227.84873520331516</v>
      </c>
      <c r="M39" s="1">
        <f>testdata[[#This Row],[close]]-Multiplier*testdata[[#This Row],[ATR]]</f>
        <v>220.17126479668482</v>
      </c>
      <c r="N39" s="1">
        <f>IF(OR(testdata[[#This Row],[UpperE]]&lt;N38,F38&gt;N38),testdata[[#This Row],[UpperE]],N38)</f>
        <v>224.75937452235075</v>
      </c>
      <c r="O39" s="1">
        <f>IF(OR(testdata[[#This Row],[LowerE]]&gt;O38,F38&lt;O38),testdata[[#This Row],[LowerE]],O38)</f>
        <v>220.17126479668482</v>
      </c>
      <c r="P39" s="7">
        <f>IF(S38=N38,testdata[[#This Row],[Upper]],testdata[[#This Row],[Lower]])</f>
        <v>220.17126479668482</v>
      </c>
      <c r="Q39" s="7" t="e">
        <f>IF(testdata[[#This Row],[AtrStop]]=testdata[[#This Row],[Upper]],testdata[[#This Row],[Upper]],NA())</f>
        <v>#N/A</v>
      </c>
      <c r="R39" s="7">
        <f>IF(testdata[[#This Row],[AtrStop]]=testdata[[#This Row],[Lower]],testdata[[#This Row],[Lower]],NA())</f>
        <v>220.17126479668482</v>
      </c>
      <c r="S39" s="19">
        <f>IF(testdata[[#This Row],[close]]&lt;=testdata[[#This Row],[STpot]],testdata[[#This Row],[Upper]],testdata[[#This Row],[Lower]])</f>
        <v>220.17126479668482</v>
      </c>
      <c r="U39" s="2">
        <v>42793</v>
      </c>
      <c r="V39" s="7"/>
      <c r="W39" s="7">
        <v>220.1713</v>
      </c>
      <c r="X39" s="19">
        <v>220.17126479999999</v>
      </c>
      <c r="Y39" t="str">
        <f t="shared" si="0"/>
        <v/>
      </c>
    </row>
    <row r="40" spans="1:25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">
        <f>MAX(testdata[[#This Row],[H-L]:[|L-pC|]])</f>
        <v>1.0300000000000011</v>
      </c>
      <c r="K40" s="10">
        <f>(K39*20+testdata[[#This Row],[TR]])/21</f>
        <v>1.2676937153381513</v>
      </c>
      <c r="L40" s="1">
        <f>testdata[[#This Row],[close]]+Multiplier*testdata[[#This Row],[ATR]]</f>
        <v>227.21308114601445</v>
      </c>
      <c r="M40" s="1">
        <f>testdata[[#This Row],[close]]-Multiplier*testdata[[#This Row],[ATR]]</f>
        <v>219.60691885398555</v>
      </c>
      <c r="N40" s="1">
        <f>IF(OR(testdata[[#This Row],[UpperE]]&lt;N39,F39&gt;N39),testdata[[#This Row],[UpperE]],N39)</f>
        <v>224.75937452235075</v>
      </c>
      <c r="O40" s="1">
        <f>IF(OR(testdata[[#This Row],[LowerE]]&gt;O39,F39&lt;O39),testdata[[#This Row],[LowerE]],O39)</f>
        <v>220.17126479668482</v>
      </c>
      <c r="P40" s="7">
        <f>IF(S39=N39,testdata[[#This Row],[Upper]],testdata[[#This Row],[Lower]])</f>
        <v>220.17126479668482</v>
      </c>
      <c r="Q40" s="7" t="e">
        <f>IF(testdata[[#This Row],[AtrStop]]=testdata[[#This Row],[Upper]],testdata[[#This Row],[Upper]],NA())</f>
        <v>#N/A</v>
      </c>
      <c r="R40" s="7">
        <f>IF(testdata[[#This Row],[AtrStop]]=testdata[[#This Row],[Lower]],testdata[[#This Row],[Lower]],NA())</f>
        <v>220.17126479668482</v>
      </c>
      <c r="S40" s="19">
        <f>IF(testdata[[#This Row],[close]]&lt;=testdata[[#This Row],[STpot]],testdata[[#This Row],[Upper]],testdata[[#This Row],[Lower]])</f>
        <v>220.17126479668482</v>
      </c>
      <c r="U40" s="2">
        <v>42794</v>
      </c>
      <c r="V40" s="7"/>
      <c r="W40" s="7">
        <v>220.1713</v>
      </c>
      <c r="X40" s="19">
        <v>220.17126479999999</v>
      </c>
      <c r="Y40" t="str">
        <f t="shared" si="0"/>
        <v/>
      </c>
    </row>
    <row r="41" spans="1:25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">
        <f>MAX(testdata[[#This Row],[H-L]:[|L-pC|]])</f>
        <v>3.6299999999999955</v>
      </c>
      <c r="K41" s="10">
        <f>(K40*20+testdata[[#This Row],[TR]])/21</f>
        <v>1.380184490798239</v>
      </c>
      <c r="L41" s="1">
        <f>testdata[[#This Row],[close]]+Multiplier*testdata[[#This Row],[ATR]]</f>
        <v>230.67055347239472</v>
      </c>
      <c r="M41" s="1">
        <f>testdata[[#This Row],[close]]-Multiplier*testdata[[#This Row],[ATR]]</f>
        <v>222.38944652760529</v>
      </c>
      <c r="N41" s="1">
        <f>IF(OR(testdata[[#This Row],[UpperE]]&lt;N40,F40&gt;N40),testdata[[#This Row],[UpperE]],N40)</f>
        <v>224.75937452235075</v>
      </c>
      <c r="O41" s="1">
        <f>IF(OR(testdata[[#This Row],[LowerE]]&gt;O40,F40&lt;O40),testdata[[#This Row],[LowerE]],O40)</f>
        <v>222.38944652760529</v>
      </c>
      <c r="P41" s="7">
        <f>IF(S40=N40,testdata[[#This Row],[Upper]],testdata[[#This Row],[Lower]])</f>
        <v>222.38944652760529</v>
      </c>
      <c r="Q41" s="7" t="e">
        <f>IF(testdata[[#This Row],[AtrStop]]=testdata[[#This Row],[Upper]],testdata[[#This Row],[Upper]],NA())</f>
        <v>#N/A</v>
      </c>
      <c r="R41" s="7">
        <f>IF(testdata[[#This Row],[AtrStop]]=testdata[[#This Row],[Lower]],testdata[[#This Row],[Lower]],NA())</f>
        <v>222.38944652760529</v>
      </c>
      <c r="S41" s="19">
        <f>IF(testdata[[#This Row],[close]]&lt;=testdata[[#This Row],[STpot]],testdata[[#This Row],[Upper]],testdata[[#This Row],[Lower]])</f>
        <v>222.38944652760529</v>
      </c>
      <c r="U41" s="2">
        <v>42795</v>
      </c>
      <c r="V41" s="7"/>
      <c r="W41" s="7">
        <v>222.38939999999999</v>
      </c>
      <c r="X41" s="19">
        <v>222.38944652999999</v>
      </c>
      <c r="Y41" t="str">
        <f t="shared" si="0"/>
        <v/>
      </c>
    </row>
    <row r="42" spans="1:25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">
        <f>MAX(testdata[[#This Row],[H-L]:[|L-pC|]])</f>
        <v>1.4799999999999898</v>
      </c>
      <c r="K42" s="10">
        <f>(K41*20+testdata[[#This Row],[TR]])/21</f>
        <v>1.3849376102840367</v>
      </c>
      <c r="L42" s="1">
        <f>testdata[[#This Row],[close]]+Multiplier*testdata[[#This Row],[ATR]]</f>
        <v>229.26481283085212</v>
      </c>
      <c r="M42" s="1">
        <f>testdata[[#This Row],[close]]-Multiplier*testdata[[#This Row],[ATR]]</f>
        <v>220.95518716914791</v>
      </c>
      <c r="N42" s="1">
        <f>IF(OR(testdata[[#This Row],[UpperE]]&lt;N41,F41&gt;N41),testdata[[#This Row],[UpperE]],N41)</f>
        <v>229.26481283085212</v>
      </c>
      <c r="O42" s="1">
        <f>IF(OR(testdata[[#This Row],[LowerE]]&gt;O41,F41&lt;O41),testdata[[#This Row],[LowerE]],O41)</f>
        <v>222.38944652760529</v>
      </c>
      <c r="P42" s="7">
        <f>IF(S41=N41,testdata[[#This Row],[Upper]],testdata[[#This Row],[Lower]])</f>
        <v>222.38944652760529</v>
      </c>
      <c r="Q42" s="7" t="e">
        <f>IF(testdata[[#This Row],[AtrStop]]=testdata[[#This Row],[Upper]],testdata[[#This Row],[Upper]],NA())</f>
        <v>#N/A</v>
      </c>
      <c r="R42" s="7">
        <f>IF(testdata[[#This Row],[AtrStop]]=testdata[[#This Row],[Lower]],testdata[[#This Row],[Lower]],NA())</f>
        <v>222.38944652760529</v>
      </c>
      <c r="S42" s="19">
        <f>IF(testdata[[#This Row],[close]]&lt;=testdata[[#This Row],[STpot]],testdata[[#This Row],[Upper]],testdata[[#This Row],[Lower]])</f>
        <v>222.38944652760529</v>
      </c>
      <c r="U42" s="2">
        <v>42796</v>
      </c>
      <c r="V42" s="7"/>
      <c r="W42" s="7">
        <v>222.38939999999999</v>
      </c>
      <c r="X42" s="19">
        <v>222.38944652999999</v>
      </c>
      <c r="Y42" t="str">
        <f t="shared" si="0"/>
        <v/>
      </c>
    </row>
    <row r="43" spans="1:25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">
        <f>MAX(testdata[[#This Row],[H-L]:[|L-pC|]])</f>
        <v>0.83000000000001251</v>
      </c>
      <c r="K43" s="10">
        <f>(K42*20+testdata[[#This Row],[TR]])/21</f>
        <v>1.3585120097943213</v>
      </c>
      <c r="L43" s="1">
        <f>testdata[[#This Row],[close]]+Multiplier*testdata[[#This Row],[ATR]]</f>
        <v>229.32553602938296</v>
      </c>
      <c r="M43" s="1">
        <f>testdata[[#This Row],[close]]-Multiplier*testdata[[#This Row],[ATR]]</f>
        <v>221.17446397061704</v>
      </c>
      <c r="N43" s="1">
        <f>IF(OR(testdata[[#This Row],[UpperE]]&lt;N42,F42&gt;N42),testdata[[#This Row],[UpperE]],N42)</f>
        <v>229.26481283085212</v>
      </c>
      <c r="O43" s="1">
        <f>IF(OR(testdata[[#This Row],[LowerE]]&gt;O42,F42&lt;O42),testdata[[#This Row],[LowerE]],O42)</f>
        <v>222.38944652760529</v>
      </c>
      <c r="P43" s="7">
        <f>IF(S42=N42,testdata[[#This Row],[Upper]],testdata[[#This Row],[Lower]])</f>
        <v>222.38944652760529</v>
      </c>
      <c r="Q43" s="7" t="e">
        <f>IF(testdata[[#This Row],[AtrStop]]=testdata[[#This Row],[Upper]],testdata[[#This Row],[Upper]],NA())</f>
        <v>#N/A</v>
      </c>
      <c r="R43" s="7">
        <f>IF(testdata[[#This Row],[AtrStop]]=testdata[[#This Row],[Lower]],testdata[[#This Row],[Lower]],NA())</f>
        <v>222.38944652760529</v>
      </c>
      <c r="S43" s="19">
        <f>IF(testdata[[#This Row],[close]]&lt;=testdata[[#This Row],[STpot]],testdata[[#This Row],[Upper]],testdata[[#This Row],[Lower]])</f>
        <v>222.38944652760529</v>
      </c>
      <c r="U43" s="2">
        <v>42797</v>
      </c>
      <c r="V43" s="7"/>
      <c r="W43" s="7">
        <v>222.38939999999999</v>
      </c>
      <c r="X43" s="19">
        <v>222.38944652999999</v>
      </c>
      <c r="Y43" t="str">
        <f t="shared" si="0"/>
        <v/>
      </c>
    </row>
    <row r="44" spans="1:25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">
        <f>MAX(testdata[[#This Row],[H-L]:[|L-pC|]])</f>
        <v>1.3300000000000125</v>
      </c>
      <c r="K44" s="10">
        <f>(K43*20+testdata[[#This Row],[TR]])/21</f>
        <v>1.3571542950422113</v>
      </c>
      <c r="L44" s="1">
        <f>testdata[[#This Row],[close]]+Multiplier*testdata[[#This Row],[ATR]]</f>
        <v>228.65146288512665</v>
      </c>
      <c r="M44" s="1">
        <f>testdata[[#This Row],[close]]-Multiplier*testdata[[#This Row],[ATR]]</f>
        <v>220.50853711487338</v>
      </c>
      <c r="N44" s="1">
        <f>IF(OR(testdata[[#This Row],[UpperE]]&lt;N43,F43&gt;N43),testdata[[#This Row],[UpperE]],N43)</f>
        <v>228.65146288512665</v>
      </c>
      <c r="O44" s="1">
        <f>IF(OR(testdata[[#This Row],[LowerE]]&gt;O43,F43&lt;O43),testdata[[#This Row],[LowerE]],O43)</f>
        <v>222.38944652760529</v>
      </c>
      <c r="P44" s="7">
        <f>IF(S43=N43,testdata[[#This Row],[Upper]],testdata[[#This Row],[Lower]])</f>
        <v>222.38944652760529</v>
      </c>
      <c r="Q44" s="7" t="e">
        <f>IF(testdata[[#This Row],[AtrStop]]=testdata[[#This Row],[Upper]],testdata[[#This Row],[Upper]],NA())</f>
        <v>#N/A</v>
      </c>
      <c r="R44" s="7">
        <f>IF(testdata[[#This Row],[AtrStop]]=testdata[[#This Row],[Lower]],testdata[[#This Row],[Lower]],NA())</f>
        <v>222.38944652760529</v>
      </c>
      <c r="S44" s="19">
        <f>IF(testdata[[#This Row],[close]]&lt;=testdata[[#This Row],[STpot]],testdata[[#This Row],[Upper]],testdata[[#This Row],[Lower]])</f>
        <v>222.38944652760529</v>
      </c>
      <c r="U44" s="2">
        <v>42800</v>
      </c>
      <c r="V44" s="7"/>
      <c r="W44" s="7">
        <v>222.38939999999999</v>
      </c>
      <c r="X44" s="19">
        <v>222.38944652999999</v>
      </c>
      <c r="Y44" t="str">
        <f t="shared" si="0"/>
        <v/>
      </c>
    </row>
    <row r="45" spans="1:25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">
        <f>MAX(testdata[[#This Row],[H-L]:[|L-pC|]])</f>
        <v>0.95999999999997954</v>
      </c>
      <c r="K45" s="10">
        <f>(K44*20+testdata[[#This Row],[TR]])/21</f>
        <v>1.3382421857544859</v>
      </c>
      <c r="L45" s="1">
        <f>testdata[[#This Row],[close]]+Multiplier*testdata[[#This Row],[ATR]]</f>
        <v>227.92472655726345</v>
      </c>
      <c r="M45" s="1">
        <f>testdata[[#This Row],[close]]-Multiplier*testdata[[#This Row],[ATR]]</f>
        <v>219.89527344273654</v>
      </c>
      <c r="N45" s="1">
        <f>IF(OR(testdata[[#This Row],[UpperE]]&lt;N44,F44&gt;N44),testdata[[#This Row],[UpperE]],N44)</f>
        <v>227.92472655726345</v>
      </c>
      <c r="O45" s="1">
        <f>IF(OR(testdata[[#This Row],[LowerE]]&gt;O44,F44&lt;O44),testdata[[#This Row],[LowerE]],O44)</f>
        <v>222.38944652760529</v>
      </c>
      <c r="P45" s="7">
        <f>IF(S44=N44,testdata[[#This Row],[Upper]],testdata[[#This Row],[Lower]])</f>
        <v>222.38944652760529</v>
      </c>
      <c r="Q45" s="7" t="e">
        <f>IF(testdata[[#This Row],[AtrStop]]=testdata[[#This Row],[Upper]],testdata[[#This Row],[Upper]],NA())</f>
        <v>#N/A</v>
      </c>
      <c r="R45" s="7">
        <f>IF(testdata[[#This Row],[AtrStop]]=testdata[[#This Row],[Lower]],testdata[[#This Row],[Lower]],NA())</f>
        <v>222.38944652760529</v>
      </c>
      <c r="S45" s="19">
        <f>IF(testdata[[#This Row],[close]]&lt;=testdata[[#This Row],[STpot]],testdata[[#This Row],[Upper]],testdata[[#This Row],[Lower]])</f>
        <v>222.38944652760529</v>
      </c>
      <c r="U45" s="2">
        <v>42801</v>
      </c>
      <c r="V45" s="7"/>
      <c r="W45" s="7">
        <v>222.38939999999999</v>
      </c>
      <c r="X45" s="19">
        <v>222.38944652999999</v>
      </c>
      <c r="Y45" t="str">
        <f t="shared" si="0"/>
        <v/>
      </c>
    </row>
    <row r="46" spans="1:25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">
        <f>MAX(testdata[[#This Row],[H-L]:[|L-pC|]])</f>
        <v>1.1699999999999875</v>
      </c>
      <c r="K46" s="10">
        <f>(K45*20+testdata[[#This Row],[TR]])/21</f>
        <v>1.3302306530995098</v>
      </c>
      <c r="L46" s="1">
        <f>testdata[[#This Row],[close]]+Multiplier*testdata[[#This Row],[ATR]]</f>
        <v>227.48069195929853</v>
      </c>
      <c r="M46" s="1">
        <f>testdata[[#This Row],[close]]-Multiplier*testdata[[#This Row],[ATR]]</f>
        <v>219.49930804070149</v>
      </c>
      <c r="N46" s="1">
        <f>IF(OR(testdata[[#This Row],[UpperE]]&lt;N45,F45&gt;N45),testdata[[#This Row],[UpperE]],N45)</f>
        <v>227.48069195929853</v>
      </c>
      <c r="O46" s="1">
        <f>IF(OR(testdata[[#This Row],[LowerE]]&gt;O45,F45&lt;O45),testdata[[#This Row],[LowerE]],O45)</f>
        <v>222.38944652760529</v>
      </c>
      <c r="P46" s="7">
        <f>IF(S45=N45,testdata[[#This Row],[Upper]],testdata[[#This Row],[Lower]])</f>
        <v>222.38944652760529</v>
      </c>
      <c r="Q46" s="7" t="e">
        <f>IF(testdata[[#This Row],[AtrStop]]=testdata[[#This Row],[Upper]],testdata[[#This Row],[Upper]],NA())</f>
        <v>#N/A</v>
      </c>
      <c r="R46" s="7">
        <f>IF(testdata[[#This Row],[AtrStop]]=testdata[[#This Row],[Lower]],testdata[[#This Row],[Lower]],NA())</f>
        <v>222.38944652760529</v>
      </c>
      <c r="S46" s="19">
        <f>IF(testdata[[#This Row],[close]]&lt;=testdata[[#This Row],[STpot]],testdata[[#This Row],[Upper]],testdata[[#This Row],[Lower]])</f>
        <v>222.38944652760529</v>
      </c>
      <c r="U46" s="2">
        <v>42802</v>
      </c>
      <c r="V46" s="7"/>
      <c r="W46" s="7">
        <v>222.38939999999999</v>
      </c>
      <c r="X46" s="19">
        <v>222.38944652999999</v>
      </c>
      <c r="Y46" t="str">
        <f t="shared" si="0"/>
        <v/>
      </c>
    </row>
    <row r="47" spans="1:25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">
        <f>MAX(testdata[[#This Row],[H-L]:[|L-pC|]])</f>
        <v>1.4099999999999966</v>
      </c>
      <c r="K47" s="10">
        <f>(K46*20+testdata[[#This Row],[TR]])/21</f>
        <v>1.3340291934281043</v>
      </c>
      <c r="L47" s="1">
        <f>testdata[[#This Row],[close]]+Multiplier*testdata[[#This Row],[ATR]]</f>
        <v>227.78208758028433</v>
      </c>
      <c r="M47" s="1">
        <f>testdata[[#This Row],[close]]-Multiplier*testdata[[#This Row],[ATR]]</f>
        <v>219.77791241971568</v>
      </c>
      <c r="N47" s="1">
        <f>IF(OR(testdata[[#This Row],[UpperE]]&lt;N46,F46&gt;N46),testdata[[#This Row],[UpperE]],N46)</f>
        <v>227.48069195929853</v>
      </c>
      <c r="O47" s="1">
        <f>IF(OR(testdata[[#This Row],[LowerE]]&gt;O46,F46&lt;O46),testdata[[#This Row],[LowerE]],O46)</f>
        <v>222.38944652760529</v>
      </c>
      <c r="P47" s="7">
        <f>IF(S46=N46,testdata[[#This Row],[Upper]],testdata[[#This Row],[Lower]])</f>
        <v>222.38944652760529</v>
      </c>
      <c r="Q47" s="7" t="e">
        <f>IF(testdata[[#This Row],[AtrStop]]=testdata[[#This Row],[Upper]],testdata[[#This Row],[Upper]],NA())</f>
        <v>#N/A</v>
      </c>
      <c r="R47" s="7">
        <f>IF(testdata[[#This Row],[AtrStop]]=testdata[[#This Row],[Lower]],testdata[[#This Row],[Lower]],NA())</f>
        <v>222.38944652760529</v>
      </c>
      <c r="S47" s="19">
        <f>IF(testdata[[#This Row],[close]]&lt;=testdata[[#This Row],[STpot]],testdata[[#This Row],[Upper]],testdata[[#This Row],[Lower]])</f>
        <v>222.38944652760529</v>
      </c>
      <c r="U47" s="2">
        <v>42803</v>
      </c>
      <c r="V47" s="7"/>
      <c r="W47" s="7">
        <v>222.38939999999999</v>
      </c>
      <c r="X47" s="19">
        <v>222.38944652999999</v>
      </c>
      <c r="Y47" t="str">
        <f t="shared" si="0"/>
        <v/>
      </c>
    </row>
    <row r="48" spans="1:25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">
        <f>MAX(testdata[[#This Row],[H-L]:[|L-pC|]])</f>
        <v>1.3499999999999943</v>
      </c>
      <c r="K48" s="10">
        <f>(K47*20+testdata[[#This Row],[TR]])/21</f>
        <v>1.3347897080267659</v>
      </c>
      <c r="L48" s="1">
        <f>testdata[[#This Row],[close]]+Multiplier*testdata[[#This Row],[ATR]]</f>
        <v>228.56436912408029</v>
      </c>
      <c r="M48" s="1">
        <f>testdata[[#This Row],[close]]-Multiplier*testdata[[#This Row],[ATR]]</f>
        <v>220.55563087591972</v>
      </c>
      <c r="N48" s="1">
        <f>IF(OR(testdata[[#This Row],[UpperE]]&lt;N47,F47&gt;N47),testdata[[#This Row],[UpperE]],N47)</f>
        <v>227.48069195929853</v>
      </c>
      <c r="O48" s="1">
        <f>IF(OR(testdata[[#This Row],[LowerE]]&gt;O47,F47&lt;O47),testdata[[#This Row],[LowerE]],O47)</f>
        <v>222.38944652760529</v>
      </c>
      <c r="P48" s="7">
        <f>IF(S47=N47,testdata[[#This Row],[Upper]],testdata[[#This Row],[Lower]])</f>
        <v>222.38944652760529</v>
      </c>
      <c r="Q48" s="7" t="e">
        <f>IF(testdata[[#This Row],[AtrStop]]=testdata[[#This Row],[Upper]],testdata[[#This Row],[Upper]],NA())</f>
        <v>#N/A</v>
      </c>
      <c r="R48" s="7">
        <f>IF(testdata[[#This Row],[AtrStop]]=testdata[[#This Row],[Lower]],testdata[[#This Row],[Lower]],NA())</f>
        <v>222.38944652760529</v>
      </c>
      <c r="S48" s="19">
        <f>IF(testdata[[#This Row],[close]]&lt;=testdata[[#This Row],[STpot]],testdata[[#This Row],[Upper]],testdata[[#This Row],[Lower]])</f>
        <v>222.38944652760529</v>
      </c>
      <c r="U48" s="2">
        <v>42804</v>
      </c>
      <c r="V48" s="7"/>
      <c r="W48" s="7">
        <v>222.38939999999999</v>
      </c>
      <c r="X48" s="19">
        <v>222.38944652999999</v>
      </c>
      <c r="Y48" t="str">
        <f t="shared" si="0"/>
        <v/>
      </c>
    </row>
    <row r="49" spans="1:25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">
        <f>MAX(testdata[[#This Row],[H-L]:[|L-pC|]])</f>
        <v>0.59000000000000341</v>
      </c>
      <c r="K49" s="10">
        <f>(K48*20+testdata[[#This Row],[TR]])/21</f>
        <v>1.299323531454063</v>
      </c>
      <c r="L49" s="1">
        <f>testdata[[#This Row],[close]]+Multiplier*testdata[[#This Row],[ATR]]</f>
        <v>228.56797059436218</v>
      </c>
      <c r="M49" s="1">
        <f>testdata[[#This Row],[close]]-Multiplier*testdata[[#This Row],[ATR]]</f>
        <v>220.7720294056378</v>
      </c>
      <c r="N49" s="1">
        <f>IF(OR(testdata[[#This Row],[UpperE]]&lt;N48,F48&gt;N48),testdata[[#This Row],[UpperE]],N48)</f>
        <v>227.48069195929853</v>
      </c>
      <c r="O49" s="1">
        <f>IF(OR(testdata[[#This Row],[LowerE]]&gt;O48,F48&lt;O48),testdata[[#This Row],[LowerE]],O48)</f>
        <v>222.38944652760529</v>
      </c>
      <c r="P49" s="7">
        <f>IF(S48=N48,testdata[[#This Row],[Upper]],testdata[[#This Row],[Lower]])</f>
        <v>222.38944652760529</v>
      </c>
      <c r="Q49" s="7" t="e">
        <f>IF(testdata[[#This Row],[AtrStop]]=testdata[[#This Row],[Upper]],testdata[[#This Row],[Upper]],NA())</f>
        <v>#N/A</v>
      </c>
      <c r="R49" s="7">
        <f>IF(testdata[[#This Row],[AtrStop]]=testdata[[#This Row],[Lower]],testdata[[#This Row],[Lower]],NA())</f>
        <v>222.38944652760529</v>
      </c>
      <c r="S49" s="19">
        <f>IF(testdata[[#This Row],[close]]&lt;=testdata[[#This Row],[STpot]],testdata[[#This Row],[Upper]],testdata[[#This Row],[Lower]])</f>
        <v>222.38944652760529</v>
      </c>
      <c r="U49" s="2">
        <v>42807</v>
      </c>
      <c r="V49" s="7"/>
      <c r="W49" s="7">
        <v>222.38939999999999</v>
      </c>
      <c r="X49" s="19">
        <v>222.38944652999999</v>
      </c>
      <c r="Y49" t="str">
        <f t="shared" si="0"/>
        <v/>
      </c>
    </row>
    <row r="50" spans="1:25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">
        <f>MAX(testdata[[#This Row],[H-L]:[|L-pC|]])</f>
        <v>1.5300000000000011</v>
      </c>
      <c r="K50" s="10">
        <f>(K49*20+testdata[[#This Row],[TR]])/21</f>
        <v>1.3103081251943458</v>
      </c>
      <c r="L50" s="1">
        <f>testdata[[#This Row],[close]]+Multiplier*testdata[[#This Row],[ATR]]</f>
        <v>227.74092437558303</v>
      </c>
      <c r="M50" s="1">
        <f>testdata[[#This Row],[close]]-Multiplier*testdata[[#This Row],[ATR]]</f>
        <v>219.87907562441697</v>
      </c>
      <c r="N50" s="1">
        <f>IF(OR(testdata[[#This Row],[UpperE]]&lt;N49,F49&gt;N49),testdata[[#This Row],[UpperE]],N49)</f>
        <v>227.48069195929853</v>
      </c>
      <c r="O50" s="1">
        <f>IF(OR(testdata[[#This Row],[LowerE]]&gt;O49,F49&lt;O49),testdata[[#This Row],[LowerE]],O49)</f>
        <v>222.38944652760529</v>
      </c>
      <c r="P50" s="7">
        <f>IF(S49=N49,testdata[[#This Row],[Upper]],testdata[[#This Row],[Lower]])</f>
        <v>222.38944652760529</v>
      </c>
      <c r="Q50" s="7" t="e">
        <f>IF(testdata[[#This Row],[AtrStop]]=testdata[[#This Row],[Upper]],testdata[[#This Row],[Upper]],NA())</f>
        <v>#N/A</v>
      </c>
      <c r="R50" s="7">
        <f>IF(testdata[[#This Row],[AtrStop]]=testdata[[#This Row],[Lower]],testdata[[#This Row],[Lower]],NA())</f>
        <v>222.38944652760529</v>
      </c>
      <c r="S50" s="19">
        <f>IF(testdata[[#This Row],[close]]&lt;=testdata[[#This Row],[STpot]],testdata[[#This Row],[Upper]],testdata[[#This Row],[Lower]])</f>
        <v>222.38944652760529</v>
      </c>
      <c r="U50" s="2">
        <v>42808</v>
      </c>
      <c r="V50" s="7"/>
      <c r="W50" s="7">
        <v>222.38939999999999</v>
      </c>
      <c r="X50" s="19">
        <v>222.38944652999999</v>
      </c>
      <c r="Y50" t="str">
        <f t="shared" si="0"/>
        <v/>
      </c>
    </row>
    <row r="51" spans="1:25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">
        <f>MAX(testdata[[#This Row],[H-L]:[|L-pC|]])</f>
        <v>2.4000000000000057</v>
      </c>
      <c r="K51" s="10">
        <f>(K50*20+testdata[[#This Row],[TR]])/21</f>
        <v>1.3621982144708058</v>
      </c>
      <c r="L51" s="1">
        <f>testdata[[#This Row],[close]]+Multiplier*testdata[[#This Row],[ATR]]</f>
        <v>229.83659464341241</v>
      </c>
      <c r="M51" s="1">
        <f>testdata[[#This Row],[close]]-Multiplier*testdata[[#This Row],[ATR]]</f>
        <v>221.66340535658759</v>
      </c>
      <c r="N51" s="1">
        <f>IF(OR(testdata[[#This Row],[UpperE]]&lt;N50,F50&gt;N50),testdata[[#This Row],[UpperE]],N50)</f>
        <v>227.48069195929853</v>
      </c>
      <c r="O51" s="1">
        <f>IF(OR(testdata[[#This Row],[LowerE]]&gt;O50,F50&lt;O50),testdata[[#This Row],[LowerE]],O50)</f>
        <v>222.38944652760529</v>
      </c>
      <c r="P51" s="7">
        <f>IF(S50=N50,testdata[[#This Row],[Upper]],testdata[[#This Row],[Lower]])</f>
        <v>222.38944652760529</v>
      </c>
      <c r="Q51" s="7" t="e">
        <f>IF(testdata[[#This Row],[AtrStop]]=testdata[[#This Row],[Upper]],testdata[[#This Row],[Upper]],NA())</f>
        <v>#N/A</v>
      </c>
      <c r="R51" s="7">
        <f>IF(testdata[[#This Row],[AtrStop]]=testdata[[#This Row],[Lower]],testdata[[#This Row],[Lower]],NA())</f>
        <v>222.38944652760529</v>
      </c>
      <c r="S51" s="19">
        <f>IF(testdata[[#This Row],[close]]&lt;=testdata[[#This Row],[STpot]],testdata[[#This Row],[Upper]],testdata[[#This Row],[Lower]])</f>
        <v>222.38944652760529</v>
      </c>
      <c r="U51" s="2">
        <v>42809</v>
      </c>
      <c r="V51" s="7"/>
      <c r="W51" s="7">
        <v>222.38939999999999</v>
      </c>
      <c r="X51" s="19">
        <v>222.38944652999999</v>
      </c>
      <c r="Y51" t="str">
        <f t="shared" si="0"/>
        <v/>
      </c>
    </row>
    <row r="52" spans="1:25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">
        <f>MAX(testdata[[#This Row],[H-L]:[|L-pC|]])</f>
        <v>1.0400000000000205</v>
      </c>
      <c r="K52" s="10">
        <f>(K51*20+testdata[[#This Row],[TR]])/21</f>
        <v>1.3468554423531494</v>
      </c>
      <c r="L52" s="1">
        <f>testdata[[#This Row],[close]]+Multiplier*testdata[[#This Row],[ATR]]</f>
        <v>229.35056632705945</v>
      </c>
      <c r="M52" s="1">
        <f>testdata[[#This Row],[close]]-Multiplier*testdata[[#This Row],[ATR]]</f>
        <v>221.26943367294055</v>
      </c>
      <c r="N52" s="1">
        <f>IF(OR(testdata[[#This Row],[UpperE]]&lt;N51,F51&gt;N51),testdata[[#This Row],[UpperE]],N51)</f>
        <v>227.48069195929853</v>
      </c>
      <c r="O52" s="1">
        <f>IF(OR(testdata[[#This Row],[LowerE]]&gt;O51,F51&lt;O51),testdata[[#This Row],[LowerE]],O51)</f>
        <v>222.38944652760529</v>
      </c>
      <c r="P52" s="7">
        <f>IF(S51=N51,testdata[[#This Row],[Upper]],testdata[[#This Row],[Lower]])</f>
        <v>222.38944652760529</v>
      </c>
      <c r="Q52" s="7" t="e">
        <f>IF(testdata[[#This Row],[AtrStop]]=testdata[[#This Row],[Upper]],testdata[[#This Row],[Upper]],NA())</f>
        <v>#N/A</v>
      </c>
      <c r="R52" s="7">
        <f>IF(testdata[[#This Row],[AtrStop]]=testdata[[#This Row],[Lower]],testdata[[#This Row],[Lower]],NA())</f>
        <v>222.38944652760529</v>
      </c>
      <c r="S52" s="19">
        <f>IF(testdata[[#This Row],[close]]&lt;=testdata[[#This Row],[STpot]],testdata[[#This Row],[Upper]],testdata[[#This Row],[Lower]])</f>
        <v>222.38944652760529</v>
      </c>
      <c r="U52" s="2">
        <v>42810</v>
      </c>
      <c r="V52" s="7"/>
      <c r="W52" s="7">
        <v>222.38939999999999</v>
      </c>
      <c r="X52" s="19">
        <v>222.38944652999999</v>
      </c>
      <c r="Y52" t="str">
        <f t="shared" si="0"/>
        <v/>
      </c>
    </row>
    <row r="53" spans="1:25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">
        <f>MAX(testdata[[#This Row],[H-L]:[|L-pC|]])</f>
        <v>0.89000000000001478</v>
      </c>
      <c r="K53" s="10">
        <f>(K52*20+testdata[[#This Row],[TR]])/21</f>
        <v>1.3251004212887143</v>
      </c>
      <c r="L53" s="1">
        <f>testdata[[#This Row],[close]]+Multiplier*testdata[[#This Row],[ATR]]</f>
        <v>228.88530126386615</v>
      </c>
      <c r="M53" s="1">
        <f>testdata[[#This Row],[close]]-Multiplier*testdata[[#This Row],[ATR]]</f>
        <v>220.93469873613384</v>
      </c>
      <c r="N53" s="1">
        <f>IF(OR(testdata[[#This Row],[UpperE]]&lt;N52,F52&gt;N52),testdata[[#This Row],[UpperE]],N52)</f>
        <v>227.48069195929853</v>
      </c>
      <c r="O53" s="1">
        <f>IF(OR(testdata[[#This Row],[LowerE]]&gt;O52,F52&lt;O52),testdata[[#This Row],[LowerE]],O52)</f>
        <v>222.38944652760529</v>
      </c>
      <c r="P53" s="7">
        <f>IF(S52=N52,testdata[[#This Row],[Upper]],testdata[[#This Row],[Lower]])</f>
        <v>222.38944652760529</v>
      </c>
      <c r="Q53" s="7" t="e">
        <f>IF(testdata[[#This Row],[AtrStop]]=testdata[[#This Row],[Upper]],testdata[[#This Row],[Upper]],NA())</f>
        <v>#N/A</v>
      </c>
      <c r="R53" s="7">
        <f>IF(testdata[[#This Row],[AtrStop]]=testdata[[#This Row],[Lower]],testdata[[#This Row],[Lower]],NA())</f>
        <v>222.38944652760529</v>
      </c>
      <c r="S53" s="19">
        <f>IF(testdata[[#This Row],[close]]&lt;=testdata[[#This Row],[STpot]],testdata[[#This Row],[Upper]],testdata[[#This Row],[Lower]])</f>
        <v>222.38944652760529</v>
      </c>
      <c r="U53" s="2">
        <v>42811</v>
      </c>
      <c r="V53" s="7"/>
      <c r="W53" s="7">
        <v>222.38939999999999</v>
      </c>
      <c r="X53" s="19">
        <v>222.38944652999999</v>
      </c>
      <c r="Y53" t="str">
        <f t="shared" si="0"/>
        <v/>
      </c>
    </row>
    <row r="54" spans="1:25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">
        <f>MAX(testdata[[#This Row],[H-L]:[|L-pC|]])</f>
        <v>0.97999999999998977</v>
      </c>
      <c r="K54" s="10">
        <f>(K53*20+testdata[[#This Row],[TR]])/21</f>
        <v>1.3086670678940131</v>
      </c>
      <c r="L54" s="1">
        <f>testdata[[#This Row],[close]]+Multiplier*testdata[[#This Row],[ATR]]</f>
        <v>228.58600120368203</v>
      </c>
      <c r="M54" s="1">
        <f>testdata[[#This Row],[close]]-Multiplier*testdata[[#This Row],[ATR]]</f>
        <v>220.73399879631796</v>
      </c>
      <c r="N54" s="1">
        <f>IF(OR(testdata[[#This Row],[UpperE]]&lt;N53,F53&gt;N53),testdata[[#This Row],[UpperE]],N53)</f>
        <v>227.48069195929853</v>
      </c>
      <c r="O54" s="1">
        <f>IF(OR(testdata[[#This Row],[LowerE]]&gt;O53,F53&lt;O53),testdata[[#This Row],[LowerE]],O53)</f>
        <v>222.38944652760529</v>
      </c>
      <c r="P54" s="7">
        <f>IF(S53=N53,testdata[[#This Row],[Upper]],testdata[[#This Row],[Lower]])</f>
        <v>222.38944652760529</v>
      </c>
      <c r="Q54" s="7" t="e">
        <f>IF(testdata[[#This Row],[AtrStop]]=testdata[[#This Row],[Upper]],testdata[[#This Row],[Upper]],NA())</f>
        <v>#N/A</v>
      </c>
      <c r="R54" s="7">
        <f>IF(testdata[[#This Row],[AtrStop]]=testdata[[#This Row],[Lower]],testdata[[#This Row],[Lower]],NA())</f>
        <v>222.38944652760529</v>
      </c>
      <c r="S54" s="19">
        <f>IF(testdata[[#This Row],[close]]&lt;=testdata[[#This Row],[STpot]],testdata[[#This Row],[Upper]],testdata[[#This Row],[Lower]])</f>
        <v>222.38944652760529</v>
      </c>
      <c r="U54" s="2">
        <v>42814</v>
      </c>
      <c r="V54" s="7"/>
      <c r="W54" s="7">
        <v>222.38939999999999</v>
      </c>
      <c r="X54" s="19">
        <v>222.38944652999999</v>
      </c>
      <c r="Y54" t="str">
        <f t="shared" si="0"/>
        <v/>
      </c>
    </row>
    <row r="55" spans="1:25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">
        <f>MAX(testdata[[#This Row],[H-L]:[|L-pC|]])</f>
        <v>3.8200000000000216</v>
      </c>
      <c r="K55" s="10">
        <f>(K54*20+testdata[[#This Row],[TR]])/21</f>
        <v>1.4282543503752516</v>
      </c>
      <c r="L55" s="1">
        <f>testdata[[#This Row],[close]]+Multiplier*testdata[[#This Row],[ATR]]</f>
        <v>226.06476305112577</v>
      </c>
      <c r="M55" s="1">
        <f>testdata[[#This Row],[close]]-Multiplier*testdata[[#This Row],[ATR]]</f>
        <v>217.49523694887424</v>
      </c>
      <c r="N55" s="1">
        <f>IF(OR(testdata[[#This Row],[UpperE]]&lt;N54,F54&gt;N54),testdata[[#This Row],[UpperE]],N54)</f>
        <v>226.06476305112577</v>
      </c>
      <c r="O55" s="1">
        <f>IF(OR(testdata[[#This Row],[LowerE]]&gt;O54,F54&lt;O54),testdata[[#This Row],[LowerE]],O54)</f>
        <v>222.38944652760529</v>
      </c>
      <c r="P55" s="7">
        <f>IF(S54=N54,testdata[[#This Row],[Upper]],testdata[[#This Row],[Lower]])</f>
        <v>222.38944652760529</v>
      </c>
      <c r="Q55" s="7">
        <f>IF(testdata[[#This Row],[AtrStop]]=testdata[[#This Row],[Upper]],testdata[[#This Row],[Upper]],NA())</f>
        <v>226.06476305112577</v>
      </c>
      <c r="R55" s="7" t="e">
        <f>IF(testdata[[#This Row],[AtrStop]]=testdata[[#This Row],[Lower]],testdata[[#This Row],[Lower]],NA())</f>
        <v>#N/A</v>
      </c>
      <c r="S55" s="19">
        <f>IF(testdata[[#This Row],[close]]&lt;=testdata[[#This Row],[STpot]],testdata[[#This Row],[Upper]],testdata[[#This Row],[Lower]])</f>
        <v>226.06476305112577</v>
      </c>
      <c r="U55" s="2">
        <v>42815</v>
      </c>
      <c r="V55" s="7">
        <v>226.06479999999999</v>
      </c>
      <c r="W55" s="7"/>
      <c r="X55" s="19">
        <v>226.06476305000001</v>
      </c>
      <c r="Y55" t="str">
        <f t="shared" si="0"/>
        <v/>
      </c>
    </row>
    <row r="56" spans="1:25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">
        <f>MAX(testdata[[#This Row],[H-L]:[|L-pC|]])</f>
        <v>1.4800000000000182</v>
      </c>
      <c r="K56" s="10">
        <f>(K55*20+testdata[[#This Row],[TR]])/21</f>
        <v>1.430718428928812</v>
      </c>
      <c r="L56" s="1">
        <f>testdata[[#This Row],[close]]+Multiplier*testdata[[#This Row],[ATR]]</f>
        <v>226.59215528678644</v>
      </c>
      <c r="M56" s="1">
        <f>testdata[[#This Row],[close]]-Multiplier*testdata[[#This Row],[ATR]]</f>
        <v>218.00784471321359</v>
      </c>
      <c r="N56" s="1">
        <f>IF(OR(testdata[[#This Row],[UpperE]]&lt;N55,F55&gt;N55),testdata[[#This Row],[UpperE]],N55)</f>
        <v>226.06476305112577</v>
      </c>
      <c r="O56" s="1">
        <f>IF(OR(testdata[[#This Row],[LowerE]]&gt;O55,F55&lt;O55),testdata[[#This Row],[LowerE]],O55)</f>
        <v>218.00784471321359</v>
      </c>
      <c r="P56" s="7">
        <f>IF(S55=N55,testdata[[#This Row],[Upper]],testdata[[#This Row],[Lower]])</f>
        <v>226.06476305112577</v>
      </c>
      <c r="Q56" s="7">
        <f>IF(testdata[[#This Row],[AtrStop]]=testdata[[#This Row],[Upper]],testdata[[#This Row],[Upper]],NA())</f>
        <v>226.06476305112577</v>
      </c>
      <c r="R56" s="7" t="e">
        <f>IF(testdata[[#This Row],[AtrStop]]=testdata[[#This Row],[Lower]],testdata[[#This Row],[Lower]],NA())</f>
        <v>#N/A</v>
      </c>
      <c r="S56" s="19">
        <f>IF(testdata[[#This Row],[close]]&lt;=testdata[[#This Row],[STpot]],testdata[[#This Row],[Upper]],testdata[[#This Row],[Lower]])</f>
        <v>226.06476305112577</v>
      </c>
      <c r="U56" s="2">
        <v>42816</v>
      </c>
      <c r="V56" s="7">
        <v>226.06479999999999</v>
      </c>
      <c r="W56" s="7"/>
      <c r="X56" s="19">
        <v>226.06476305000001</v>
      </c>
      <c r="Y56" t="str">
        <f t="shared" si="0"/>
        <v/>
      </c>
    </row>
    <row r="57" spans="1:25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">
        <f>MAX(testdata[[#This Row],[H-L]:[|L-pC|]])</f>
        <v>1.6500000000000057</v>
      </c>
      <c r="K57" s="10">
        <f>(K56*20+testdata[[#This Row],[TR]])/21</f>
        <v>1.4411604085036307</v>
      </c>
      <c r="L57" s="1">
        <f>testdata[[#This Row],[close]]+Multiplier*testdata[[#This Row],[ATR]]</f>
        <v>226.38348122551091</v>
      </c>
      <c r="M57" s="1">
        <f>testdata[[#This Row],[close]]-Multiplier*testdata[[#This Row],[ATR]]</f>
        <v>217.7365187744891</v>
      </c>
      <c r="N57" s="1">
        <f>IF(OR(testdata[[#This Row],[UpperE]]&lt;N56,F56&gt;N56),testdata[[#This Row],[UpperE]],N56)</f>
        <v>226.06476305112577</v>
      </c>
      <c r="O57" s="1">
        <f>IF(OR(testdata[[#This Row],[LowerE]]&gt;O56,F56&lt;O56),testdata[[#This Row],[LowerE]],O56)</f>
        <v>218.00784471321359</v>
      </c>
      <c r="P57" s="7">
        <f>IF(S56=N56,testdata[[#This Row],[Upper]],testdata[[#This Row],[Lower]])</f>
        <v>226.06476305112577</v>
      </c>
      <c r="Q57" s="7">
        <f>IF(testdata[[#This Row],[AtrStop]]=testdata[[#This Row],[Upper]],testdata[[#This Row],[Upper]],NA())</f>
        <v>226.06476305112577</v>
      </c>
      <c r="R57" s="7" t="e">
        <f>IF(testdata[[#This Row],[AtrStop]]=testdata[[#This Row],[Lower]],testdata[[#This Row],[Lower]],NA())</f>
        <v>#N/A</v>
      </c>
      <c r="S57" s="19">
        <f>IF(testdata[[#This Row],[close]]&lt;=testdata[[#This Row],[STpot]],testdata[[#This Row],[Upper]],testdata[[#This Row],[Lower]])</f>
        <v>226.06476305112577</v>
      </c>
      <c r="U57" s="2">
        <v>42817</v>
      </c>
      <c r="V57" s="7">
        <v>226.06479999999999</v>
      </c>
      <c r="W57" s="7"/>
      <c r="X57" s="19">
        <v>226.06476305000001</v>
      </c>
      <c r="Y57" t="str">
        <f t="shared" si="0"/>
        <v/>
      </c>
    </row>
    <row r="58" spans="1:25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">
        <f>MAX(testdata[[#This Row],[H-L]:[|L-pC|]])</f>
        <v>1.9699999999999989</v>
      </c>
      <c r="K58" s="10">
        <f>(K57*20+testdata[[#This Row],[TR]])/21</f>
        <v>1.4663432461939341</v>
      </c>
      <c r="L58" s="1">
        <f>testdata[[#This Row],[close]]+Multiplier*testdata[[#This Row],[ATR]]</f>
        <v>226.29902973858179</v>
      </c>
      <c r="M58" s="1">
        <f>testdata[[#This Row],[close]]-Multiplier*testdata[[#This Row],[ATR]]</f>
        <v>217.50097026141822</v>
      </c>
      <c r="N58" s="1">
        <f>IF(OR(testdata[[#This Row],[UpperE]]&lt;N57,F57&gt;N57),testdata[[#This Row],[UpperE]],N57)</f>
        <v>226.06476305112577</v>
      </c>
      <c r="O58" s="1">
        <f>IF(OR(testdata[[#This Row],[LowerE]]&gt;O57,F57&lt;O57),testdata[[#This Row],[LowerE]],O57)</f>
        <v>218.00784471321359</v>
      </c>
      <c r="P58" s="7">
        <f>IF(S57=N57,testdata[[#This Row],[Upper]],testdata[[#This Row],[Lower]])</f>
        <v>226.06476305112577</v>
      </c>
      <c r="Q58" s="7">
        <f>IF(testdata[[#This Row],[AtrStop]]=testdata[[#This Row],[Upper]],testdata[[#This Row],[Upper]],NA())</f>
        <v>226.06476305112577</v>
      </c>
      <c r="R58" s="7" t="e">
        <f>IF(testdata[[#This Row],[AtrStop]]=testdata[[#This Row],[Lower]],testdata[[#This Row],[Lower]],NA())</f>
        <v>#N/A</v>
      </c>
      <c r="S58" s="19">
        <f>IF(testdata[[#This Row],[close]]&lt;=testdata[[#This Row],[STpot]],testdata[[#This Row],[Upper]],testdata[[#This Row],[Lower]])</f>
        <v>226.06476305112577</v>
      </c>
      <c r="U58" s="2">
        <v>42818</v>
      </c>
      <c r="V58" s="7">
        <v>226.06479999999999</v>
      </c>
      <c r="W58" s="7"/>
      <c r="X58" s="19">
        <v>226.06476305000001</v>
      </c>
      <c r="Y58" t="str">
        <f t="shared" si="0"/>
        <v/>
      </c>
    </row>
    <row r="59" spans="1:25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">
        <f>MAX(testdata[[#This Row],[H-L]:[|L-pC|]])</f>
        <v>2.1899999999999977</v>
      </c>
      <c r="K59" s="10">
        <f>(K58*20+testdata[[#This Row],[TR]])/21</f>
        <v>1.5008030916132704</v>
      </c>
      <c r="L59" s="1">
        <f>testdata[[#This Row],[close]]+Multiplier*testdata[[#This Row],[ATR]]</f>
        <v>226.17240927483979</v>
      </c>
      <c r="M59" s="1">
        <f>testdata[[#This Row],[close]]-Multiplier*testdata[[#This Row],[ATR]]</f>
        <v>217.16759072516018</v>
      </c>
      <c r="N59" s="1">
        <f>IF(OR(testdata[[#This Row],[UpperE]]&lt;N58,F58&gt;N58),testdata[[#This Row],[UpperE]],N58)</f>
        <v>226.06476305112577</v>
      </c>
      <c r="O59" s="1">
        <f>IF(OR(testdata[[#This Row],[LowerE]]&gt;O58,F58&lt;O58),testdata[[#This Row],[LowerE]],O58)</f>
        <v>218.00784471321359</v>
      </c>
      <c r="P59" s="7">
        <f>IF(S58=N58,testdata[[#This Row],[Upper]],testdata[[#This Row],[Lower]])</f>
        <v>226.06476305112577</v>
      </c>
      <c r="Q59" s="7">
        <f>IF(testdata[[#This Row],[AtrStop]]=testdata[[#This Row],[Upper]],testdata[[#This Row],[Upper]],NA())</f>
        <v>226.06476305112577</v>
      </c>
      <c r="R59" s="7" t="e">
        <f>IF(testdata[[#This Row],[AtrStop]]=testdata[[#This Row],[Lower]],testdata[[#This Row],[Lower]],NA())</f>
        <v>#N/A</v>
      </c>
      <c r="S59" s="19">
        <f>IF(testdata[[#This Row],[close]]&lt;=testdata[[#This Row],[STpot]],testdata[[#This Row],[Upper]],testdata[[#This Row],[Lower]])</f>
        <v>226.06476305112577</v>
      </c>
      <c r="U59" s="2">
        <v>42821</v>
      </c>
      <c r="V59" s="7">
        <v>226.06479999999999</v>
      </c>
      <c r="W59" s="7"/>
      <c r="X59" s="19">
        <v>226.06476305000001</v>
      </c>
      <c r="Y59" t="str">
        <f t="shared" si="0"/>
        <v/>
      </c>
    </row>
    <row r="60" spans="1:25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">
        <f>MAX(testdata[[#This Row],[H-L]:[|L-pC|]])</f>
        <v>2.5300000000000011</v>
      </c>
      <c r="K60" s="10">
        <f>(K59*20+testdata[[#This Row],[TR]])/21</f>
        <v>1.5498124682031147</v>
      </c>
      <c r="L60" s="1">
        <f>testdata[[#This Row],[close]]+Multiplier*testdata[[#This Row],[ATR]]</f>
        <v>227.93943740460935</v>
      </c>
      <c r="M60" s="1">
        <f>testdata[[#This Row],[close]]-Multiplier*testdata[[#This Row],[ATR]]</f>
        <v>218.64056259539063</v>
      </c>
      <c r="N60" s="1">
        <f>IF(OR(testdata[[#This Row],[UpperE]]&lt;N59,F59&gt;N59),testdata[[#This Row],[UpperE]],N59)</f>
        <v>226.06476305112577</v>
      </c>
      <c r="O60" s="1">
        <f>IF(OR(testdata[[#This Row],[LowerE]]&gt;O59,F59&lt;O59),testdata[[#This Row],[LowerE]],O59)</f>
        <v>218.64056259539063</v>
      </c>
      <c r="P60" s="7">
        <f>IF(S59=N59,testdata[[#This Row],[Upper]],testdata[[#This Row],[Lower]])</f>
        <v>226.06476305112577</v>
      </c>
      <c r="Q60" s="7">
        <f>IF(testdata[[#This Row],[AtrStop]]=testdata[[#This Row],[Upper]],testdata[[#This Row],[Upper]],NA())</f>
        <v>226.06476305112577</v>
      </c>
      <c r="R60" s="7" t="e">
        <f>IF(testdata[[#This Row],[AtrStop]]=testdata[[#This Row],[Lower]],testdata[[#This Row],[Lower]],NA())</f>
        <v>#N/A</v>
      </c>
      <c r="S60" s="19">
        <f>IF(testdata[[#This Row],[close]]&lt;=testdata[[#This Row],[STpot]],testdata[[#This Row],[Upper]],testdata[[#This Row],[Lower]])</f>
        <v>226.06476305112577</v>
      </c>
      <c r="U60" s="2">
        <v>42822</v>
      </c>
      <c r="V60" s="7">
        <v>226.06479999999999</v>
      </c>
      <c r="W60" s="7"/>
      <c r="X60" s="19">
        <v>226.06476305000001</v>
      </c>
      <c r="Y60" t="str">
        <f t="shared" si="0"/>
        <v/>
      </c>
    </row>
    <row r="61" spans="1:25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">
        <f>MAX(testdata[[#This Row],[H-L]:[|L-pC|]])</f>
        <v>1.0300000000000011</v>
      </c>
      <c r="K61" s="10">
        <f>(K60*20+testdata[[#This Row],[TR]])/21</f>
        <v>1.5250594935267761</v>
      </c>
      <c r="L61" s="1">
        <f>testdata[[#This Row],[close]]+Multiplier*testdata[[#This Row],[ATR]]</f>
        <v>228.07517848058032</v>
      </c>
      <c r="M61" s="1">
        <f>testdata[[#This Row],[close]]-Multiplier*testdata[[#This Row],[ATR]]</f>
        <v>218.92482151941968</v>
      </c>
      <c r="N61" s="1">
        <f>IF(OR(testdata[[#This Row],[UpperE]]&lt;N60,F60&gt;N60),testdata[[#This Row],[UpperE]],N60)</f>
        <v>226.06476305112577</v>
      </c>
      <c r="O61" s="1">
        <f>IF(OR(testdata[[#This Row],[LowerE]]&gt;O60,F60&lt;O60),testdata[[#This Row],[LowerE]],O60)</f>
        <v>218.92482151941968</v>
      </c>
      <c r="P61" s="7">
        <f>IF(S60=N60,testdata[[#This Row],[Upper]],testdata[[#This Row],[Lower]])</f>
        <v>226.06476305112577</v>
      </c>
      <c r="Q61" s="7">
        <f>IF(testdata[[#This Row],[AtrStop]]=testdata[[#This Row],[Upper]],testdata[[#This Row],[Upper]],NA())</f>
        <v>226.06476305112577</v>
      </c>
      <c r="R61" s="7" t="e">
        <f>IF(testdata[[#This Row],[AtrStop]]=testdata[[#This Row],[Lower]],testdata[[#This Row],[Lower]],NA())</f>
        <v>#N/A</v>
      </c>
      <c r="S61" s="19">
        <f>IF(testdata[[#This Row],[close]]&lt;=testdata[[#This Row],[STpot]],testdata[[#This Row],[Upper]],testdata[[#This Row],[Lower]])</f>
        <v>226.06476305112577</v>
      </c>
      <c r="U61" s="2">
        <v>42823</v>
      </c>
      <c r="V61" s="7">
        <v>226.06479999999999</v>
      </c>
      <c r="W61" s="7"/>
      <c r="X61" s="19">
        <v>226.06476305000001</v>
      </c>
      <c r="Y61" t="str">
        <f t="shared" si="0"/>
        <v/>
      </c>
    </row>
    <row r="62" spans="1:25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">
        <f>MAX(testdata[[#This Row],[H-L]:[|L-pC|]])</f>
        <v>1.1899999999999977</v>
      </c>
      <c r="K62" s="10">
        <f>(K61*20+testdata[[#This Row],[TR]])/21</f>
        <v>1.5091042795493104</v>
      </c>
      <c r="L62" s="1">
        <f>testdata[[#This Row],[close]]+Multiplier*testdata[[#This Row],[ATR]]</f>
        <v>228.73731283864794</v>
      </c>
      <c r="M62" s="1">
        <f>testdata[[#This Row],[close]]-Multiplier*testdata[[#This Row],[ATR]]</f>
        <v>219.68268716135208</v>
      </c>
      <c r="N62" s="1">
        <f>IF(OR(testdata[[#This Row],[UpperE]]&lt;N61,F61&gt;N61),testdata[[#This Row],[UpperE]],N61)</f>
        <v>226.06476305112577</v>
      </c>
      <c r="O62" s="1">
        <f>IF(OR(testdata[[#This Row],[LowerE]]&gt;O61,F61&lt;O61),testdata[[#This Row],[LowerE]],O61)</f>
        <v>219.68268716135208</v>
      </c>
      <c r="P62" s="7">
        <f>IF(S61=N61,testdata[[#This Row],[Upper]],testdata[[#This Row],[Lower]])</f>
        <v>226.06476305112577</v>
      </c>
      <c r="Q62" s="7">
        <f>IF(testdata[[#This Row],[AtrStop]]=testdata[[#This Row],[Upper]],testdata[[#This Row],[Upper]],NA())</f>
        <v>226.06476305112577</v>
      </c>
      <c r="R62" s="7" t="e">
        <f>IF(testdata[[#This Row],[AtrStop]]=testdata[[#This Row],[Lower]],testdata[[#This Row],[Lower]],NA())</f>
        <v>#N/A</v>
      </c>
      <c r="S62" s="19">
        <f>IF(testdata[[#This Row],[close]]&lt;=testdata[[#This Row],[STpot]],testdata[[#This Row],[Upper]],testdata[[#This Row],[Lower]])</f>
        <v>226.06476305112577</v>
      </c>
      <c r="U62" s="2">
        <v>42824</v>
      </c>
      <c r="V62" s="7">
        <v>226.06479999999999</v>
      </c>
      <c r="W62" s="7"/>
      <c r="X62" s="19">
        <v>226.06476305000001</v>
      </c>
      <c r="Y62" t="str">
        <f t="shared" si="0"/>
        <v/>
      </c>
    </row>
    <row r="63" spans="1:25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">
        <f>MAX(testdata[[#This Row],[H-L]:[|L-pC|]])</f>
        <v>0.78999999999999204</v>
      </c>
      <c r="K63" s="10">
        <f>(K62*20+testdata[[#This Row],[TR]])/21</f>
        <v>1.4748612186183905</v>
      </c>
      <c r="L63" s="1">
        <f>testdata[[#This Row],[close]]+Multiplier*testdata[[#This Row],[ATR]]</f>
        <v>228.11458365585517</v>
      </c>
      <c r="M63" s="1">
        <f>testdata[[#This Row],[close]]-Multiplier*testdata[[#This Row],[ATR]]</f>
        <v>219.26541634414482</v>
      </c>
      <c r="N63" s="1">
        <f>IF(OR(testdata[[#This Row],[UpperE]]&lt;N62,F62&gt;N62),testdata[[#This Row],[UpperE]],N62)</f>
        <v>226.06476305112577</v>
      </c>
      <c r="O63" s="1">
        <f>IF(OR(testdata[[#This Row],[LowerE]]&gt;O62,F62&lt;O62),testdata[[#This Row],[LowerE]],O62)</f>
        <v>219.68268716135208</v>
      </c>
      <c r="P63" s="7">
        <f>IF(S62=N62,testdata[[#This Row],[Upper]],testdata[[#This Row],[Lower]])</f>
        <v>226.06476305112577</v>
      </c>
      <c r="Q63" s="7">
        <f>IF(testdata[[#This Row],[AtrStop]]=testdata[[#This Row],[Upper]],testdata[[#This Row],[Upper]],NA())</f>
        <v>226.06476305112577</v>
      </c>
      <c r="R63" s="7" t="e">
        <f>IF(testdata[[#This Row],[AtrStop]]=testdata[[#This Row],[Lower]],testdata[[#This Row],[Lower]],NA())</f>
        <v>#N/A</v>
      </c>
      <c r="S63" s="19">
        <f>IF(testdata[[#This Row],[close]]&lt;=testdata[[#This Row],[STpot]],testdata[[#This Row],[Upper]],testdata[[#This Row],[Lower]])</f>
        <v>226.06476305112577</v>
      </c>
      <c r="U63" s="2">
        <v>42825</v>
      </c>
      <c r="V63" s="7">
        <v>226.06479999999999</v>
      </c>
      <c r="W63" s="7"/>
      <c r="X63" s="19">
        <v>226.06476305000001</v>
      </c>
      <c r="Y63" t="str">
        <f t="shared" si="0"/>
        <v/>
      </c>
    </row>
    <row r="64" spans="1:25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">
        <f>MAX(testdata[[#This Row],[H-L]:[|L-pC|]])</f>
        <v>2.0100000000000193</v>
      </c>
      <c r="K64" s="10">
        <f>(K63*20+testdata[[#This Row],[TR]])/21</f>
        <v>1.5003440177318015</v>
      </c>
      <c r="L64" s="1">
        <f>testdata[[#This Row],[close]]+Multiplier*testdata[[#This Row],[ATR]]</f>
        <v>227.80103205319543</v>
      </c>
      <c r="M64" s="1">
        <f>testdata[[#This Row],[close]]-Multiplier*testdata[[#This Row],[ATR]]</f>
        <v>218.79896794680459</v>
      </c>
      <c r="N64" s="1">
        <f>IF(OR(testdata[[#This Row],[UpperE]]&lt;N63,F63&gt;N63),testdata[[#This Row],[UpperE]],N63)</f>
        <v>226.06476305112577</v>
      </c>
      <c r="O64" s="1">
        <f>IF(OR(testdata[[#This Row],[LowerE]]&gt;O63,F63&lt;O63),testdata[[#This Row],[LowerE]],O63)</f>
        <v>219.68268716135208</v>
      </c>
      <c r="P64" s="7">
        <f>IF(S63=N63,testdata[[#This Row],[Upper]],testdata[[#This Row],[Lower]])</f>
        <v>226.06476305112577</v>
      </c>
      <c r="Q64" s="7">
        <f>IF(testdata[[#This Row],[AtrStop]]=testdata[[#This Row],[Upper]],testdata[[#This Row],[Upper]],NA())</f>
        <v>226.06476305112577</v>
      </c>
      <c r="R64" s="7" t="e">
        <f>IF(testdata[[#This Row],[AtrStop]]=testdata[[#This Row],[Lower]],testdata[[#This Row],[Lower]],NA())</f>
        <v>#N/A</v>
      </c>
      <c r="S64" s="19">
        <f>IF(testdata[[#This Row],[close]]&lt;=testdata[[#This Row],[STpot]],testdata[[#This Row],[Upper]],testdata[[#This Row],[Lower]])</f>
        <v>226.06476305112577</v>
      </c>
      <c r="U64" s="2">
        <v>42828</v>
      </c>
      <c r="V64" s="7">
        <v>226.06479999999999</v>
      </c>
      <c r="W64" s="7"/>
      <c r="X64" s="19">
        <v>226.06476305000001</v>
      </c>
      <c r="Y64" t="str">
        <f t="shared" si="0"/>
        <v/>
      </c>
    </row>
    <row r="65" spans="1:25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">
        <f>MAX(testdata[[#This Row],[H-L]:[|L-pC|]])</f>
        <v>0.96999999999999886</v>
      </c>
      <c r="K65" s="10">
        <f>(K64*20+testdata[[#This Row],[TR]])/21</f>
        <v>1.4750895406969537</v>
      </c>
      <c r="L65" s="1">
        <f>testdata[[#This Row],[close]]+Multiplier*testdata[[#This Row],[ATR]]</f>
        <v>227.86526862209087</v>
      </c>
      <c r="M65" s="1">
        <f>testdata[[#This Row],[close]]-Multiplier*testdata[[#This Row],[ATR]]</f>
        <v>219.01473137790913</v>
      </c>
      <c r="N65" s="1">
        <f>IF(OR(testdata[[#This Row],[UpperE]]&lt;N64,F64&gt;N64),testdata[[#This Row],[UpperE]],N64)</f>
        <v>226.06476305112577</v>
      </c>
      <c r="O65" s="1">
        <f>IF(OR(testdata[[#This Row],[LowerE]]&gt;O64,F64&lt;O64),testdata[[#This Row],[LowerE]],O64)</f>
        <v>219.68268716135208</v>
      </c>
      <c r="P65" s="7">
        <f>IF(S64=N64,testdata[[#This Row],[Upper]],testdata[[#This Row],[Lower]])</f>
        <v>226.06476305112577</v>
      </c>
      <c r="Q65" s="7">
        <f>IF(testdata[[#This Row],[AtrStop]]=testdata[[#This Row],[Upper]],testdata[[#This Row],[Upper]],NA())</f>
        <v>226.06476305112577</v>
      </c>
      <c r="R65" s="7" t="e">
        <f>IF(testdata[[#This Row],[AtrStop]]=testdata[[#This Row],[Lower]],testdata[[#This Row],[Lower]],NA())</f>
        <v>#N/A</v>
      </c>
      <c r="S65" s="19">
        <f>IF(testdata[[#This Row],[close]]&lt;=testdata[[#This Row],[STpot]],testdata[[#This Row],[Upper]],testdata[[#This Row],[Lower]])</f>
        <v>226.06476305112577</v>
      </c>
      <c r="U65" s="2">
        <v>42829</v>
      </c>
      <c r="V65" s="7">
        <v>226.06479999999999</v>
      </c>
      <c r="W65" s="7"/>
      <c r="X65" s="19">
        <v>226.06476305000001</v>
      </c>
      <c r="Y65" t="str">
        <f t="shared" si="0"/>
        <v/>
      </c>
    </row>
    <row r="66" spans="1:25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">
        <f>MAX(testdata[[#This Row],[H-L]:[|L-pC|]])</f>
        <v>2.6999999999999886</v>
      </c>
      <c r="K66" s="10">
        <f>(K65*20+testdata[[#This Row],[TR]])/21</f>
        <v>1.5334186101875744</v>
      </c>
      <c r="L66" s="1">
        <f>testdata[[#This Row],[close]]+Multiplier*testdata[[#This Row],[ATR]]</f>
        <v>227.38025583056273</v>
      </c>
      <c r="M66" s="1">
        <f>testdata[[#This Row],[close]]-Multiplier*testdata[[#This Row],[ATR]]</f>
        <v>218.17974416943727</v>
      </c>
      <c r="N66" s="1">
        <f>IF(OR(testdata[[#This Row],[UpperE]]&lt;N65,F65&gt;N65),testdata[[#This Row],[UpperE]],N65)</f>
        <v>226.06476305112577</v>
      </c>
      <c r="O66" s="1">
        <f>IF(OR(testdata[[#This Row],[LowerE]]&gt;O65,F65&lt;O65),testdata[[#This Row],[LowerE]],O65)</f>
        <v>219.68268716135208</v>
      </c>
      <c r="P66" s="7">
        <f>IF(S65=N65,testdata[[#This Row],[Upper]],testdata[[#This Row],[Lower]])</f>
        <v>226.06476305112577</v>
      </c>
      <c r="Q66" s="7">
        <f>IF(testdata[[#This Row],[AtrStop]]=testdata[[#This Row],[Upper]],testdata[[#This Row],[Upper]],NA())</f>
        <v>226.06476305112577</v>
      </c>
      <c r="R66" s="7" t="e">
        <f>IF(testdata[[#This Row],[AtrStop]]=testdata[[#This Row],[Lower]],testdata[[#This Row],[Lower]],NA())</f>
        <v>#N/A</v>
      </c>
      <c r="S66" s="19">
        <f>IF(testdata[[#This Row],[close]]&lt;=testdata[[#This Row],[STpot]],testdata[[#This Row],[Upper]],testdata[[#This Row],[Lower]])</f>
        <v>226.06476305112577</v>
      </c>
      <c r="U66" s="2">
        <v>42830</v>
      </c>
      <c r="V66" s="7">
        <v>226.06479999999999</v>
      </c>
      <c r="W66" s="7"/>
      <c r="X66" s="19">
        <v>226.06476305000001</v>
      </c>
      <c r="Y66" t="str">
        <f t="shared" si="0"/>
        <v/>
      </c>
    </row>
    <row r="67" spans="1:25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">
        <f>MAX(testdata[[#This Row],[H-L]:[|L-pC|]])</f>
        <v>1.5300000000000011</v>
      </c>
      <c r="K67" s="10">
        <f>(K66*20+testdata[[#This Row],[TR]])/21</f>
        <v>1.5332558192262613</v>
      </c>
      <c r="L67" s="1">
        <f>testdata[[#This Row],[close]]+Multiplier*testdata[[#This Row],[ATR]]</f>
        <v>227.99976745767879</v>
      </c>
      <c r="M67" s="1">
        <f>testdata[[#This Row],[close]]-Multiplier*testdata[[#This Row],[ATR]]</f>
        <v>218.80023254232123</v>
      </c>
      <c r="N67" s="1">
        <f>IF(OR(testdata[[#This Row],[UpperE]]&lt;N66,F66&gt;N66),testdata[[#This Row],[UpperE]],N66)</f>
        <v>226.06476305112577</v>
      </c>
      <c r="O67" s="1">
        <f>IF(OR(testdata[[#This Row],[LowerE]]&gt;O66,F66&lt;O66),testdata[[#This Row],[LowerE]],O66)</f>
        <v>219.68268716135208</v>
      </c>
      <c r="P67" s="7">
        <f>IF(S66=N66,testdata[[#This Row],[Upper]],testdata[[#This Row],[Lower]])</f>
        <v>226.06476305112577</v>
      </c>
      <c r="Q67" s="7">
        <f>IF(testdata[[#This Row],[AtrStop]]=testdata[[#This Row],[Upper]],testdata[[#This Row],[Upper]],NA())</f>
        <v>226.06476305112577</v>
      </c>
      <c r="R67" s="7" t="e">
        <f>IF(testdata[[#This Row],[AtrStop]]=testdata[[#This Row],[Lower]],testdata[[#This Row],[Lower]],NA())</f>
        <v>#N/A</v>
      </c>
      <c r="S67" s="19">
        <f>IF(testdata[[#This Row],[close]]&lt;=testdata[[#This Row],[STpot]],testdata[[#This Row],[Upper]],testdata[[#This Row],[Lower]])</f>
        <v>226.06476305112577</v>
      </c>
      <c r="U67" s="2">
        <v>42831</v>
      </c>
      <c r="V67" s="7">
        <v>226.06479999999999</v>
      </c>
      <c r="W67" s="7"/>
      <c r="X67" s="19">
        <v>226.06476305000001</v>
      </c>
      <c r="Y67" t="str">
        <f t="shared" si="0"/>
        <v/>
      </c>
    </row>
    <row r="68" spans="1:25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">
        <f>MAX(testdata[[#This Row],[H-L]:[|L-pC|]])</f>
        <v>1.2900000000000205</v>
      </c>
      <c r="K68" s="10">
        <f>(K67*20+testdata[[#This Row],[TR]])/21</f>
        <v>1.5216722087869166</v>
      </c>
      <c r="L68" s="1">
        <f>testdata[[#This Row],[close]]+Multiplier*testdata[[#This Row],[ATR]]</f>
        <v>227.73501662636073</v>
      </c>
      <c r="M68" s="1">
        <f>testdata[[#This Row],[close]]-Multiplier*testdata[[#This Row],[ATR]]</f>
        <v>218.60498337363924</v>
      </c>
      <c r="N68" s="1">
        <f>IF(OR(testdata[[#This Row],[UpperE]]&lt;N67,F67&gt;N67),testdata[[#This Row],[UpperE]],N67)</f>
        <v>226.06476305112577</v>
      </c>
      <c r="O68" s="1">
        <f>IF(OR(testdata[[#This Row],[LowerE]]&gt;O67,F67&lt;O67),testdata[[#This Row],[LowerE]],O67)</f>
        <v>219.68268716135208</v>
      </c>
      <c r="P68" s="7">
        <f>IF(S67=N67,testdata[[#This Row],[Upper]],testdata[[#This Row],[Lower]])</f>
        <v>226.06476305112577</v>
      </c>
      <c r="Q68" s="7">
        <f>IF(testdata[[#This Row],[AtrStop]]=testdata[[#This Row],[Upper]],testdata[[#This Row],[Upper]],NA())</f>
        <v>226.06476305112577</v>
      </c>
      <c r="R68" s="7" t="e">
        <f>IF(testdata[[#This Row],[AtrStop]]=testdata[[#This Row],[Lower]],testdata[[#This Row],[Lower]],NA())</f>
        <v>#N/A</v>
      </c>
      <c r="S68" s="19">
        <f>IF(testdata[[#This Row],[close]]&lt;=testdata[[#This Row],[STpot]],testdata[[#This Row],[Upper]],testdata[[#This Row],[Lower]])</f>
        <v>226.06476305112577</v>
      </c>
      <c r="U68" s="2">
        <v>42832</v>
      </c>
      <c r="V68" s="7">
        <v>226.06479999999999</v>
      </c>
      <c r="W68" s="7"/>
      <c r="X68" s="19">
        <v>226.06476305000001</v>
      </c>
      <c r="Y68" t="str">
        <f t="shared" si="0"/>
        <v/>
      </c>
    </row>
    <row r="69" spans="1:25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">
        <f>MAX(testdata[[#This Row],[H-L]:[|L-pC|]])</f>
        <v>1.4500000000000171</v>
      </c>
      <c r="K69" s="10">
        <f>(K68*20+testdata[[#This Row],[TR]])/21</f>
        <v>1.5182592464637308</v>
      </c>
      <c r="L69" s="1">
        <f>testdata[[#This Row],[close]]+Multiplier*testdata[[#This Row],[ATR]]</f>
        <v>227.8647777393912</v>
      </c>
      <c r="M69" s="1">
        <f>testdata[[#This Row],[close]]-Multiplier*testdata[[#This Row],[ATR]]</f>
        <v>218.7552222606088</v>
      </c>
      <c r="N69" s="1">
        <f>IF(OR(testdata[[#This Row],[UpperE]]&lt;N68,F68&gt;N68),testdata[[#This Row],[UpperE]],N68)</f>
        <v>226.06476305112577</v>
      </c>
      <c r="O69" s="1">
        <f>IF(OR(testdata[[#This Row],[LowerE]]&gt;O68,F68&lt;O68),testdata[[#This Row],[LowerE]],O68)</f>
        <v>219.68268716135208</v>
      </c>
      <c r="P69" s="7">
        <f>IF(S68=N68,testdata[[#This Row],[Upper]],testdata[[#This Row],[Lower]])</f>
        <v>226.06476305112577</v>
      </c>
      <c r="Q69" s="7">
        <f>IF(testdata[[#This Row],[AtrStop]]=testdata[[#This Row],[Upper]],testdata[[#This Row],[Upper]],NA())</f>
        <v>226.06476305112577</v>
      </c>
      <c r="R69" s="7" t="e">
        <f>IF(testdata[[#This Row],[AtrStop]]=testdata[[#This Row],[Lower]],testdata[[#This Row],[Lower]],NA())</f>
        <v>#N/A</v>
      </c>
      <c r="S69" s="19">
        <f>IF(testdata[[#This Row],[close]]&lt;=testdata[[#This Row],[STpot]],testdata[[#This Row],[Upper]],testdata[[#This Row],[Lower]])</f>
        <v>226.06476305112577</v>
      </c>
      <c r="U69" s="2">
        <v>42835</v>
      </c>
      <c r="V69" s="7">
        <v>226.06479999999999</v>
      </c>
      <c r="W69" s="7"/>
      <c r="X69" s="19">
        <v>226.06476305000001</v>
      </c>
      <c r="Y69" t="str">
        <f t="shared" si="0"/>
        <v/>
      </c>
    </row>
    <row r="70" spans="1:25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">
        <f>MAX(testdata[[#This Row],[H-L]:[|L-pC|]])</f>
        <v>1.9000000000000057</v>
      </c>
      <c r="K70" s="10">
        <f>(K69*20+testdata[[#This Row],[TR]])/21</f>
        <v>1.5364373775845059</v>
      </c>
      <c r="L70" s="1">
        <f>testdata[[#This Row],[close]]+Multiplier*testdata[[#This Row],[ATR]]</f>
        <v>227.64931213275352</v>
      </c>
      <c r="M70" s="1">
        <f>testdata[[#This Row],[close]]-Multiplier*testdata[[#This Row],[ATR]]</f>
        <v>218.43068786724646</v>
      </c>
      <c r="N70" s="1">
        <f>IF(OR(testdata[[#This Row],[UpperE]]&lt;N69,F69&gt;N69),testdata[[#This Row],[UpperE]],N69)</f>
        <v>226.06476305112577</v>
      </c>
      <c r="O70" s="1">
        <f>IF(OR(testdata[[#This Row],[LowerE]]&gt;O69,F69&lt;O69),testdata[[#This Row],[LowerE]],O69)</f>
        <v>219.68268716135208</v>
      </c>
      <c r="P70" s="7">
        <f>IF(S69=N69,testdata[[#This Row],[Upper]],testdata[[#This Row],[Lower]])</f>
        <v>226.06476305112577</v>
      </c>
      <c r="Q70" s="7">
        <f>IF(testdata[[#This Row],[AtrStop]]=testdata[[#This Row],[Upper]],testdata[[#This Row],[Upper]],NA())</f>
        <v>226.06476305112577</v>
      </c>
      <c r="R70" s="7" t="e">
        <f>IF(testdata[[#This Row],[AtrStop]]=testdata[[#This Row],[Lower]],testdata[[#This Row],[Lower]],NA())</f>
        <v>#N/A</v>
      </c>
      <c r="S70" s="19">
        <f>IF(testdata[[#This Row],[close]]&lt;=testdata[[#This Row],[STpot]],testdata[[#This Row],[Upper]],testdata[[#This Row],[Lower]])</f>
        <v>226.06476305112577</v>
      </c>
      <c r="U70" s="2">
        <v>42836</v>
      </c>
      <c r="V70" s="7">
        <v>226.06479999999999</v>
      </c>
      <c r="W70" s="7"/>
      <c r="X70" s="19">
        <v>226.06476305000001</v>
      </c>
      <c r="Y70" t="str">
        <f t="shared" si="0"/>
        <v/>
      </c>
    </row>
    <row r="71" spans="1:25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">
        <f>MAX(testdata[[#This Row],[H-L]:[|L-pC|]])</f>
        <v>1.2199999999999989</v>
      </c>
      <c r="K71" s="10">
        <f>(K70*20+testdata[[#This Row],[TR]])/21</f>
        <v>1.5213689310328629</v>
      </c>
      <c r="L71" s="1">
        <f>testdata[[#This Row],[close]]+Multiplier*testdata[[#This Row],[ATR]]</f>
        <v>226.62410679309858</v>
      </c>
      <c r="M71" s="1">
        <f>testdata[[#This Row],[close]]-Multiplier*testdata[[#This Row],[ATR]]</f>
        <v>217.49589320690143</v>
      </c>
      <c r="N71" s="1">
        <f>IF(OR(testdata[[#This Row],[UpperE]]&lt;N70,F70&gt;N70),testdata[[#This Row],[UpperE]],N70)</f>
        <v>226.06476305112577</v>
      </c>
      <c r="O71" s="1">
        <f>IF(OR(testdata[[#This Row],[LowerE]]&gt;O70,F70&lt;O70),testdata[[#This Row],[LowerE]],O70)</f>
        <v>219.68268716135208</v>
      </c>
      <c r="P71" s="7">
        <f>IF(S70=N70,testdata[[#This Row],[Upper]],testdata[[#This Row],[Lower]])</f>
        <v>226.06476305112577</v>
      </c>
      <c r="Q71" s="7">
        <f>IF(testdata[[#This Row],[AtrStop]]=testdata[[#This Row],[Upper]],testdata[[#This Row],[Upper]],NA())</f>
        <v>226.06476305112577</v>
      </c>
      <c r="R71" s="7" t="e">
        <f>IF(testdata[[#This Row],[AtrStop]]=testdata[[#This Row],[Lower]],testdata[[#This Row],[Lower]],NA())</f>
        <v>#N/A</v>
      </c>
      <c r="S71" s="19">
        <f>IF(testdata[[#This Row],[close]]&lt;=testdata[[#This Row],[STpot]],testdata[[#This Row],[Upper]],testdata[[#This Row],[Lower]])</f>
        <v>226.06476305112577</v>
      </c>
      <c r="U71" s="2">
        <v>42837</v>
      </c>
      <c r="V71" s="7">
        <v>226.06479999999999</v>
      </c>
      <c r="W71" s="7"/>
      <c r="X71" s="19">
        <v>226.06476305000001</v>
      </c>
      <c r="Y71" t="str">
        <f t="shared" si="0"/>
        <v/>
      </c>
    </row>
    <row r="72" spans="1:25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">
        <f>MAX(testdata[[#This Row],[H-L]:[|L-pC|]])</f>
        <v>1.8799999999999955</v>
      </c>
      <c r="K72" s="10">
        <f>(K71*20+testdata[[#This Row],[TR]])/21</f>
        <v>1.5384466009836788</v>
      </c>
      <c r="L72" s="1">
        <f>testdata[[#This Row],[close]]+Multiplier*testdata[[#This Row],[ATR]]</f>
        <v>225.23533980295105</v>
      </c>
      <c r="M72" s="1">
        <f>testdata[[#This Row],[close]]-Multiplier*testdata[[#This Row],[ATR]]</f>
        <v>216.00466019704896</v>
      </c>
      <c r="N72" s="1">
        <f>IF(OR(testdata[[#This Row],[UpperE]]&lt;N71,F71&gt;N71),testdata[[#This Row],[UpperE]],N71)</f>
        <v>225.23533980295105</v>
      </c>
      <c r="O72" s="1">
        <f>IF(OR(testdata[[#This Row],[LowerE]]&gt;O71,F71&lt;O71),testdata[[#This Row],[LowerE]],O71)</f>
        <v>219.68268716135208</v>
      </c>
      <c r="P72" s="7">
        <f>IF(S71=N71,testdata[[#This Row],[Upper]],testdata[[#This Row],[Lower]])</f>
        <v>225.23533980295105</v>
      </c>
      <c r="Q72" s="7">
        <f>IF(testdata[[#This Row],[AtrStop]]=testdata[[#This Row],[Upper]],testdata[[#This Row],[Upper]],NA())</f>
        <v>225.23533980295105</v>
      </c>
      <c r="R72" s="7" t="e">
        <f>IF(testdata[[#This Row],[AtrStop]]=testdata[[#This Row],[Lower]],testdata[[#This Row],[Lower]],NA())</f>
        <v>#N/A</v>
      </c>
      <c r="S72" s="19">
        <f>IF(testdata[[#This Row],[close]]&lt;=testdata[[#This Row],[STpot]],testdata[[#This Row],[Upper]],testdata[[#This Row],[Lower]])</f>
        <v>225.23533980295105</v>
      </c>
      <c r="U72" s="2">
        <v>42838</v>
      </c>
      <c r="V72" s="7">
        <v>225.2353</v>
      </c>
      <c r="W72" s="7"/>
      <c r="X72" s="19">
        <v>225.23533979999999</v>
      </c>
      <c r="Y72" t="str">
        <f t="shared" si="0"/>
        <v/>
      </c>
    </row>
    <row r="73" spans="1:25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">
        <f>MAX(testdata[[#This Row],[H-L]:[|L-pC|]])</f>
        <v>1.960000000000008</v>
      </c>
      <c r="K73" s="10">
        <f>(K72*20+testdata[[#This Row],[TR]])/21</f>
        <v>1.5585205723654088</v>
      </c>
      <c r="L73" s="1">
        <f>testdata[[#This Row],[close]]+Multiplier*testdata[[#This Row],[ATR]]</f>
        <v>227.25556171709624</v>
      </c>
      <c r="M73" s="1">
        <f>testdata[[#This Row],[close]]-Multiplier*testdata[[#This Row],[ATR]]</f>
        <v>217.90443828290378</v>
      </c>
      <c r="N73" s="1">
        <f>IF(OR(testdata[[#This Row],[UpperE]]&lt;N72,F72&gt;N72),testdata[[#This Row],[UpperE]],N72)</f>
        <v>225.23533980295105</v>
      </c>
      <c r="O73" s="1">
        <f>IF(OR(testdata[[#This Row],[LowerE]]&gt;O72,F72&lt;O72),testdata[[#This Row],[LowerE]],O72)</f>
        <v>219.68268716135208</v>
      </c>
      <c r="P73" s="7">
        <f>IF(S72=N72,testdata[[#This Row],[Upper]],testdata[[#This Row],[Lower]])</f>
        <v>225.23533980295105</v>
      </c>
      <c r="Q73" s="7">
        <f>IF(testdata[[#This Row],[AtrStop]]=testdata[[#This Row],[Upper]],testdata[[#This Row],[Upper]],NA())</f>
        <v>225.23533980295105</v>
      </c>
      <c r="R73" s="7" t="e">
        <f>IF(testdata[[#This Row],[AtrStop]]=testdata[[#This Row],[Lower]],testdata[[#This Row],[Lower]],NA())</f>
        <v>#N/A</v>
      </c>
      <c r="S73" s="19">
        <f>IF(testdata[[#This Row],[close]]&lt;=testdata[[#This Row],[STpot]],testdata[[#This Row],[Upper]],testdata[[#This Row],[Lower]])</f>
        <v>225.23533980295105</v>
      </c>
      <c r="U73" s="2">
        <v>42842</v>
      </c>
      <c r="V73" s="7">
        <v>225.2353</v>
      </c>
      <c r="W73" s="7"/>
      <c r="X73" s="19">
        <v>225.23533979999999</v>
      </c>
      <c r="Y73" t="str">
        <f t="shared" si="0"/>
        <v/>
      </c>
    </row>
    <row r="74" spans="1:25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">
        <f>MAX(testdata[[#This Row],[H-L]:[|L-pC|]])</f>
        <v>1.4200000000000159</v>
      </c>
      <c r="K74" s="10">
        <f>(K73*20+testdata[[#This Row],[TR]])/21</f>
        <v>1.5519243546337234</v>
      </c>
      <c r="L74" s="1">
        <f>testdata[[#This Row],[close]]+Multiplier*testdata[[#This Row],[ATR]]</f>
        <v>226.56577306390116</v>
      </c>
      <c r="M74" s="1">
        <f>testdata[[#This Row],[close]]-Multiplier*testdata[[#This Row],[ATR]]</f>
        <v>217.25422693609883</v>
      </c>
      <c r="N74" s="1">
        <f>IF(OR(testdata[[#This Row],[UpperE]]&lt;N73,F73&gt;N73),testdata[[#This Row],[UpperE]],N73)</f>
        <v>225.23533980295105</v>
      </c>
      <c r="O74" s="1">
        <f>IF(OR(testdata[[#This Row],[LowerE]]&gt;O73,F73&lt;O73),testdata[[#This Row],[LowerE]],O73)</f>
        <v>219.68268716135208</v>
      </c>
      <c r="P74" s="7">
        <f>IF(S73=N73,testdata[[#This Row],[Upper]],testdata[[#This Row],[Lower]])</f>
        <v>225.23533980295105</v>
      </c>
      <c r="Q74" s="7">
        <f>IF(testdata[[#This Row],[AtrStop]]=testdata[[#This Row],[Upper]],testdata[[#This Row],[Upper]],NA())</f>
        <v>225.23533980295105</v>
      </c>
      <c r="R74" s="7" t="e">
        <f>IF(testdata[[#This Row],[AtrStop]]=testdata[[#This Row],[Lower]],testdata[[#This Row],[Lower]],NA())</f>
        <v>#N/A</v>
      </c>
      <c r="S74" s="19">
        <f>IF(testdata[[#This Row],[close]]&lt;=testdata[[#This Row],[STpot]],testdata[[#This Row],[Upper]],testdata[[#This Row],[Lower]])</f>
        <v>225.23533980295105</v>
      </c>
      <c r="U74" s="2">
        <v>42843</v>
      </c>
      <c r="V74" s="7">
        <v>225.2353</v>
      </c>
      <c r="W74" s="7"/>
      <c r="X74" s="19">
        <v>225.23533979999999</v>
      </c>
      <c r="Y74" t="str">
        <f t="shared" si="0"/>
        <v/>
      </c>
    </row>
    <row r="75" spans="1:25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">
        <f>MAX(testdata[[#This Row],[H-L]:[|L-pC|]])</f>
        <v>1.6800000000000068</v>
      </c>
      <c r="K75" s="10">
        <f>(K74*20+testdata[[#This Row],[TR]])/21</f>
        <v>1.5580231948892607</v>
      </c>
      <c r="L75" s="1">
        <f>testdata[[#This Row],[close]]+Multiplier*testdata[[#This Row],[ATR]]</f>
        <v>226.17406958466779</v>
      </c>
      <c r="M75" s="1">
        <f>testdata[[#This Row],[close]]-Multiplier*testdata[[#This Row],[ATR]]</f>
        <v>216.82593041533221</v>
      </c>
      <c r="N75" s="1">
        <f>IF(OR(testdata[[#This Row],[UpperE]]&lt;N74,F74&gt;N74),testdata[[#This Row],[UpperE]],N74)</f>
        <v>225.23533980295105</v>
      </c>
      <c r="O75" s="1">
        <f>IF(OR(testdata[[#This Row],[LowerE]]&gt;O74,F74&lt;O74),testdata[[#This Row],[LowerE]],O74)</f>
        <v>219.68268716135208</v>
      </c>
      <c r="P75" s="7">
        <f>IF(S74=N74,testdata[[#This Row],[Upper]],testdata[[#This Row],[Lower]])</f>
        <v>225.23533980295105</v>
      </c>
      <c r="Q75" s="7">
        <f>IF(testdata[[#This Row],[AtrStop]]=testdata[[#This Row],[Upper]],testdata[[#This Row],[Upper]],NA())</f>
        <v>225.23533980295105</v>
      </c>
      <c r="R75" s="7" t="e">
        <f>IF(testdata[[#This Row],[AtrStop]]=testdata[[#This Row],[Lower]],testdata[[#This Row],[Lower]],NA())</f>
        <v>#N/A</v>
      </c>
      <c r="S75" s="19">
        <f>IF(testdata[[#This Row],[close]]&lt;=testdata[[#This Row],[STpot]],testdata[[#This Row],[Upper]],testdata[[#This Row],[Lower]])</f>
        <v>225.23533980295105</v>
      </c>
      <c r="U75" s="2">
        <v>42844</v>
      </c>
      <c r="V75" s="7">
        <v>225.2353</v>
      </c>
      <c r="W75" s="7"/>
      <c r="X75" s="19">
        <v>225.23533979999999</v>
      </c>
      <c r="Y75" t="str">
        <f t="shared" si="0"/>
        <v/>
      </c>
    </row>
    <row r="76" spans="1:25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">
        <f>MAX(testdata[[#This Row],[H-L]:[|L-pC|]])</f>
        <v>2.289999999999992</v>
      </c>
      <c r="K76" s="10">
        <f>(K75*20+testdata[[#This Row],[TR]])/21</f>
        <v>1.592879233227867</v>
      </c>
      <c r="L76" s="1">
        <f>testdata[[#This Row],[close]]+Multiplier*testdata[[#This Row],[ATR]]</f>
        <v>228.0886376996836</v>
      </c>
      <c r="M76" s="1">
        <f>testdata[[#This Row],[close]]-Multiplier*testdata[[#This Row],[ATR]]</f>
        <v>218.5313623003164</v>
      </c>
      <c r="N76" s="1">
        <f>IF(OR(testdata[[#This Row],[UpperE]]&lt;N75,F75&gt;N75),testdata[[#This Row],[UpperE]],N75)</f>
        <v>225.23533980295105</v>
      </c>
      <c r="O76" s="1">
        <f>IF(OR(testdata[[#This Row],[LowerE]]&gt;O75,F75&lt;O75),testdata[[#This Row],[LowerE]],O75)</f>
        <v>219.68268716135208</v>
      </c>
      <c r="P76" s="7">
        <f>IF(S75=N75,testdata[[#This Row],[Upper]],testdata[[#This Row],[Lower]])</f>
        <v>225.23533980295105</v>
      </c>
      <c r="Q76" s="7">
        <f>IF(testdata[[#This Row],[AtrStop]]=testdata[[#This Row],[Upper]],testdata[[#This Row],[Upper]],NA())</f>
        <v>225.23533980295105</v>
      </c>
      <c r="R76" s="7" t="e">
        <f>IF(testdata[[#This Row],[AtrStop]]=testdata[[#This Row],[Lower]],testdata[[#This Row],[Lower]],NA())</f>
        <v>#N/A</v>
      </c>
      <c r="S76" s="19">
        <f>IF(testdata[[#This Row],[close]]&lt;=testdata[[#This Row],[STpot]],testdata[[#This Row],[Upper]],testdata[[#This Row],[Lower]])</f>
        <v>225.23533980295105</v>
      </c>
      <c r="U76" s="2">
        <v>42845</v>
      </c>
      <c r="V76" s="7">
        <v>225.2353</v>
      </c>
      <c r="W76" s="7"/>
      <c r="X76" s="19">
        <v>225.23533979999999</v>
      </c>
      <c r="Y76" t="str">
        <f t="shared" si="0"/>
        <v/>
      </c>
    </row>
    <row r="77" spans="1:25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">
        <f>MAX(testdata[[#This Row],[H-L]:[|L-pC|]])</f>
        <v>1.1500000000000057</v>
      </c>
      <c r="K77" s="10">
        <f>(K76*20+testdata[[#This Row],[TR]])/21</f>
        <v>1.5717897459313019</v>
      </c>
      <c r="L77" s="1">
        <f>testdata[[#This Row],[close]]+Multiplier*testdata[[#This Row],[ATR]]</f>
        <v>227.3153692377939</v>
      </c>
      <c r="M77" s="1">
        <f>testdata[[#This Row],[close]]-Multiplier*testdata[[#This Row],[ATR]]</f>
        <v>217.88463076220609</v>
      </c>
      <c r="N77" s="1">
        <f>IF(OR(testdata[[#This Row],[UpperE]]&lt;N76,F76&gt;N76),testdata[[#This Row],[UpperE]],N76)</f>
        <v>225.23533980295105</v>
      </c>
      <c r="O77" s="1">
        <f>IF(OR(testdata[[#This Row],[LowerE]]&gt;O76,F76&lt;O76),testdata[[#This Row],[LowerE]],O76)</f>
        <v>219.68268716135208</v>
      </c>
      <c r="P77" s="7">
        <f>IF(S76=N76,testdata[[#This Row],[Upper]],testdata[[#This Row],[Lower]])</f>
        <v>225.23533980295105</v>
      </c>
      <c r="Q77" s="7">
        <f>IF(testdata[[#This Row],[AtrStop]]=testdata[[#This Row],[Upper]],testdata[[#This Row],[Upper]],NA())</f>
        <v>225.23533980295105</v>
      </c>
      <c r="R77" s="7" t="e">
        <f>IF(testdata[[#This Row],[AtrStop]]=testdata[[#This Row],[Lower]],testdata[[#This Row],[Lower]],NA())</f>
        <v>#N/A</v>
      </c>
      <c r="S77" s="19">
        <f>IF(testdata[[#This Row],[close]]&lt;=testdata[[#This Row],[STpot]],testdata[[#This Row],[Upper]],testdata[[#This Row],[Lower]])</f>
        <v>225.23533980295105</v>
      </c>
      <c r="U77" s="2">
        <v>42846</v>
      </c>
      <c r="V77" s="7">
        <v>225.2353</v>
      </c>
      <c r="W77" s="7"/>
      <c r="X77" s="19">
        <v>225.23533979999999</v>
      </c>
      <c r="Y77" t="str">
        <f t="shared" si="0"/>
        <v/>
      </c>
    </row>
    <row r="78" spans="1:25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">
        <f>MAX(testdata[[#This Row],[H-L]:[|L-pC|]])</f>
        <v>2.7000000000000171</v>
      </c>
      <c r="K78" s="10">
        <f>(K77*20+testdata[[#This Row],[TR]])/21</f>
        <v>1.6255140437440978</v>
      </c>
      <c r="L78" s="1">
        <f>testdata[[#This Row],[close]]+Multiplier*testdata[[#This Row],[ATR]]</f>
        <v>229.91654213123229</v>
      </c>
      <c r="M78" s="1">
        <f>testdata[[#This Row],[close]]-Multiplier*testdata[[#This Row],[ATR]]</f>
        <v>220.16345786876769</v>
      </c>
      <c r="N78" s="1">
        <f>IF(OR(testdata[[#This Row],[UpperE]]&lt;N77,F77&gt;N77),testdata[[#This Row],[UpperE]],N77)</f>
        <v>225.23533980295105</v>
      </c>
      <c r="O78" s="1">
        <f>IF(OR(testdata[[#This Row],[LowerE]]&gt;O77,F77&lt;O77),testdata[[#This Row],[LowerE]],O77)</f>
        <v>220.16345786876769</v>
      </c>
      <c r="P78" s="7">
        <f>IF(S77=N77,testdata[[#This Row],[Upper]],testdata[[#This Row],[Lower]])</f>
        <v>225.23533980295105</v>
      </c>
      <c r="Q78" s="7">
        <f>IF(testdata[[#This Row],[AtrStop]]=testdata[[#This Row],[Upper]],testdata[[#This Row],[Upper]],NA())</f>
        <v>225.23533980295105</v>
      </c>
      <c r="R78" s="7" t="e">
        <f>IF(testdata[[#This Row],[AtrStop]]=testdata[[#This Row],[Lower]],testdata[[#This Row],[Lower]],NA())</f>
        <v>#N/A</v>
      </c>
      <c r="S78" s="19">
        <f>IF(testdata[[#This Row],[close]]&lt;=testdata[[#This Row],[STpot]],testdata[[#This Row],[Upper]],testdata[[#This Row],[Lower]])</f>
        <v>225.23533980295105</v>
      </c>
      <c r="U78" s="2">
        <v>42849</v>
      </c>
      <c r="V78" s="7">
        <v>225.2353</v>
      </c>
      <c r="W78" s="7"/>
      <c r="X78" s="19">
        <v>225.23533979999999</v>
      </c>
      <c r="Y78" t="str">
        <f t="shared" si="0"/>
        <v/>
      </c>
    </row>
    <row r="79" spans="1:25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">
        <f>MAX(testdata[[#This Row],[H-L]:[|L-pC|]])</f>
        <v>1.6899999999999977</v>
      </c>
      <c r="K79" s="10">
        <f>(K78*20+testdata[[#This Row],[TR]])/21</f>
        <v>1.6285848035658073</v>
      </c>
      <c r="L79" s="1">
        <f>testdata[[#This Row],[close]]+Multiplier*testdata[[#This Row],[ATR]]</f>
        <v>231.23575441069741</v>
      </c>
      <c r="M79" s="1">
        <f>testdata[[#This Row],[close]]-Multiplier*testdata[[#This Row],[ATR]]</f>
        <v>221.46424558930258</v>
      </c>
      <c r="N79" s="1">
        <f>IF(OR(testdata[[#This Row],[UpperE]]&lt;N78,F78&gt;N78),testdata[[#This Row],[UpperE]],N78)</f>
        <v>225.23533980295105</v>
      </c>
      <c r="O79" s="1">
        <f>IF(OR(testdata[[#This Row],[LowerE]]&gt;O78,F78&lt;O78),testdata[[#This Row],[LowerE]],O78)</f>
        <v>221.46424558930258</v>
      </c>
      <c r="P79" s="7">
        <f>IF(S78=N78,testdata[[#This Row],[Upper]],testdata[[#This Row],[Lower]])</f>
        <v>225.23533980295105</v>
      </c>
      <c r="Q79" s="7" t="e">
        <f>IF(testdata[[#This Row],[AtrStop]]=testdata[[#This Row],[Upper]],testdata[[#This Row],[Upper]],NA())</f>
        <v>#N/A</v>
      </c>
      <c r="R79" s="7">
        <f>IF(testdata[[#This Row],[AtrStop]]=testdata[[#This Row],[Lower]],testdata[[#This Row],[Lower]],NA())</f>
        <v>221.46424558930258</v>
      </c>
      <c r="S79" s="19">
        <f>IF(testdata[[#This Row],[close]]&lt;=testdata[[#This Row],[STpot]],testdata[[#This Row],[Upper]],testdata[[#This Row],[Lower]])</f>
        <v>221.46424558930258</v>
      </c>
      <c r="U79" s="2">
        <v>42850</v>
      </c>
      <c r="V79" s="7"/>
      <c r="W79" s="7">
        <v>221.46420000000001</v>
      </c>
      <c r="X79" s="19">
        <v>221.46424558999999</v>
      </c>
      <c r="Y79" t="str">
        <f t="shared" si="0"/>
        <v/>
      </c>
    </row>
    <row r="80" spans="1:25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">
        <f>MAX(testdata[[#This Row],[H-L]:[|L-pC|]])</f>
        <v>1.1200000000000045</v>
      </c>
      <c r="K80" s="10">
        <f>(K79*20+testdata[[#This Row],[TR]])/21</f>
        <v>1.6043664795864834</v>
      </c>
      <c r="L80" s="1">
        <f>testdata[[#This Row],[close]]+Multiplier*testdata[[#This Row],[ATR]]</f>
        <v>231.02309943875946</v>
      </c>
      <c r="M80" s="1">
        <f>testdata[[#This Row],[close]]-Multiplier*testdata[[#This Row],[ATR]]</f>
        <v>221.39690056124056</v>
      </c>
      <c r="N80" s="1">
        <f>IF(OR(testdata[[#This Row],[UpperE]]&lt;N79,F79&gt;N79),testdata[[#This Row],[UpperE]],N79)</f>
        <v>231.02309943875946</v>
      </c>
      <c r="O80" s="1">
        <f>IF(OR(testdata[[#This Row],[LowerE]]&gt;O79,F79&lt;O79),testdata[[#This Row],[LowerE]],O79)</f>
        <v>221.46424558930258</v>
      </c>
      <c r="P80" s="7">
        <f>IF(S79=N79,testdata[[#This Row],[Upper]],testdata[[#This Row],[Lower]])</f>
        <v>221.46424558930258</v>
      </c>
      <c r="Q80" s="7" t="e">
        <f>IF(testdata[[#This Row],[AtrStop]]=testdata[[#This Row],[Upper]],testdata[[#This Row],[Upper]],NA())</f>
        <v>#N/A</v>
      </c>
      <c r="R80" s="7">
        <f>IF(testdata[[#This Row],[AtrStop]]=testdata[[#This Row],[Lower]],testdata[[#This Row],[Lower]],NA())</f>
        <v>221.46424558930258</v>
      </c>
      <c r="S80" s="19">
        <f>IF(testdata[[#This Row],[close]]&lt;=testdata[[#This Row],[STpot]],testdata[[#This Row],[Upper]],testdata[[#This Row],[Lower]])</f>
        <v>221.46424558930258</v>
      </c>
      <c r="U80" s="2">
        <v>42851</v>
      </c>
      <c r="V80" s="7"/>
      <c r="W80" s="7">
        <v>221.46420000000001</v>
      </c>
      <c r="X80" s="19">
        <v>221.46424558999999</v>
      </c>
      <c r="Y80" t="str">
        <f t="shared" ref="Y80:Y143" si="1">IF(ROUND(X80,8)&lt;&gt;ROUND(S80,8),"ERR","")</f>
        <v/>
      </c>
    </row>
    <row r="81" spans="1:25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">
        <f>MAX(testdata[[#This Row],[H-L]:[|L-pC|]])</f>
        <v>0.91999999999998749</v>
      </c>
      <c r="K81" s="10">
        <f>(K80*20+testdata[[#This Row],[TR]])/21</f>
        <v>1.5717775996061742</v>
      </c>
      <c r="L81" s="1">
        <f>testdata[[#This Row],[close]]+Multiplier*testdata[[#This Row],[ATR]]</f>
        <v>231.11533279881854</v>
      </c>
      <c r="M81" s="1">
        <f>testdata[[#This Row],[close]]-Multiplier*testdata[[#This Row],[ATR]]</f>
        <v>221.68466720118147</v>
      </c>
      <c r="N81" s="1">
        <f>IF(OR(testdata[[#This Row],[UpperE]]&lt;N80,F80&gt;N80),testdata[[#This Row],[UpperE]],N80)</f>
        <v>231.02309943875946</v>
      </c>
      <c r="O81" s="1">
        <f>IF(OR(testdata[[#This Row],[LowerE]]&gt;O80,F80&lt;O80),testdata[[#This Row],[LowerE]],O80)</f>
        <v>221.68466720118147</v>
      </c>
      <c r="P81" s="7">
        <f>IF(S80=N80,testdata[[#This Row],[Upper]],testdata[[#This Row],[Lower]])</f>
        <v>221.68466720118147</v>
      </c>
      <c r="Q81" s="7" t="e">
        <f>IF(testdata[[#This Row],[AtrStop]]=testdata[[#This Row],[Upper]],testdata[[#This Row],[Upper]],NA())</f>
        <v>#N/A</v>
      </c>
      <c r="R81" s="7">
        <f>IF(testdata[[#This Row],[AtrStop]]=testdata[[#This Row],[Lower]],testdata[[#This Row],[Lower]],NA())</f>
        <v>221.68466720118147</v>
      </c>
      <c r="S81" s="19">
        <f>IF(testdata[[#This Row],[close]]&lt;=testdata[[#This Row],[STpot]],testdata[[#This Row],[Upper]],testdata[[#This Row],[Lower]])</f>
        <v>221.68466720118147</v>
      </c>
      <c r="U81" s="2">
        <v>42852</v>
      </c>
      <c r="V81" s="7"/>
      <c r="W81" s="7">
        <v>221.68469999999999</v>
      </c>
      <c r="X81" s="19">
        <v>221.68466720000001</v>
      </c>
      <c r="Y81" t="str">
        <f t="shared" si="1"/>
        <v/>
      </c>
    </row>
    <row r="82" spans="1:25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">
        <f>MAX(testdata[[#This Row],[H-L]:[|L-pC|]])</f>
        <v>0.95000000000001705</v>
      </c>
      <c r="K82" s="10">
        <f>(K81*20+testdata[[#This Row],[TR]])/21</f>
        <v>1.5421691424820716</v>
      </c>
      <c r="L82" s="1">
        <f>testdata[[#This Row],[close]]+Multiplier*testdata[[#This Row],[ATR]]</f>
        <v>230.53650742744622</v>
      </c>
      <c r="M82" s="1">
        <f>testdata[[#This Row],[close]]-Multiplier*testdata[[#This Row],[ATR]]</f>
        <v>221.28349257255377</v>
      </c>
      <c r="N82" s="1">
        <f>IF(OR(testdata[[#This Row],[UpperE]]&lt;N81,F81&gt;N81),testdata[[#This Row],[UpperE]],N81)</f>
        <v>230.53650742744622</v>
      </c>
      <c r="O82" s="1">
        <f>IF(OR(testdata[[#This Row],[LowerE]]&gt;O81,F81&lt;O81),testdata[[#This Row],[LowerE]],O81)</f>
        <v>221.68466720118147</v>
      </c>
      <c r="P82" s="7">
        <f>IF(S81=N81,testdata[[#This Row],[Upper]],testdata[[#This Row],[Lower]])</f>
        <v>221.68466720118147</v>
      </c>
      <c r="Q82" s="7" t="e">
        <f>IF(testdata[[#This Row],[AtrStop]]=testdata[[#This Row],[Upper]],testdata[[#This Row],[Upper]],NA())</f>
        <v>#N/A</v>
      </c>
      <c r="R82" s="7">
        <f>IF(testdata[[#This Row],[AtrStop]]=testdata[[#This Row],[Lower]],testdata[[#This Row],[Lower]],NA())</f>
        <v>221.68466720118147</v>
      </c>
      <c r="S82" s="19">
        <f>IF(testdata[[#This Row],[close]]&lt;=testdata[[#This Row],[STpot]],testdata[[#This Row],[Upper]],testdata[[#This Row],[Lower]])</f>
        <v>221.68466720118147</v>
      </c>
      <c r="U82" s="2">
        <v>42853</v>
      </c>
      <c r="V82" s="7"/>
      <c r="W82" s="7">
        <v>221.68469999999999</v>
      </c>
      <c r="X82" s="19">
        <v>221.68466720000001</v>
      </c>
      <c r="Y82" t="str">
        <f t="shared" si="1"/>
        <v/>
      </c>
    </row>
    <row r="83" spans="1:25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">
        <f>MAX(testdata[[#This Row],[H-L]:[|L-pC|]])</f>
        <v>1.0300000000000011</v>
      </c>
      <c r="K83" s="10">
        <f>(K82*20+testdata[[#This Row],[TR]])/21</f>
        <v>1.5177801356972112</v>
      </c>
      <c r="L83" s="1">
        <f>testdata[[#This Row],[close]]+Multiplier*testdata[[#This Row],[ATR]]</f>
        <v>231.03334040709163</v>
      </c>
      <c r="M83" s="1">
        <f>testdata[[#This Row],[close]]-Multiplier*testdata[[#This Row],[ATR]]</f>
        <v>221.92665959290835</v>
      </c>
      <c r="N83" s="1">
        <f>IF(OR(testdata[[#This Row],[UpperE]]&lt;N82,F82&gt;N82),testdata[[#This Row],[UpperE]],N82)</f>
        <v>230.53650742744622</v>
      </c>
      <c r="O83" s="1">
        <f>IF(OR(testdata[[#This Row],[LowerE]]&gt;O82,F82&lt;O82),testdata[[#This Row],[LowerE]],O82)</f>
        <v>221.92665959290835</v>
      </c>
      <c r="P83" s="7">
        <f>IF(S82=N82,testdata[[#This Row],[Upper]],testdata[[#This Row],[Lower]])</f>
        <v>221.92665959290835</v>
      </c>
      <c r="Q83" s="7" t="e">
        <f>IF(testdata[[#This Row],[AtrStop]]=testdata[[#This Row],[Upper]],testdata[[#This Row],[Upper]],NA())</f>
        <v>#N/A</v>
      </c>
      <c r="R83" s="7">
        <f>IF(testdata[[#This Row],[AtrStop]]=testdata[[#This Row],[Lower]],testdata[[#This Row],[Lower]],NA())</f>
        <v>221.92665959290835</v>
      </c>
      <c r="S83" s="19">
        <f>IF(testdata[[#This Row],[close]]&lt;=testdata[[#This Row],[STpot]],testdata[[#This Row],[Upper]],testdata[[#This Row],[Lower]])</f>
        <v>221.92665959290835</v>
      </c>
      <c r="U83" s="2">
        <v>42856</v>
      </c>
      <c r="V83" s="7"/>
      <c r="W83" s="7">
        <v>221.92670000000001</v>
      </c>
      <c r="X83" s="19">
        <v>221.92665959000001</v>
      </c>
      <c r="Y83" t="str">
        <f t="shared" si="1"/>
        <v/>
      </c>
    </row>
    <row r="84" spans="1:25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">
        <f>MAX(testdata[[#This Row],[H-L]:[|L-pC|]])</f>
        <v>0.63999999999998636</v>
      </c>
      <c r="K84" s="10">
        <f>(K83*20+testdata[[#This Row],[TR]])/21</f>
        <v>1.475981081616391</v>
      </c>
      <c r="L84" s="1">
        <f>testdata[[#This Row],[close]]+Multiplier*testdata[[#This Row],[ATR]]</f>
        <v>230.98794324484916</v>
      </c>
      <c r="M84" s="1">
        <f>testdata[[#This Row],[close]]-Multiplier*testdata[[#This Row],[ATR]]</f>
        <v>222.13205675515084</v>
      </c>
      <c r="N84" s="1">
        <f>IF(OR(testdata[[#This Row],[UpperE]]&lt;N83,F83&gt;N83),testdata[[#This Row],[UpperE]],N83)</f>
        <v>230.53650742744622</v>
      </c>
      <c r="O84" s="1">
        <f>IF(OR(testdata[[#This Row],[LowerE]]&gt;O83,F83&lt;O83),testdata[[#This Row],[LowerE]],O83)</f>
        <v>222.13205675515084</v>
      </c>
      <c r="P84" s="7">
        <f>IF(S83=N83,testdata[[#This Row],[Upper]],testdata[[#This Row],[Lower]])</f>
        <v>222.13205675515084</v>
      </c>
      <c r="Q84" s="7" t="e">
        <f>IF(testdata[[#This Row],[AtrStop]]=testdata[[#This Row],[Upper]],testdata[[#This Row],[Upper]],NA())</f>
        <v>#N/A</v>
      </c>
      <c r="R84" s="7">
        <f>IF(testdata[[#This Row],[AtrStop]]=testdata[[#This Row],[Lower]],testdata[[#This Row],[Lower]],NA())</f>
        <v>222.13205675515084</v>
      </c>
      <c r="S84" s="19">
        <f>IF(testdata[[#This Row],[close]]&lt;=testdata[[#This Row],[STpot]],testdata[[#This Row],[Upper]],testdata[[#This Row],[Lower]])</f>
        <v>222.13205675515084</v>
      </c>
      <c r="U84" s="2">
        <v>42857</v>
      </c>
      <c r="V84" s="7"/>
      <c r="W84" s="7">
        <v>222.13210000000001</v>
      </c>
      <c r="X84" s="19">
        <v>222.13205676000001</v>
      </c>
      <c r="Y84" t="str">
        <f t="shared" si="1"/>
        <v/>
      </c>
    </row>
    <row r="85" spans="1:25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">
        <f>MAX(testdata[[#This Row],[H-L]:[|L-pC|]])</f>
        <v>1.1099999999999852</v>
      </c>
      <c r="K85" s="10">
        <f>(K84*20+testdata[[#This Row],[TR]])/21</f>
        <v>1.4585534110632288</v>
      </c>
      <c r="L85" s="1">
        <f>testdata[[#This Row],[close]]+Multiplier*testdata[[#This Row],[ATR]]</f>
        <v>230.66566023318967</v>
      </c>
      <c r="M85" s="1">
        <f>testdata[[#This Row],[close]]-Multiplier*testdata[[#This Row],[ATR]]</f>
        <v>221.91433976681031</v>
      </c>
      <c r="N85" s="1">
        <f>IF(OR(testdata[[#This Row],[UpperE]]&lt;N84,F84&gt;N84),testdata[[#This Row],[UpperE]],N84)</f>
        <v>230.53650742744622</v>
      </c>
      <c r="O85" s="1">
        <f>IF(OR(testdata[[#This Row],[LowerE]]&gt;O84,F84&lt;O84),testdata[[#This Row],[LowerE]],O84)</f>
        <v>222.13205675515084</v>
      </c>
      <c r="P85" s="7">
        <f>IF(S84=N84,testdata[[#This Row],[Upper]],testdata[[#This Row],[Lower]])</f>
        <v>222.13205675515084</v>
      </c>
      <c r="Q85" s="7" t="e">
        <f>IF(testdata[[#This Row],[AtrStop]]=testdata[[#This Row],[Upper]],testdata[[#This Row],[Upper]],NA())</f>
        <v>#N/A</v>
      </c>
      <c r="R85" s="7">
        <f>IF(testdata[[#This Row],[AtrStop]]=testdata[[#This Row],[Lower]],testdata[[#This Row],[Lower]],NA())</f>
        <v>222.13205675515084</v>
      </c>
      <c r="S85" s="19">
        <f>IF(testdata[[#This Row],[close]]&lt;=testdata[[#This Row],[STpot]],testdata[[#This Row],[Upper]],testdata[[#This Row],[Lower]])</f>
        <v>222.13205675515084</v>
      </c>
      <c r="U85" s="2">
        <v>42858</v>
      </c>
      <c r="V85" s="7"/>
      <c r="W85" s="7">
        <v>222.13210000000001</v>
      </c>
      <c r="X85" s="19">
        <v>222.13205676000001</v>
      </c>
      <c r="Y85" t="str">
        <f t="shared" si="1"/>
        <v/>
      </c>
    </row>
    <row r="86" spans="1:25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">
        <f>MAX(testdata[[#This Row],[H-L]:[|L-pC|]])</f>
        <v>1.0900000000000034</v>
      </c>
      <c r="K86" s="10">
        <f>(K85*20+testdata[[#This Row],[TR]])/21</f>
        <v>1.4410032486316466</v>
      </c>
      <c r="L86" s="1">
        <f>testdata[[#This Row],[close]]+Multiplier*testdata[[#This Row],[ATR]]</f>
        <v>230.87300974589496</v>
      </c>
      <c r="M86" s="1">
        <f>testdata[[#This Row],[close]]-Multiplier*testdata[[#This Row],[ATR]]</f>
        <v>222.22699025410506</v>
      </c>
      <c r="N86" s="1">
        <f>IF(OR(testdata[[#This Row],[UpperE]]&lt;N85,F85&gt;N85),testdata[[#This Row],[UpperE]],N85)</f>
        <v>230.53650742744622</v>
      </c>
      <c r="O86" s="1">
        <f>IF(OR(testdata[[#This Row],[LowerE]]&gt;O85,F85&lt;O85),testdata[[#This Row],[LowerE]],O85)</f>
        <v>222.22699025410506</v>
      </c>
      <c r="P86" s="7">
        <f>IF(S85=N85,testdata[[#This Row],[Upper]],testdata[[#This Row],[Lower]])</f>
        <v>222.22699025410506</v>
      </c>
      <c r="Q86" s="7" t="e">
        <f>IF(testdata[[#This Row],[AtrStop]]=testdata[[#This Row],[Upper]],testdata[[#This Row],[Upper]],NA())</f>
        <v>#N/A</v>
      </c>
      <c r="R86" s="7">
        <f>IF(testdata[[#This Row],[AtrStop]]=testdata[[#This Row],[Lower]],testdata[[#This Row],[Lower]],NA())</f>
        <v>222.22699025410506</v>
      </c>
      <c r="S86" s="19">
        <f>IF(testdata[[#This Row],[close]]&lt;=testdata[[#This Row],[STpot]],testdata[[#This Row],[Upper]],testdata[[#This Row],[Lower]])</f>
        <v>222.22699025410506</v>
      </c>
      <c r="U86" s="2">
        <v>42859</v>
      </c>
      <c r="V86" s="7"/>
      <c r="W86" s="7">
        <v>222.227</v>
      </c>
      <c r="X86" s="19">
        <v>222.22699025</v>
      </c>
      <c r="Y86" t="str">
        <f t="shared" si="1"/>
        <v/>
      </c>
    </row>
    <row r="87" spans="1:25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">
        <f>MAX(testdata[[#This Row],[H-L]:[|L-pC|]])</f>
        <v>0.98000000000001819</v>
      </c>
      <c r="K87" s="10">
        <f>(K86*20+testdata[[#This Row],[TR]])/21</f>
        <v>1.4190507129825216</v>
      </c>
      <c r="L87" s="1">
        <f>testdata[[#This Row],[close]]+Multiplier*testdata[[#This Row],[ATR]]</f>
        <v>231.69715213894756</v>
      </c>
      <c r="M87" s="1">
        <f>testdata[[#This Row],[close]]-Multiplier*testdata[[#This Row],[ATR]]</f>
        <v>223.18284786105244</v>
      </c>
      <c r="N87" s="1">
        <f>IF(OR(testdata[[#This Row],[UpperE]]&lt;N86,F86&gt;N86),testdata[[#This Row],[UpperE]],N86)</f>
        <v>230.53650742744622</v>
      </c>
      <c r="O87" s="1">
        <f>IF(OR(testdata[[#This Row],[LowerE]]&gt;O86,F86&lt;O86),testdata[[#This Row],[LowerE]],O86)</f>
        <v>223.18284786105244</v>
      </c>
      <c r="P87" s="7">
        <f>IF(S86=N86,testdata[[#This Row],[Upper]],testdata[[#This Row],[Lower]])</f>
        <v>223.18284786105244</v>
      </c>
      <c r="Q87" s="7" t="e">
        <f>IF(testdata[[#This Row],[AtrStop]]=testdata[[#This Row],[Upper]],testdata[[#This Row],[Upper]],NA())</f>
        <v>#N/A</v>
      </c>
      <c r="R87" s="7">
        <f>IF(testdata[[#This Row],[AtrStop]]=testdata[[#This Row],[Lower]],testdata[[#This Row],[Lower]],NA())</f>
        <v>223.18284786105244</v>
      </c>
      <c r="S87" s="19">
        <f>IF(testdata[[#This Row],[close]]&lt;=testdata[[#This Row],[STpot]],testdata[[#This Row],[Upper]],testdata[[#This Row],[Lower]])</f>
        <v>223.18284786105244</v>
      </c>
      <c r="U87" s="2">
        <v>42860</v>
      </c>
      <c r="V87" s="7"/>
      <c r="W87" s="7">
        <v>223.18279999999999</v>
      </c>
      <c r="X87" s="19">
        <v>223.18284786000001</v>
      </c>
      <c r="Y87" t="str">
        <f t="shared" si="1"/>
        <v/>
      </c>
    </row>
    <row r="88" spans="1:25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">
        <f>MAX(testdata[[#This Row],[H-L]:[|L-pC|]])</f>
        <v>0.71000000000000796</v>
      </c>
      <c r="K88" s="10">
        <f>(K87*20+testdata[[#This Row],[TR]])/21</f>
        <v>1.3852863933166877</v>
      </c>
      <c r="L88" s="1">
        <f>testdata[[#This Row],[close]]+Multiplier*testdata[[#This Row],[ATR]]</f>
        <v>231.56585917995005</v>
      </c>
      <c r="M88" s="1">
        <f>testdata[[#This Row],[close]]-Multiplier*testdata[[#This Row],[ATR]]</f>
        <v>223.25414082004994</v>
      </c>
      <c r="N88" s="1">
        <f>IF(OR(testdata[[#This Row],[UpperE]]&lt;N87,F87&gt;N87),testdata[[#This Row],[UpperE]],N87)</f>
        <v>230.53650742744622</v>
      </c>
      <c r="O88" s="1">
        <f>IF(OR(testdata[[#This Row],[LowerE]]&gt;O87,F87&lt;O87),testdata[[#This Row],[LowerE]],O87)</f>
        <v>223.25414082004994</v>
      </c>
      <c r="P88" s="7">
        <f>IF(S87=N87,testdata[[#This Row],[Upper]],testdata[[#This Row],[Lower]])</f>
        <v>223.25414082004994</v>
      </c>
      <c r="Q88" s="7" t="e">
        <f>IF(testdata[[#This Row],[AtrStop]]=testdata[[#This Row],[Upper]],testdata[[#This Row],[Upper]],NA())</f>
        <v>#N/A</v>
      </c>
      <c r="R88" s="7">
        <f>IF(testdata[[#This Row],[AtrStop]]=testdata[[#This Row],[Lower]],testdata[[#This Row],[Lower]],NA())</f>
        <v>223.25414082004994</v>
      </c>
      <c r="S88" s="19">
        <f>IF(testdata[[#This Row],[close]]&lt;=testdata[[#This Row],[STpot]],testdata[[#This Row],[Upper]],testdata[[#This Row],[Lower]])</f>
        <v>223.25414082004994</v>
      </c>
      <c r="U88" s="2">
        <v>42863</v>
      </c>
      <c r="V88" s="7"/>
      <c r="W88" s="7">
        <v>223.25409999999999</v>
      </c>
      <c r="X88" s="19">
        <v>223.25414082</v>
      </c>
      <c r="Y88" t="str">
        <f t="shared" si="1"/>
        <v/>
      </c>
    </row>
    <row r="89" spans="1:25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">
        <f>MAX(testdata[[#This Row],[H-L]:[|L-pC|]])</f>
        <v>1.0900000000000034</v>
      </c>
      <c r="K89" s="10">
        <f>(K88*20+testdata[[#This Row],[TR]])/21</f>
        <v>1.3712251364920836</v>
      </c>
      <c r="L89" s="1">
        <f>testdata[[#This Row],[close]]+Multiplier*testdata[[#This Row],[ATR]]</f>
        <v>231.31367540947625</v>
      </c>
      <c r="M89" s="1">
        <f>testdata[[#This Row],[close]]-Multiplier*testdata[[#This Row],[ATR]]</f>
        <v>223.08632459052373</v>
      </c>
      <c r="N89" s="1">
        <f>IF(OR(testdata[[#This Row],[UpperE]]&lt;N88,F88&gt;N88),testdata[[#This Row],[UpperE]],N88)</f>
        <v>230.53650742744622</v>
      </c>
      <c r="O89" s="1">
        <f>IF(OR(testdata[[#This Row],[LowerE]]&gt;O88,F88&lt;O88),testdata[[#This Row],[LowerE]],O88)</f>
        <v>223.25414082004994</v>
      </c>
      <c r="P89" s="7">
        <f>IF(S88=N88,testdata[[#This Row],[Upper]],testdata[[#This Row],[Lower]])</f>
        <v>223.25414082004994</v>
      </c>
      <c r="Q89" s="7" t="e">
        <f>IF(testdata[[#This Row],[AtrStop]]=testdata[[#This Row],[Upper]],testdata[[#This Row],[Upper]],NA())</f>
        <v>#N/A</v>
      </c>
      <c r="R89" s="7">
        <f>IF(testdata[[#This Row],[AtrStop]]=testdata[[#This Row],[Lower]],testdata[[#This Row],[Lower]],NA())</f>
        <v>223.25414082004994</v>
      </c>
      <c r="S89" s="19">
        <f>IF(testdata[[#This Row],[close]]&lt;=testdata[[#This Row],[STpot]],testdata[[#This Row],[Upper]],testdata[[#This Row],[Lower]])</f>
        <v>223.25414082004994</v>
      </c>
      <c r="U89" s="2">
        <v>42864</v>
      </c>
      <c r="V89" s="7"/>
      <c r="W89" s="7">
        <v>223.25409999999999</v>
      </c>
      <c r="X89" s="19">
        <v>223.25414082</v>
      </c>
      <c r="Y89" t="str">
        <f t="shared" si="1"/>
        <v/>
      </c>
    </row>
    <row r="90" spans="1:25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">
        <f>MAX(testdata[[#This Row],[H-L]:[|L-pC|]])</f>
        <v>0.69000000000002615</v>
      </c>
      <c r="K90" s="10">
        <f>(K89*20+testdata[[#This Row],[TR]])/21</f>
        <v>1.3387858442781759</v>
      </c>
      <c r="L90" s="1">
        <f>testdata[[#This Row],[close]]+Multiplier*testdata[[#This Row],[ATR]]</f>
        <v>231.62635753283453</v>
      </c>
      <c r="M90" s="1">
        <f>testdata[[#This Row],[close]]-Multiplier*testdata[[#This Row],[ATR]]</f>
        <v>223.59364246716549</v>
      </c>
      <c r="N90" s="1">
        <f>IF(OR(testdata[[#This Row],[UpperE]]&lt;N89,F89&gt;N89),testdata[[#This Row],[UpperE]],N89)</f>
        <v>230.53650742744622</v>
      </c>
      <c r="O90" s="1">
        <f>IF(OR(testdata[[#This Row],[LowerE]]&gt;O89,F89&lt;O89),testdata[[#This Row],[LowerE]],O89)</f>
        <v>223.59364246716549</v>
      </c>
      <c r="P90" s="7">
        <f>IF(S89=N89,testdata[[#This Row],[Upper]],testdata[[#This Row],[Lower]])</f>
        <v>223.59364246716549</v>
      </c>
      <c r="Q90" s="7" t="e">
        <f>IF(testdata[[#This Row],[AtrStop]]=testdata[[#This Row],[Upper]],testdata[[#This Row],[Upper]],NA())</f>
        <v>#N/A</v>
      </c>
      <c r="R90" s="7">
        <f>IF(testdata[[#This Row],[AtrStop]]=testdata[[#This Row],[Lower]],testdata[[#This Row],[Lower]],NA())</f>
        <v>223.59364246716549</v>
      </c>
      <c r="S90" s="19">
        <f>IF(testdata[[#This Row],[close]]&lt;=testdata[[#This Row],[STpot]],testdata[[#This Row],[Upper]],testdata[[#This Row],[Lower]])</f>
        <v>223.59364246716549</v>
      </c>
      <c r="U90" s="2">
        <v>42865</v>
      </c>
      <c r="V90" s="7"/>
      <c r="W90" s="7">
        <v>223.59360000000001</v>
      </c>
      <c r="X90" s="19">
        <v>223.59364246999999</v>
      </c>
      <c r="Y90" t="str">
        <f t="shared" si="1"/>
        <v/>
      </c>
    </row>
    <row r="91" spans="1:25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">
        <f>MAX(testdata[[#This Row],[H-L]:[|L-pC|]])</f>
        <v>1.660000000000025</v>
      </c>
      <c r="K91" s="10">
        <f>(K90*20+testdata[[#This Row],[TR]])/21</f>
        <v>1.3540817564554068</v>
      </c>
      <c r="L91" s="1">
        <f>testdata[[#This Row],[close]]+Multiplier*testdata[[#This Row],[ATR]]</f>
        <v>231.20224526936622</v>
      </c>
      <c r="M91" s="1">
        <f>testdata[[#This Row],[close]]-Multiplier*testdata[[#This Row],[ATR]]</f>
        <v>223.07775473063376</v>
      </c>
      <c r="N91" s="1">
        <f>IF(OR(testdata[[#This Row],[UpperE]]&lt;N90,F90&gt;N90),testdata[[#This Row],[UpperE]],N90)</f>
        <v>230.53650742744622</v>
      </c>
      <c r="O91" s="1">
        <f>IF(OR(testdata[[#This Row],[LowerE]]&gt;O90,F90&lt;O90),testdata[[#This Row],[LowerE]],O90)</f>
        <v>223.59364246716549</v>
      </c>
      <c r="P91" s="7">
        <f>IF(S90=N90,testdata[[#This Row],[Upper]],testdata[[#This Row],[Lower]])</f>
        <v>223.59364246716549</v>
      </c>
      <c r="Q91" s="7" t="e">
        <f>IF(testdata[[#This Row],[AtrStop]]=testdata[[#This Row],[Upper]],testdata[[#This Row],[Upper]],NA())</f>
        <v>#N/A</v>
      </c>
      <c r="R91" s="7">
        <f>IF(testdata[[#This Row],[AtrStop]]=testdata[[#This Row],[Lower]],testdata[[#This Row],[Lower]],NA())</f>
        <v>223.59364246716549</v>
      </c>
      <c r="S91" s="19">
        <f>IF(testdata[[#This Row],[close]]&lt;=testdata[[#This Row],[STpot]],testdata[[#This Row],[Upper]],testdata[[#This Row],[Lower]])</f>
        <v>223.59364246716549</v>
      </c>
      <c r="U91" s="2">
        <v>42866</v>
      </c>
      <c r="V91" s="7"/>
      <c r="W91" s="7">
        <v>223.59360000000001</v>
      </c>
      <c r="X91" s="19">
        <v>223.59364246999999</v>
      </c>
      <c r="Y91" t="str">
        <f t="shared" si="1"/>
        <v/>
      </c>
    </row>
    <row r="92" spans="1:25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">
        <f>MAX(testdata[[#This Row],[H-L]:[|L-pC|]])</f>
        <v>0.71999999999999886</v>
      </c>
      <c r="K92" s="10">
        <f>(K91*20+testdata[[#This Row],[TR]])/21</f>
        <v>1.3238873871003873</v>
      </c>
      <c r="L92" s="1">
        <f>testdata[[#This Row],[close]]+Multiplier*testdata[[#This Row],[ATR]]</f>
        <v>230.73166216130116</v>
      </c>
      <c r="M92" s="1">
        <f>testdata[[#This Row],[close]]-Multiplier*testdata[[#This Row],[ATR]]</f>
        <v>222.78833783869882</v>
      </c>
      <c r="N92" s="1">
        <f>IF(OR(testdata[[#This Row],[UpperE]]&lt;N91,F91&gt;N91),testdata[[#This Row],[UpperE]],N91)</f>
        <v>230.53650742744622</v>
      </c>
      <c r="O92" s="1">
        <f>IF(OR(testdata[[#This Row],[LowerE]]&gt;O91,F91&lt;O91),testdata[[#This Row],[LowerE]],O91)</f>
        <v>223.59364246716549</v>
      </c>
      <c r="P92" s="7">
        <f>IF(S91=N91,testdata[[#This Row],[Upper]],testdata[[#This Row],[Lower]])</f>
        <v>223.59364246716549</v>
      </c>
      <c r="Q92" s="7" t="e">
        <f>IF(testdata[[#This Row],[AtrStop]]=testdata[[#This Row],[Upper]],testdata[[#This Row],[Upper]],NA())</f>
        <v>#N/A</v>
      </c>
      <c r="R92" s="7">
        <f>IF(testdata[[#This Row],[AtrStop]]=testdata[[#This Row],[Lower]],testdata[[#This Row],[Lower]],NA())</f>
        <v>223.59364246716549</v>
      </c>
      <c r="S92" s="19">
        <f>IF(testdata[[#This Row],[close]]&lt;=testdata[[#This Row],[STpot]],testdata[[#This Row],[Upper]],testdata[[#This Row],[Lower]])</f>
        <v>223.59364246716549</v>
      </c>
      <c r="U92" s="2">
        <v>42867</v>
      </c>
      <c r="V92" s="7"/>
      <c r="W92" s="7">
        <v>223.59360000000001</v>
      </c>
      <c r="X92" s="19">
        <v>223.59364246999999</v>
      </c>
      <c r="Y92" t="str">
        <f t="shared" si="1"/>
        <v/>
      </c>
    </row>
    <row r="93" spans="1:25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">
        <f>MAX(testdata[[#This Row],[H-L]:[|L-pC|]])</f>
        <v>1.3900000000000148</v>
      </c>
      <c r="K93" s="10">
        <f>(K92*20+testdata[[#This Row],[TR]])/21</f>
        <v>1.3270356067622744</v>
      </c>
      <c r="L93" s="1">
        <f>testdata[[#This Row],[close]]+Multiplier*testdata[[#This Row],[ATR]]</f>
        <v>231.9911068202868</v>
      </c>
      <c r="M93" s="1">
        <f>testdata[[#This Row],[close]]-Multiplier*testdata[[#This Row],[ATR]]</f>
        <v>224.02889317971318</v>
      </c>
      <c r="N93" s="1">
        <f>IF(OR(testdata[[#This Row],[UpperE]]&lt;N92,F92&gt;N92),testdata[[#This Row],[UpperE]],N92)</f>
        <v>230.53650742744622</v>
      </c>
      <c r="O93" s="1">
        <f>IF(OR(testdata[[#This Row],[LowerE]]&gt;O92,F92&lt;O92),testdata[[#This Row],[LowerE]],O92)</f>
        <v>224.02889317971318</v>
      </c>
      <c r="P93" s="7">
        <f>IF(S92=N92,testdata[[#This Row],[Upper]],testdata[[#This Row],[Lower]])</f>
        <v>224.02889317971318</v>
      </c>
      <c r="Q93" s="7" t="e">
        <f>IF(testdata[[#This Row],[AtrStop]]=testdata[[#This Row],[Upper]],testdata[[#This Row],[Upper]],NA())</f>
        <v>#N/A</v>
      </c>
      <c r="R93" s="7">
        <f>IF(testdata[[#This Row],[AtrStop]]=testdata[[#This Row],[Lower]],testdata[[#This Row],[Lower]],NA())</f>
        <v>224.02889317971318</v>
      </c>
      <c r="S93" s="19">
        <f>IF(testdata[[#This Row],[close]]&lt;=testdata[[#This Row],[STpot]],testdata[[#This Row],[Upper]],testdata[[#This Row],[Lower]])</f>
        <v>224.02889317971318</v>
      </c>
      <c r="U93" s="2">
        <v>42870</v>
      </c>
      <c r="V93" s="7"/>
      <c r="W93" s="7">
        <v>224.02889999999999</v>
      </c>
      <c r="X93" s="19">
        <v>224.02889318000001</v>
      </c>
      <c r="Y93" t="str">
        <f t="shared" si="1"/>
        <v/>
      </c>
    </row>
    <row r="94" spans="1:25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">
        <f>MAX(testdata[[#This Row],[H-L]:[|L-pC|]])</f>
        <v>0.98000000000001819</v>
      </c>
      <c r="K94" s="10">
        <f>(K93*20+testdata[[#This Row],[TR]])/21</f>
        <v>1.3105101016783576</v>
      </c>
      <c r="L94" s="1">
        <f>testdata[[#This Row],[close]]+Multiplier*testdata[[#This Row],[ATR]]</f>
        <v>231.73153030503508</v>
      </c>
      <c r="M94" s="1">
        <f>testdata[[#This Row],[close]]-Multiplier*testdata[[#This Row],[ATR]]</f>
        <v>223.86846969496494</v>
      </c>
      <c r="N94" s="1">
        <f>IF(OR(testdata[[#This Row],[UpperE]]&lt;N93,F93&gt;N93),testdata[[#This Row],[UpperE]],N93)</f>
        <v>230.53650742744622</v>
      </c>
      <c r="O94" s="1">
        <f>IF(OR(testdata[[#This Row],[LowerE]]&gt;O93,F93&lt;O93),testdata[[#This Row],[LowerE]],O93)</f>
        <v>224.02889317971318</v>
      </c>
      <c r="P94" s="7">
        <f>IF(S93=N93,testdata[[#This Row],[Upper]],testdata[[#This Row],[Lower]])</f>
        <v>224.02889317971318</v>
      </c>
      <c r="Q94" s="7" t="e">
        <f>IF(testdata[[#This Row],[AtrStop]]=testdata[[#This Row],[Upper]],testdata[[#This Row],[Upper]],NA())</f>
        <v>#N/A</v>
      </c>
      <c r="R94" s="7">
        <f>IF(testdata[[#This Row],[AtrStop]]=testdata[[#This Row],[Lower]],testdata[[#This Row],[Lower]],NA())</f>
        <v>224.02889317971318</v>
      </c>
      <c r="S94" s="19">
        <f>IF(testdata[[#This Row],[close]]&lt;=testdata[[#This Row],[STpot]],testdata[[#This Row],[Upper]],testdata[[#This Row],[Lower]])</f>
        <v>224.02889317971318</v>
      </c>
      <c r="U94" s="2">
        <v>42871</v>
      </c>
      <c r="V94" s="7"/>
      <c r="W94" s="7">
        <v>224.02889999999999</v>
      </c>
      <c r="X94" s="19">
        <v>224.02889318000001</v>
      </c>
      <c r="Y94" t="str">
        <f t="shared" si="1"/>
        <v/>
      </c>
    </row>
    <row r="95" spans="1:25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">
        <f>MAX(testdata[[#This Row],[H-L]:[|L-pC|]])</f>
        <v>4.1000000000000227</v>
      </c>
      <c r="K95" s="10">
        <f>(K94*20+testdata[[#This Row],[TR]])/21</f>
        <v>1.4433429539793892</v>
      </c>
      <c r="L95" s="1">
        <f>testdata[[#This Row],[close]]+Multiplier*testdata[[#This Row],[ATR]]</f>
        <v>228.09002886193815</v>
      </c>
      <c r="M95" s="1">
        <f>testdata[[#This Row],[close]]-Multiplier*testdata[[#This Row],[ATR]]</f>
        <v>219.42997113806183</v>
      </c>
      <c r="N95" s="1">
        <f>IF(OR(testdata[[#This Row],[UpperE]]&lt;N94,F94&gt;N94),testdata[[#This Row],[UpperE]],N94)</f>
        <v>228.09002886193815</v>
      </c>
      <c r="O95" s="1">
        <f>IF(OR(testdata[[#This Row],[LowerE]]&gt;O94,F94&lt;O94),testdata[[#This Row],[LowerE]],O94)</f>
        <v>224.02889317971318</v>
      </c>
      <c r="P95" s="7">
        <f>IF(S94=N94,testdata[[#This Row],[Upper]],testdata[[#This Row],[Lower]])</f>
        <v>224.02889317971318</v>
      </c>
      <c r="Q95" s="7">
        <f>IF(testdata[[#This Row],[AtrStop]]=testdata[[#This Row],[Upper]],testdata[[#This Row],[Upper]],NA())</f>
        <v>228.09002886193815</v>
      </c>
      <c r="R95" s="7" t="e">
        <f>IF(testdata[[#This Row],[AtrStop]]=testdata[[#This Row],[Lower]],testdata[[#This Row],[Lower]],NA())</f>
        <v>#N/A</v>
      </c>
      <c r="S95" s="19">
        <f>IF(testdata[[#This Row],[close]]&lt;=testdata[[#This Row],[STpot]],testdata[[#This Row],[Upper]],testdata[[#This Row],[Lower]])</f>
        <v>228.09002886193815</v>
      </c>
      <c r="U95" s="2">
        <v>42872</v>
      </c>
      <c r="V95" s="7">
        <v>228.09</v>
      </c>
      <c r="W95" s="7"/>
      <c r="X95" s="19">
        <v>228.09002885999999</v>
      </c>
      <c r="Y95" t="str">
        <f t="shared" si="1"/>
        <v/>
      </c>
    </row>
    <row r="96" spans="1:25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">
        <f>MAX(testdata[[#This Row],[H-L]:[|L-pC|]])</f>
        <v>2.2000000000000171</v>
      </c>
      <c r="K96" s="10">
        <f>(K95*20+testdata[[#This Row],[TR]])/21</f>
        <v>1.4793742418851334</v>
      </c>
      <c r="L96" s="1">
        <f>testdata[[#This Row],[close]]+Multiplier*testdata[[#This Row],[ATR]]</f>
        <v>229.0981227256554</v>
      </c>
      <c r="M96" s="1">
        <f>testdata[[#This Row],[close]]-Multiplier*testdata[[#This Row],[ATR]]</f>
        <v>220.22187727434459</v>
      </c>
      <c r="N96" s="1">
        <f>IF(OR(testdata[[#This Row],[UpperE]]&lt;N95,F95&gt;N95),testdata[[#This Row],[UpperE]],N95)</f>
        <v>228.09002886193815</v>
      </c>
      <c r="O96" s="1">
        <f>IF(OR(testdata[[#This Row],[LowerE]]&gt;O95,F95&lt;O95),testdata[[#This Row],[LowerE]],O95)</f>
        <v>220.22187727434459</v>
      </c>
      <c r="P96" s="7">
        <f>IF(S95=N95,testdata[[#This Row],[Upper]],testdata[[#This Row],[Lower]])</f>
        <v>228.09002886193815</v>
      </c>
      <c r="Q96" s="7">
        <f>IF(testdata[[#This Row],[AtrStop]]=testdata[[#This Row],[Upper]],testdata[[#This Row],[Upper]],NA())</f>
        <v>228.09002886193815</v>
      </c>
      <c r="R96" s="7" t="e">
        <f>IF(testdata[[#This Row],[AtrStop]]=testdata[[#This Row],[Lower]],testdata[[#This Row],[Lower]],NA())</f>
        <v>#N/A</v>
      </c>
      <c r="S96" s="19">
        <f>IF(testdata[[#This Row],[close]]&lt;=testdata[[#This Row],[STpot]],testdata[[#This Row],[Upper]],testdata[[#This Row],[Lower]])</f>
        <v>228.09002886193815</v>
      </c>
      <c r="U96" s="2">
        <v>42873</v>
      </c>
      <c r="V96" s="7">
        <v>228.09</v>
      </c>
      <c r="W96" s="7"/>
      <c r="X96" s="19">
        <v>228.09002885999999</v>
      </c>
      <c r="Y96" t="str">
        <f t="shared" si="1"/>
        <v/>
      </c>
    </row>
    <row r="97" spans="1:25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">
        <f>MAX(testdata[[#This Row],[H-L]:[|L-pC|]])</f>
        <v>2.2000000000000171</v>
      </c>
      <c r="K97" s="10">
        <f>(K96*20+testdata[[#This Row],[TR]])/21</f>
        <v>1.5136897541763183</v>
      </c>
      <c r="L97" s="1">
        <f>testdata[[#This Row],[close]]+Multiplier*testdata[[#This Row],[ATR]]</f>
        <v>230.66106926252897</v>
      </c>
      <c r="M97" s="1">
        <f>testdata[[#This Row],[close]]-Multiplier*testdata[[#This Row],[ATR]]</f>
        <v>221.57893073747104</v>
      </c>
      <c r="N97" s="1">
        <f>IF(OR(testdata[[#This Row],[UpperE]]&lt;N96,F96&gt;N96),testdata[[#This Row],[UpperE]],N96)</f>
        <v>228.09002886193815</v>
      </c>
      <c r="O97" s="1">
        <f>IF(OR(testdata[[#This Row],[LowerE]]&gt;O96,F96&lt;O96),testdata[[#This Row],[LowerE]],O96)</f>
        <v>221.57893073747104</v>
      </c>
      <c r="P97" s="7">
        <f>IF(S96=N96,testdata[[#This Row],[Upper]],testdata[[#This Row],[Lower]])</f>
        <v>228.09002886193815</v>
      </c>
      <c r="Q97" s="7">
        <f>IF(testdata[[#This Row],[AtrStop]]=testdata[[#This Row],[Upper]],testdata[[#This Row],[Upper]],NA())</f>
        <v>228.09002886193815</v>
      </c>
      <c r="R97" s="7" t="e">
        <f>IF(testdata[[#This Row],[AtrStop]]=testdata[[#This Row],[Lower]],testdata[[#This Row],[Lower]],NA())</f>
        <v>#N/A</v>
      </c>
      <c r="S97" s="19">
        <f>IF(testdata[[#This Row],[close]]&lt;=testdata[[#This Row],[STpot]],testdata[[#This Row],[Upper]],testdata[[#This Row],[Lower]])</f>
        <v>228.09002886193815</v>
      </c>
      <c r="U97" s="2">
        <v>42874</v>
      </c>
      <c r="V97" s="7">
        <v>228.09</v>
      </c>
      <c r="W97" s="7"/>
      <c r="X97" s="19">
        <v>228.09002885999999</v>
      </c>
      <c r="Y97" t="str">
        <f t="shared" si="1"/>
        <v/>
      </c>
    </row>
    <row r="98" spans="1:25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">
        <f>MAX(testdata[[#This Row],[H-L]:[|L-pC|]])</f>
        <v>1.3299999999999841</v>
      </c>
      <c r="K98" s="10">
        <f>(K97*20+testdata[[#This Row],[TR]])/21</f>
        <v>1.5049426230250642</v>
      </c>
      <c r="L98" s="1">
        <f>testdata[[#This Row],[close]]+Multiplier*testdata[[#This Row],[ATR]]</f>
        <v>231.7848278690752</v>
      </c>
      <c r="M98" s="1">
        <f>testdata[[#This Row],[close]]-Multiplier*testdata[[#This Row],[ATR]]</f>
        <v>222.75517213092482</v>
      </c>
      <c r="N98" s="1">
        <f>IF(OR(testdata[[#This Row],[UpperE]]&lt;N97,F97&gt;N97),testdata[[#This Row],[UpperE]],N97)</f>
        <v>228.09002886193815</v>
      </c>
      <c r="O98" s="1">
        <f>IF(OR(testdata[[#This Row],[LowerE]]&gt;O97,F97&lt;O97),testdata[[#This Row],[LowerE]],O97)</f>
        <v>222.75517213092482</v>
      </c>
      <c r="P98" s="7">
        <f>IF(S97=N97,testdata[[#This Row],[Upper]],testdata[[#This Row],[Lower]])</f>
        <v>228.09002886193815</v>
      </c>
      <c r="Q98" s="7">
        <f>IF(testdata[[#This Row],[AtrStop]]=testdata[[#This Row],[Upper]],testdata[[#This Row],[Upper]],NA())</f>
        <v>228.09002886193815</v>
      </c>
      <c r="R98" s="7" t="e">
        <f>IF(testdata[[#This Row],[AtrStop]]=testdata[[#This Row],[Lower]],testdata[[#This Row],[Lower]],NA())</f>
        <v>#N/A</v>
      </c>
      <c r="S98" s="19">
        <f>IF(testdata[[#This Row],[close]]&lt;=testdata[[#This Row],[STpot]],testdata[[#This Row],[Upper]],testdata[[#This Row],[Lower]])</f>
        <v>228.09002886193815</v>
      </c>
      <c r="U98" s="2">
        <v>42877</v>
      </c>
      <c r="V98" s="7">
        <v>228.09</v>
      </c>
      <c r="W98" s="7"/>
      <c r="X98" s="19">
        <v>228.09002885999999</v>
      </c>
      <c r="Y98" t="str">
        <f t="shared" si="1"/>
        <v/>
      </c>
    </row>
    <row r="99" spans="1:25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">
        <f>MAX(testdata[[#This Row],[H-L]:[|L-pC|]])</f>
        <v>0.70000000000001705</v>
      </c>
      <c r="K99" s="10">
        <f>(K98*20+testdata[[#This Row],[TR]])/21</f>
        <v>1.4666120219286334</v>
      </c>
      <c r="L99" s="1">
        <f>testdata[[#This Row],[close]]+Multiplier*testdata[[#This Row],[ATR]]</f>
        <v>232.17983606578591</v>
      </c>
      <c r="M99" s="1">
        <f>testdata[[#This Row],[close]]-Multiplier*testdata[[#This Row],[ATR]]</f>
        <v>223.3801639342141</v>
      </c>
      <c r="N99" s="1">
        <f>IF(OR(testdata[[#This Row],[UpperE]]&lt;N98,F98&gt;N98),testdata[[#This Row],[UpperE]],N98)</f>
        <v>228.09002886193815</v>
      </c>
      <c r="O99" s="1">
        <f>IF(OR(testdata[[#This Row],[LowerE]]&gt;O98,F98&lt;O98),testdata[[#This Row],[LowerE]],O98)</f>
        <v>223.3801639342141</v>
      </c>
      <c r="P99" s="7">
        <f>IF(S98=N98,testdata[[#This Row],[Upper]],testdata[[#This Row],[Lower]])</f>
        <v>228.09002886193815</v>
      </c>
      <c r="Q99" s="7">
        <f>IF(testdata[[#This Row],[AtrStop]]=testdata[[#This Row],[Upper]],testdata[[#This Row],[Upper]],NA())</f>
        <v>228.09002886193815</v>
      </c>
      <c r="R99" s="7" t="e">
        <f>IF(testdata[[#This Row],[AtrStop]]=testdata[[#This Row],[Lower]],testdata[[#This Row],[Lower]],NA())</f>
        <v>#N/A</v>
      </c>
      <c r="S99" s="19">
        <f>IF(testdata[[#This Row],[close]]&lt;=testdata[[#This Row],[STpot]],testdata[[#This Row],[Upper]],testdata[[#This Row],[Lower]])</f>
        <v>228.09002886193815</v>
      </c>
      <c r="U99" s="2">
        <v>42878</v>
      </c>
      <c r="V99" s="7">
        <v>228.09</v>
      </c>
      <c r="W99" s="7"/>
      <c r="X99" s="19">
        <v>228.09002885999999</v>
      </c>
      <c r="Y99" t="str">
        <f t="shared" si="1"/>
        <v/>
      </c>
    </row>
    <row r="100" spans="1:25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">
        <f>MAX(testdata[[#This Row],[H-L]:[|L-pC|]])</f>
        <v>0.75999999999999091</v>
      </c>
      <c r="K100" s="10">
        <f>(K99*20+testdata[[#This Row],[TR]])/21</f>
        <v>1.432963830408222</v>
      </c>
      <c r="L100" s="1">
        <f>testdata[[#This Row],[close]]+Multiplier*testdata[[#This Row],[ATR]]</f>
        <v>232.60889149122465</v>
      </c>
      <c r="M100" s="1">
        <f>testdata[[#This Row],[close]]-Multiplier*testdata[[#This Row],[ATR]]</f>
        <v>224.01110850877535</v>
      </c>
      <c r="N100" s="1">
        <f>IF(OR(testdata[[#This Row],[UpperE]]&lt;N99,F99&gt;N99),testdata[[#This Row],[UpperE]],N99)</f>
        <v>228.09002886193815</v>
      </c>
      <c r="O100" s="1">
        <f>IF(OR(testdata[[#This Row],[LowerE]]&gt;O99,F99&lt;O99),testdata[[#This Row],[LowerE]],O99)</f>
        <v>224.01110850877535</v>
      </c>
      <c r="P100" s="7">
        <f>IF(S99=N99,testdata[[#This Row],[Upper]],testdata[[#This Row],[Lower]])</f>
        <v>228.09002886193815</v>
      </c>
      <c r="Q100" s="7" t="e">
        <f>IF(testdata[[#This Row],[AtrStop]]=testdata[[#This Row],[Upper]],testdata[[#This Row],[Upper]],NA())</f>
        <v>#N/A</v>
      </c>
      <c r="R100" s="7">
        <f>IF(testdata[[#This Row],[AtrStop]]=testdata[[#This Row],[Lower]],testdata[[#This Row],[Lower]],NA())</f>
        <v>224.01110850877535</v>
      </c>
      <c r="S100" s="19">
        <f>IF(testdata[[#This Row],[close]]&lt;=testdata[[#This Row],[STpot]],testdata[[#This Row],[Upper]],testdata[[#This Row],[Lower]])</f>
        <v>224.01110850877535</v>
      </c>
      <c r="U100" s="2">
        <v>42879</v>
      </c>
      <c r="V100" s="7"/>
      <c r="W100" s="7">
        <v>224.0111</v>
      </c>
      <c r="X100" s="19">
        <v>224.01110851000001</v>
      </c>
      <c r="Y100" t="str">
        <f t="shared" si="1"/>
        <v/>
      </c>
    </row>
    <row r="101" spans="1:25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">
        <f>MAX(testdata[[#This Row],[H-L]:[|L-pC|]])</f>
        <v>1.3899999999999864</v>
      </c>
      <c r="K101" s="10">
        <f>(K100*20+testdata[[#This Row],[TR]])/21</f>
        <v>1.4309179337221156</v>
      </c>
      <c r="L101" s="1">
        <f>testdata[[#This Row],[close]]+Multiplier*testdata[[#This Row],[ATR]]</f>
        <v>233.69275380116636</v>
      </c>
      <c r="M101" s="1">
        <f>testdata[[#This Row],[close]]-Multiplier*testdata[[#This Row],[ATR]]</f>
        <v>225.10724619883365</v>
      </c>
      <c r="N101" s="1">
        <f>IF(OR(testdata[[#This Row],[UpperE]]&lt;N100,F100&gt;N100),testdata[[#This Row],[UpperE]],N100)</f>
        <v>233.69275380116636</v>
      </c>
      <c r="O101" s="1">
        <f>IF(OR(testdata[[#This Row],[LowerE]]&gt;O100,F100&lt;O100),testdata[[#This Row],[LowerE]],O100)</f>
        <v>225.10724619883365</v>
      </c>
      <c r="P101" s="7">
        <f>IF(S100=N100,testdata[[#This Row],[Upper]],testdata[[#This Row],[Lower]])</f>
        <v>225.10724619883365</v>
      </c>
      <c r="Q101" s="7" t="e">
        <f>IF(testdata[[#This Row],[AtrStop]]=testdata[[#This Row],[Upper]],testdata[[#This Row],[Upper]],NA())</f>
        <v>#N/A</v>
      </c>
      <c r="R101" s="7">
        <f>IF(testdata[[#This Row],[AtrStop]]=testdata[[#This Row],[Lower]],testdata[[#This Row],[Lower]],NA())</f>
        <v>225.10724619883365</v>
      </c>
      <c r="S101" s="19">
        <f>IF(testdata[[#This Row],[close]]&lt;=testdata[[#This Row],[STpot]],testdata[[#This Row],[Upper]],testdata[[#This Row],[Lower]])</f>
        <v>225.10724619883365</v>
      </c>
      <c r="U101" s="2">
        <v>42880</v>
      </c>
      <c r="V101" s="7"/>
      <c r="W101" s="7">
        <v>225.10720000000001</v>
      </c>
      <c r="X101" s="19">
        <v>225.10724619999999</v>
      </c>
      <c r="Y101" t="str">
        <f t="shared" si="1"/>
        <v/>
      </c>
    </row>
    <row r="102" spans="1:25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">
        <f>MAX(testdata[[#This Row],[H-L]:[|L-pC|]])</f>
        <v>0.43000000000000682</v>
      </c>
      <c r="K102" s="10">
        <f>(K101*20+testdata[[#This Row],[TR]])/21</f>
        <v>1.3832551749734439</v>
      </c>
      <c r="L102" s="1">
        <f>testdata[[#This Row],[close]]+Multiplier*testdata[[#This Row],[ATR]]</f>
        <v>233.49976552492032</v>
      </c>
      <c r="M102" s="1">
        <f>testdata[[#This Row],[close]]-Multiplier*testdata[[#This Row],[ATR]]</f>
        <v>225.20023447507967</v>
      </c>
      <c r="N102" s="1">
        <f>IF(OR(testdata[[#This Row],[UpperE]]&lt;N101,F101&gt;N101),testdata[[#This Row],[UpperE]],N101)</f>
        <v>233.49976552492032</v>
      </c>
      <c r="O102" s="1">
        <f>IF(OR(testdata[[#This Row],[LowerE]]&gt;O101,F101&lt;O101),testdata[[#This Row],[LowerE]],O101)</f>
        <v>225.20023447507967</v>
      </c>
      <c r="P102" s="7">
        <f>IF(S101=N101,testdata[[#This Row],[Upper]],testdata[[#This Row],[Lower]])</f>
        <v>225.20023447507967</v>
      </c>
      <c r="Q102" s="7" t="e">
        <f>IF(testdata[[#This Row],[AtrStop]]=testdata[[#This Row],[Upper]],testdata[[#This Row],[Upper]],NA())</f>
        <v>#N/A</v>
      </c>
      <c r="R102" s="7">
        <f>IF(testdata[[#This Row],[AtrStop]]=testdata[[#This Row],[Lower]],testdata[[#This Row],[Lower]],NA())</f>
        <v>225.20023447507967</v>
      </c>
      <c r="S102" s="19">
        <f>IF(testdata[[#This Row],[close]]&lt;=testdata[[#This Row],[STpot]],testdata[[#This Row],[Upper]],testdata[[#This Row],[Lower]])</f>
        <v>225.20023447507967</v>
      </c>
      <c r="U102" s="2">
        <v>42881</v>
      </c>
      <c r="V102" s="7"/>
      <c r="W102" s="7">
        <v>225.2002</v>
      </c>
      <c r="X102" s="19">
        <v>225.20023448000001</v>
      </c>
      <c r="Y102" t="str">
        <f t="shared" si="1"/>
        <v/>
      </c>
    </row>
    <row r="103" spans="1:25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">
        <f>MAX(testdata[[#This Row],[H-L]:[|L-pC|]])</f>
        <v>0.59999999999999432</v>
      </c>
      <c r="K103" s="10">
        <f>(K102*20+testdata[[#This Row],[TR]])/21</f>
        <v>1.3459573094985178</v>
      </c>
      <c r="L103" s="1">
        <f>testdata[[#This Row],[close]]+Multiplier*testdata[[#This Row],[ATR]]</f>
        <v>233.18787192849555</v>
      </c>
      <c r="M103" s="1">
        <f>testdata[[#This Row],[close]]-Multiplier*testdata[[#This Row],[ATR]]</f>
        <v>225.11212807150446</v>
      </c>
      <c r="N103" s="1">
        <f>IF(OR(testdata[[#This Row],[UpperE]]&lt;N102,F102&gt;N102),testdata[[#This Row],[UpperE]],N102)</f>
        <v>233.18787192849555</v>
      </c>
      <c r="O103" s="1">
        <f>IF(OR(testdata[[#This Row],[LowerE]]&gt;O102,F102&lt;O102),testdata[[#This Row],[LowerE]],O102)</f>
        <v>225.20023447507967</v>
      </c>
      <c r="P103" s="7">
        <f>IF(S102=N102,testdata[[#This Row],[Upper]],testdata[[#This Row],[Lower]])</f>
        <v>225.20023447507967</v>
      </c>
      <c r="Q103" s="7" t="e">
        <f>IF(testdata[[#This Row],[AtrStop]]=testdata[[#This Row],[Upper]],testdata[[#This Row],[Upper]],NA())</f>
        <v>#N/A</v>
      </c>
      <c r="R103" s="7">
        <f>IF(testdata[[#This Row],[AtrStop]]=testdata[[#This Row],[Lower]],testdata[[#This Row],[Lower]],NA())</f>
        <v>225.20023447507967</v>
      </c>
      <c r="S103" s="19">
        <f>IF(testdata[[#This Row],[close]]&lt;=testdata[[#This Row],[STpot]],testdata[[#This Row],[Upper]],testdata[[#This Row],[Lower]])</f>
        <v>225.20023447507967</v>
      </c>
      <c r="U103" s="2">
        <v>42885</v>
      </c>
      <c r="V103" s="7"/>
      <c r="W103" s="7">
        <v>225.2002</v>
      </c>
      <c r="X103" s="19">
        <v>225.20023448000001</v>
      </c>
      <c r="Y103" t="str">
        <f t="shared" si="1"/>
        <v/>
      </c>
    </row>
    <row r="104" spans="1:25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">
        <f>MAX(testdata[[#This Row],[H-L]:[|L-pC|]])</f>
        <v>1.1699999999999875</v>
      </c>
      <c r="K104" s="10">
        <f>(K103*20+testdata[[#This Row],[TR]])/21</f>
        <v>1.3375783899985878</v>
      </c>
      <c r="L104" s="1">
        <f>testdata[[#This Row],[close]]+Multiplier*testdata[[#This Row],[ATR]]</f>
        <v>233.10273516999575</v>
      </c>
      <c r="M104" s="1">
        <f>testdata[[#This Row],[close]]-Multiplier*testdata[[#This Row],[ATR]]</f>
        <v>225.07726483000425</v>
      </c>
      <c r="N104" s="1">
        <f>IF(OR(testdata[[#This Row],[UpperE]]&lt;N103,F103&gt;N103),testdata[[#This Row],[UpperE]],N103)</f>
        <v>233.10273516999575</v>
      </c>
      <c r="O104" s="1">
        <f>IF(OR(testdata[[#This Row],[LowerE]]&gt;O103,F103&lt;O103),testdata[[#This Row],[LowerE]],O103)</f>
        <v>225.20023447507967</v>
      </c>
      <c r="P104" s="7">
        <f>IF(S103=N103,testdata[[#This Row],[Upper]],testdata[[#This Row],[Lower]])</f>
        <v>225.20023447507967</v>
      </c>
      <c r="Q104" s="7" t="e">
        <f>IF(testdata[[#This Row],[AtrStop]]=testdata[[#This Row],[Upper]],testdata[[#This Row],[Upper]],NA())</f>
        <v>#N/A</v>
      </c>
      <c r="R104" s="7">
        <f>IF(testdata[[#This Row],[AtrStop]]=testdata[[#This Row],[Lower]],testdata[[#This Row],[Lower]],NA())</f>
        <v>225.20023447507967</v>
      </c>
      <c r="S104" s="19">
        <f>IF(testdata[[#This Row],[close]]&lt;=testdata[[#This Row],[STpot]],testdata[[#This Row],[Upper]],testdata[[#This Row],[Lower]])</f>
        <v>225.20023447507967</v>
      </c>
      <c r="U104" s="2">
        <v>42886</v>
      </c>
      <c r="V104" s="7"/>
      <c r="W104" s="7">
        <v>225.2002</v>
      </c>
      <c r="X104" s="19">
        <v>225.20023448000001</v>
      </c>
      <c r="Y104" t="str">
        <f t="shared" si="1"/>
        <v/>
      </c>
    </row>
    <row r="105" spans="1:25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">
        <f>MAX(testdata[[#This Row],[H-L]:[|L-pC|]])</f>
        <v>1.8499999999999943</v>
      </c>
      <c r="K105" s="10">
        <f>(K104*20+testdata[[#This Row],[TR]])/21</f>
        <v>1.3619794190462737</v>
      </c>
      <c r="L105" s="1">
        <f>testdata[[#This Row],[close]]+Multiplier*testdata[[#This Row],[ATR]]</f>
        <v>235.00593825713881</v>
      </c>
      <c r="M105" s="1">
        <f>testdata[[#This Row],[close]]-Multiplier*testdata[[#This Row],[ATR]]</f>
        <v>226.83406174286117</v>
      </c>
      <c r="N105" s="1">
        <f>IF(OR(testdata[[#This Row],[UpperE]]&lt;N104,F104&gt;N104),testdata[[#This Row],[UpperE]],N104)</f>
        <v>233.10273516999575</v>
      </c>
      <c r="O105" s="1">
        <f>IF(OR(testdata[[#This Row],[LowerE]]&gt;O104,F104&lt;O104),testdata[[#This Row],[LowerE]],O104)</f>
        <v>226.83406174286117</v>
      </c>
      <c r="P105" s="7">
        <f>IF(S104=N104,testdata[[#This Row],[Upper]],testdata[[#This Row],[Lower]])</f>
        <v>226.83406174286117</v>
      </c>
      <c r="Q105" s="7" t="e">
        <f>IF(testdata[[#This Row],[AtrStop]]=testdata[[#This Row],[Upper]],testdata[[#This Row],[Upper]],NA())</f>
        <v>#N/A</v>
      </c>
      <c r="R105" s="7">
        <f>IF(testdata[[#This Row],[AtrStop]]=testdata[[#This Row],[Lower]],testdata[[#This Row],[Lower]],NA())</f>
        <v>226.83406174286117</v>
      </c>
      <c r="S105" s="19">
        <f>IF(testdata[[#This Row],[close]]&lt;=testdata[[#This Row],[STpot]],testdata[[#This Row],[Upper]],testdata[[#This Row],[Lower]])</f>
        <v>226.83406174286117</v>
      </c>
      <c r="U105" s="2">
        <v>42887</v>
      </c>
      <c r="V105" s="7"/>
      <c r="W105" s="7">
        <v>226.83410000000001</v>
      </c>
      <c r="X105" s="19">
        <v>226.83406174000001</v>
      </c>
      <c r="Y105" t="str">
        <f t="shared" si="1"/>
        <v/>
      </c>
    </row>
    <row r="106" spans="1:25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">
        <f>MAX(testdata[[#This Row],[H-L]:[|L-pC|]])</f>
        <v>1.210000000000008</v>
      </c>
      <c r="K106" s="10">
        <f>(K105*20+testdata[[#This Row],[TR]])/21</f>
        <v>1.3547423038535944</v>
      </c>
      <c r="L106" s="1">
        <f>testdata[[#This Row],[close]]+Multiplier*testdata[[#This Row],[ATR]]</f>
        <v>235.75422691156078</v>
      </c>
      <c r="M106" s="1">
        <f>testdata[[#This Row],[close]]-Multiplier*testdata[[#This Row],[ATR]]</f>
        <v>227.62577308843922</v>
      </c>
      <c r="N106" s="1">
        <f>IF(OR(testdata[[#This Row],[UpperE]]&lt;N105,F105&gt;N105),testdata[[#This Row],[UpperE]],N105)</f>
        <v>233.10273516999575</v>
      </c>
      <c r="O106" s="1">
        <f>IF(OR(testdata[[#This Row],[LowerE]]&gt;O105,F105&lt;O105),testdata[[#This Row],[LowerE]],O105)</f>
        <v>227.62577308843922</v>
      </c>
      <c r="P106" s="7">
        <f>IF(S105=N105,testdata[[#This Row],[Upper]],testdata[[#This Row],[Lower]])</f>
        <v>227.62577308843922</v>
      </c>
      <c r="Q106" s="7" t="e">
        <f>IF(testdata[[#This Row],[AtrStop]]=testdata[[#This Row],[Upper]],testdata[[#This Row],[Upper]],NA())</f>
        <v>#N/A</v>
      </c>
      <c r="R106" s="7">
        <f>IF(testdata[[#This Row],[AtrStop]]=testdata[[#This Row],[Lower]],testdata[[#This Row],[Lower]],NA())</f>
        <v>227.62577308843922</v>
      </c>
      <c r="S106" s="19">
        <f>IF(testdata[[#This Row],[close]]&lt;=testdata[[#This Row],[STpot]],testdata[[#This Row],[Upper]],testdata[[#This Row],[Lower]])</f>
        <v>227.62577308843922</v>
      </c>
      <c r="U106" s="2">
        <v>42888</v>
      </c>
      <c r="V106" s="7"/>
      <c r="W106" s="7">
        <v>227.6258</v>
      </c>
      <c r="X106" s="19">
        <v>227.62577309</v>
      </c>
      <c r="Y106" t="str">
        <f t="shared" si="1"/>
        <v/>
      </c>
    </row>
    <row r="107" spans="1:25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">
        <f>MAX(testdata[[#This Row],[H-L]:[|L-pC|]])</f>
        <v>0.50999999999999091</v>
      </c>
      <c r="K107" s="10">
        <f>(K106*20+testdata[[#This Row],[TR]])/21</f>
        <v>1.3145164798605657</v>
      </c>
      <c r="L107" s="1">
        <f>testdata[[#This Row],[close]]+Multiplier*testdata[[#This Row],[ATR]]</f>
        <v>235.45354943958168</v>
      </c>
      <c r="M107" s="1">
        <f>testdata[[#This Row],[close]]-Multiplier*testdata[[#This Row],[ATR]]</f>
        <v>227.5664505604183</v>
      </c>
      <c r="N107" s="1">
        <f>IF(OR(testdata[[#This Row],[UpperE]]&lt;N106,F106&gt;N106),testdata[[#This Row],[UpperE]],N106)</f>
        <v>233.10273516999575</v>
      </c>
      <c r="O107" s="1">
        <f>IF(OR(testdata[[#This Row],[LowerE]]&gt;O106,F106&lt;O106),testdata[[#This Row],[LowerE]],O106)</f>
        <v>227.62577308843922</v>
      </c>
      <c r="P107" s="7">
        <f>IF(S106=N106,testdata[[#This Row],[Upper]],testdata[[#This Row],[Lower]])</f>
        <v>227.62577308843922</v>
      </c>
      <c r="Q107" s="7" t="e">
        <f>IF(testdata[[#This Row],[AtrStop]]=testdata[[#This Row],[Upper]],testdata[[#This Row],[Upper]],NA())</f>
        <v>#N/A</v>
      </c>
      <c r="R107" s="7">
        <f>IF(testdata[[#This Row],[AtrStop]]=testdata[[#This Row],[Lower]],testdata[[#This Row],[Lower]],NA())</f>
        <v>227.62577308843922</v>
      </c>
      <c r="S107" s="19">
        <f>IF(testdata[[#This Row],[close]]&lt;=testdata[[#This Row],[STpot]],testdata[[#This Row],[Upper]],testdata[[#This Row],[Lower]])</f>
        <v>227.62577308843922</v>
      </c>
      <c r="U107" s="2">
        <v>42891</v>
      </c>
      <c r="V107" s="7"/>
      <c r="W107" s="7">
        <v>227.6258</v>
      </c>
      <c r="X107" s="19">
        <v>227.62577309</v>
      </c>
      <c r="Y107" t="str">
        <f t="shared" si="1"/>
        <v/>
      </c>
    </row>
    <row r="108" spans="1:25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">
        <f>MAX(testdata[[#This Row],[H-L]:[|L-pC|]])</f>
        <v>0.81999999999999318</v>
      </c>
      <c r="K108" s="10">
        <f>(K107*20+testdata[[#This Row],[TR]])/21</f>
        <v>1.2909680760576814</v>
      </c>
      <c r="L108" s="1">
        <f>testdata[[#This Row],[close]]+Multiplier*testdata[[#This Row],[ATR]]</f>
        <v>234.64290422817305</v>
      </c>
      <c r="M108" s="1">
        <f>testdata[[#This Row],[close]]-Multiplier*testdata[[#This Row],[ATR]]</f>
        <v>226.89709577182697</v>
      </c>
      <c r="N108" s="1">
        <f>IF(OR(testdata[[#This Row],[UpperE]]&lt;N107,F107&gt;N107),testdata[[#This Row],[UpperE]],N107)</f>
        <v>233.10273516999575</v>
      </c>
      <c r="O108" s="1">
        <f>IF(OR(testdata[[#This Row],[LowerE]]&gt;O107,F107&lt;O107),testdata[[#This Row],[LowerE]],O107)</f>
        <v>227.62577308843922</v>
      </c>
      <c r="P108" s="7">
        <f>IF(S107=N107,testdata[[#This Row],[Upper]],testdata[[#This Row],[Lower]])</f>
        <v>227.62577308843922</v>
      </c>
      <c r="Q108" s="7" t="e">
        <f>IF(testdata[[#This Row],[AtrStop]]=testdata[[#This Row],[Upper]],testdata[[#This Row],[Upper]],NA())</f>
        <v>#N/A</v>
      </c>
      <c r="R108" s="7">
        <f>IF(testdata[[#This Row],[AtrStop]]=testdata[[#This Row],[Lower]],testdata[[#This Row],[Lower]],NA())</f>
        <v>227.62577308843922</v>
      </c>
      <c r="S108" s="19">
        <f>IF(testdata[[#This Row],[close]]&lt;=testdata[[#This Row],[STpot]],testdata[[#This Row],[Upper]],testdata[[#This Row],[Lower]])</f>
        <v>227.62577308843922</v>
      </c>
      <c r="U108" s="2">
        <v>42892</v>
      </c>
      <c r="V108" s="7"/>
      <c r="W108" s="7">
        <v>227.6258</v>
      </c>
      <c r="X108" s="19">
        <v>227.62577309</v>
      </c>
      <c r="Y108" t="str">
        <f t="shared" si="1"/>
        <v/>
      </c>
    </row>
    <row r="109" spans="1:25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">
        <f>MAX(testdata[[#This Row],[H-L]:[|L-pC|]])</f>
        <v>1.039999999999992</v>
      </c>
      <c r="K109" s="10">
        <f>(K108*20+testdata[[#This Row],[TR]])/21</f>
        <v>1.2790172152930295</v>
      </c>
      <c r="L109" s="1">
        <f>testdata[[#This Row],[close]]+Multiplier*testdata[[#This Row],[ATR]]</f>
        <v>235.03705164587907</v>
      </c>
      <c r="M109" s="1">
        <f>testdata[[#This Row],[close]]-Multiplier*testdata[[#This Row],[ATR]]</f>
        <v>227.3629483541209</v>
      </c>
      <c r="N109" s="1">
        <f>IF(OR(testdata[[#This Row],[UpperE]]&lt;N108,F108&gt;N108),testdata[[#This Row],[UpperE]],N108)</f>
        <v>233.10273516999575</v>
      </c>
      <c r="O109" s="1">
        <f>IF(OR(testdata[[#This Row],[LowerE]]&gt;O108,F108&lt;O108),testdata[[#This Row],[LowerE]],O108)</f>
        <v>227.62577308843922</v>
      </c>
      <c r="P109" s="7">
        <f>IF(S108=N108,testdata[[#This Row],[Upper]],testdata[[#This Row],[Lower]])</f>
        <v>227.62577308843922</v>
      </c>
      <c r="Q109" s="7" t="e">
        <f>IF(testdata[[#This Row],[AtrStop]]=testdata[[#This Row],[Upper]],testdata[[#This Row],[Upper]],NA())</f>
        <v>#N/A</v>
      </c>
      <c r="R109" s="7">
        <f>IF(testdata[[#This Row],[AtrStop]]=testdata[[#This Row],[Lower]],testdata[[#This Row],[Lower]],NA())</f>
        <v>227.62577308843922</v>
      </c>
      <c r="S109" s="19">
        <f>IF(testdata[[#This Row],[close]]&lt;=testdata[[#This Row],[STpot]],testdata[[#This Row],[Upper]],testdata[[#This Row],[Lower]])</f>
        <v>227.62577308843922</v>
      </c>
      <c r="U109" s="2">
        <v>42893</v>
      </c>
      <c r="V109" s="7"/>
      <c r="W109" s="7">
        <v>227.6258</v>
      </c>
      <c r="X109" s="19">
        <v>227.62577309</v>
      </c>
      <c r="Y109" t="str">
        <f t="shared" si="1"/>
        <v/>
      </c>
    </row>
    <row r="110" spans="1:25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">
        <f>MAX(testdata[[#This Row],[H-L]:[|L-pC|]])</f>
        <v>1.0999999999999943</v>
      </c>
      <c r="K110" s="10">
        <f>(K109*20+testdata[[#This Row],[TR]])/21</f>
        <v>1.2704925859933611</v>
      </c>
      <c r="L110" s="1">
        <f>testdata[[#This Row],[close]]+Multiplier*testdata[[#This Row],[ATR]]</f>
        <v>235.13147775798006</v>
      </c>
      <c r="M110" s="1">
        <f>testdata[[#This Row],[close]]-Multiplier*testdata[[#This Row],[ATR]]</f>
        <v>227.50852224201992</v>
      </c>
      <c r="N110" s="1">
        <f>IF(OR(testdata[[#This Row],[UpperE]]&lt;N109,F109&gt;N109),testdata[[#This Row],[UpperE]],N109)</f>
        <v>233.10273516999575</v>
      </c>
      <c r="O110" s="1">
        <f>IF(OR(testdata[[#This Row],[LowerE]]&gt;O109,F109&lt;O109),testdata[[#This Row],[LowerE]],O109)</f>
        <v>227.62577308843922</v>
      </c>
      <c r="P110" s="7">
        <f>IF(S109=N109,testdata[[#This Row],[Upper]],testdata[[#This Row],[Lower]])</f>
        <v>227.62577308843922</v>
      </c>
      <c r="Q110" s="7" t="e">
        <f>IF(testdata[[#This Row],[AtrStop]]=testdata[[#This Row],[Upper]],testdata[[#This Row],[Upper]],NA())</f>
        <v>#N/A</v>
      </c>
      <c r="R110" s="7">
        <f>IF(testdata[[#This Row],[AtrStop]]=testdata[[#This Row],[Lower]],testdata[[#This Row],[Lower]],NA())</f>
        <v>227.62577308843922</v>
      </c>
      <c r="S110" s="19">
        <f>IF(testdata[[#This Row],[close]]&lt;=testdata[[#This Row],[STpot]],testdata[[#This Row],[Upper]],testdata[[#This Row],[Lower]])</f>
        <v>227.62577308843922</v>
      </c>
      <c r="U110" s="2">
        <v>42894</v>
      </c>
      <c r="V110" s="7"/>
      <c r="W110" s="7">
        <v>227.6258</v>
      </c>
      <c r="X110" s="19">
        <v>227.62577309</v>
      </c>
      <c r="Y110" t="str">
        <f t="shared" si="1"/>
        <v/>
      </c>
    </row>
    <row r="111" spans="1:25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">
        <f>MAX(testdata[[#This Row],[H-L]:[|L-pC|]])</f>
        <v>2.8999999999999773</v>
      </c>
      <c r="K111" s="10">
        <f>(K110*20+testdata[[#This Row],[TR]])/21</f>
        <v>1.3480881771365334</v>
      </c>
      <c r="L111" s="1">
        <f>testdata[[#This Row],[close]]+Multiplier*testdata[[#This Row],[ATR]]</f>
        <v>235.0042645314096</v>
      </c>
      <c r="M111" s="1">
        <f>testdata[[#This Row],[close]]-Multiplier*testdata[[#This Row],[ATR]]</f>
        <v>226.91573546859041</v>
      </c>
      <c r="N111" s="1">
        <f>IF(OR(testdata[[#This Row],[UpperE]]&lt;N110,F110&gt;N110),testdata[[#This Row],[UpperE]],N110)</f>
        <v>233.10273516999575</v>
      </c>
      <c r="O111" s="1">
        <f>IF(OR(testdata[[#This Row],[LowerE]]&gt;O110,F110&lt;O110),testdata[[#This Row],[LowerE]],O110)</f>
        <v>227.62577308843922</v>
      </c>
      <c r="P111" s="7">
        <f>IF(S110=N110,testdata[[#This Row],[Upper]],testdata[[#This Row],[Lower]])</f>
        <v>227.62577308843922</v>
      </c>
      <c r="Q111" s="7" t="e">
        <f>IF(testdata[[#This Row],[AtrStop]]=testdata[[#This Row],[Upper]],testdata[[#This Row],[Upper]],NA())</f>
        <v>#N/A</v>
      </c>
      <c r="R111" s="7">
        <f>IF(testdata[[#This Row],[AtrStop]]=testdata[[#This Row],[Lower]],testdata[[#This Row],[Lower]],NA())</f>
        <v>227.62577308843922</v>
      </c>
      <c r="S111" s="19">
        <f>IF(testdata[[#This Row],[close]]&lt;=testdata[[#This Row],[STpot]],testdata[[#This Row],[Upper]],testdata[[#This Row],[Lower]])</f>
        <v>227.62577308843922</v>
      </c>
      <c r="U111" s="2">
        <v>42895</v>
      </c>
      <c r="V111" s="7"/>
      <c r="W111" s="7">
        <v>227.6258</v>
      </c>
      <c r="X111" s="19">
        <v>227.62577309</v>
      </c>
      <c r="Y111" t="str">
        <f t="shared" si="1"/>
        <v/>
      </c>
    </row>
    <row r="112" spans="1:25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">
        <f>MAX(testdata[[#This Row],[H-L]:[|L-pC|]])</f>
        <v>0.97999999999998977</v>
      </c>
      <c r="K112" s="10">
        <f>(K111*20+testdata[[#This Row],[TR]])/21</f>
        <v>1.3305601687014599</v>
      </c>
      <c r="L112" s="1">
        <f>testdata[[#This Row],[close]]+Multiplier*testdata[[#This Row],[ATR]]</f>
        <v>234.91168050610437</v>
      </c>
      <c r="M112" s="1">
        <f>testdata[[#This Row],[close]]-Multiplier*testdata[[#This Row],[ATR]]</f>
        <v>226.9283194938956</v>
      </c>
      <c r="N112" s="1">
        <f>IF(OR(testdata[[#This Row],[UpperE]]&lt;N111,F111&gt;N111),testdata[[#This Row],[UpperE]],N111)</f>
        <v>233.10273516999575</v>
      </c>
      <c r="O112" s="1">
        <f>IF(OR(testdata[[#This Row],[LowerE]]&gt;O111,F111&lt;O111),testdata[[#This Row],[LowerE]],O111)</f>
        <v>227.62577308843922</v>
      </c>
      <c r="P112" s="7">
        <f>IF(S111=N111,testdata[[#This Row],[Upper]],testdata[[#This Row],[Lower]])</f>
        <v>227.62577308843922</v>
      </c>
      <c r="Q112" s="7" t="e">
        <f>IF(testdata[[#This Row],[AtrStop]]=testdata[[#This Row],[Upper]],testdata[[#This Row],[Upper]],NA())</f>
        <v>#N/A</v>
      </c>
      <c r="R112" s="7">
        <f>IF(testdata[[#This Row],[AtrStop]]=testdata[[#This Row],[Lower]],testdata[[#This Row],[Lower]],NA())</f>
        <v>227.62577308843922</v>
      </c>
      <c r="S112" s="19">
        <f>IF(testdata[[#This Row],[close]]&lt;=testdata[[#This Row],[STpot]],testdata[[#This Row],[Upper]],testdata[[#This Row],[Lower]])</f>
        <v>227.62577308843922</v>
      </c>
      <c r="U112" s="2">
        <v>42898</v>
      </c>
      <c r="V112" s="7"/>
      <c r="W112" s="7">
        <v>227.6258</v>
      </c>
      <c r="X112" s="19">
        <v>227.62577309</v>
      </c>
      <c r="Y112" t="str">
        <f t="shared" si="1"/>
        <v/>
      </c>
    </row>
    <row r="113" spans="1:25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">
        <f>MAX(testdata[[#This Row],[H-L]:[|L-pC|]])</f>
        <v>1.1800000000000068</v>
      </c>
      <c r="K113" s="10">
        <f>(K112*20+testdata[[#This Row],[TR]])/21</f>
        <v>1.3233906368585335</v>
      </c>
      <c r="L113" s="1">
        <f>testdata[[#This Row],[close]]+Multiplier*testdata[[#This Row],[ATR]]</f>
        <v>236.02017191057561</v>
      </c>
      <c r="M113" s="1">
        <f>testdata[[#This Row],[close]]-Multiplier*testdata[[#This Row],[ATR]]</f>
        <v>228.07982808942441</v>
      </c>
      <c r="N113" s="1">
        <f>IF(OR(testdata[[#This Row],[UpperE]]&lt;N112,F112&gt;N112),testdata[[#This Row],[UpperE]],N112)</f>
        <v>233.10273516999575</v>
      </c>
      <c r="O113" s="1">
        <f>IF(OR(testdata[[#This Row],[LowerE]]&gt;O112,F112&lt;O112),testdata[[#This Row],[LowerE]],O112)</f>
        <v>228.07982808942441</v>
      </c>
      <c r="P113" s="7">
        <f>IF(S112=N112,testdata[[#This Row],[Upper]],testdata[[#This Row],[Lower]])</f>
        <v>228.07982808942441</v>
      </c>
      <c r="Q113" s="7" t="e">
        <f>IF(testdata[[#This Row],[AtrStop]]=testdata[[#This Row],[Upper]],testdata[[#This Row],[Upper]],NA())</f>
        <v>#N/A</v>
      </c>
      <c r="R113" s="7">
        <f>IF(testdata[[#This Row],[AtrStop]]=testdata[[#This Row],[Lower]],testdata[[#This Row],[Lower]],NA())</f>
        <v>228.07982808942441</v>
      </c>
      <c r="S113" s="19">
        <f>IF(testdata[[#This Row],[close]]&lt;=testdata[[#This Row],[STpot]],testdata[[#This Row],[Upper]],testdata[[#This Row],[Lower]])</f>
        <v>228.07982808942441</v>
      </c>
      <c r="U113" s="2">
        <v>42899</v>
      </c>
      <c r="V113" s="7"/>
      <c r="W113" s="7">
        <v>228.07980000000001</v>
      </c>
      <c r="X113" s="19">
        <v>228.07982809000001</v>
      </c>
      <c r="Y113" t="str">
        <f t="shared" si="1"/>
        <v/>
      </c>
    </row>
    <row r="114" spans="1:25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">
        <f>MAX(testdata[[#This Row],[H-L]:[|L-pC|]])</f>
        <v>1.5</v>
      </c>
      <c r="K114" s="10">
        <f>(K113*20+testdata[[#This Row],[TR]])/21</f>
        <v>1.3318006065319368</v>
      </c>
      <c r="L114" s="1">
        <f>testdata[[#This Row],[close]]+Multiplier*testdata[[#This Row],[ATR]]</f>
        <v>235.7454018195958</v>
      </c>
      <c r="M114" s="1">
        <f>testdata[[#This Row],[close]]-Multiplier*testdata[[#This Row],[ATR]]</f>
        <v>227.7545981804042</v>
      </c>
      <c r="N114" s="1">
        <f>IF(OR(testdata[[#This Row],[UpperE]]&lt;N113,F113&gt;N113),testdata[[#This Row],[UpperE]],N113)</f>
        <v>233.10273516999575</v>
      </c>
      <c r="O114" s="1">
        <f>IF(OR(testdata[[#This Row],[LowerE]]&gt;O113,F113&lt;O113),testdata[[#This Row],[LowerE]],O113)</f>
        <v>228.07982808942441</v>
      </c>
      <c r="P114" s="7">
        <f>IF(S113=N113,testdata[[#This Row],[Upper]],testdata[[#This Row],[Lower]])</f>
        <v>228.07982808942441</v>
      </c>
      <c r="Q114" s="7" t="e">
        <f>IF(testdata[[#This Row],[AtrStop]]=testdata[[#This Row],[Upper]],testdata[[#This Row],[Upper]],NA())</f>
        <v>#N/A</v>
      </c>
      <c r="R114" s="7">
        <f>IF(testdata[[#This Row],[AtrStop]]=testdata[[#This Row],[Lower]],testdata[[#This Row],[Lower]],NA())</f>
        <v>228.07982808942441</v>
      </c>
      <c r="S114" s="19">
        <f>IF(testdata[[#This Row],[close]]&lt;=testdata[[#This Row],[STpot]],testdata[[#This Row],[Upper]],testdata[[#This Row],[Lower]])</f>
        <v>228.07982808942441</v>
      </c>
      <c r="U114" s="2">
        <v>42900</v>
      </c>
      <c r="V114" s="7"/>
      <c r="W114" s="7">
        <v>228.07980000000001</v>
      </c>
      <c r="X114" s="19">
        <v>228.07982809000001</v>
      </c>
      <c r="Y114" t="str">
        <f t="shared" si="1"/>
        <v/>
      </c>
    </row>
    <row r="115" spans="1:25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">
        <f>MAX(testdata[[#This Row],[H-L]:[|L-pC|]])</f>
        <v>1.7800000000000011</v>
      </c>
      <c r="K115" s="10">
        <f>(K114*20+testdata[[#This Row],[TR]])/21</f>
        <v>1.3531434347923208</v>
      </c>
      <c r="L115" s="1">
        <f>testdata[[#This Row],[close]]+Multiplier*testdata[[#This Row],[ATR]]</f>
        <v>235.36943030437698</v>
      </c>
      <c r="M115" s="1">
        <f>testdata[[#This Row],[close]]-Multiplier*testdata[[#This Row],[ATR]]</f>
        <v>227.25056969562303</v>
      </c>
      <c r="N115" s="1">
        <f>IF(OR(testdata[[#This Row],[UpperE]]&lt;N114,F114&gt;N114),testdata[[#This Row],[UpperE]],N114)</f>
        <v>233.10273516999575</v>
      </c>
      <c r="O115" s="1">
        <f>IF(OR(testdata[[#This Row],[LowerE]]&gt;O114,F114&lt;O114),testdata[[#This Row],[LowerE]],O114)</f>
        <v>228.07982808942441</v>
      </c>
      <c r="P115" s="7">
        <f>IF(S114=N114,testdata[[#This Row],[Upper]],testdata[[#This Row],[Lower]])</f>
        <v>228.07982808942441</v>
      </c>
      <c r="Q115" s="7" t="e">
        <f>IF(testdata[[#This Row],[AtrStop]]=testdata[[#This Row],[Upper]],testdata[[#This Row],[Upper]],NA())</f>
        <v>#N/A</v>
      </c>
      <c r="R115" s="7">
        <f>IF(testdata[[#This Row],[AtrStop]]=testdata[[#This Row],[Lower]],testdata[[#This Row],[Lower]],NA())</f>
        <v>228.07982808942441</v>
      </c>
      <c r="S115" s="19">
        <f>IF(testdata[[#This Row],[close]]&lt;=testdata[[#This Row],[STpot]],testdata[[#This Row],[Upper]],testdata[[#This Row],[Lower]])</f>
        <v>228.07982808942441</v>
      </c>
      <c r="U115" s="2">
        <v>42901</v>
      </c>
      <c r="V115" s="7"/>
      <c r="W115" s="7">
        <v>228.07980000000001</v>
      </c>
      <c r="X115" s="19">
        <v>228.07982809000001</v>
      </c>
      <c r="Y115" t="str">
        <f t="shared" si="1"/>
        <v/>
      </c>
    </row>
    <row r="116" spans="1:25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">
        <f>MAX(testdata[[#This Row],[H-L]:[|L-pC|]])</f>
        <v>1.1399999999999864</v>
      </c>
      <c r="K116" s="10">
        <f>(K115*20+testdata[[#This Row],[TR]])/21</f>
        <v>1.3429937474212572</v>
      </c>
      <c r="L116" s="1">
        <f>testdata[[#This Row],[close]]+Multiplier*testdata[[#This Row],[ATR]]</f>
        <v>235.38898124226378</v>
      </c>
      <c r="M116" s="1">
        <f>testdata[[#This Row],[close]]-Multiplier*testdata[[#This Row],[ATR]]</f>
        <v>227.33101875773625</v>
      </c>
      <c r="N116" s="1">
        <f>IF(OR(testdata[[#This Row],[UpperE]]&lt;N115,F115&gt;N115),testdata[[#This Row],[UpperE]],N115)</f>
        <v>233.10273516999575</v>
      </c>
      <c r="O116" s="1">
        <f>IF(OR(testdata[[#This Row],[LowerE]]&gt;O115,F115&lt;O115),testdata[[#This Row],[LowerE]],O115)</f>
        <v>228.07982808942441</v>
      </c>
      <c r="P116" s="7">
        <f>IF(S115=N115,testdata[[#This Row],[Upper]],testdata[[#This Row],[Lower]])</f>
        <v>228.07982808942441</v>
      </c>
      <c r="Q116" s="7" t="e">
        <f>IF(testdata[[#This Row],[AtrStop]]=testdata[[#This Row],[Upper]],testdata[[#This Row],[Upper]],NA())</f>
        <v>#N/A</v>
      </c>
      <c r="R116" s="7">
        <f>IF(testdata[[#This Row],[AtrStop]]=testdata[[#This Row],[Lower]],testdata[[#This Row],[Lower]],NA())</f>
        <v>228.07982808942441</v>
      </c>
      <c r="S116" s="19">
        <f>IF(testdata[[#This Row],[close]]&lt;=testdata[[#This Row],[STpot]],testdata[[#This Row],[Upper]],testdata[[#This Row],[Lower]])</f>
        <v>228.07982808942441</v>
      </c>
      <c r="U116" s="2">
        <v>42902</v>
      </c>
      <c r="V116" s="7"/>
      <c r="W116" s="7">
        <v>228.07980000000001</v>
      </c>
      <c r="X116" s="19">
        <v>228.07982809000001</v>
      </c>
      <c r="Y116" t="str">
        <f t="shared" si="1"/>
        <v/>
      </c>
    </row>
    <row r="117" spans="1:25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">
        <f>MAX(testdata[[#This Row],[H-L]:[|L-pC|]])</f>
        <v>1.9899999999999807</v>
      </c>
      <c r="K117" s="10">
        <f>(K116*20+testdata[[#This Row],[TR]])/21</f>
        <v>1.3738035689726249</v>
      </c>
      <c r="L117" s="1">
        <f>testdata[[#This Row],[close]]+Multiplier*testdata[[#This Row],[ATR]]</f>
        <v>237.40141070691789</v>
      </c>
      <c r="M117" s="1">
        <f>testdata[[#This Row],[close]]-Multiplier*testdata[[#This Row],[ATR]]</f>
        <v>229.15858929308212</v>
      </c>
      <c r="N117" s="1">
        <f>IF(OR(testdata[[#This Row],[UpperE]]&lt;N116,F116&gt;N116),testdata[[#This Row],[UpperE]],N116)</f>
        <v>233.10273516999575</v>
      </c>
      <c r="O117" s="1">
        <f>IF(OR(testdata[[#This Row],[LowerE]]&gt;O116,F116&lt;O116),testdata[[#This Row],[LowerE]],O116)</f>
        <v>229.15858929308212</v>
      </c>
      <c r="P117" s="7">
        <f>IF(S116=N116,testdata[[#This Row],[Upper]],testdata[[#This Row],[Lower]])</f>
        <v>229.15858929308212</v>
      </c>
      <c r="Q117" s="7" t="e">
        <f>IF(testdata[[#This Row],[AtrStop]]=testdata[[#This Row],[Upper]],testdata[[#This Row],[Upper]],NA())</f>
        <v>#N/A</v>
      </c>
      <c r="R117" s="7">
        <f>IF(testdata[[#This Row],[AtrStop]]=testdata[[#This Row],[Lower]],testdata[[#This Row],[Lower]],NA())</f>
        <v>229.15858929308212</v>
      </c>
      <c r="S117" s="19">
        <f>IF(testdata[[#This Row],[close]]&lt;=testdata[[#This Row],[STpot]],testdata[[#This Row],[Upper]],testdata[[#This Row],[Lower]])</f>
        <v>229.15858929308212</v>
      </c>
      <c r="U117" s="2">
        <v>42905</v>
      </c>
      <c r="V117" s="7"/>
      <c r="W117" s="7">
        <v>229.15860000000001</v>
      </c>
      <c r="X117" s="19">
        <v>229.15858929000001</v>
      </c>
      <c r="Y117" t="str">
        <f t="shared" si="1"/>
        <v/>
      </c>
    </row>
    <row r="118" spans="1:25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">
        <f>MAX(testdata[[#This Row],[H-L]:[|L-pC|]])</f>
        <v>1.5900000000000034</v>
      </c>
      <c r="K118" s="10">
        <f>(K117*20+testdata[[#This Row],[TR]])/21</f>
        <v>1.3840986371167858</v>
      </c>
      <c r="L118" s="1">
        <f>testdata[[#This Row],[close]]+Multiplier*testdata[[#This Row],[ATR]]</f>
        <v>235.86229591135037</v>
      </c>
      <c r="M118" s="1">
        <f>testdata[[#This Row],[close]]-Multiplier*testdata[[#This Row],[ATR]]</f>
        <v>227.55770408864964</v>
      </c>
      <c r="N118" s="1">
        <f>IF(OR(testdata[[#This Row],[UpperE]]&lt;N117,F117&gt;N117),testdata[[#This Row],[UpperE]],N117)</f>
        <v>235.86229591135037</v>
      </c>
      <c r="O118" s="1">
        <f>IF(OR(testdata[[#This Row],[LowerE]]&gt;O117,F117&lt;O117),testdata[[#This Row],[LowerE]],O117)</f>
        <v>229.15858929308212</v>
      </c>
      <c r="P118" s="7">
        <f>IF(S117=N117,testdata[[#This Row],[Upper]],testdata[[#This Row],[Lower]])</f>
        <v>229.15858929308212</v>
      </c>
      <c r="Q118" s="7" t="e">
        <f>IF(testdata[[#This Row],[AtrStop]]=testdata[[#This Row],[Upper]],testdata[[#This Row],[Upper]],NA())</f>
        <v>#N/A</v>
      </c>
      <c r="R118" s="7">
        <f>IF(testdata[[#This Row],[AtrStop]]=testdata[[#This Row],[Lower]],testdata[[#This Row],[Lower]],NA())</f>
        <v>229.15858929308212</v>
      </c>
      <c r="S118" s="19">
        <f>IF(testdata[[#This Row],[close]]&lt;=testdata[[#This Row],[STpot]],testdata[[#This Row],[Upper]],testdata[[#This Row],[Lower]])</f>
        <v>229.15858929308212</v>
      </c>
      <c r="U118" s="2">
        <v>42906</v>
      </c>
      <c r="V118" s="7"/>
      <c r="W118" s="7">
        <v>229.15860000000001</v>
      </c>
      <c r="X118" s="19">
        <v>229.15858929000001</v>
      </c>
      <c r="Y118" t="str">
        <f t="shared" si="1"/>
        <v/>
      </c>
    </row>
    <row r="119" spans="1:25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">
        <f>MAX(testdata[[#This Row],[H-L]:[|L-pC|]])</f>
        <v>1.1200000000000045</v>
      </c>
      <c r="K119" s="10">
        <f>(K118*20+testdata[[#This Row],[TR]])/21</f>
        <v>1.3715225115397962</v>
      </c>
      <c r="L119" s="1">
        <f>testdata[[#This Row],[close]]+Multiplier*testdata[[#This Row],[ATR]]</f>
        <v>235.7645675346194</v>
      </c>
      <c r="M119" s="1">
        <f>testdata[[#This Row],[close]]-Multiplier*testdata[[#This Row],[ATR]]</f>
        <v>227.53543246538061</v>
      </c>
      <c r="N119" s="1">
        <f>IF(OR(testdata[[#This Row],[UpperE]]&lt;N118,F118&gt;N118),testdata[[#This Row],[UpperE]],N118)</f>
        <v>235.7645675346194</v>
      </c>
      <c r="O119" s="1">
        <f>IF(OR(testdata[[#This Row],[LowerE]]&gt;O118,F118&lt;O118),testdata[[#This Row],[LowerE]],O118)</f>
        <v>229.15858929308212</v>
      </c>
      <c r="P119" s="7">
        <f>IF(S118=N118,testdata[[#This Row],[Upper]],testdata[[#This Row],[Lower]])</f>
        <v>229.15858929308212</v>
      </c>
      <c r="Q119" s="7" t="e">
        <f>IF(testdata[[#This Row],[AtrStop]]=testdata[[#This Row],[Upper]],testdata[[#This Row],[Upper]],NA())</f>
        <v>#N/A</v>
      </c>
      <c r="R119" s="7">
        <f>IF(testdata[[#This Row],[AtrStop]]=testdata[[#This Row],[Lower]],testdata[[#This Row],[Lower]],NA())</f>
        <v>229.15858929308212</v>
      </c>
      <c r="S119" s="19">
        <f>IF(testdata[[#This Row],[close]]&lt;=testdata[[#This Row],[STpot]],testdata[[#This Row],[Upper]],testdata[[#This Row],[Lower]])</f>
        <v>229.15858929308212</v>
      </c>
      <c r="U119" s="2">
        <v>42907</v>
      </c>
      <c r="V119" s="7"/>
      <c r="W119" s="7">
        <v>229.15860000000001</v>
      </c>
      <c r="X119" s="19">
        <v>229.15858929000001</v>
      </c>
      <c r="Y119" t="str">
        <f t="shared" si="1"/>
        <v/>
      </c>
    </row>
    <row r="120" spans="1:25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">
        <f>MAX(testdata[[#This Row],[H-L]:[|L-pC|]])</f>
        <v>0.84999999999999432</v>
      </c>
      <c r="K120" s="10">
        <f>(K119*20+testdata[[#This Row],[TR]])/21</f>
        <v>1.3466881062283771</v>
      </c>
      <c r="L120" s="1">
        <f>testdata[[#This Row],[close]]+Multiplier*testdata[[#This Row],[ATR]]</f>
        <v>235.59006431868514</v>
      </c>
      <c r="M120" s="1">
        <f>testdata[[#This Row],[close]]-Multiplier*testdata[[#This Row],[ATR]]</f>
        <v>227.50993568131489</v>
      </c>
      <c r="N120" s="1">
        <f>IF(OR(testdata[[#This Row],[UpperE]]&lt;N119,F119&gt;N119),testdata[[#This Row],[UpperE]],N119)</f>
        <v>235.59006431868514</v>
      </c>
      <c r="O120" s="1">
        <f>IF(OR(testdata[[#This Row],[LowerE]]&gt;O119,F119&lt;O119),testdata[[#This Row],[LowerE]],O119)</f>
        <v>229.15858929308212</v>
      </c>
      <c r="P120" s="7">
        <f>IF(S119=N119,testdata[[#This Row],[Upper]],testdata[[#This Row],[Lower]])</f>
        <v>229.15858929308212</v>
      </c>
      <c r="Q120" s="7" t="e">
        <f>IF(testdata[[#This Row],[AtrStop]]=testdata[[#This Row],[Upper]],testdata[[#This Row],[Upper]],NA())</f>
        <v>#N/A</v>
      </c>
      <c r="R120" s="7">
        <f>IF(testdata[[#This Row],[AtrStop]]=testdata[[#This Row],[Lower]],testdata[[#This Row],[Lower]],NA())</f>
        <v>229.15858929308212</v>
      </c>
      <c r="S120" s="19">
        <f>IF(testdata[[#This Row],[close]]&lt;=testdata[[#This Row],[STpot]],testdata[[#This Row],[Upper]],testdata[[#This Row],[Lower]])</f>
        <v>229.15858929308212</v>
      </c>
      <c r="U120" s="2">
        <v>42908</v>
      </c>
      <c r="V120" s="7"/>
      <c r="W120" s="7">
        <v>229.15860000000001</v>
      </c>
      <c r="X120" s="19">
        <v>229.15858929000001</v>
      </c>
      <c r="Y120" t="str">
        <f t="shared" si="1"/>
        <v/>
      </c>
    </row>
    <row r="121" spans="1:25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">
        <f>MAX(testdata[[#This Row],[H-L]:[|L-pC|]])</f>
        <v>1</v>
      </c>
      <c r="K121" s="10">
        <f>(K120*20+testdata[[#This Row],[TR]])/21</f>
        <v>1.3301791487889307</v>
      </c>
      <c r="L121" s="1">
        <f>testdata[[#This Row],[close]]+Multiplier*testdata[[#This Row],[ATR]]</f>
        <v>235.81053744636679</v>
      </c>
      <c r="M121" s="1">
        <f>testdata[[#This Row],[close]]-Multiplier*testdata[[#This Row],[ATR]]</f>
        <v>227.82946255363319</v>
      </c>
      <c r="N121" s="1">
        <f>IF(OR(testdata[[#This Row],[UpperE]]&lt;N120,F120&gt;N120),testdata[[#This Row],[UpperE]],N120)</f>
        <v>235.59006431868514</v>
      </c>
      <c r="O121" s="1">
        <f>IF(OR(testdata[[#This Row],[LowerE]]&gt;O120,F120&lt;O120),testdata[[#This Row],[LowerE]],O120)</f>
        <v>229.15858929308212</v>
      </c>
      <c r="P121" s="7">
        <f>IF(S120=N120,testdata[[#This Row],[Upper]],testdata[[#This Row],[Lower]])</f>
        <v>229.15858929308212</v>
      </c>
      <c r="Q121" s="7" t="e">
        <f>IF(testdata[[#This Row],[AtrStop]]=testdata[[#This Row],[Upper]],testdata[[#This Row],[Upper]],NA())</f>
        <v>#N/A</v>
      </c>
      <c r="R121" s="7">
        <f>IF(testdata[[#This Row],[AtrStop]]=testdata[[#This Row],[Lower]],testdata[[#This Row],[Lower]],NA())</f>
        <v>229.15858929308212</v>
      </c>
      <c r="S121" s="19">
        <f>IF(testdata[[#This Row],[close]]&lt;=testdata[[#This Row],[STpot]],testdata[[#This Row],[Upper]],testdata[[#This Row],[Lower]])</f>
        <v>229.15858929308212</v>
      </c>
      <c r="U121" s="2">
        <v>42909</v>
      </c>
      <c r="V121" s="7"/>
      <c r="W121" s="7">
        <v>229.15860000000001</v>
      </c>
      <c r="X121" s="19">
        <v>229.15858929000001</v>
      </c>
      <c r="Y121" t="str">
        <f t="shared" si="1"/>
        <v/>
      </c>
    </row>
    <row r="122" spans="1:25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">
        <f>MAX(testdata[[#This Row],[H-L]:[|L-pC|]])</f>
        <v>1.2800000000000011</v>
      </c>
      <c r="K122" s="10">
        <f>(K121*20+testdata[[#This Row],[TR]])/21</f>
        <v>1.3277896655132675</v>
      </c>
      <c r="L122" s="1">
        <f>testdata[[#This Row],[close]]+Multiplier*testdata[[#This Row],[ATR]]</f>
        <v>235.9633689965398</v>
      </c>
      <c r="M122" s="1">
        <f>testdata[[#This Row],[close]]-Multiplier*testdata[[#This Row],[ATR]]</f>
        <v>227.99663100346018</v>
      </c>
      <c r="N122" s="1">
        <f>IF(OR(testdata[[#This Row],[UpperE]]&lt;N121,F121&gt;N121),testdata[[#This Row],[UpperE]],N121)</f>
        <v>235.59006431868514</v>
      </c>
      <c r="O122" s="1">
        <f>IF(OR(testdata[[#This Row],[LowerE]]&gt;O121,F121&lt;O121),testdata[[#This Row],[LowerE]],O121)</f>
        <v>229.15858929308212</v>
      </c>
      <c r="P122" s="7">
        <f>IF(S121=N121,testdata[[#This Row],[Upper]],testdata[[#This Row],[Lower]])</f>
        <v>229.15858929308212</v>
      </c>
      <c r="Q122" s="7" t="e">
        <f>IF(testdata[[#This Row],[AtrStop]]=testdata[[#This Row],[Upper]],testdata[[#This Row],[Upper]],NA())</f>
        <v>#N/A</v>
      </c>
      <c r="R122" s="7">
        <f>IF(testdata[[#This Row],[AtrStop]]=testdata[[#This Row],[Lower]],testdata[[#This Row],[Lower]],NA())</f>
        <v>229.15858929308212</v>
      </c>
      <c r="S122" s="19">
        <f>IF(testdata[[#This Row],[close]]&lt;=testdata[[#This Row],[STpot]],testdata[[#This Row],[Upper]],testdata[[#This Row],[Lower]])</f>
        <v>229.15858929308212</v>
      </c>
      <c r="U122" s="2">
        <v>42912</v>
      </c>
      <c r="V122" s="7"/>
      <c r="W122" s="7">
        <v>229.15860000000001</v>
      </c>
      <c r="X122" s="19">
        <v>229.15858929000001</v>
      </c>
      <c r="Y122" t="str">
        <f t="shared" si="1"/>
        <v/>
      </c>
    </row>
    <row r="123" spans="1:25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">
        <f>MAX(testdata[[#This Row],[H-L]:[|L-pC|]])</f>
        <v>1.9699999999999989</v>
      </c>
      <c r="K123" s="10">
        <f>(K122*20+testdata[[#This Row],[TR]])/21</f>
        <v>1.3583711100126357</v>
      </c>
      <c r="L123" s="1">
        <f>testdata[[#This Row],[close]]+Multiplier*testdata[[#This Row],[ATR]]</f>
        <v>234.18511333003792</v>
      </c>
      <c r="M123" s="1">
        <f>testdata[[#This Row],[close]]-Multiplier*testdata[[#This Row],[ATR]]</f>
        <v>226.03488666996211</v>
      </c>
      <c r="N123" s="1">
        <f>IF(OR(testdata[[#This Row],[UpperE]]&lt;N122,F122&gt;N122),testdata[[#This Row],[UpperE]],N122)</f>
        <v>234.18511333003792</v>
      </c>
      <c r="O123" s="1">
        <f>IF(OR(testdata[[#This Row],[LowerE]]&gt;O122,F122&lt;O122),testdata[[#This Row],[LowerE]],O122)</f>
        <v>229.15858929308212</v>
      </c>
      <c r="P123" s="7">
        <f>IF(S122=N122,testdata[[#This Row],[Upper]],testdata[[#This Row],[Lower]])</f>
        <v>229.15858929308212</v>
      </c>
      <c r="Q123" s="7" t="e">
        <f>IF(testdata[[#This Row],[AtrStop]]=testdata[[#This Row],[Upper]],testdata[[#This Row],[Upper]],NA())</f>
        <v>#N/A</v>
      </c>
      <c r="R123" s="7">
        <f>IF(testdata[[#This Row],[AtrStop]]=testdata[[#This Row],[Lower]],testdata[[#This Row],[Lower]],NA())</f>
        <v>229.15858929308212</v>
      </c>
      <c r="S123" s="19">
        <f>IF(testdata[[#This Row],[close]]&lt;=testdata[[#This Row],[STpot]],testdata[[#This Row],[Upper]],testdata[[#This Row],[Lower]])</f>
        <v>229.15858929308212</v>
      </c>
      <c r="U123" s="2">
        <v>42913</v>
      </c>
      <c r="V123" s="7"/>
      <c r="W123" s="7">
        <v>229.15860000000001</v>
      </c>
      <c r="X123" s="19">
        <v>229.15858929000001</v>
      </c>
      <c r="Y123" t="str">
        <f t="shared" si="1"/>
        <v/>
      </c>
    </row>
    <row r="124" spans="1:25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">
        <f>MAX(testdata[[#This Row],[H-L]:[|L-pC|]])</f>
        <v>2.2699999999999818</v>
      </c>
      <c r="K124" s="10">
        <f>(K123*20+testdata[[#This Row],[TR]])/21</f>
        <v>1.4017820095358426</v>
      </c>
      <c r="L124" s="1">
        <f>testdata[[#This Row],[close]]+Multiplier*testdata[[#This Row],[ATR]]</f>
        <v>236.37534602860751</v>
      </c>
      <c r="M124" s="1">
        <f>testdata[[#This Row],[close]]-Multiplier*testdata[[#This Row],[ATR]]</f>
        <v>227.96465397139247</v>
      </c>
      <c r="N124" s="1">
        <f>IF(OR(testdata[[#This Row],[UpperE]]&lt;N123,F123&gt;N123),testdata[[#This Row],[UpperE]],N123)</f>
        <v>234.18511333003792</v>
      </c>
      <c r="O124" s="1">
        <f>IF(OR(testdata[[#This Row],[LowerE]]&gt;O123,F123&lt;O123),testdata[[#This Row],[LowerE]],O123)</f>
        <v>229.15858929308212</v>
      </c>
      <c r="P124" s="7">
        <f>IF(S123=N123,testdata[[#This Row],[Upper]],testdata[[#This Row],[Lower]])</f>
        <v>229.15858929308212</v>
      </c>
      <c r="Q124" s="7" t="e">
        <f>IF(testdata[[#This Row],[AtrStop]]=testdata[[#This Row],[Upper]],testdata[[#This Row],[Upper]],NA())</f>
        <v>#N/A</v>
      </c>
      <c r="R124" s="7">
        <f>IF(testdata[[#This Row],[AtrStop]]=testdata[[#This Row],[Lower]],testdata[[#This Row],[Lower]],NA())</f>
        <v>229.15858929308212</v>
      </c>
      <c r="S124" s="19">
        <f>IF(testdata[[#This Row],[close]]&lt;=testdata[[#This Row],[STpot]],testdata[[#This Row],[Upper]],testdata[[#This Row],[Lower]])</f>
        <v>229.15858929308212</v>
      </c>
      <c r="U124" s="2">
        <v>42914</v>
      </c>
      <c r="V124" s="7"/>
      <c r="W124" s="7">
        <v>229.15860000000001</v>
      </c>
      <c r="X124" s="19">
        <v>229.15858929000001</v>
      </c>
      <c r="Y124" t="str">
        <f t="shared" si="1"/>
        <v/>
      </c>
    </row>
    <row r="125" spans="1:25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">
        <f>MAX(testdata[[#This Row],[H-L]:[|L-pC|]])</f>
        <v>3.589999999999975</v>
      </c>
      <c r="K125" s="10">
        <f>(K124*20+testdata[[#This Row],[TR]])/21</f>
        <v>1.5059828662246109</v>
      </c>
      <c r="L125" s="1">
        <f>testdata[[#This Row],[close]]+Multiplier*testdata[[#This Row],[ATR]]</f>
        <v>234.64794859867382</v>
      </c>
      <c r="M125" s="1">
        <f>testdata[[#This Row],[close]]-Multiplier*testdata[[#This Row],[ATR]]</f>
        <v>225.61205140132617</v>
      </c>
      <c r="N125" s="1">
        <f>IF(OR(testdata[[#This Row],[UpperE]]&lt;N124,F124&gt;N124),testdata[[#This Row],[UpperE]],N124)</f>
        <v>234.18511333003792</v>
      </c>
      <c r="O125" s="1">
        <f>IF(OR(testdata[[#This Row],[LowerE]]&gt;O124,F124&lt;O124),testdata[[#This Row],[LowerE]],O124)</f>
        <v>229.15858929308212</v>
      </c>
      <c r="P125" s="7">
        <f>IF(S124=N124,testdata[[#This Row],[Upper]],testdata[[#This Row],[Lower]])</f>
        <v>229.15858929308212</v>
      </c>
      <c r="Q125" s="7" t="e">
        <f>IF(testdata[[#This Row],[AtrStop]]=testdata[[#This Row],[Upper]],testdata[[#This Row],[Upper]],NA())</f>
        <v>#N/A</v>
      </c>
      <c r="R125" s="7">
        <f>IF(testdata[[#This Row],[AtrStop]]=testdata[[#This Row],[Lower]],testdata[[#This Row],[Lower]],NA())</f>
        <v>229.15858929308212</v>
      </c>
      <c r="S125" s="19">
        <f>IF(testdata[[#This Row],[close]]&lt;=testdata[[#This Row],[STpot]],testdata[[#This Row],[Upper]],testdata[[#This Row],[Lower]])</f>
        <v>229.15858929308212</v>
      </c>
      <c r="U125" s="2">
        <v>42915</v>
      </c>
      <c r="V125" s="7"/>
      <c r="W125" s="7">
        <v>229.15860000000001</v>
      </c>
      <c r="X125" s="19">
        <v>229.15858929000001</v>
      </c>
      <c r="Y125" t="str">
        <f t="shared" si="1"/>
        <v/>
      </c>
    </row>
    <row r="126" spans="1:25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">
        <f>MAX(testdata[[#This Row],[H-L]:[|L-pC|]])</f>
        <v>1.289999999999992</v>
      </c>
      <c r="K126" s="10">
        <f>(K125*20+testdata[[#This Row],[TR]])/21</f>
        <v>1.4956979678329623</v>
      </c>
      <c r="L126" s="1">
        <f>testdata[[#This Row],[close]]+Multiplier*testdata[[#This Row],[ATR]]</f>
        <v>235.04709390349888</v>
      </c>
      <c r="M126" s="1">
        <f>testdata[[#This Row],[close]]-Multiplier*testdata[[#This Row],[ATR]]</f>
        <v>226.07290609650113</v>
      </c>
      <c r="N126" s="1">
        <f>IF(OR(testdata[[#This Row],[UpperE]]&lt;N125,F125&gt;N125),testdata[[#This Row],[UpperE]],N125)</f>
        <v>234.18511333003792</v>
      </c>
      <c r="O126" s="1">
        <f>IF(OR(testdata[[#This Row],[LowerE]]&gt;O125,F125&lt;O125),testdata[[#This Row],[LowerE]],O125)</f>
        <v>229.15858929308212</v>
      </c>
      <c r="P126" s="7">
        <f>IF(S125=N125,testdata[[#This Row],[Upper]],testdata[[#This Row],[Lower]])</f>
        <v>229.15858929308212</v>
      </c>
      <c r="Q126" s="7" t="e">
        <f>IF(testdata[[#This Row],[AtrStop]]=testdata[[#This Row],[Upper]],testdata[[#This Row],[Upper]],NA())</f>
        <v>#N/A</v>
      </c>
      <c r="R126" s="7">
        <f>IF(testdata[[#This Row],[AtrStop]]=testdata[[#This Row],[Lower]],testdata[[#This Row],[Lower]],NA())</f>
        <v>229.15858929308212</v>
      </c>
      <c r="S126" s="19">
        <f>IF(testdata[[#This Row],[close]]&lt;=testdata[[#This Row],[STpot]],testdata[[#This Row],[Upper]],testdata[[#This Row],[Lower]])</f>
        <v>229.15858929308212</v>
      </c>
      <c r="U126" s="2">
        <v>42916</v>
      </c>
      <c r="V126" s="7"/>
      <c r="W126" s="7">
        <v>229.15860000000001</v>
      </c>
      <c r="X126" s="19">
        <v>229.15858929000001</v>
      </c>
      <c r="Y126" t="str">
        <f t="shared" si="1"/>
        <v/>
      </c>
    </row>
    <row r="127" spans="1:25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">
        <f>MAX(testdata[[#This Row],[H-L]:[|L-pC|]])</f>
        <v>1.5</v>
      </c>
      <c r="K127" s="10">
        <f>(K126*20+testdata[[#This Row],[TR]])/21</f>
        <v>1.4959028265075831</v>
      </c>
      <c r="L127" s="1">
        <f>testdata[[#This Row],[close]]+Multiplier*testdata[[#This Row],[ATR]]</f>
        <v>235.43770847952274</v>
      </c>
      <c r="M127" s="1">
        <f>testdata[[#This Row],[close]]-Multiplier*testdata[[#This Row],[ATR]]</f>
        <v>226.46229152047724</v>
      </c>
      <c r="N127" s="1">
        <f>IF(OR(testdata[[#This Row],[UpperE]]&lt;N126,F126&gt;N126),testdata[[#This Row],[UpperE]],N126)</f>
        <v>234.18511333003792</v>
      </c>
      <c r="O127" s="1">
        <f>IF(OR(testdata[[#This Row],[LowerE]]&gt;O126,F126&lt;O126),testdata[[#This Row],[LowerE]],O126)</f>
        <v>229.15858929308212</v>
      </c>
      <c r="P127" s="7">
        <f>IF(S126=N126,testdata[[#This Row],[Upper]],testdata[[#This Row],[Lower]])</f>
        <v>229.15858929308212</v>
      </c>
      <c r="Q127" s="7" t="e">
        <f>IF(testdata[[#This Row],[AtrStop]]=testdata[[#This Row],[Upper]],testdata[[#This Row],[Upper]],NA())</f>
        <v>#N/A</v>
      </c>
      <c r="R127" s="7">
        <f>IF(testdata[[#This Row],[AtrStop]]=testdata[[#This Row],[Lower]],testdata[[#This Row],[Lower]],NA())</f>
        <v>229.15858929308212</v>
      </c>
      <c r="S127" s="19">
        <f>IF(testdata[[#This Row],[close]]&lt;=testdata[[#This Row],[STpot]],testdata[[#This Row],[Upper]],testdata[[#This Row],[Lower]])</f>
        <v>229.15858929308212</v>
      </c>
      <c r="U127" s="2">
        <v>42919</v>
      </c>
      <c r="V127" s="7"/>
      <c r="W127" s="7">
        <v>229.15860000000001</v>
      </c>
      <c r="X127" s="19">
        <v>229.15858929000001</v>
      </c>
      <c r="Y127" t="str">
        <f t="shared" si="1"/>
        <v/>
      </c>
    </row>
    <row r="128" spans="1:25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">
        <f>MAX(testdata[[#This Row],[H-L]:[|L-pC|]])</f>
        <v>1.25</v>
      </c>
      <c r="K128" s="10">
        <f>(K127*20+testdata[[#This Row],[TR]])/21</f>
        <v>1.48419316810246</v>
      </c>
      <c r="L128" s="1">
        <f>testdata[[#This Row],[close]]+Multiplier*testdata[[#This Row],[ATR]]</f>
        <v>235.93257950430737</v>
      </c>
      <c r="M128" s="1">
        <f>testdata[[#This Row],[close]]-Multiplier*testdata[[#This Row],[ATR]]</f>
        <v>227.02742049569261</v>
      </c>
      <c r="N128" s="1">
        <f>IF(OR(testdata[[#This Row],[UpperE]]&lt;N127,F127&gt;N127),testdata[[#This Row],[UpperE]],N127)</f>
        <v>234.18511333003792</v>
      </c>
      <c r="O128" s="1">
        <f>IF(OR(testdata[[#This Row],[LowerE]]&gt;O127,F127&lt;O127),testdata[[#This Row],[LowerE]],O127)</f>
        <v>229.15858929308212</v>
      </c>
      <c r="P128" s="7">
        <f>IF(S127=N127,testdata[[#This Row],[Upper]],testdata[[#This Row],[Lower]])</f>
        <v>229.15858929308212</v>
      </c>
      <c r="Q128" s="7" t="e">
        <f>IF(testdata[[#This Row],[AtrStop]]=testdata[[#This Row],[Upper]],testdata[[#This Row],[Upper]],NA())</f>
        <v>#N/A</v>
      </c>
      <c r="R128" s="7">
        <f>IF(testdata[[#This Row],[AtrStop]]=testdata[[#This Row],[Lower]],testdata[[#This Row],[Lower]],NA())</f>
        <v>229.15858929308212</v>
      </c>
      <c r="S128" s="19">
        <f>IF(testdata[[#This Row],[close]]&lt;=testdata[[#This Row],[STpot]],testdata[[#This Row],[Upper]],testdata[[#This Row],[Lower]])</f>
        <v>229.15858929308212</v>
      </c>
      <c r="U128" s="2">
        <v>42921</v>
      </c>
      <c r="V128" s="7"/>
      <c r="W128" s="7">
        <v>229.15860000000001</v>
      </c>
      <c r="X128" s="19">
        <v>229.15858929000001</v>
      </c>
      <c r="Y128" t="str">
        <f t="shared" si="1"/>
        <v/>
      </c>
    </row>
    <row r="129" spans="1:25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">
        <f>MAX(testdata[[#This Row],[H-L]:[|L-pC|]])</f>
        <v>2.3199999999999932</v>
      </c>
      <c r="K129" s="10">
        <f>(K128*20+testdata[[#This Row],[TR]])/21</f>
        <v>1.5239934934309141</v>
      </c>
      <c r="L129" s="1">
        <f>testdata[[#This Row],[close]]+Multiplier*testdata[[#This Row],[ATR]]</f>
        <v>233.93198048029276</v>
      </c>
      <c r="M129" s="1">
        <f>testdata[[#This Row],[close]]-Multiplier*testdata[[#This Row],[ATR]]</f>
        <v>224.78801951970726</v>
      </c>
      <c r="N129" s="1">
        <f>IF(OR(testdata[[#This Row],[UpperE]]&lt;N128,F128&gt;N128),testdata[[#This Row],[UpperE]],N128)</f>
        <v>233.93198048029276</v>
      </c>
      <c r="O129" s="1">
        <f>IF(OR(testdata[[#This Row],[LowerE]]&gt;O128,F128&lt;O128),testdata[[#This Row],[LowerE]],O128)</f>
        <v>229.15858929308212</v>
      </c>
      <c r="P129" s="7">
        <f>IF(S128=N128,testdata[[#This Row],[Upper]],testdata[[#This Row],[Lower]])</f>
        <v>229.15858929308212</v>
      </c>
      <c r="Q129" s="7" t="e">
        <f>IF(testdata[[#This Row],[AtrStop]]=testdata[[#This Row],[Upper]],testdata[[#This Row],[Upper]],NA())</f>
        <v>#N/A</v>
      </c>
      <c r="R129" s="7">
        <f>IF(testdata[[#This Row],[AtrStop]]=testdata[[#This Row],[Lower]],testdata[[#This Row],[Lower]],NA())</f>
        <v>229.15858929308212</v>
      </c>
      <c r="S129" s="19">
        <f>IF(testdata[[#This Row],[close]]&lt;=testdata[[#This Row],[STpot]],testdata[[#This Row],[Upper]],testdata[[#This Row],[Lower]])</f>
        <v>229.15858929308212</v>
      </c>
      <c r="U129" s="2">
        <v>42922</v>
      </c>
      <c r="V129" s="7"/>
      <c r="W129" s="7">
        <v>229.15860000000001</v>
      </c>
      <c r="X129" s="19">
        <v>229.15858929000001</v>
      </c>
      <c r="Y129" t="str">
        <f t="shared" si="1"/>
        <v/>
      </c>
    </row>
    <row r="130" spans="1:25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">
        <f>MAX(testdata[[#This Row],[H-L]:[|L-pC|]])</f>
        <v>1.6499999999999773</v>
      </c>
      <c r="K130" s="10">
        <f>(K129*20+testdata[[#This Row],[TR]])/21</f>
        <v>1.529993803267536</v>
      </c>
      <c r="L130" s="1">
        <f>testdata[[#This Row],[close]]+Multiplier*testdata[[#This Row],[ATR]]</f>
        <v>235.43998140980261</v>
      </c>
      <c r="M130" s="1">
        <f>testdata[[#This Row],[close]]-Multiplier*testdata[[#This Row],[ATR]]</f>
        <v>226.26001859019738</v>
      </c>
      <c r="N130" s="1">
        <f>IF(OR(testdata[[#This Row],[UpperE]]&lt;N129,F129&gt;N129),testdata[[#This Row],[UpperE]],N129)</f>
        <v>233.93198048029276</v>
      </c>
      <c r="O130" s="1">
        <f>IF(OR(testdata[[#This Row],[LowerE]]&gt;O129,F129&lt;O129),testdata[[#This Row],[LowerE]],O129)</f>
        <v>229.15858929308212</v>
      </c>
      <c r="P130" s="7">
        <f>IF(S129=N129,testdata[[#This Row],[Upper]],testdata[[#This Row],[Lower]])</f>
        <v>229.15858929308212</v>
      </c>
      <c r="Q130" s="7" t="e">
        <f>IF(testdata[[#This Row],[AtrStop]]=testdata[[#This Row],[Upper]],testdata[[#This Row],[Upper]],NA())</f>
        <v>#N/A</v>
      </c>
      <c r="R130" s="7">
        <f>IF(testdata[[#This Row],[AtrStop]]=testdata[[#This Row],[Lower]],testdata[[#This Row],[Lower]],NA())</f>
        <v>229.15858929308212</v>
      </c>
      <c r="S130" s="19">
        <f>IF(testdata[[#This Row],[close]]&lt;=testdata[[#This Row],[STpot]],testdata[[#This Row],[Upper]],testdata[[#This Row],[Lower]])</f>
        <v>229.15858929308212</v>
      </c>
      <c r="U130" s="2">
        <v>42923</v>
      </c>
      <c r="V130" s="7"/>
      <c r="W130" s="7">
        <v>229.15860000000001</v>
      </c>
      <c r="X130" s="19">
        <v>229.15858929000001</v>
      </c>
      <c r="Y130" t="str">
        <f t="shared" si="1"/>
        <v/>
      </c>
    </row>
    <row r="131" spans="1:25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">
        <f>MAX(testdata[[#This Row],[H-L]:[|L-pC|]])</f>
        <v>0.98999999999998067</v>
      </c>
      <c r="K131" s="10">
        <f>(K130*20+testdata[[#This Row],[TR]])/21</f>
        <v>1.5042798126357477</v>
      </c>
      <c r="L131" s="1">
        <f>testdata[[#This Row],[close]]+Multiplier*testdata[[#This Row],[ATR]]</f>
        <v>235.61283943790724</v>
      </c>
      <c r="M131" s="1">
        <f>testdata[[#This Row],[close]]-Multiplier*testdata[[#This Row],[ATR]]</f>
        <v>226.58716056209275</v>
      </c>
      <c r="N131" s="1">
        <f>IF(OR(testdata[[#This Row],[UpperE]]&lt;N130,F130&gt;N130),testdata[[#This Row],[UpperE]],N130)</f>
        <v>233.93198048029276</v>
      </c>
      <c r="O131" s="1">
        <f>IF(OR(testdata[[#This Row],[LowerE]]&gt;O130,F130&lt;O130),testdata[[#This Row],[LowerE]],O130)</f>
        <v>229.15858929308212</v>
      </c>
      <c r="P131" s="7">
        <f>IF(S130=N130,testdata[[#This Row],[Upper]],testdata[[#This Row],[Lower]])</f>
        <v>229.15858929308212</v>
      </c>
      <c r="Q131" s="7" t="e">
        <f>IF(testdata[[#This Row],[AtrStop]]=testdata[[#This Row],[Upper]],testdata[[#This Row],[Upper]],NA())</f>
        <v>#N/A</v>
      </c>
      <c r="R131" s="7">
        <f>IF(testdata[[#This Row],[AtrStop]]=testdata[[#This Row],[Lower]],testdata[[#This Row],[Lower]],NA())</f>
        <v>229.15858929308212</v>
      </c>
      <c r="S131" s="19">
        <f>IF(testdata[[#This Row],[close]]&lt;=testdata[[#This Row],[STpot]],testdata[[#This Row],[Upper]],testdata[[#This Row],[Lower]])</f>
        <v>229.15858929308212</v>
      </c>
      <c r="U131" s="2">
        <v>42926</v>
      </c>
      <c r="V131" s="7"/>
      <c r="W131" s="7">
        <v>229.15860000000001</v>
      </c>
      <c r="X131" s="19">
        <v>229.15858929000001</v>
      </c>
      <c r="Y131" t="str">
        <f t="shared" si="1"/>
        <v/>
      </c>
    </row>
    <row r="132" spans="1:25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">
        <f>MAX(testdata[[#This Row],[H-L]:[|L-pC|]])</f>
        <v>1.6200000000000045</v>
      </c>
      <c r="K132" s="10">
        <f>(K131*20+testdata[[#This Row],[TR]])/21</f>
        <v>1.5097902977483313</v>
      </c>
      <c r="L132" s="1">
        <f>testdata[[#This Row],[close]]+Multiplier*testdata[[#This Row],[ATR]]</f>
        <v>235.45937089324499</v>
      </c>
      <c r="M132" s="1">
        <f>testdata[[#This Row],[close]]-Multiplier*testdata[[#This Row],[ATR]]</f>
        <v>226.40062910675502</v>
      </c>
      <c r="N132" s="1">
        <f>IF(OR(testdata[[#This Row],[UpperE]]&lt;N131,F131&gt;N131),testdata[[#This Row],[UpperE]],N131)</f>
        <v>233.93198048029276</v>
      </c>
      <c r="O132" s="1">
        <f>IF(OR(testdata[[#This Row],[LowerE]]&gt;O131,F131&lt;O131),testdata[[#This Row],[LowerE]],O131)</f>
        <v>229.15858929308212</v>
      </c>
      <c r="P132" s="7">
        <f>IF(S131=N131,testdata[[#This Row],[Upper]],testdata[[#This Row],[Lower]])</f>
        <v>229.15858929308212</v>
      </c>
      <c r="Q132" s="7" t="e">
        <f>IF(testdata[[#This Row],[AtrStop]]=testdata[[#This Row],[Upper]],testdata[[#This Row],[Upper]],NA())</f>
        <v>#N/A</v>
      </c>
      <c r="R132" s="7">
        <f>IF(testdata[[#This Row],[AtrStop]]=testdata[[#This Row],[Lower]],testdata[[#This Row],[Lower]],NA())</f>
        <v>229.15858929308212</v>
      </c>
      <c r="S132" s="19">
        <f>IF(testdata[[#This Row],[close]]&lt;=testdata[[#This Row],[STpot]],testdata[[#This Row],[Upper]],testdata[[#This Row],[Lower]])</f>
        <v>229.15858929308212</v>
      </c>
      <c r="U132" s="2">
        <v>42927</v>
      </c>
      <c r="V132" s="7"/>
      <c r="W132" s="7">
        <v>229.15860000000001</v>
      </c>
      <c r="X132" s="19">
        <v>229.15858929000001</v>
      </c>
      <c r="Y132" t="str">
        <f t="shared" si="1"/>
        <v/>
      </c>
    </row>
    <row r="133" spans="1:25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">
        <f>MAX(testdata[[#This Row],[H-L]:[|L-pC|]])</f>
        <v>1.9099999999999966</v>
      </c>
      <c r="K133" s="10">
        <f>(K132*20+testdata[[#This Row],[TR]])/21</f>
        <v>1.5288479026174584</v>
      </c>
      <c r="L133" s="1">
        <f>testdata[[#This Row],[close]]+Multiplier*testdata[[#This Row],[ATR]]</f>
        <v>237.24654370785237</v>
      </c>
      <c r="M133" s="1">
        <f>testdata[[#This Row],[close]]-Multiplier*testdata[[#This Row],[ATR]]</f>
        <v>228.07345629214763</v>
      </c>
      <c r="N133" s="1">
        <f>IF(OR(testdata[[#This Row],[UpperE]]&lt;N132,F132&gt;N132),testdata[[#This Row],[UpperE]],N132)</f>
        <v>233.93198048029276</v>
      </c>
      <c r="O133" s="1">
        <f>IF(OR(testdata[[#This Row],[LowerE]]&gt;O132,F132&lt;O132),testdata[[#This Row],[LowerE]],O132)</f>
        <v>229.15858929308212</v>
      </c>
      <c r="P133" s="7">
        <f>IF(S132=N132,testdata[[#This Row],[Upper]],testdata[[#This Row],[Lower]])</f>
        <v>229.15858929308212</v>
      </c>
      <c r="Q133" s="7" t="e">
        <f>IF(testdata[[#This Row],[AtrStop]]=testdata[[#This Row],[Upper]],testdata[[#This Row],[Upper]],NA())</f>
        <v>#N/A</v>
      </c>
      <c r="R133" s="7">
        <f>IF(testdata[[#This Row],[AtrStop]]=testdata[[#This Row],[Lower]],testdata[[#This Row],[Lower]],NA())</f>
        <v>229.15858929308212</v>
      </c>
      <c r="S133" s="19">
        <f>IF(testdata[[#This Row],[close]]&lt;=testdata[[#This Row],[STpot]],testdata[[#This Row],[Upper]],testdata[[#This Row],[Lower]])</f>
        <v>229.15858929308212</v>
      </c>
      <c r="U133" s="2">
        <v>42928</v>
      </c>
      <c r="V133" s="7"/>
      <c r="W133" s="7">
        <v>229.15860000000001</v>
      </c>
      <c r="X133" s="19">
        <v>229.15858929000001</v>
      </c>
      <c r="Y133" t="str">
        <f t="shared" si="1"/>
        <v/>
      </c>
    </row>
    <row r="134" spans="1:25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">
        <f>MAX(testdata[[#This Row],[H-L]:[|L-pC|]])</f>
        <v>0.76000000000001933</v>
      </c>
      <c r="K134" s="10">
        <f>(K133*20+testdata[[#This Row],[TR]])/21</f>
        <v>1.4922360977309137</v>
      </c>
      <c r="L134" s="1">
        <f>testdata[[#This Row],[close]]+Multiplier*testdata[[#This Row],[ATR]]</f>
        <v>237.52670829319274</v>
      </c>
      <c r="M134" s="1">
        <f>testdata[[#This Row],[close]]-Multiplier*testdata[[#This Row],[ATR]]</f>
        <v>228.57329170680728</v>
      </c>
      <c r="N134" s="1">
        <f>IF(OR(testdata[[#This Row],[UpperE]]&lt;N133,F133&gt;N133),testdata[[#This Row],[UpperE]],N133)</f>
        <v>233.93198048029276</v>
      </c>
      <c r="O134" s="1">
        <f>IF(OR(testdata[[#This Row],[LowerE]]&gt;O133,F133&lt;O133),testdata[[#This Row],[LowerE]],O133)</f>
        <v>229.15858929308212</v>
      </c>
      <c r="P134" s="7">
        <f>IF(S133=N133,testdata[[#This Row],[Upper]],testdata[[#This Row],[Lower]])</f>
        <v>229.15858929308212</v>
      </c>
      <c r="Q134" s="7" t="e">
        <f>IF(testdata[[#This Row],[AtrStop]]=testdata[[#This Row],[Upper]],testdata[[#This Row],[Upper]],NA())</f>
        <v>#N/A</v>
      </c>
      <c r="R134" s="7">
        <f>IF(testdata[[#This Row],[AtrStop]]=testdata[[#This Row],[Lower]],testdata[[#This Row],[Lower]],NA())</f>
        <v>229.15858929308212</v>
      </c>
      <c r="S134" s="19">
        <f>IF(testdata[[#This Row],[close]]&lt;=testdata[[#This Row],[STpot]],testdata[[#This Row],[Upper]],testdata[[#This Row],[Lower]])</f>
        <v>229.15858929308212</v>
      </c>
      <c r="U134" s="2">
        <v>42929</v>
      </c>
      <c r="V134" s="7"/>
      <c r="W134" s="7">
        <v>229.15860000000001</v>
      </c>
      <c r="X134" s="19">
        <v>229.15858929000001</v>
      </c>
      <c r="Y134" t="str">
        <f t="shared" si="1"/>
        <v/>
      </c>
    </row>
    <row r="135" spans="1:25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">
        <f>MAX(testdata[[#This Row],[H-L]:[|L-pC|]])</f>
        <v>1.5800000000000125</v>
      </c>
      <c r="K135" s="10">
        <f>(K134*20+testdata[[#This Row],[TR]])/21</f>
        <v>1.4964153311722992</v>
      </c>
      <c r="L135" s="1">
        <f>testdata[[#This Row],[close]]+Multiplier*testdata[[#This Row],[ATR]]</f>
        <v>238.62924599351689</v>
      </c>
      <c r="M135" s="1">
        <f>testdata[[#This Row],[close]]-Multiplier*testdata[[#This Row],[ATR]]</f>
        <v>229.65075400648308</v>
      </c>
      <c r="N135" s="1">
        <f>IF(OR(testdata[[#This Row],[UpperE]]&lt;N134,F134&gt;N134),testdata[[#This Row],[UpperE]],N134)</f>
        <v>233.93198048029276</v>
      </c>
      <c r="O135" s="1">
        <f>IF(OR(testdata[[#This Row],[LowerE]]&gt;O134,F134&lt;O134),testdata[[#This Row],[LowerE]],O134)</f>
        <v>229.65075400648308</v>
      </c>
      <c r="P135" s="7">
        <f>IF(S134=N134,testdata[[#This Row],[Upper]],testdata[[#This Row],[Lower]])</f>
        <v>229.65075400648308</v>
      </c>
      <c r="Q135" s="7" t="e">
        <f>IF(testdata[[#This Row],[AtrStop]]=testdata[[#This Row],[Upper]],testdata[[#This Row],[Upper]],NA())</f>
        <v>#N/A</v>
      </c>
      <c r="R135" s="7">
        <f>IF(testdata[[#This Row],[AtrStop]]=testdata[[#This Row],[Lower]],testdata[[#This Row],[Lower]],NA())</f>
        <v>229.65075400648308</v>
      </c>
      <c r="S135" s="19">
        <f>IF(testdata[[#This Row],[close]]&lt;=testdata[[#This Row],[STpot]],testdata[[#This Row],[Upper]],testdata[[#This Row],[Lower]])</f>
        <v>229.65075400648308</v>
      </c>
      <c r="U135" s="2">
        <v>42930</v>
      </c>
      <c r="V135" s="7"/>
      <c r="W135" s="7">
        <v>229.6508</v>
      </c>
      <c r="X135" s="19">
        <v>229.65075401000001</v>
      </c>
      <c r="Y135" t="str">
        <f t="shared" si="1"/>
        <v/>
      </c>
    </row>
    <row r="136" spans="1:25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">
        <f>MAX(testdata[[#This Row],[H-L]:[|L-pC|]])</f>
        <v>0.55000000000001137</v>
      </c>
      <c r="K136" s="10">
        <f>(K135*20+testdata[[#This Row],[TR]])/21</f>
        <v>1.4513479344498093</v>
      </c>
      <c r="L136" s="1">
        <f>testdata[[#This Row],[close]]+Multiplier*testdata[[#This Row],[ATR]]</f>
        <v>238.46404380334945</v>
      </c>
      <c r="M136" s="1">
        <f>testdata[[#This Row],[close]]-Multiplier*testdata[[#This Row],[ATR]]</f>
        <v>229.75595619665057</v>
      </c>
      <c r="N136" s="1">
        <f>IF(OR(testdata[[#This Row],[UpperE]]&lt;N135,F135&gt;N135),testdata[[#This Row],[UpperE]],N135)</f>
        <v>238.46404380334945</v>
      </c>
      <c r="O136" s="1">
        <f>IF(OR(testdata[[#This Row],[LowerE]]&gt;O135,F135&lt;O135),testdata[[#This Row],[LowerE]],O135)</f>
        <v>229.75595619665057</v>
      </c>
      <c r="P136" s="7">
        <f>IF(S135=N135,testdata[[#This Row],[Upper]],testdata[[#This Row],[Lower]])</f>
        <v>229.75595619665057</v>
      </c>
      <c r="Q136" s="7" t="e">
        <f>IF(testdata[[#This Row],[AtrStop]]=testdata[[#This Row],[Upper]],testdata[[#This Row],[Upper]],NA())</f>
        <v>#N/A</v>
      </c>
      <c r="R136" s="7">
        <f>IF(testdata[[#This Row],[AtrStop]]=testdata[[#This Row],[Lower]],testdata[[#This Row],[Lower]],NA())</f>
        <v>229.75595619665057</v>
      </c>
      <c r="S136" s="19">
        <f>IF(testdata[[#This Row],[close]]&lt;=testdata[[#This Row],[STpot]],testdata[[#This Row],[Upper]],testdata[[#This Row],[Lower]])</f>
        <v>229.75595619665057</v>
      </c>
      <c r="U136" s="2">
        <v>42933</v>
      </c>
      <c r="V136" s="7"/>
      <c r="W136" s="7">
        <v>229.756</v>
      </c>
      <c r="X136" s="19">
        <v>229.75595620000001</v>
      </c>
      <c r="Y136" t="str">
        <f t="shared" si="1"/>
        <v/>
      </c>
    </row>
    <row r="137" spans="1:25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">
        <f>MAX(testdata[[#This Row],[H-L]:[|L-pC|]])</f>
        <v>1</v>
      </c>
      <c r="K137" s="10">
        <f>(K136*20+testdata[[#This Row],[TR]])/21</f>
        <v>1.429855175666485</v>
      </c>
      <c r="L137" s="1">
        <f>testdata[[#This Row],[close]]+Multiplier*testdata[[#This Row],[ATR]]</f>
        <v>238.52956552699948</v>
      </c>
      <c r="M137" s="1">
        <f>testdata[[#This Row],[close]]-Multiplier*testdata[[#This Row],[ATR]]</f>
        <v>229.95043447300054</v>
      </c>
      <c r="N137" s="1">
        <f>IF(OR(testdata[[#This Row],[UpperE]]&lt;N136,F136&gt;N136),testdata[[#This Row],[UpperE]],N136)</f>
        <v>238.46404380334945</v>
      </c>
      <c r="O137" s="1">
        <f>IF(OR(testdata[[#This Row],[LowerE]]&gt;O136,F136&lt;O136),testdata[[#This Row],[LowerE]],O136)</f>
        <v>229.95043447300054</v>
      </c>
      <c r="P137" s="7">
        <f>IF(S136=N136,testdata[[#This Row],[Upper]],testdata[[#This Row],[Lower]])</f>
        <v>229.95043447300054</v>
      </c>
      <c r="Q137" s="7" t="e">
        <f>IF(testdata[[#This Row],[AtrStop]]=testdata[[#This Row],[Upper]],testdata[[#This Row],[Upper]],NA())</f>
        <v>#N/A</v>
      </c>
      <c r="R137" s="7">
        <f>IF(testdata[[#This Row],[AtrStop]]=testdata[[#This Row],[Lower]],testdata[[#This Row],[Lower]],NA())</f>
        <v>229.95043447300054</v>
      </c>
      <c r="S137" s="19">
        <f>IF(testdata[[#This Row],[close]]&lt;=testdata[[#This Row],[STpot]],testdata[[#This Row],[Upper]],testdata[[#This Row],[Lower]])</f>
        <v>229.95043447300054</v>
      </c>
      <c r="U137" s="2">
        <v>42934</v>
      </c>
      <c r="V137" s="7"/>
      <c r="W137" s="7">
        <v>229.9504</v>
      </c>
      <c r="X137" s="19">
        <v>229.95043447</v>
      </c>
      <c r="Y137" t="str">
        <f t="shared" si="1"/>
        <v/>
      </c>
    </row>
    <row r="138" spans="1:25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">
        <f>MAX(testdata[[#This Row],[H-L]:[|L-pC|]])</f>
        <v>1.2699999999999818</v>
      </c>
      <c r="K138" s="10">
        <f>(K137*20+testdata[[#This Row],[TR]])/21</f>
        <v>1.4222430244442705</v>
      </c>
      <c r="L138" s="1">
        <f>testdata[[#This Row],[close]]+Multiplier*testdata[[#This Row],[ATR]]</f>
        <v>239.76672907333281</v>
      </c>
      <c r="M138" s="1">
        <f>testdata[[#This Row],[close]]-Multiplier*testdata[[#This Row],[ATR]]</f>
        <v>231.23327092666719</v>
      </c>
      <c r="N138" s="1">
        <f>IF(OR(testdata[[#This Row],[UpperE]]&lt;N137,F137&gt;N137),testdata[[#This Row],[UpperE]],N137)</f>
        <v>238.46404380334945</v>
      </c>
      <c r="O138" s="1">
        <f>IF(OR(testdata[[#This Row],[LowerE]]&gt;O137,F137&lt;O137),testdata[[#This Row],[LowerE]],O137)</f>
        <v>231.23327092666719</v>
      </c>
      <c r="P138" s="7">
        <f>IF(S137=N137,testdata[[#This Row],[Upper]],testdata[[#This Row],[Lower]])</f>
        <v>231.23327092666719</v>
      </c>
      <c r="Q138" s="7" t="e">
        <f>IF(testdata[[#This Row],[AtrStop]]=testdata[[#This Row],[Upper]],testdata[[#This Row],[Upper]],NA())</f>
        <v>#N/A</v>
      </c>
      <c r="R138" s="7">
        <f>IF(testdata[[#This Row],[AtrStop]]=testdata[[#This Row],[Lower]],testdata[[#This Row],[Lower]],NA())</f>
        <v>231.23327092666719</v>
      </c>
      <c r="S138" s="19">
        <f>IF(testdata[[#This Row],[close]]&lt;=testdata[[#This Row],[STpot]],testdata[[#This Row],[Upper]],testdata[[#This Row],[Lower]])</f>
        <v>231.23327092666719</v>
      </c>
      <c r="U138" s="2">
        <v>42935</v>
      </c>
      <c r="V138" s="7"/>
      <c r="W138" s="7">
        <v>231.23330000000001</v>
      </c>
      <c r="X138" s="19">
        <v>231.23327093</v>
      </c>
      <c r="Y138" t="str">
        <f t="shared" si="1"/>
        <v/>
      </c>
    </row>
    <row r="139" spans="1:25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">
        <f>MAX(testdata[[#This Row],[H-L]:[|L-pC|]])</f>
        <v>0.90000000000000568</v>
      </c>
      <c r="K139" s="10">
        <f>(K138*20+testdata[[#This Row],[TR]])/21</f>
        <v>1.3973743089945436</v>
      </c>
      <c r="L139" s="1">
        <f>testdata[[#This Row],[close]]+Multiplier*testdata[[#This Row],[ATR]]</f>
        <v>239.80212292698366</v>
      </c>
      <c r="M139" s="1">
        <f>testdata[[#This Row],[close]]-Multiplier*testdata[[#This Row],[ATR]]</f>
        <v>231.41787707301637</v>
      </c>
      <c r="N139" s="1">
        <f>IF(OR(testdata[[#This Row],[UpperE]]&lt;N138,F138&gt;N138),testdata[[#This Row],[UpperE]],N138)</f>
        <v>238.46404380334945</v>
      </c>
      <c r="O139" s="1">
        <f>IF(OR(testdata[[#This Row],[LowerE]]&gt;O138,F138&lt;O138),testdata[[#This Row],[LowerE]],O138)</f>
        <v>231.41787707301637</v>
      </c>
      <c r="P139" s="7">
        <f>IF(S138=N138,testdata[[#This Row],[Upper]],testdata[[#This Row],[Lower]])</f>
        <v>231.41787707301637</v>
      </c>
      <c r="Q139" s="7" t="e">
        <f>IF(testdata[[#This Row],[AtrStop]]=testdata[[#This Row],[Upper]],testdata[[#This Row],[Upper]],NA())</f>
        <v>#N/A</v>
      </c>
      <c r="R139" s="7">
        <f>IF(testdata[[#This Row],[AtrStop]]=testdata[[#This Row],[Lower]],testdata[[#This Row],[Lower]],NA())</f>
        <v>231.41787707301637</v>
      </c>
      <c r="S139" s="19">
        <f>IF(testdata[[#This Row],[close]]&lt;=testdata[[#This Row],[STpot]],testdata[[#This Row],[Upper]],testdata[[#This Row],[Lower]])</f>
        <v>231.41787707301637</v>
      </c>
      <c r="U139" s="2">
        <v>42936</v>
      </c>
      <c r="V139" s="7"/>
      <c r="W139" s="7">
        <v>231.4179</v>
      </c>
      <c r="X139" s="19">
        <v>231.41787707</v>
      </c>
      <c r="Y139" t="str">
        <f t="shared" si="1"/>
        <v/>
      </c>
    </row>
    <row r="140" spans="1:25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">
        <f>MAX(testdata[[#This Row],[H-L]:[|L-pC|]])</f>
        <v>0.88000000000002387</v>
      </c>
      <c r="K140" s="10">
        <f>(K139*20+testdata[[#This Row],[TR]])/21</f>
        <v>1.3727374371376617</v>
      </c>
      <c r="L140" s="1">
        <f>testdata[[#This Row],[close]]+Multiplier*testdata[[#This Row],[ATR]]</f>
        <v>239.51821231141298</v>
      </c>
      <c r="M140" s="1">
        <f>testdata[[#This Row],[close]]-Multiplier*testdata[[#This Row],[ATR]]</f>
        <v>231.28178768858703</v>
      </c>
      <c r="N140" s="1">
        <f>IF(OR(testdata[[#This Row],[UpperE]]&lt;N139,F139&gt;N139),testdata[[#This Row],[UpperE]],N139)</f>
        <v>238.46404380334945</v>
      </c>
      <c r="O140" s="1">
        <f>IF(OR(testdata[[#This Row],[LowerE]]&gt;O139,F139&lt;O139),testdata[[#This Row],[LowerE]],O139)</f>
        <v>231.41787707301637</v>
      </c>
      <c r="P140" s="7">
        <f>IF(S139=N139,testdata[[#This Row],[Upper]],testdata[[#This Row],[Lower]])</f>
        <v>231.41787707301637</v>
      </c>
      <c r="Q140" s="7" t="e">
        <f>IF(testdata[[#This Row],[AtrStop]]=testdata[[#This Row],[Upper]],testdata[[#This Row],[Upper]],NA())</f>
        <v>#N/A</v>
      </c>
      <c r="R140" s="7">
        <f>IF(testdata[[#This Row],[AtrStop]]=testdata[[#This Row],[Lower]],testdata[[#This Row],[Lower]],NA())</f>
        <v>231.41787707301637</v>
      </c>
      <c r="S140" s="19">
        <f>IF(testdata[[#This Row],[close]]&lt;=testdata[[#This Row],[STpot]],testdata[[#This Row],[Upper]],testdata[[#This Row],[Lower]])</f>
        <v>231.41787707301637</v>
      </c>
      <c r="U140" s="2">
        <v>42937</v>
      </c>
      <c r="V140" s="7"/>
      <c r="W140" s="7">
        <v>231.4179</v>
      </c>
      <c r="X140" s="19">
        <v>231.41787707</v>
      </c>
      <c r="Y140" t="str">
        <f t="shared" si="1"/>
        <v/>
      </c>
    </row>
    <row r="141" spans="1:25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">
        <f>MAX(testdata[[#This Row],[H-L]:[|L-pC|]])</f>
        <v>0.65999999999999659</v>
      </c>
      <c r="K141" s="10">
        <f>(K140*20+testdata[[#This Row],[TR]])/21</f>
        <v>1.3387975591787253</v>
      </c>
      <c r="L141" s="1">
        <f>testdata[[#This Row],[close]]+Multiplier*testdata[[#This Row],[ATR]]</f>
        <v>239.35639267753618</v>
      </c>
      <c r="M141" s="1">
        <f>testdata[[#This Row],[close]]-Multiplier*testdata[[#This Row],[ATR]]</f>
        <v>231.32360732246383</v>
      </c>
      <c r="N141" s="1">
        <f>IF(OR(testdata[[#This Row],[UpperE]]&lt;N140,F140&gt;N140),testdata[[#This Row],[UpperE]],N140)</f>
        <v>238.46404380334945</v>
      </c>
      <c r="O141" s="1">
        <f>IF(OR(testdata[[#This Row],[LowerE]]&gt;O140,F140&lt;O140),testdata[[#This Row],[LowerE]],O140)</f>
        <v>231.41787707301637</v>
      </c>
      <c r="P141" s="7">
        <f>IF(S140=N140,testdata[[#This Row],[Upper]],testdata[[#This Row],[Lower]])</f>
        <v>231.41787707301637</v>
      </c>
      <c r="Q141" s="7" t="e">
        <f>IF(testdata[[#This Row],[AtrStop]]=testdata[[#This Row],[Upper]],testdata[[#This Row],[Upper]],NA())</f>
        <v>#N/A</v>
      </c>
      <c r="R141" s="7">
        <f>IF(testdata[[#This Row],[AtrStop]]=testdata[[#This Row],[Lower]],testdata[[#This Row],[Lower]],NA())</f>
        <v>231.41787707301637</v>
      </c>
      <c r="S141" s="19">
        <f>IF(testdata[[#This Row],[close]]&lt;=testdata[[#This Row],[STpot]],testdata[[#This Row],[Upper]],testdata[[#This Row],[Lower]])</f>
        <v>231.41787707301637</v>
      </c>
      <c r="U141" s="2">
        <v>42940</v>
      </c>
      <c r="V141" s="7"/>
      <c r="W141" s="7">
        <v>231.4179</v>
      </c>
      <c r="X141" s="19">
        <v>231.41787707</v>
      </c>
      <c r="Y141" t="str">
        <f t="shared" si="1"/>
        <v/>
      </c>
    </row>
    <row r="142" spans="1:25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">
        <f>MAX(testdata[[#This Row],[H-L]:[|L-pC|]])</f>
        <v>0.93999999999999773</v>
      </c>
      <c r="K142" s="10">
        <f>(K141*20+testdata[[#This Row],[TR]])/21</f>
        <v>1.3198071992178335</v>
      </c>
      <c r="L142" s="1">
        <f>testdata[[#This Row],[close]]+Multiplier*testdata[[#This Row],[ATR]]</f>
        <v>239.86942159765348</v>
      </c>
      <c r="M142" s="1">
        <f>testdata[[#This Row],[close]]-Multiplier*testdata[[#This Row],[ATR]]</f>
        <v>231.95057840234651</v>
      </c>
      <c r="N142" s="1">
        <f>IF(OR(testdata[[#This Row],[UpperE]]&lt;N141,F141&gt;N141),testdata[[#This Row],[UpperE]],N141)</f>
        <v>238.46404380334945</v>
      </c>
      <c r="O142" s="1">
        <f>IF(OR(testdata[[#This Row],[LowerE]]&gt;O141,F141&lt;O141),testdata[[#This Row],[LowerE]],O141)</f>
        <v>231.95057840234651</v>
      </c>
      <c r="P142" s="7">
        <f>IF(S141=N141,testdata[[#This Row],[Upper]],testdata[[#This Row],[Lower]])</f>
        <v>231.95057840234651</v>
      </c>
      <c r="Q142" s="7" t="e">
        <f>IF(testdata[[#This Row],[AtrStop]]=testdata[[#This Row],[Upper]],testdata[[#This Row],[Upper]],NA())</f>
        <v>#N/A</v>
      </c>
      <c r="R142" s="7">
        <f>IF(testdata[[#This Row],[AtrStop]]=testdata[[#This Row],[Lower]],testdata[[#This Row],[Lower]],NA())</f>
        <v>231.95057840234651</v>
      </c>
      <c r="S142" s="19">
        <f>IF(testdata[[#This Row],[close]]&lt;=testdata[[#This Row],[STpot]],testdata[[#This Row],[Upper]],testdata[[#This Row],[Lower]])</f>
        <v>231.95057840234651</v>
      </c>
      <c r="U142" s="2">
        <v>42941</v>
      </c>
      <c r="V142" s="7"/>
      <c r="W142" s="7">
        <v>231.95060000000001</v>
      </c>
      <c r="X142" s="19">
        <v>231.95057840000001</v>
      </c>
      <c r="Y142" t="str">
        <f t="shared" si="1"/>
        <v/>
      </c>
    </row>
    <row r="143" spans="1:25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">
        <f>MAX(testdata[[#This Row],[H-L]:[|L-pC|]])</f>
        <v>0.63000000000002387</v>
      </c>
      <c r="K143" s="10">
        <f>(K142*20+testdata[[#This Row],[TR]])/21</f>
        <v>1.2869592373503187</v>
      </c>
      <c r="L143" s="1">
        <f>testdata[[#This Row],[close]]+Multiplier*testdata[[#This Row],[ATR]]</f>
        <v>239.78087771205094</v>
      </c>
      <c r="M143" s="1">
        <f>testdata[[#This Row],[close]]-Multiplier*testdata[[#This Row],[ATR]]</f>
        <v>232.05912228794904</v>
      </c>
      <c r="N143" s="1">
        <f>IF(OR(testdata[[#This Row],[UpperE]]&lt;N142,F142&gt;N142),testdata[[#This Row],[UpperE]],N142)</f>
        <v>238.46404380334945</v>
      </c>
      <c r="O143" s="1">
        <f>IF(OR(testdata[[#This Row],[LowerE]]&gt;O142,F142&lt;O142),testdata[[#This Row],[LowerE]],O142)</f>
        <v>232.05912228794904</v>
      </c>
      <c r="P143" s="7">
        <f>IF(S142=N142,testdata[[#This Row],[Upper]],testdata[[#This Row],[Lower]])</f>
        <v>232.05912228794904</v>
      </c>
      <c r="Q143" s="7" t="e">
        <f>IF(testdata[[#This Row],[AtrStop]]=testdata[[#This Row],[Upper]],testdata[[#This Row],[Upper]],NA())</f>
        <v>#N/A</v>
      </c>
      <c r="R143" s="7">
        <f>IF(testdata[[#This Row],[AtrStop]]=testdata[[#This Row],[Lower]],testdata[[#This Row],[Lower]],NA())</f>
        <v>232.05912228794904</v>
      </c>
      <c r="S143" s="19">
        <f>IF(testdata[[#This Row],[close]]&lt;=testdata[[#This Row],[STpot]],testdata[[#This Row],[Upper]],testdata[[#This Row],[Lower]])</f>
        <v>232.05912228794904</v>
      </c>
      <c r="U143" s="2">
        <v>42942</v>
      </c>
      <c r="V143" s="7"/>
      <c r="W143" s="7">
        <v>232.0591</v>
      </c>
      <c r="X143" s="19">
        <v>232.05912229</v>
      </c>
      <c r="Y143" t="str">
        <f t="shared" si="1"/>
        <v/>
      </c>
    </row>
    <row r="144" spans="1:25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">
        <f>MAX(testdata[[#This Row],[H-L]:[|L-pC|]])</f>
        <v>2.210000000000008</v>
      </c>
      <c r="K144" s="10">
        <f>(K143*20+testdata[[#This Row],[TR]])/21</f>
        <v>1.3309135593812562</v>
      </c>
      <c r="L144" s="1">
        <f>testdata[[#This Row],[close]]+Multiplier*testdata[[#This Row],[ATR]]</f>
        <v>239.69274067814376</v>
      </c>
      <c r="M144" s="1">
        <f>testdata[[#This Row],[close]]-Multiplier*testdata[[#This Row],[ATR]]</f>
        <v>231.70725932185621</v>
      </c>
      <c r="N144" s="1">
        <f>IF(OR(testdata[[#This Row],[UpperE]]&lt;N143,F143&gt;N143),testdata[[#This Row],[UpperE]],N143)</f>
        <v>238.46404380334945</v>
      </c>
      <c r="O144" s="1">
        <f>IF(OR(testdata[[#This Row],[LowerE]]&gt;O143,F143&lt;O143),testdata[[#This Row],[LowerE]],O143)</f>
        <v>232.05912228794904</v>
      </c>
      <c r="P144" s="7">
        <f>IF(S143=N143,testdata[[#This Row],[Upper]],testdata[[#This Row],[Lower]])</f>
        <v>232.05912228794904</v>
      </c>
      <c r="Q144" s="7" t="e">
        <f>IF(testdata[[#This Row],[AtrStop]]=testdata[[#This Row],[Upper]],testdata[[#This Row],[Upper]],NA())</f>
        <v>#N/A</v>
      </c>
      <c r="R144" s="7">
        <f>IF(testdata[[#This Row],[AtrStop]]=testdata[[#This Row],[Lower]],testdata[[#This Row],[Lower]],NA())</f>
        <v>232.05912228794904</v>
      </c>
      <c r="S144" s="19">
        <f>IF(testdata[[#This Row],[close]]&lt;=testdata[[#This Row],[STpot]],testdata[[#This Row],[Upper]],testdata[[#This Row],[Lower]])</f>
        <v>232.05912228794904</v>
      </c>
      <c r="U144" s="2">
        <v>42943</v>
      </c>
      <c r="V144" s="7"/>
      <c r="W144" s="7">
        <v>232.0591</v>
      </c>
      <c r="X144" s="19">
        <v>232.05912229</v>
      </c>
      <c r="Y144" t="str">
        <f t="shared" ref="Y144:Y207" si="2">IF(ROUND(X144,8)&lt;&gt;ROUND(S144,8),"ERR","")</f>
        <v/>
      </c>
    </row>
    <row r="145" spans="1:25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">
        <f>MAX(testdata[[#This Row],[H-L]:[|L-pC|]])</f>
        <v>1.0199999999999818</v>
      </c>
      <c r="K145" s="10">
        <f>(K144*20+testdata[[#This Row],[TR]])/21</f>
        <v>1.3161081517916717</v>
      </c>
      <c r="L145" s="1">
        <f>testdata[[#This Row],[close]]+Multiplier*testdata[[#This Row],[ATR]]</f>
        <v>239.37832445537504</v>
      </c>
      <c r="M145" s="1">
        <f>testdata[[#This Row],[close]]-Multiplier*testdata[[#This Row],[ATR]]</f>
        <v>231.48167554462498</v>
      </c>
      <c r="N145" s="1">
        <f>IF(OR(testdata[[#This Row],[UpperE]]&lt;N144,F144&gt;N144),testdata[[#This Row],[UpperE]],N144)</f>
        <v>238.46404380334945</v>
      </c>
      <c r="O145" s="1">
        <f>IF(OR(testdata[[#This Row],[LowerE]]&gt;O144,F144&lt;O144),testdata[[#This Row],[LowerE]],O144)</f>
        <v>232.05912228794904</v>
      </c>
      <c r="P145" s="7">
        <f>IF(S144=N144,testdata[[#This Row],[Upper]],testdata[[#This Row],[Lower]])</f>
        <v>232.05912228794904</v>
      </c>
      <c r="Q145" s="7" t="e">
        <f>IF(testdata[[#This Row],[AtrStop]]=testdata[[#This Row],[Upper]],testdata[[#This Row],[Upper]],NA())</f>
        <v>#N/A</v>
      </c>
      <c r="R145" s="7">
        <f>IF(testdata[[#This Row],[AtrStop]]=testdata[[#This Row],[Lower]],testdata[[#This Row],[Lower]],NA())</f>
        <v>232.05912228794904</v>
      </c>
      <c r="S145" s="19">
        <f>IF(testdata[[#This Row],[close]]&lt;=testdata[[#This Row],[STpot]],testdata[[#This Row],[Upper]],testdata[[#This Row],[Lower]])</f>
        <v>232.05912228794904</v>
      </c>
      <c r="U145" s="2">
        <v>42944</v>
      </c>
      <c r="V145" s="7"/>
      <c r="W145" s="7">
        <v>232.0591</v>
      </c>
      <c r="X145" s="19">
        <v>232.05912229</v>
      </c>
      <c r="Y145" t="str">
        <f t="shared" si="2"/>
        <v/>
      </c>
    </row>
    <row r="146" spans="1:25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">
        <f>MAX(testdata[[#This Row],[H-L]:[|L-pC|]])</f>
        <v>0.90000000000000568</v>
      </c>
      <c r="K146" s="10">
        <f>(K145*20+testdata[[#This Row],[TR]])/21</f>
        <v>1.2962934778968305</v>
      </c>
      <c r="L146" s="1">
        <f>testdata[[#This Row],[close]]+Multiplier*testdata[[#This Row],[ATR]]</f>
        <v>239.17888043369049</v>
      </c>
      <c r="M146" s="1">
        <f>testdata[[#This Row],[close]]-Multiplier*testdata[[#This Row],[ATR]]</f>
        <v>231.40111956630949</v>
      </c>
      <c r="N146" s="1">
        <f>IF(OR(testdata[[#This Row],[UpperE]]&lt;N145,F145&gt;N145),testdata[[#This Row],[UpperE]],N145)</f>
        <v>238.46404380334945</v>
      </c>
      <c r="O146" s="1">
        <f>IF(OR(testdata[[#This Row],[LowerE]]&gt;O145,F145&lt;O145),testdata[[#This Row],[LowerE]],O145)</f>
        <v>232.05912228794904</v>
      </c>
      <c r="P146" s="7">
        <f>IF(S145=N145,testdata[[#This Row],[Upper]],testdata[[#This Row],[Lower]])</f>
        <v>232.05912228794904</v>
      </c>
      <c r="Q146" s="7" t="e">
        <f>IF(testdata[[#This Row],[AtrStop]]=testdata[[#This Row],[Upper]],testdata[[#This Row],[Upper]],NA())</f>
        <v>#N/A</v>
      </c>
      <c r="R146" s="7">
        <f>IF(testdata[[#This Row],[AtrStop]]=testdata[[#This Row],[Lower]],testdata[[#This Row],[Lower]],NA())</f>
        <v>232.05912228794904</v>
      </c>
      <c r="S146" s="19">
        <f>IF(testdata[[#This Row],[close]]&lt;=testdata[[#This Row],[STpot]],testdata[[#This Row],[Upper]],testdata[[#This Row],[Lower]])</f>
        <v>232.05912228794904</v>
      </c>
      <c r="U146" s="2">
        <v>42947</v>
      </c>
      <c r="V146" s="7"/>
      <c r="W146" s="7">
        <v>232.0591</v>
      </c>
      <c r="X146" s="19">
        <v>232.05912229</v>
      </c>
      <c r="Y146" t="str">
        <f t="shared" si="2"/>
        <v/>
      </c>
    </row>
    <row r="147" spans="1:25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">
        <f>MAX(testdata[[#This Row],[H-L]:[|L-pC|]])</f>
        <v>0.75</v>
      </c>
      <c r="K147" s="10">
        <f>(K146*20+testdata[[#This Row],[TR]])/21</f>
        <v>1.270279502758886</v>
      </c>
      <c r="L147" s="1">
        <f>testdata[[#This Row],[close]]+Multiplier*testdata[[#This Row],[ATR]]</f>
        <v>239.63083850827664</v>
      </c>
      <c r="M147" s="1">
        <f>testdata[[#This Row],[close]]-Multiplier*testdata[[#This Row],[ATR]]</f>
        <v>232.00916149172335</v>
      </c>
      <c r="N147" s="1">
        <f>IF(OR(testdata[[#This Row],[UpperE]]&lt;N146,F146&gt;N146),testdata[[#This Row],[UpperE]],N146)</f>
        <v>238.46404380334945</v>
      </c>
      <c r="O147" s="1">
        <f>IF(OR(testdata[[#This Row],[LowerE]]&gt;O146,F146&lt;O146),testdata[[#This Row],[LowerE]],O146)</f>
        <v>232.05912228794904</v>
      </c>
      <c r="P147" s="7">
        <f>IF(S146=N146,testdata[[#This Row],[Upper]],testdata[[#This Row],[Lower]])</f>
        <v>232.05912228794904</v>
      </c>
      <c r="Q147" s="7" t="e">
        <f>IF(testdata[[#This Row],[AtrStop]]=testdata[[#This Row],[Upper]],testdata[[#This Row],[Upper]],NA())</f>
        <v>#N/A</v>
      </c>
      <c r="R147" s="7">
        <f>IF(testdata[[#This Row],[AtrStop]]=testdata[[#This Row],[Lower]],testdata[[#This Row],[Lower]],NA())</f>
        <v>232.05912228794904</v>
      </c>
      <c r="S147" s="19">
        <f>IF(testdata[[#This Row],[close]]&lt;=testdata[[#This Row],[STpot]],testdata[[#This Row],[Upper]],testdata[[#This Row],[Lower]])</f>
        <v>232.05912228794904</v>
      </c>
      <c r="U147" s="2">
        <v>42948</v>
      </c>
      <c r="V147" s="7"/>
      <c r="W147" s="7">
        <v>232.0591</v>
      </c>
      <c r="X147" s="19">
        <v>232.05912229</v>
      </c>
      <c r="Y147" t="str">
        <f t="shared" si="2"/>
        <v/>
      </c>
    </row>
    <row r="148" spans="1:25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">
        <f>MAX(testdata[[#This Row],[H-L]:[|L-pC|]])</f>
        <v>1.1800000000000068</v>
      </c>
      <c r="K148" s="10">
        <f>(K147*20+testdata[[#This Row],[TR]])/21</f>
        <v>1.2659804788179869</v>
      </c>
      <c r="L148" s="1">
        <f>testdata[[#This Row],[close]]+Multiplier*testdata[[#This Row],[ATR]]</f>
        <v>239.72794143645396</v>
      </c>
      <c r="M148" s="1">
        <f>testdata[[#This Row],[close]]-Multiplier*testdata[[#This Row],[ATR]]</f>
        <v>232.13205856354605</v>
      </c>
      <c r="N148" s="1">
        <f>IF(OR(testdata[[#This Row],[UpperE]]&lt;N147,F147&gt;N147),testdata[[#This Row],[UpperE]],N147)</f>
        <v>238.46404380334945</v>
      </c>
      <c r="O148" s="1">
        <f>IF(OR(testdata[[#This Row],[LowerE]]&gt;O147,F147&lt;O147),testdata[[#This Row],[LowerE]],O147)</f>
        <v>232.13205856354605</v>
      </c>
      <c r="P148" s="7">
        <f>IF(S147=N147,testdata[[#This Row],[Upper]],testdata[[#This Row],[Lower]])</f>
        <v>232.13205856354605</v>
      </c>
      <c r="Q148" s="7" t="e">
        <f>IF(testdata[[#This Row],[AtrStop]]=testdata[[#This Row],[Upper]],testdata[[#This Row],[Upper]],NA())</f>
        <v>#N/A</v>
      </c>
      <c r="R148" s="7">
        <f>IF(testdata[[#This Row],[AtrStop]]=testdata[[#This Row],[Lower]],testdata[[#This Row],[Lower]],NA())</f>
        <v>232.13205856354605</v>
      </c>
      <c r="S148" s="19">
        <f>IF(testdata[[#This Row],[close]]&lt;=testdata[[#This Row],[STpot]],testdata[[#This Row],[Upper]],testdata[[#This Row],[Lower]])</f>
        <v>232.13205856354605</v>
      </c>
      <c r="U148" s="2">
        <v>42949</v>
      </c>
      <c r="V148" s="7"/>
      <c r="W148" s="7">
        <v>232.13210000000001</v>
      </c>
      <c r="X148" s="19">
        <v>232.13205855999999</v>
      </c>
      <c r="Y148" t="str">
        <f t="shared" si="2"/>
        <v/>
      </c>
    </row>
    <row r="149" spans="1:25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">
        <f>MAX(testdata[[#This Row],[H-L]:[|L-pC|]])</f>
        <v>0.76000000000001933</v>
      </c>
      <c r="K149" s="10">
        <f>(K148*20+testdata[[#This Row],[TR]])/21</f>
        <v>1.2418861703028456</v>
      </c>
      <c r="L149" s="1">
        <f>testdata[[#This Row],[close]]+Multiplier*testdata[[#This Row],[ATR]]</f>
        <v>239.20565851090853</v>
      </c>
      <c r="M149" s="1">
        <f>testdata[[#This Row],[close]]-Multiplier*testdata[[#This Row],[ATR]]</f>
        <v>231.75434148909144</v>
      </c>
      <c r="N149" s="1">
        <f>IF(OR(testdata[[#This Row],[UpperE]]&lt;N148,F148&gt;N148),testdata[[#This Row],[UpperE]],N148)</f>
        <v>238.46404380334945</v>
      </c>
      <c r="O149" s="1">
        <f>IF(OR(testdata[[#This Row],[LowerE]]&gt;O148,F148&lt;O148),testdata[[#This Row],[LowerE]],O148)</f>
        <v>232.13205856354605</v>
      </c>
      <c r="P149" s="7">
        <f>IF(S148=N148,testdata[[#This Row],[Upper]],testdata[[#This Row],[Lower]])</f>
        <v>232.13205856354605</v>
      </c>
      <c r="Q149" s="7" t="e">
        <f>IF(testdata[[#This Row],[AtrStop]]=testdata[[#This Row],[Upper]],testdata[[#This Row],[Upper]],NA())</f>
        <v>#N/A</v>
      </c>
      <c r="R149" s="7">
        <f>IF(testdata[[#This Row],[AtrStop]]=testdata[[#This Row],[Lower]],testdata[[#This Row],[Lower]],NA())</f>
        <v>232.13205856354605</v>
      </c>
      <c r="S149" s="19">
        <f>IF(testdata[[#This Row],[close]]&lt;=testdata[[#This Row],[STpot]],testdata[[#This Row],[Upper]],testdata[[#This Row],[Lower]])</f>
        <v>232.13205856354605</v>
      </c>
      <c r="U149" s="2">
        <v>42950</v>
      </c>
      <c r="V149" s="7"/>
      <c r="W149" s="7">
        <v>232.13210000000001</v>
      </c>
      <c r="X149" s="19">
        <v>232.13205855999999</v>
      </c>
      <c r="Y149" t="str">
        <f t="shared" si="2"/>
        <v/>
      </c>
    </row>
    <row r="150" spans="1:25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">
        <f>MAX(testdata[[#This Row],[H-L]:[|L-pC|]])</f>
        <v>0.79000000000002046</v>
      </c>
      <c r="K150" s="10">
        <f>(K149*20+testdata[[#This Row],[TR]])/21</f>
        <v>1.2203677812408062</v>
      </c>
      <c r="L150" s="1">
        <f>testdata[[#This Row],[close]]+Multiplier*testdata[[#This Row],[ATR]]</f>
        <v>239.56110334372244</v>
      </c>
      <c r="M150" s="1">
        <f>testdata[[#This Row],[close]]-Multiplier*testdata[[#This Row],[ATR]]</f>
        <v>232.23889665627757</v>
      </c>
      <c r="N150" s="1">
        <f>IF(OR(testdata[[#This Row],[UpperE]]&lt;N149,F149&gt;N149),testdata[[#This Row],[UpperE]],N149)</f>
        <v>238.46404380334945</v>
      </c>
      <c r="O150" s="1">
        <f>IF(OR(testdata[[#This Row],[LowerE]]&gt;O149,F149&lt;O149),testdata[[#This Row],[LowerE]],O149)</f>
        <v>232.23889665627757</v>
      </c>
      <c r="P150" s="7">
        <f>IF(S149=N149,testdata[[#This Row],[Upper]],testdata[[#This Row],[Lower]])</f>
        <v>232.23889665627757</v>
      </c>
      <c r="Q150" s="7" t="e">
        <f>IF(testdata[[#This Row],[AtrStop]]=testdata[[#This Row],[Upper]],testdata[[#This Row],[Upper]],NA())</f>
        <v>#N/A</v>
      </c>
      <c r="R150" s="7">
        <f>IF(testdata[[#This Row],[AtrStop]]=testdata[[#This Row],[Lower]],testdata[[#This Row],[Lower]],NA())</f>
        <v>232.23889665627757</v>
      </c>
      <c r="S150" s="19">
        <f>IF(testdata[[#This Row],[close]]&lt;=testdata[[#This Row],[STpot]],testdata[[#This Row],[Upper]],testdata[[#This Row],[Lower]])</f>
        <v>232.23889665627757</v>
      </c>
      <c r="U150" s="2">
        <v>42951</v>
      </c>
      <c r="V150" s="7"/>
      <c r="W150" s="7">
        <v>232.2389</v>
      </c>
      <c r="X150" s="19">
        <v>232.23889665999999</v>
      </c>
      <c r="Y150" t="str">
        <f t="shared" si="2"/>
        <v/>
      </c>
    </row>
    <row r="151" spans="1:25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">
        <f>MAX(testdata[[#This Row],[H-L]:[|L-pC|]])</f>
        <v>0.46999999999999886</v>
      </c>
      <c r="K151" s="10">
        <f>(K150*20+testdata[[#This Row],[TR]])/21</f>
        <v>1.1846359821341013</v>
      </c>
      <c r="L151" s="1">
        <f>testdata[[#This Row],[close]]+Multiplier*testdata[[#This Row],[ATR]]</f>
        <v>239.89390794640229</v>
      </c>
      <c r="M151" s="1">
        <f>testdata[[#This Row],[close]]-Multiplier*testdata[[#This Row],[ATR]]</f>
        <v>232.78609205359771</v>
      </c>
      <c r="N151" s="1">
        <f>IF(OR(testdata[[#This Row],[UpperE]]&lt;N150,F150&gt;N150),testdata[[#This Row],[UpperE]],N150)</f>
        <v>238.46404380334945</v>
      </c>
      <c r="O151" s="1">
        <f>IF(OR(testdata[[#This Row],[LowerE]]&gt;O150,F150&lt;O150),testdata[[#This Row],[LowerE]],O150)</f>
        <v>232.78609205359771</v>
      </c>
      <c r="P151" s="7">
        <f>IF(S150=N150,testdata[[#This Row],[Upper]],testdata[[#This Row],[Lower]])</f>
        <v>232.78609205359771</v>
      </c>
      <c r="Q151" s="7" t="e">
        <f>IF(testdata[[#This Row],[AtrStop]]=testdata[[#This Row],[Upper]],testdata[[#This Row],[Upper]],NA())</f>
        <v>#N/A</v>
      </c>
      <c r="R151" s="7">
        <f>IF(testdata[[#This Row],[AtrStop]]=testdata[[#This Row],[Lower]],testdata[[#This Row],[Lower]],NA())</f>
        <v>232.78609205359771</v>
      </c>
      <c r="S151" s="19">
        <f>IF(testdata[[#This Row],[close]]&lt;=testdata[[#This Row],[STpot]],testdata[[#This Row],[Upper]],testdata[[#This Row],[Lower]])</f>
        <v>232.78609205359771</v>
      </c>
      <c r="U151" s="2">
        <v>42954</v>
      </c>
      <c r="V151" s="7"/>
      <c r="W151" s="7">
        <v>232.7861</v>
      </c>
      <c r="X151" s="19">
        <v>232.78609205000001</v>
      </c>
      <c r="Y151" t="str">
        <f t="shared" si="2"/>
        <v/>
      </c>
    </row>
    <row r="152" spans="1:25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">
        <f>MAX(testdata[[#This Row],[H-L]:[|L-pC|]])</f>
        <v>1.9800000000000182</v>
      </c>
      <c r="K152" s="10">
        <f>(K151*20+testdata[[#This Row],[TR]])/21</f>
        <v>1.2225104591753353</v>
      </c>
      <c r="L152" s="1">
        <f>testdata[[#This Row],[close]]+Multiplier*testdata[[#This Row],[ATR]]</f>
        <v>239.42753137752601</v>
      </c>
      <c r="M152" s="1">
        <f>testdata[[#This Row],[close]]-Multiplier*testdata[[#This Row],[ATR]]</f>
        <v>232.09246862247397</v>
      </c>
      <c r="N152" s="1">
        <f>IF(OR(testdata[[#This Row],[UpperE]]&lt;N151,F151&gt;N151),testdata[[#This Row],[UpperE]],N151)</f>
        <v>238.46404380334945</v>
      </c>
      <c r="O152" s="1">
        <f>IF(OR(testdata[[#This Row],[LowerE]]&gt;O151,F151&lt;O151),testdata[[#This Row],[LowerE]],O151)</f>
        <v>232.78609205359771</v>
      </c>
      <c r="P152" s="7">
        <f>IF(S151=N151,testdata[[#This Row],[Upper]],testdata[[#This Row],[Lower]])</f>
        <v>232.78609205359771</v>
      </c>
      <c r="Q152" s="7" t="e">
        <f>IF(testdata[[#This Row],[AtrStop]]=testdata[[#This Row],[Upper]],testdata[[#This Row],[Upper]],NA())</f>
        <v>#N/A</v>
      </c>
      <c r="R152" s="7">
        <f>IF(testdata[[#This Row],[AtrStop]]=testdata[[#This Row],[Lower]],testdata[[#This Row],[Lower]],NA())</f>
        <v>232.78609205359771</v>
      </c>
      <c r="S152" s="19">
        <f>IF(testdata[[#This Row],[close]]&lt;=testdata[[#This Row],[STpot]],testdata[[#This Row],[Upper]],testdata[[#This Row],[Lower]])</f>
        <v>232.78609205359771</v>
      </c>
      <c r="U152" s="2">
        <v>42955</v>
      </c>
      <c r="V152" s="7"/>
      <c r="W152" s="7">
        <v>232.7861</v>
      </c>
      <c r="X152" s="19">
        <v>232.78609205000001</v>
      </c>
      <c r="Y152" t="str">
        <f t="shared" si="2"/>
        <v/>
      </c>
    </row>
    <row r="153" spans="1:25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">
        <f>MAX(testdata[[#This Row],[H-L]:[|L-pC|]])</f>
        <v>1.1899999999999977</v>
      </c>
      <c r="K153" s="10">
        <f>(K152*20+testdata[[#This Row],[TR]])/21</f>
        <v>1.2209623420717479</v>
      </c>
      <c r="L153" s="1">
        <f>testdata[[#This Row],[close]]+Multiplier*testdata[[#This Row],[ATR]]</f>
        <v>239.41288702621523</v>
      </c>
      <c r="M153" s="1">
        <f>testdata[[#This Row],[close]]-Multiplier*testdata[[#This Row],[ATR]]</f>
        <v>232.08711297378477</v>
      </c>
      <c r="N153" s="1">
        <f>IF(OR(testdata[[#This Row],[UpperE]]&lt;N152,F152&gt;N152),testdata[[#This Row],[UpperE]],N152)</f>
        <v>238.46404380334945</v>
      </c>
      <c r="O153" s="1">
        <f>IF(OR(testdata[[#This Row],[LowerE]]&gt;O152,F152&lt;O152),testdata[[#This Row],[LowerE]],O152)</f>
        <v>232.78609205359771</v>
      </c>
      <c r="P153" s="7">
        <f>IF(S152=N152,testdata[[#This Row],[Upper]],testdata[[#This Row],[Lower]])</f>
        <v>232.78609205359771</v>
      </c>
      <c r="Q153" s="7" t="e">
        <f>IF(testdata[[#This Row],[AtrStop]]=testdata[[#This Row],[Upper]],testdata[[#This Row],[Upper]],NA())</f>
        <v>#N/A</v>
      </c>
      <c r="R153" s="23">
        <f>IF(testdata[[#This Row],[AtrStop]]=testdata[[#This Row],[Lower]],testdata[[#This Row],[Lower]],NA())</f>
        <v>232.78609205359771</v>
      </c>
      <c r="S153" s="24">
        <f>IF(testdata[[#This Row],[close]]&lt;=testdata[[#This Row],[STpot]],testdata[[#This Row],[Upper]],testdata[[#This Row],[Lower]])</f>
        <v>232.78609205359771</v>
      </c>
      <c r="U153" s="2">
        <v>42956</v>
      </c>
      <c r="V153" s="7"/>
      <c r="W153" s="7">
        <v>232.7861</v>
      </c>
      <c r="X153" s="19">
        <v>232.78609205000001</v>
      </c>
      <c r="Y153" t="str">
        <f t="shared" si="2"/>
        <v/>
      </c>
    </row>
    <row r="154" spans="1:25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">
        <f>MAX(testdata[[#This Row],[H-L]:[|L-pC|]])</f>
        <v>3.3799999999999955</v>
      </c>
      <c r="K154" s="10">
        <f>(K153*20+testdata[[#This Row],[TR]])/21</f>
        <v>1.3237736591159501</v>
      </c>
      <c r="L154" s="1">
        <f>testdata[[#This Row],[close]]+Multiplier*testdata[[#This Row],[ATR]]</f>
        <v>236.39132097734785</v>
      </c>
      <c r="M154" s="1">
        <f>testdata[[#This Row],[close]]-Multiplier*testdata[[#This Row],[ATR]]</f>
        <v>228.44867902265213</v>
      </c>
      <c r="N154" s="1">
        <f>IF(OR(testdata[[#This Row],[UpperE]]&lt;N153,F153&gt;N153),testdata[[#This Row],[UpperE]],N153)</f>
        <v>236.39132097734785</v>
      </c>
      <c r="O154" s="1">
        <f>IF(OR(testdata[[#This Row],[LowerE]]&gt;O153,F153&lt;O153),testdata[[#This Row],[LowerE]],O153)</f>
        <v>232.78609205359771</v>
      </c>
      <c r="P154" s="7">
        <f>IF(S153=N153,testdata[[#This Row],[Upper]],testdata[[#This Row],[Lower]])</f>
        <v>232.78609205359771</v>
      </c>
      <c r="Q154" s="23">
        <f>IF(testdata[[#This Row],[AtrStop]]=testdata[[#This Row],[Upper]],testdata[[#This Row],[Upper]],NA())</f>
        <v>236.39132097734785</v>
      </c>
      <c r="R154" s="7" t="e">
        <f>IF(testdata[[#This Row],[AtrStop]]=testdata[[#This Row],[Lower]],testdata[[#This Row],[Lower]],NA())</f>
        <v>#N/A</v>
      </c>
      <c r="S154" s="24">
        <f>IF(testdata[[#This Row],[close]]&lt;=testdata[[#This Row],[STpot]],testdata[[#This Row],[Upper]],testdata[[#This Row],[Lower]])</f>
        <v>236.39132097734785</v>
      </c>
      <c r="U154" s="2">
        <v>42957</v>
      </c>
      <c r="V154" s="7">
        <v>236.3913</v>
      </c>
      <c r="W154" s="7"/>
      <c r="X154" s="19">
        <v>236.39132097999999</v>
      </c>
      <c r="Y154" t="str">
        <f t="shared" si="2"/>
        <v/>
      </c>
    </row>
    <row r="155" spans="1:25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">
        <f>MAX(testdata[[#This Row],[H-L]:[|L-pC|]])</f>
        <v>1.0099999999999909</v>
      </c>
      <c r="K155" s="10">
        <f>(K154*20+testdata[[#This Row],[TR]])/21</f>
        <v>1.3088320563009046</v>
      </c>
      <c r="L155" s="1">
        <f>testdata[[#This Row],[close]]+Multiplier*testdata[[#This Row],[ATR]]</f>
        <v>236.69649616890271</v>
      </c>
      <c r="M155" s="1">
        <f>testdata[[#This Row],[close]]-Multiplier*testdata[[#This Row],[ATR]]</f>
        <v>228.84350383109731</v>
      </c>
      <c r="N155" s="1">
        <f>IF(OR(testdata[[#This Row],[UpperE]]&lt;N154,F154&gt;N154),testdata[[#This Row],[UpperE]],N154)</f>
        <v>236.39132097734785</v>
      </c>
      <c r="O155" s="1">
        <f>IF(OR(testdata[[#This Row],[LowerE]]&gt;O154,F154&lt;O154),testdata[[#This Row],[LowerE]],O154)</f>
        <v>228.84350383109731</v>
      </c>
      <c r="P155" s="7">
        <f>IF(S154=N154,testdata[[#This Row],[Upper]],testdata[[#This Row],[Lower]])</f>
        <v>236.39132097734785</v>
      </c>
      <c r="Q155" s="7">
        <f>IF(testdata[[#This Row],[AtrStop]]=testdata[[#This Row],[Upper]],testdata[[#This Row],[Upper]],NA())</f>
        <v>236.39132097734785</v>
      </c>
      <c r="R155" s="7" t="e">
        <f>IF(testdata[[#This Row],[AtrStop]]=testdata[[#This Row],[Lower]],testdata[[#This Row],[Lower]],NA())</f>
        <v>#N/A</v>
      </c>
      <c r="S155" s="19">
        <f>IF(testdata[[#This Row],[close]]&lt;=testdata[[#This Row],[STpot]],testdata[[#This Row],[Upper]],testdata[[#This Row],[Lower]])</f>
        <v>236.39132097734785</v>
      </c>
      <c r="U155" s="2">
        <v>42958</v>
      </c>
      <c r="V155" s="7">
        <v>236.3913</v>
      </c>
      <c r="W155" s="7"/>
      <c r="X155" s="19">
        <v>236.39132097999999</v>
      </c>
      <c r="Y155" t="str">
        <f t="shared" si="2"/>
        <v/>
      </c>
    </row>
    <row r="156" spans="1:25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">
        <f>MAX(testdata[[#This Row],[H-L]:[|L-pC|]])</f>
        <v>2.539999999999992</v>
      </c>
      <c r="K156" s="10">
        <f>(K155*20+testdata[[#This Row],[TR]])/21</f>
        <v>1.3674591012389563</v>
      </c>
      <c r="L156" s="1">
        <f>testdata[[#This Row],[close]]+Multiplier*testdata[[#This Row],[ATR]]</f>
        <v>239.17237730371687</v>
      </c>
      <c r="M156" s="1">
        <f>testdata[[#This Row],[close]]-Multiplier*testdata[[#This Row],[ATR]]</f>
        <v>230.96762269628312</v>
      </c>
      <c r="N156" s="1">
        <f>IF(OR(testdata[[#This Row],[UpperE]]&lt;N155,F155&gt;N155),testdata[[#This Row],[UpperE]],N155)</f>
        <v>236.39132097734785</v>
      </c>
      <c r="O156" s="1">
        <f>IF(OR(testdata[[#This Row],[LowerE]]&gt;O155,F155&lt;O155),testdata[[#This Row],[LowerE]],O155)</f>
        <v>230.96762269628312</v>
      </c>
      <c r="P156" s="7">
        <f>IF(S155=N155,testdata[[#This Row],[Upper]],testdata[[#This Row],[Lower]])</f>
        <v>236.39132097734785</v>
      </c>
      <c r="Q156" s="7">
        <f>IF(testdata[[#This Row],[AtrStop]]=testdata[[#This Row],[Upper]],testdata[[#This Row],[Upper]],NA())</f>
        <v>236.39132097734785</v>
      </c>
      <c r="R156" s="7" t="e">
        <f>IF(testdata[[#This Row],[AtrStop]]=testdata[[#This Row],[Lower]],testdata[[#This Row],[Lower]],NA())</f>
        <v>#N/A</v>
      </c>
      <c r="S156" s="19">
        <f>IF(testdata[[#This Row],[close]]&lt;=testdata[[#This Row],[STpot]],testdata[[#This Row],[Upper]],testdata[[#This Row],[Lower]])</f>
        <v>236.39132097734785</v>
      </c>
      <c r="U156" s="2">
        <v>42961</v>
      </c>
      <c r="V156" s="7">
        <v>236.3913</v>
      </c>
      <c r="W156" s="7"/>
      <c r="X156" s="19">
        <v>236.39132097999999</v>
      </c>
      <c r="Y156" t="str">
        <f t="shared" si="2"/>
        <v/>
      </c>
    </row>
    <row r="157" spans="1:25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">
        <f>MAX(testdata[[#This Row],[H-L]:[|L-pC|]])</f>
        <v>0.79999999999998295</v>
      </c>
      <c r="K157" s="10">
        <f>(K156*20+testdata[[#This Row],[TR]])/21</f>
        <v>1.3404372392751955</v>
      </c>
      <c r="L157" s="1">
        <f>testdata[[#This Row],[close]]+Multiplier*testdata[[#This Row],[ATR]]</f>
        <v>239.07131171782561</v>
      </c>
      <c r="M157" s="1">
        <f>testdata[[#This Row],[close]]-Multiplier*testdata[[#This Row],[ATR]]</f>
        <v>231.02868828217441</v>
      </c>
      <c r="N157" s="1">
        <f>IF(OR(testdata[[#This Row],[UpperE]]&lt;N156,F156&gt;N156),testdata[[#This Row],[UpperE]],N156)</f>
        <v>236.39132097734785</v>
      </c>
      <c r="O157" s="1">
        <f>IF(OR(testdata[[#This Row],[LowerE]]&gt;O156,F156&lt;O156),testdata[[#This Row],[LowerE]],O156)</f>
        <v>231.02868828217441</v>
      </c>
      <c r="P157" s="7">
        <f>IF(S156=N156,testdata[[#This Row],[Upper]],testdata[[#This Row],[Lower]])</f>
        <v>236.39132097734785</v>
      </c>
      <c r="Q157" s="7">
        <f>IF(testdata[[#This Row],[AtrStop]]=testdata[[#This Row],[Upper]],testdata[[#This Row],[Upper]],NA())</f>
        <v>236.39132097734785</v>
      </c>
      <c r="R157" s="7" t="e">
        <f>IF(testdata[[#This Row],[AtrStop]]=testdata[[#This Row],[Lower]],testdata[[#This Row],[Lower]],NA())</f>
        <v>#N/A</v>
      </c>
      <c r="S157" s="19">
        <f>IF(testdata[[#This Row],[close]]&lt;=testdata[[#This Row],[STpot]],testdata[[#This Row],[Upper]],testdata[[#This Row],[Lower]])</f>
        <v>236.39132097734785</v>
      </c>
      <c r="U157" s="2">
        <v>42962</v>
      </c>
      <c r="V157" s="7">
        <v>236.3913</v>
      </c>
      <c r="W157" s="7"/>
      <c r="X157" s="19">
        <v>236.39132097999999</v>
      </c>
      <c r="Y157" t="str">
        <f t="shared" si="2"/>
        <v/>
      </c>
    </row>
    <row r="158" spans="1:25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">
        <f>MAX(testdata[[#This Row],[H-L]:[|L-pC|]])</f>
        <v>1.0699999999999932</v>
      </c>
      <c r="K158" s="10">
        <f>(K157*20+testdata[[#This Row],[TR]])/21</f>
        <v>1.3275592755001859</v>
      </c>
      <c r="L158" s="1">
        <f>testdata[[#This Row],[close]]+Multiplier*testdata[[#This Row],[ATR]]</f>
        <v>239.44267782650056</v>
      </c>
      <c r="M158" s="1">
        <f>testdata[[#This Row],[close]]-Multiplier*testdata[[#This Row],[ATR]]</f>
        <v>231.47732217349946</v>
      </c>
      <c r="N158" s="1">
        <f>IF(OR(testdata[[#This Row],[UpperE]]&lt;N157,F157&gt;N157),testdata[[#This Row],[UpperE]],N157)</f>
        <v>236.39132097734785</v>
      </c>
      <c r="O158" s="1">
        <f>IF(OR(testdata[[#This Row],[LowerE]]&gt;O157,F157&lt;O157),testdata[[#This Row],[LowerE]],O157)</f>
        <v>231.47732217349946</v>
      </c>
      <c r="P158" s="7">
        <f>IF(S157=N157,testdata[[#This Row],[Upper]],testdata[[#This Row],[Lower]])</f>
        <v>236.39132097734785</v>
      </c>
      <c r="Q158" s="7">
        <f>IF(testdata[[#This Row],[AtrStop]]=testdata[[#This Row],[Upper]],testdata[[#This Row],[Upper]],NA())</f>
        <v>236.39132097734785</v>
      </c>
      <c r="R158" s="7" t="e">
        <f>IF(testdata[[#This Row],[AtrStop]]=testdata[[#This Row],[Lower]],testdata[[#This Row],[Lower]],NA())</f>
        <v>#N/A</v>
      </c>
      <c r="S158" s="19">
        <f>IF(testdata[[#This Row],[close]]&lt;=testdata[[#This Row],[STpot]],testdata[[#This Row],[Upper]],testdata[[#This Row],[Lower]])</f>
        <v>236.39132097734785</v>
      </c>
      <c r="U158" s="2">
        <v>42963</v>
      </c>
      <c r="V158" s="7">
        <v>236.3913</v>
      </c>
      <c r="W158" s="7"/>
      <c r="X158" s="19">
        <v>236.39132097999999</v>
      </c>
      <c r="Y158" t="str">
        <f t="shared" si="2"/>
        <v/>
      </c>
    </row>
    <row r="159" spans="1:25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">
        <f>MAX(testdata[[#This Row],[H-L]:[|L-pC|]])</f>
        <v>3.6700000000000159</v>
      </c>
      <c r="K159" s="10">
        <f>(K158*20+testdata[[#This Row],[TR]])/21</f>
        <v>1.4391040719049397</v>
      </c>
      <c r="L159" s="1">
        <f>testdata[[#This Row],[close]]+Multiplier*testdata[[#This Row],[ATR]]</f>
        <v>236.10731221571481</v>
      </c>
      <c r="M159" s="1">
        <f>testdata[[#This Row],[close]]-Multiplier*testdata[[#This Row],[ATR]]</f>
        <v>227.47268778428517</v>
      </c>
      <c r="N159" s="1">
        <f>IF(OR(testdata[[#This Row],[UpperE]]&lt;N158,F158&gt;N158),testdata[[#This Row],[UpperE]],N158)</f>
        <v>236.10731221571481</v>
      </c>
      <c r="O159" s="1">
        <f>IF(OR(testdata[[#This Row],[LowerE]]&gt;O158,F158&lt;O158),testdata[[#This Row],[LowerE]],O158)</f>
        <v>231.47732217349946</v>
      </c>
      <c r="P159" s="7">
        <f>IF(S158=N158,testdata[[#This Row],[Upper]],testdata[[#This Row],[Lower]])</f>
        <v>236.10731221571481</v>
      </c>
      <c r="Q159" s="7">
        <f>IF(testdata[[#This Row],[AtrStop]]=testdata[[#This Row],[Upper]],testdata[[#This Row],[Upper]],NA())</f>
        <v>236.10731221571481</v>
      </c>
      <c r="R159" s="7" t="e">
        <f>IF(testdata[[#This Row],[AtrStop]]=testdata[[#This Row],[Lower]],testdata[[#This Row],[Lower]],NA())</f>
        <v>#N/A</v>
      </c>
      <c r="S159" s="19">
        <f>IF(testdata[[#This Row],[close]]&lt;=testdata[[#This Row],[STpot]],testdata[[#This Row],[Upper]],testdata[[#This Row],[Lower]])</f>
        <v>236.10731221571481</v>
      </c>
      <c r="U159" s="2">
        <v>42964</v>
      </c>
      <c r="V159" s="7">
        <v>236.10730000000001</v>
      </c>
      <c r="W159" s="7"/>
      <c r="X159" s="19">
        <v>236.10731222000001</v>
      </c>
      <c r="Y159" t="str">
        <f t="shared" si="2"/>
        <v/>
      </c>
    </row>
    <row r="160" spans="1:25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">
        <f>MAX(testdata[[#This Row],[H-L]:[|L-pC|]])</f>
        <v>1.8900000000000148</v>
      </c>
      <c r="K160" s="10">
        <f>(K159*20+testdata[[#This Row],[TR]])/21</f>
        <v>1.4605753065761338</v>
      </c>
      <c r="L160" s="1">
        <f>testdata[[#This Row],[close]]+Multiplier*testdata[[#This Row],[ATR]]</f>
        <v>235.8017259197284</v>
      </c>
      <c r="M160" s="1">
        <f>testdata[[#This Row],[close]]-Multiplier*testdata[[#This Row],[ATR]]</f>
        <v>227.03827408027158</v>
      </c>
      <c r="N160" s="1">
        <f>IF(OR(testdata[[#This Row],[UpperE]]&lt;N159,F159&gt;N159),testdata[[#This Row],[UpperE]],N159)</f>
        <v>235.8017259197284</v>
      </c>
      <c r="O160" s="1">
        <f>IF(OR(testdata[[#This Row],[LowerE]]&gt;O159,F159&lt;O159),testdata[[#This Row],[LowerE]],O159)</f>
        <v>231.47732217349946</v>
      </c>
      <c r="P160" s="7">
        <f>IF(S159=N159,testdata[[#This Row],[Upper]],testdata[[#This Row],[Lower]])</f>
        <v>235.8017259197284</v>
      </c>
      <c r="Q160" s="7">
        <f>IF(testdata[[#This Row],[AtrStop]]=testdata[[#This Row],[Upper]],testdata[[#This Row],[Upper]],NA())</f>
        <v>235.8017259197284</v>
      </c>
      <c r="R160" s="7" t="e">
        <f>IF(testdata[[#This Row],[AtrStop]]=testdata[[#This Row],[Lower]],testdata[[#This Row],[Lower]],NA())</f>
        <v>#N/A</v>
      </c>
      <c r="S160" s="19">
        <f>IF(testdata[[#This Row],[close]]&lt;=testdata[[#This Row],[STpot]],testdata[[#This Row],[Upper]],testdata[[#This Row],[Lower]])</f>
        <v>235.8017259197284</v>
      </c>
      <c r="U160" s="2">
        <v>42965</v>
      </c>
      <c r="V160" s="7">
        <v>235.80170000000001</v>
      </c>
      <c r="W160" s="7"/>
      <c r="X160" s="19">
        <v>235.80172592</v>
      </c>
      <c r="Y160" t="str">
        <f t="shared" si="2"/>
        <v/>
      </c>
    </row>
    <row r="161" spans="1:25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">
        <f>MAX(testdata[[#This Row],[H-L]:[|L-pC|]])</f>
        <v>1.3099999999999739</v>
      </c>
      <c r="K161" s="10">
        <f>(K160*20+testdata[[#This Row],[TR]])/21</f>
        <v>1.4534050538820309</v>
      </c>
      <c r="L161" s="1">
        <f>testdata[[#This Row],[close]]+Multiplier*testdata[[#This Row],[ATR]]</f>
        <v>235.96021516164609</v>
      </c>
      <c r="M161" s="1">
        <f>testdata[[#This Row],[close]]-Multiplier*testdata[[#This Row],[ATR]]</f>
        <v>227.2397848383539</v>
      </c>
      <c r="N161" s="1">
        <f>IF(OR(testdata[[#This Row],[UpperE]]&lt;N160,F160&gt;N160),testdata[[#This Row],[UpperE]],N160)</f>
        <v>235.8017259197284</v>
      </c>
      <c r="O161" s="1">
        <f>IF(OR(testdata[[#This Row],[LowerE]]&gt;O160,F160&lt;O160),testdata[[#This Row],[LowerE]],O160)</f>
        <v>227.2397848383539</v>
      </c>
      <c r="P161" s="7">
        <f>IF(S160=N160,testdata[[#This Row],[Upper]],testdata[[#This Row],[Lower]])</f>
        <v>235.8017259197284</v>
      </c>
      <c r="Q161" s="7">
        <f>IF(testdata[[#This Row],[AtrStop]]=testdata[[#This Row],[Upper]],testdata[[#This Row],[Upper]],NA())</f>
        <v>235.8017259197284</v>
      </c>
      <c r="R161" s="7" t="e">
        <f>IF(testdata[[#This Row],[AtrStop]]=testdata[[#This Row],[Lower]],testdata[[#This Row],[Lower]],NA())</f>
        <v>#N/A</v>
      </c>
      <c r="S161" s="19">
        <f>IF(testdata[[#This Row],[close]]&lt;=testdata[[#This Row],[STpot]],testdata[[#This Row],[Upper]],testdata[[#This Row],[Lower]])</f>
        <v>235.8017259197284</v>
      </c>
      <c r="U161" s="2">
        <v>42968</v>
      </c>
      <c r="V161" s="7">
        <v>235.80170000000001</v>
      </c>
      <c r="W161" s="7"/>
      <c r="X161" s="19">
        <v>235.80172592</v>
      </c>
      <c r="Y161" t="str">
        <f t="shared" si="2"/>
        <v/>
      </c>
    </row>
    <row r="162" spans="1:25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">
        <f>MAX(testdata[[#This Row],[H-L]:[|L-pC|]])</f>
        <v>2.5999999999999943</v>
      </c>
      <c r="K162" s="10">
        <f>(K161*20+testdata[[#This Row],[TR]])/21</f>
        <v>1.5080048132209816</v>
      </c>
      <c r="L162" s="1">
        <f>testdata[[#This Row],[close]]+Multiplier*testdata[[#This Row],[ATR]]</f>
        <v>238.55401443966295</v>
      </c>
      <c r="M162" s="1">
        <f>testdata[[#This Row],[close]]-Multiplier*testdata[[#This Row],[ATR]]</f>
        <v>229.50598556033705</v>
      </c>
      <c r="N162" s="1">
        <f>IF(OR(testdata[[#This Row],[UpperE]]&lt;N161,F161&gt;N161),testdata[[#This Row],[UpperE]],N161)</f>
        <v>235.8017259197284</v>
      </c>
      <c r="O162" s="1">
        <f>IF(OR(testdata[[#This Row],[LowerE]]&gt;O161,F161&lt;O161),testdata[[#This Row],[LowerE]],O161)</f>
        <v>229.50598556033705</v>
      </c>
      <c r="P162" s="7">
        <f>IF(S161=N161,testdata[[#This Row],[Upper]],testdata[[#This Row],[Lower]])</f>
        <v>235.8017259197284</v>
      </c>
      <c r="Q162" s="7">
        <f>IF(testdata[[#This Row],[AtrStop]]=testdata[[#This Row],[Upper]],testdata[[#This Row],[Upper]],NA())</f>
        <v>235.8017259197284</v>
      </c>
      <c r="R162" s="7" t="e">
        <f>IF(testdata[[#This Row],[AtrStop]]=testdata[[#This Row],[Lower]],testdata[[#This Row],[Lower]],NA())</f>
        <v>#N/A</v>
      </c>
      <c r="S162" s="19">
        <f>IF(testdata[[#This Row],[close]]&lt;=testdata[[#This Row],[STpot]],testdata[[#This Row],[Upper]],testdata[[#This Row],[Lower]])</f>
        <v>235.8017259197284</v>
      </c>
      <c r="U162" s="2">
        <v>42969</v>
      </c>
      <c r="V162" s="7">
        <v>235.80170000000001</v>
      </c>
      <c r="W162" s="7"/>
      <c r="X162" s="19">
        <v>235.80172592</v>
      </c>
      <c r="Y162" t="str">
        <f t="shared" si="2"/>
        <v/>
      </c>
    </row>
    <row r="163" spans="1:25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">
        <f>MAX(testdata[[#This Row],[H-L]:[|L-pC|]])</f>
        <v>1.2199999999999989</v>
      </c>
      <c r="K163" s="10">
        <f>(K162*20+testdata[[#This Row],[TR]])/21</f>
        <v>1.4942902983056967</v>
      </c>
      <c r="L163" s="1">
        <f>testdata[[#This Row],[close]]+Multiplier*testdata[[#This Row],[ATR]]</f>
        <v>237.67287089491708</v>
      </c>
      <c r="M163" s="1">
        <f>testdata[[#This Row],[close]]-Multiplier*testdata[[#This Row],[ATR]]</f>
        <v>228.70712910508291</v>
      </c>
      <c r="N163" s="1">
        <f>IF(OR(testdata[[#This Row],[UpperE]]&lt;N162,F162&gt;N162),testdata[[#This Row],[UpperE]],N162)</f>
        <v>235.8017259197284</v>
      </c>
      <c r="O163" s="1">
        <f>IF(OR(testdata[[#This Row],[LowerE]]&gt;O162,F162&lt;O162),testdata[[#This Row],[LowerE]],O162)</f>
        <v>229.50598556033705</v>
      </c>
      <c r="P163" s="7">
        <f>IF(S162=N162,testdata[[#This Row],[Upper]],testdata[[#This Row],[Lower]])</f>
        <v>235.8017259197284</v>
      </c>
      <c r="Q163" s="7">
        <f>IF(testdata[[#This Row],[AtrStop]]=testdata[[#This Row],[Upper]],testdata[[#This Row],[Upper]],NA())</f>
        <v>235.8017259197284</v>
      </c>
      <c r="R163" s="7" t="e">
        <f>IF(testdata[[#This Row],[AtrStop]]=testdata[[#This Row],[Lower]],testdata[[#This Row],[Lower]],NA())</f>
        <v>#N/A</v>
      </c>
      <c r="S163" s="19">
        <f>IF(testdata[[#This Row],[close]]&lt;=testdata[[#This Row],[STpot]],testdata[[#This Row],[Upper]],testdata[[#This Row],[Lower]])</f>
        <v>235.8017259197284</v>
      </c>
      <c r="U163" s="2">
        <v>42970</v>
      </c>
      <c r="V163" s="7">
        <v>235.80170000000001</v>
      </c>
      <c r="W163" s="7"/>
      <c r="X163" s="19">
        <v>235.80172592</v>
      </c>
      <c r="Y163" t="str">
        <f t="shared" si="2"/>
        <v/>
      </c>
    </row>
    <row r="164" spans="1:25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">
        <f>MAX(testdata[[#This Row],[H-L]:[|L-pC|]])</f>
        <v>1.3700000000000045</v>
      </c>
      <c r="K164" s="10">
        <f>(K163*20+testdata[[#This Row],[TR]])/21</f>
        <v>1.4883717126720923</v>
      </c>
      <c r="L164" s="1">
        <f>testdata[[#This Row],[close]]+Multiplier*testdata[[#This Row],[ATR]]</f>
        <v>237.10511513801626</v>
      </c>
      <c r="M164" s="1">
        <f>testdata[[#This Row],[close]]-Multiplier*testdata[[#This Row],[ATR]]</f>
        <v>228.17488486198371</v>
      </c>
      <c r="N164" s="1">
        <f>IF(OR(testdata[[#This Row],[UpperE]]&lt;N163,F163&gt;N163),testdata[[#This Row],[UpperE]],N163)</f>
        <v>235.8017259197284</v>
      </c>
      <c r="O164" s="1">
        <f>IF(OR(testdata[[#This Row],[LowerE]]&gt;O163,F163&lt;O163),testdata[[#This Row],[LowerE]],O163)</f>
        <v>229.50598556033705</v>
      </c>
      <c r="P164" s="7">
        <f>IF(S163=N163,testdata[[#This Row],[Upper]],testdata[[#This Row],[Lower]])</f>
        <v>235.8017259197284</v>
      </c>
      <c r="Q164" s="7">
        <f>IF(testdata[[#This Row],[AtrStop]]=testdata[[#This Row],[Upper]],testdata[[#This Row],[Upper]],NA())</f>
        <v>235.8017259197284</v>
      </c>
      <c r="R164" s="7" t="e">
        <f>IF(testdata[[#This Row],[AtrStop]]=testdata[[#This Row],[Lower]],testdata[[#This Row],[Lower]],NA())</f>
        <v>#N/A</v>
      </c>
      <c r="S164" s="19">
        <f>IF(testdata[[#This Row],[close]]&lt;=testdata[[#This Row],[STpot]],testdata[[#This Row],[Upper]],testdata[[#This Row],[Lower]])</f>
        <v>235.8017259197284</v>
      </c>
      <c r="U164" s="2">
        <v>42971</v>
      </c>
      <c r="V164" s="7">
        <v>235.80170000000001</v>
      </c>
      <c r="W164" s="7"/>
      <c r="X164" s="19">
        <v>235.80172592</v>
      </c>
      <c r="Y164" t="str">
        <f t="shared" si="2"/>
        <v/>
      </c>
    </row>
    <row r="165" spans="1:25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">
        <f>MAX(testdata[[#This Row],[H-L]:[|L-pC|]])</f>
        <v>1.5500000000000114</v>
      </c>
      <c r="K165" s="10">
        <f>(K164*20+testdata[[#This Row],[TR]])/21</f>
        <v>1.4913063930210408</v>
      </c>
      <c r="L165" s="1">
        <f>testdata[[#This Row],[close]]+Multiplier*testdata[[#This Row],[ATR]]</f>
        <v>237.66391917906313</v>
      </c>
      <c r="M165" s="1">
        <f>testdata[[#This Row],[close]]-Multiplier*testdata[[#This Row],[ATR]]</f>
        <v>228.71608082093687</v>
      </c>
      <c r="N165" s="1">
        <f>IF(OR(testdata[[#This Row],[UpperE]]&lt;N164,F164&gt;N164),testdata[[#This Row],[UpperE]],N164)</f>
        <v>235.8017259197284</v>
      </c>
      <c r="O165" s="1">
        <f>IF(OR(testdata[[#This Row],[LowerE]]&gt;O164,F164&lt;O164),testdata[[#This Row],[LowerE]],O164)</f>
        <v>229.50598556033705</v>
      </c>
      <c r="P165" s="7">
        <f>IF(S164=N164,testdata[[#This Row],[Upper]],testdata[[#This Row],[Lower]])</f>
        <v>235.8017259197284</v>
      </c>
      <c r="Q165" s="7">
        <f>IF(testdata[[#This Row],[AtrStop]]=testdata[[#This Row],[Upper]],testdata[[#This Row],[Upper]],NA())</f>
        <v>235.8017259197284</v>
      </c>
      <c r="R165" s="7" t="e">
        <f>IF(testdata[[#This Row],[AtrStop]]=testdata[[#This Row],[Lower]],testdata[[#This Row],[Lower]],NA())</f>
        <v>#N/A</v>
      </c>
      <c r="S165" s="19">
        <f>IF(testdata[[#This Row],[close]]&lt;=testdata[[#This Row],[STpot]],testdata[[#This Row],[Upper]],testdata[[#This Row],[Lower]])</f>
        <v>235.8017259197284</v>
      </c>
      <c r="U165" s="2">
        <v>42972</v>
      </c>
      <c r="V165" s="7">
        <v>235.80170000000001</v>
      </c>
      <c r="W165" s="7"/>
      <c r="X165" s="19">
        <v>235.80172592</v>
      </c>
      <c r="Y165" t="str">
        <f t="shared" si="2"/>
        <v/>
      </c>
    </row>
    <row r="166" spans="1:25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">
        <f>MAX(testdata[[#This Row],[H-L]:[|L-pC|]])</f>
        <v>1.0600000000000023</v>
      </c>
      <c r="K166" s="10">
        <f>(K165*20+testdata[[#This Row],[TR]])/21</f>
        <v>1.4707679933533724</v>
      </c>
      <c r="L166" s="1">
        <f>testdata[[#This Row],[close]]+Multiplier*testdata[[#This Row],[ATR]]</f>
        <v>237.61230398006012</v>
      </c>
      <c r="M166" s="1">
        <f>testdata[[#This Row],[close]]-Multiplier*testdata[[#This Row],[ATR]]</f>
        <v>228.78769601993986</v>
      </c>
      <c r="N166" s="1">
        <f>IF(OR(testdata[[#This Row],[UpperE]]&lt;N165,F165&gt;N165),testdata[[#This Row],[UpperE]],N165)</f>
        <v>235.8017259197284</v>
      </c>
      <c r="O166" s="1">
        <f>IF(OR(testdata[[#This Row],[LowerE]]&gt;O165,F165&lt;O165),testdata[[#This Row],[LowerE]],O165)</f>
        <v>229.50598556033705</v>
      </c>
      <c r="P166" s="7">
        <f>IF(S165=N165,testdata[[#This Row],[Upper]],testdata[[#This Row],[Lower]])</f>
        <v>235.8017259197284</v>
      </c>
      <c r="Q166" s="7">
        <f>IF(testdata[[#This Row],[AtrStop]]=testdata[[#This Row],[Upper]],testdata[[#This Row],[Upper]],NA())</f>
        <v>235.8017259197284</v>
      </c>
      <c r="R166" s="7" t="e">
        <f>IF(testdata[[#This Row],[AtrStop]]=testdata[[#This Row],[Lower]],testdata[[#This Row],[Lower]],NA())</f>
        <v>#N/A</v>
      </c>
      <c r="S166" s="19">
        <f>IF(testdata[[#This Row],[close]]&lt;=testdata[[#This Row],[STpot]],testdata[[#This Row],[Upper]],testdata[[#This Row],[Lower]])</f>
        <v>235.8017259197284</v>
      </c>
      <c r="U166" s="2">
        <v>42975</v>
      </c>
      <c r="V166" s="7">
        <v>235.80170000000001</v>
      </c>
      <c r="W166" s="7"/>
      <c r="X166" s="19">
        <v>235.80172592</v>
      </c>
      <c r="Y166" t="str">
        <f t="shared" si="2"/>
        <v/>
      </c>
    </row>
    <row r="167" spans="1:25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">
        <f>MAX(testdata[[#This Row],[H-L]:[|L-pC|]])</f>
        <v>2.1200000000000045</v>
      </c>
      <c r="K167" s="10">
        <f>(K166*20+testdata[[#This Row],[TR]])/21</f>
        <v>1.5016838031936881</v>
      </c>
      <c r="L167" s="1">
        <f>testdata[[#This Row],[close]]+Multiplier*testdata[[#This Row],[ATR]]</f>
        <v>237.96505140958106</v>
      </c>
      <c r="M167" s="1">
        <f>testdata[[#This Row],[close]]-Multiplier*testdata[[#This Row],[ATR]]</f>
        <v>228.95494859041895</v>
      </c>
      <c r="N167" s="1">
        <f>IF(OR(testdata[[#This Row],[UpperE]]&lt;N166,F166&gt;N166),testdata[[#This Row],[UpperE]],N166)</f>
        <v>235.8017259197284</v>
      </c>
      <c r="O167" s="1">
        <f>IF(OR(testdata[[#This Row],[LowerE]]&gt;O166,F166&lt;O166),testdata[[#This Row],[LowerE]],O166)</f>
        <v>229.50598556033705</v>
      </c>
      <c r="P167" s="7">
        <f>IF(S166=N166,testdata[[#This Row],[Upper]],testdata[[#This Row],[Lower]])</f>
        <v>235.8017259197284</v>
      </c>
      <c r="Q167" s="7">
        <f>IF(testdata[[#This Row],[AtrStop]]=testdata[[#This Row],[Upper]],testdata[[#This Row],[Upper]],NA())</f>
        <v>235.8017259197284</v>
      </c>
      <c r="R167" s="7" t="e">
        <f>IF(testdata[[#This Row],[AtrStop]]=testdata[[#This Row],[Lower]],testdata[[#This Row],[Lower]],NA())</f>
        <v>#N/A</v>
      </c>
      <c r="S167" s="19">
        <f>IF(testdata[[#This Row],[close]]&lt;=testdata[[#This Row],[STpot]],testdata[[#This Row],[Upper]],testdata[[#This Row],[Lower]])</f>
        <v>235.8017259197284</v>
      </c>
      <c r="U167" s="2">
        <v>42976</v>
      </c>
      <c r="V167" s="7">
        <v>235.80170000000001</v>
      </c>
      <c r="W167" s="7"/>
      <c r="X167" s="19">
        <v>235.80172592</v>
      </c>
      <c r="Y167" t="str">
        <f t="shared" si="2"/>
        <v/>
      </c>
    </row>
    <row r="168" spans="1:25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">
        <f>MAX(testdata[[#This Row],[H-L]:[|L-pC|]])</f>
        <v>1.6299999999999955</v>
      </c>
      <c r="K168" s="10">
        <f>(K167*20+testdata[[#This Row],[TR]])/21</f>
        <v>1.5077940982797027</v>
      </c>
      <c r="L168" s="1">
        <f>testdata[[#This Row],[close]]+Multiplier*testdata[[#This Row],[ATR]]</f>
        <v>239.0933822948391</v>
      </c>
      <c r="M168" s="1">
        <f>testdata[[#This Row],[close]]-Multiplier*testdata[[#This Row],[ATR]]</f>
        <v>230.04661770516088</v>
      </c>
      <c r="N168" s="1">
        <f>IF(OR(testdata[[#This Row],[UpperE]]&lt;N167,F167&gt;N167),testdata[[#This Row],[UpperE]],N167)</f>
        <v>235.8017259197284</v>
      </c>
      <c r="O168" s="1">
        <f>IF(OR(testdata[[#This Row],[LowerE]]&gt;O167,F167&lt;O167),testdata[[#This Row],[LowerE]],O167)</f>
        <v>230.04661770516088</v>
      </c>
      <c r="P168" s="7">
        <f>IF(S167=N167,testdata[[#This Row],[Upper]],testdata[[#This Row],[Lower]])</f>
        <v>235.8017259197284</v>
      </c>
      <c r="Q168" s="7">
        <f>IF(testdata[[#This Row],[AtrStop]]=testdata[[#This Row],[Upper]],testdata[[#This Row],[Upper]],NA())</f>
        <v>235.8017259197284</v>
      </c>
      <c r="R168" s="7" t="e">
        <f>IF(testdata[[#This Row],[AtrStop]]=testdata[[#This Row],[Lower]],testdata[[#This Row],[Lower]],NA())</f>
        <v>#N/A</v>
      </c>
      <c r="S168" s="19">
        <f>IF(testdata[[#This Row],[close]]&lt;=testdata[[#This Row],[STpot]],testdata[[#This Row],[Upper]],testdata[[#This Row],[Lower]])</f>
        <v>235.8017259197284</v>
      </c>
      <c r="U168" s="2">
        <v>42977</v>
      </c>
      <c r="V168" s="7">
        <v>235.80170000000001</v>
      </c>
      <c r="W168" s="7"/>
      <c r="X168" s="19">
        <v>235.80172592</v>
      </c>
      <c r="Y168" t="str">
        <f t="shared" si="2"/>
        <v/>
      </c>
    </row>
    <row r="169" spans="1:25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">
        <f>MAX(testdata[[#This Row],[H-L]:[|L-pC|]])</f>
        <v>1.6800000000000068</v>
      </c>
      <c r="K169" s="10">
        <f>(K168*20+testdata[[#This Row],[TR]])/21</f>
        <v>1.5159943793140029</v>
      </c>
      <c r="L169" s="1">
        <f>testdata[[#This Row],[close]]+Multiplier*testdata[[#This Row],[ATR]]</f>
        <v>240.52798313794199</v>
      </c>
      <c r="M169" s="1">
        <f>testdata[[#This Row],[close]]-Multiplier*testdata[[#This Row],[ATR]]</f>
        <v>231.43201686205799</v>
      </c>
      <c r="N169" s="1">
        <f>IF(OR(testdata[[#This Row],[UpperE]]&lt;N168,F168&gt;N168),testdata[[#This Row],[UpperE]],N168)</f>
        <v>235.8017259197284</v>
      </c>
      <c r="O169" s="1">
        <f>IF(OR(testdata[[#This Row],[LowerE]]&gt;O168,F168&lt;O168),testdata[[#This Row],[LowerE]],O168)</f>
        <v>231.43201686205799</v>
      </c>
      <c r="P169" s="7">
        <f>IF(S168=N168,testdata[[#This Row],[Upper]],testdata[[#This Row],[Lower]])</f>
        <v>235.8017259197284</v>
      </c>
      <c r="Q169" s="7" t="e">
        <f>IF(testdata[[#This Row],[AtrStop]]=testdata[[#This Row],[Upper]],testdata[[#This Row],[Upper]],NA())</f>
        <v>#N/A</v>
      </c>
      <c r="R169" s="7">
        <f>IF(testdata[[#This Row],[AtrStop]]=testdata[[#This Row],[Lower]],testdata[[#This Row],[Lower]],NA())</f>
        <v>231.43201686205799</v>
      </c>
      <c r="S169" s="19">
        <f>IF(testdata[[#This Row],[close]]&lt;=testdata[[#This Row],[STpot]],testdata[[#This Row],[Upper]],testdata[[#This Row],[Lower]])</f>
        <v>231.43201686205799</v>
      </c>
      <c r="U169" s="2">
        <v>42978</v>
      </c>
      <c r="V169" s="7"/>
      <c r="W169" s="7">
        <v>231.43199999999999</v>
      </c>
      <c r="X169" s="19">
        <v>231.43201686</v>
      </c>
      <c r="Y169" t="str">
        <f t="shared" si="2"/>
        <v/>
      </c>
    </row>
    <row r="170" spans="1:25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">
        <f>MAX(testdata[[#This Row],[H-L]:[|L-pC|]])</f>
        <v>0.80000000000001137</v>
      </c>
      <c r="K170" s="10">
        <f>(K169*20+testdata[[#This Row],[TR]])/21</f>
        <v>1.4818994088704796</v>
      </c>
      <c r="L170" s="1">
        <f>testdata[[#This Row],[close]]+Multiplier*testdata[[#This Row],[ATR]]</f>
        <v>240.75569822661143</v>
      </c>
      <c r="M170" s="1">
        <f>testdata[[#This Row],[close]]-Multiplier*testdata[[#This Row],[ATR]]</f>
        <v>231.86430177338858</v>
      </c>
      <c r="N170" s="1">
        <f>IF(OR(testdata[[#This Row],[UpperE]]&lt;N169,F169&gt;N169),testdata[[#This Row],[UpperE]],N169)</f>
        <v>240.75569822661143</v>
      </c>
      <c r="O170" s="1">
        <f>IF(OR(testdata[[#This Row],[LowerE]]&gt;O169,F169&lt;O169),testdata[[#This Row],[LowerE]],O169)</f>
        <v>231.86430177338858</v>
      </c>
      <c r="P170" s="7">
        <f>IF(S169=N169,testdata[[#This Row],[Upper]],testdata[[#This Row],[Lower]])</f>
        <v>231.86430177338858</v>
      </c>
      <c r="Q170" s="7" t="e">
        <f>IF(testdata[[#This Row],[AtrStop]]=testdata[[#This Row],[Upper]],testdata[[#This Row],[Upper]],NA())</f>
        <v>#N/A</v>
      </c>
      <c r="R170" s="7">
        <f>IF(testdata[[#This Row],[AtrStop]]=testdata[[#This Row],[Lower]],testdata[[#This Row],[Lower]],NA())</f>
        <v>231.86430177338858</v>
      </c>
      <c r="S170" s="19">
        <f>IF(testdata[[#This Row],[close]]&lt;=testdata[[#This Row],[STpot]],testdata[[#This Row],[Upper]],testdata[[#This Row],[Lower]])</f>
        <v>231.86430177338858</v>
      </c>
      <c r="U170" s="2">
        <v>42979</v>
      </c>
      <c r="V170" s="7"/>
      <c r="W170" s="7">
        <v>231.86429999999999</v>
      </c>
      <c r="X170" s="19">
        <v>231.86430177</v>
      </c>
      <c r="Y170" t="str">
        <f t="shared" si="2"/>
        <v/>
      </c>
    </row>
    <row r="171" spans="1:25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">
        <f>MAX(testdata[[#This Row],[H-L]:[|L-pC|]])</f>
        <v>2.75</v>
      </c>
      <c r="K171" s="10">
        <f>(K170*20+testdata[[#This Row],[TR]])/21</f>
        <v>1.5422851513052185</v>
      </c>
      <c r="L171" s="1">
        <f>testdata[[#This Row],[close]]+Multiplier*testdata[[#This Row],[ATR]]</f>
        <v>239.24685545391566</v>
      </c>
      <c r="M171" s="1">
        <f>testdata[[#This Row],[close]]-Multiplier*testdata[[#This Row],[ATR]]</f>
        <v>229.99314454608435</v>
      </c>
      <c r="N171" s="1">
        <f>IF(OR(testdata[[#This Row],[UpperE]]&lt;N170,F170&gt;N170),testdata[[#This Row],[UpperE]],N170)</f>
        <v>239.24685545391566</v>
      </c>
      <c r="O171" s="1">
        <f>IF(OR(testdata[[#This Row],[LowerE]]&gt;O170,F170&lt;O170),testdata[[#This Row],[LowerE]],O170)</f>
        <v>231.86430177338858</v>
      </c>
      <c r="P171" s="7">
        <f>IF(S170=N170,testdata[[#This Row],[Upper]],testdata[[#This Row],[Lower]])</f>
        <v>231.86430177338858</v>
      </c>
      <c r="Q171" s="7" t="e">
        <f>IF(testdata[[#This Row],[AtrStop]]=testdata[[#This Row],[Upper]],testdata[[#This Row],[Upper]],NA())</f>
        <v>#N/A</v>
      </c>
      <c r="R171" s="7">
        <f>IF(testdata[[#This Row],[AtrStop]]=testdata[[#This Row],[Lower]],testdata[[#This Row],[Lower]],NA())</f>
        <v>231.86430177338858</v>
      </c>
      <c r="S171" s="19">
        <f>IF(testdata[[#This Row],[close]]&lt;=testdata[[#This Row],[STpot]],testdata[[#This Row],[Upper]],testdata[[#This Row],[Lower]])</f>
        <v>231.86430177338858</v>
      </c>
      <c r="U171" s="2">
        <v>42983</v>
      </c>
      <c r="V171" s="7"/>
      <c r="W171" s="7">
        <v>231.86429999999999</v>
      </c>
      <c r="X171" s="19">
        <v>231.86430177</v>
      </c>
      <c r="Y171" t="str">
        <f t="shared" si="2"/>
        <v/>
      </c>
    </row>
    <row r="172" spans="1:25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">
        <f>MAX(testdata[[#This Row],[H-L]:[|L-pC|]])</f>
        <v>1.1599999999999966</v>
      </c>
      <c r="K172" s="10">
        <f>(K171*20+testdata[[#This Row],[TR]])/21</f>
        <v>1.5240810964811604</v>
      </c>
      <c r="L172" s="1">
        <f>testdata[[#This Row],[close]]+Multiplier*testdata[[#This Row],[ATR]]</f>
        <v>239.99224328944348</v>
      </c>
      <c r="M172" s="1">
        <f>testdata[[#This Row],[close]]-Multiplier*testdata[[#This Row],[ATR]]</f>
        <v>230.8477567105565</v>
      </c>
      <c r="N172" s="1">
        <f>IF(OR(testdata[[#This Row],[UpperE]]&lt;N171,F171&gt;N171),testdata[[#This Row],[UpperE]],N171)</f>
        <v>239.24685545391566</v>
      </c>
      <c r="O172" s="1">
        <f>IF(OR(testdata[[#This Row],[LowerE]]&gt;O171,F171&lt;O171),testdata[[#This Row],[LowerE]],O171)</f>
        <v>231.86430177338858</v>
      </c>
      <c r="P172" s="7">
        <f>IF(S171=N171,testdata[[#This Row],[Upper]],testdata[[#This Row],[Lower]])</f>
        <v>231.86430177338858</v>
      </c>
      <c r="Q172" s="7" t="e">
        <f>IF(testdata[[#This Row],[AtrStop]]=testdata[[#This Row],[Upper]],testdata[[#This Row],[Upper]],NA())</f>
        <v>#N/A</v>
      </c>
      <c r="R172" s="7">
        <f>IF(testdata[[#This Row],[AtrStop]]=testdata[[#This Row],[Lower]],testdata[[#This Row],[Lower]],NA())</f>
        <v>231.86430177338858</v>
      </c>
      <c r="S172" s="19">
        <f>IF(testdata[[#This Row],[close]]&lt;=testdata[[#This Row],[STpot]],testdata[[#This Row],[Upper]],testdata[[#This Row],[Lower]])</f>
        <v>231.86430177338858</v>
      </c>
      <c r="U172" s="2">
        <v>42984</v>
      </c>
      <c r="V172" s="7"/>
      <c r="W172" s="7">
        <v>231.86429999999999</v>
      </c>
      <c r="X172" s="19">
        <v>231.86430177</v>
      </c>
      <c r="Y172" t="str">
        <f t="shared" si="2"/>
        <v/>
      </c>
    </row>
    <row r="173" spans="1:25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">
        <f>MAX(testdata[[#This Row],[H-L]:[|L-pC|]])</f>
        <v>0.83000000000001251</v>
      </c>
      <c r="K173" s="10">
        <f>(K172*20+testdata[[#This Row],[TR]])/21</f>
        <v>1.4910296156963438</v>
      </c>
      <c r="L173" s="1">
        <f>testdata[[#This Row],[close]]+Multiplier*testdata[[#This Row],[ATR]]</f>
        <v>239.86308884708902</v>
      </c>
      <c r="M173" s="1">
        <f>testdata[[#This Row],[close]]-Multiplier*testdata[[#This Row],[ATR]]</f>
        <v>230.91691115291096</v>
      </c>
      <c r="N173" s="1">
        <f>IF(OR(testdata[[#This Row],[UpperE]]&lt;N172,F172&gt;N172),testdata[[#This Row],[UpperE]],N172)</f>
        <v>239.24685545391566</v>
      </c>
      <c r="O173" s="1">
        <f>IF(OR(testdata[[#This Row],[LowerE]]&gt;O172,F172&lt;O172),testdata[[#This Row],[LowerE]],O172)</f>
        <v>231.86430177338858</v>
      </c>
      <c r="P173" s="7">
        <f>IF(S172=N172,testdata[[#This Row],[Upper]],testdata[[#This Row],[Lower]])</f>
        <v>231.86430177338858</v>
      </c>
      <c r="Q173" s="7" t="e">
        <f>IF(testdata[[#This Row],[AtrStop]]=testdata[[#This Row],[Upper]],testdata[[#This Row],[Upper]],NA())</f>
        <v>#N/A</v>
      </c>
      <c r="R173" s="7">
        <f>IF(testdata[[#This Row],[AtrStop]]=testdata[[#This Row],[Lower]],testdata[[#This Row],[Lower]],NA())</f>
        <v>231.86430177338858</v>
      </c>
      <c r="S173" s="19">
        <f>IF(testdata[[#This Row],[close]]&lt;=testdata[[#This Row],[STpot]],testdata[[#This Row],[Upper]],testdata[[#This Row],[Lower]])</f>
        <v>231.86430177338858</v>
      </c>
      <c r="U173" s="2">
        <v>42985</v>
      </c>
      <c r="V173" s="7"/>
      <c r="W173" s="7">
        <v>231.86429999999999</v>
      </c>
      <c r="X173" s="19">
        <v>231.86430177</v>
      </c>
      <c r="Y173" t="str">
        <f t="shared" si="2"/>
        <v/>
      </c>
    </row>
    <row r="174" spans="1:25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">
        <f>MAX(testdata[[#This Row],[H-L]:[|L-pC|]])</f>
        <v>0.77000000000001023</v>
      </c>
      <c r="K174" s="10">
        <f>(K173*20+testdata[[#This Row],[TR]])/21</f>
        <v>1.4566948720917565</v>
      </c>
      <c r="L174" s="1">
        <f>testdata[[#This Row],[close]]+Multiplier*testdata[[#This Row],[ATR]]</f>
        <v>239.48008461627529</v>
      </c>
      <c r="M174" s="1">
        <f>testdata[[#This Row],[close]]-Multiplier*testdata[[#This Row],[ATR]]</f>
        <v>230.73991538372474</v>
      </c>
      <c r="N174" s="1">
        <f>IF(OR(testdata[[#This Row],[UpperE]]&lt;N173,F173&gt;N173),testdata[[#This Row],[UpperE]],N173)</f>
        <v>239.24685545391566</v>
      </c>
      <c r="O174" s="1">
        <f>IF(OR(testdata[[#This Row],[LowerE]]&gt;O173,F173&lt;O173),testdata[[#This Row],[LowerE]],O173)</f>
        <v>231.86430177338858</v>
      </c>
      <c r="P174" s="7">
        <f>IF(S173=N173,testdata[[#This Row],[Upper]],testdata[[#This Row],[Lower]])</f>
        <v>231.86430177338858</v>
      </c>
      <c r="Q174" s="7" t="e">
        <f>IF(testdata[[#This Row],[AtrStop]]=testdata[[#This Row],[Upper]],testdata[[#This Row],[Upper]],NA())</f>
        <v>#N/A</v>
      </c>
      <c r="R174" s="7">
        <f>IF(testdata[[#This Row],[AtrStop]]=testdata[[#This Row],[Lower]],testdata[[#This Row],[Lower]],NA())</f>
        <v>231.86430177338858</v>
      </c>
      <c r="S174" s="19">
        <f>IF(testdata[[#This Row],[close]]&lt;=testdata[[#This Row],[STpot]],testdata[[#This Row],[Upper]],testdata[[#This Row],[Lower]])</f>
        <v>231.86430177338858</v>
      </c>
      <c r="U174" s="2">
        <v>42986</v>
      </c>
      <c r="V174" s="7"/>
      <c r="W174" s="7">
        <v>231.86429999999999</v>
      </c>
      <c r="X174" s="19">
        <v>231.86430177</v>
      </c>
      <c r="Y174" t="str">
        <f t="shared" si="2"/>
        <v/>
      </c>
    </row>
    <row r="175" spans="1:25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">
        <f>MAX(testdata[[#This Row],[H-L]:[|L-pC|]])</f>
        <v>2.5999999999999943</v>
      </c>
      <c r="K175" s="10">
        <f>(K174*20+testdata[[#This Row],[TR]])/21</f>
        <v>1.5111379734207202</v>
      </c>
      <c r="L175" s="1">
        <f>testdata[[#This Row],[close]]+Multiplier*testdata[[#This Row],[ATR]]</f>
        <v>242.15341392026215</v>
      </c>
      <c r="M175" s="1">
        <f>testdata[[#This Row],[close]]-Multiplier*testdata[[#This Row],[ATR]]</f>
        <v>233.08658607973786</v>
      </c>
      <c r="N175" s="1">
        <f>IF(OR(testdata[[#This Row],[UpperE]]&lt;N174,F174&gt;N174),testdata[[#This Row],[UpperE]],N174)</f>
        <v>239.24685545391566</v>
      </c>
      <c r="O175" s="1">
        <f>IF(OR(testdata[[#This Row],[LowerE]]&gt;O174,F174&lt;O174),testdata[[#This Row],[LowerE]],O174)</f>
        <v>233.08658607973786</v>
      </c>
      <c r="P175" s="7">
        <f>IF(S174=N174,testdata[[#This Row],[Upper]],testdata[[#This Row],[Lower]])</f>
        <v>233.08658607973786</v>
      </c>
      <c r="Q175" s="7" t="e">
        <f>IF(testdata[[#This Row],[AtrStop]]=testdata[[#This Row],[Upper]],testdata[[#This Row],[Upper]],NA())</f>
        <v>#N/A</v>
      </c>
      <c r="R175" s="7">
        <f>IF(testdata[[#This Row],[AtrStop]]=testdata[[#This Row],[Lower]],testdata[[#This Row],[Lower]],NA())</f>
        <v>233.08658607973786</v>
      </c>
      <c r="S175" s="19">
        <f>IF(testdata[[#This Row],[close]]&lt;=testdata[[#This Row],[STpot]],testdata[[#This Row],[Upper]],testdata[[#This Row],[Lower]])</f>
        <v>233.08658607973786</v>
      </c>
      <c r="U175" s="2">
        <v>42989</v>
      </c>
      <c r="V175" s="7"/>
      <c r="W175" s="7">
        <v>233.0866</v>
      </c>
      <c r="X175" s="19">
        <v>233.08658607999999</v>
      </c>
      <c r="Y175" t="str">
        <f t="shared" si="2"/>
        <v/>
      </c>
    </row>
    <row r="176" spans="1:25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">
        <f>MAX(testdata[[#This Row],[H-L]:[|L-pC|]])</f>
        <v>0.84000000000000341</v>
      </c>
      <c r="K176" s="10">
        <f>(K175*20+testdata[[#This Row],[TR]])/21</f>
        <v>1.479179022305448</v>
      </c>
      <c r="L176" s="1">
        <f>testdata[[#This Row],[close]]+Multiplier*testdata[[#This Row],[ATR]]</f>
        <v>242.85753706691634</v>
      </c>
      <c r="M176" s="1">
        <f>testdata[[#This Row],[close]]-Multiplier*testdata[[#This Row],[ATR]]</f>
        <v>233.98246293308364</v>
      </c>
      <c r="N176" s="1">
        <f>IF(OR(testdata[[#This Row],[UpperE]]&lt;N175,F175&gt;N175),testdata[[#This Row],[UpperE]],N175)</f>
        <v>239.24685545391566</v>
      </c>
      <c r="O176" s="1">
        <f>IF(OR(testdata[[#This Row],[LowerE]]&gt;O175,F175&lt;O175),testdata[[#This Row],[LowerE]],O175)</f>
        <v>233.98246293308364</v>
      </c>
      <c r="P176" s="7">
        <f>IF(S175=N175,testdata[[#This Row],[Upper]],testdata[[#This Row],[Lower]])</f>
        <v>233.98246293308364</v>
      </c>
      <c r="Q176" s="7" t="e">
        <f>IF(testdata[[#This Row],[AtrStop]]=testdata[[#This Row],[Upper]],testdata[[#This Row],[Upper]],NA())</f>
        <v>#N/A</v>
      </c>
      <c r="R176" s="7">
        <f>IF(testdata[[#This Row],[AtrStop]]=testdata[[#This Row],[Lower]],testdata[[#This Row],[Lower]],NA())</f>
        <v>233.98246293308364</v>
      </c>
      <c r="S176" s="19">
        <f>IF(testdata[[#This Row],[close]]&lt;=testdata[[#This Row],[STpot]],testdata[[#This Row],[Upper]],testdata[[#This Row],[Lower]])</f>
        <v>233.98246293308364</v>
      </c>
      <c r="U176" s="2">
        <v>42990</v>
      </c>
      <c r="V176" s="7"/>
      <c r="W176" s="7">
        <v>233.98249999999999</v>
      </c>
      <c r="X176" s="19">
        <v>233.98246293</v>
      </c>
      <c r="Y176" t="str">
        <f t="shared" si="2"/>
        <v/>
      </c>
    </row>
    <row r="177" spans="1:25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">
        <f>MAX(testdata[[#This Row],[H-L]:[|L-pC|]])</f>
        <v>0.59000000000000341</v>
      </c>
      <c r="K177" s="10">
        <f>(K176*20+testdata[[#This Row],[TR]])/21</f>
        <v>1.4368371641004269</v>
      </c>
      <c r="L177" s="1">
        <f>testdata[[#This Row],[close]]+Multiplier*testdata[[#This Row],[ATR]]</f>
        <v>242.85051149230128</v>
      </c>
      <c r="M177" s="1">
        <f>testdata[[#This Row],[close]]-Multiplier*testdata[[#This Row],[ATR]]</f>
        <v>234.2294885076987</v>
      </c>
      <c r="N177" s="1">
        <f>IF(OR(testdata[[#This Row],[UpperE]]&lt;N176,F176&gt;N176),testdata[[#This Row],[UpperE]],N176)</f>
        <v>239.24685545391566</v>
      </c>
      <c r="O177" s="1">
        <f>IF(OR(testdata[[#This Row],[LowerE]]&gt;O176,F176&lt;O176),testdata[[#This Row],[LowerE]],O176)</f>
        <v>234.2294885076987</v>
      </c>
      <c r="P177" s="7">
        <f>IF(S176=N176,testdata[[#This Row],[Upper]],testdata[[#This Row],[Lower]])</f>
        <v>234.2294885076987</v>
      </c>
      <c r="Q177" s="7" t="e">
        <f>IF(testdata[[#This Row],[AtrStop]]=testdata[[#This Row],[Upper]],testdata[[#This Row],[Upper]],NA())</f>
        <v>#N/A</v>
      </c>
      <c r="R177" s="7">
        <f>IF(testdata[[#This Row],[AtrStop]]=testdata[[#This Row],[Lower]],testdata[[#This Row],[Lower]],NA())</f>
        <v>234.2294885076987</v>
      </c>
      <c r="S177" s="19">
        <f>IF(testdata[[#This Row],[close]]&lt;=testdata[[#This Row],[STpot]],testdata[[#This Row],[Upper]],testdata[[#This Row],[Lower]])</f>
        <v>234.2294885076987</v>
      </c>
      <c r="U177" s="2">
        <v>42991</v>
      </c>
      <c r="V177" s="7"/>
      <c r="W177" s="7">
        <v>234.2295</v>
      </c>
      <c r="X177" s="19">
        <v>234.22948851000001</v>
      </c>
      <c r="Y177" t="str">
        <f t="shared" si="2"/>
        <v/>
      </c>
    </row>
    <row r="178" spans="1:25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">
        <f>MAX(testdata[[#This Row],[H-L]:[|L-pC|]])</f>
        <v>0.68999999999999773</v>
      </c>
      <c r="K178" s="10">
        <f>(K177*20+testdata[[#This Row],[TR]])/21</f>
        <v>1.4012734896194541</v>
      </c>
      <c r="L178" s="1">
        <f>testdata[[#This Row],[close]]+Multiplier*testdata[[#This Row],[ATR]]</f>
        <v>242.66382046885838</v>
      </c>
      <c r="M178" s="1">
        <f>testdata[[#This Row],[close]]-Multiplier*testdata[[#This Row],[ATR]]</f>
        <v>234.25617953114164</v>
      </c>
      <c r="N178" s="1">
        <f>IF(OR(testdata[[#This Row],[UpperE]]&lt;N177,F177&gt;N177),testdata[[#This Row],[UpperE]],N177)</f>
        <v>239.24685545391566</v>
      </c>
      <c r="O178" s="1">
        <f>IF(OR(testdata[[#This Row],[LowerE]]&gt;O177,F177&lt;O177),testdata[[#This Row],[LowerE]],O177)</f>
        <v>234.25617953114164</v>
      </c>
      <c r="P178" s="7">
        <f>IF(S177=N177,testdata[[#This Row],[Upper]],testdata[[#This Row],[Lower]])</f>
        <v>234.25617953114164</v>
      </c>
      <c r="Q178" s="7" t="e">
        <f>IF(testdata[[#This Row],[AtrStop]]=testdata[[#This Row],[Upper]],testdata[[#This Row],[Upper]],NA())</f>
        <v>#N/A</v>
      </c>
      <c r="R178" s="7">
        <f>IF(testdata[[#This Row],[AtrStop]]=testdata[[#This Row],[Lower]],testdata[[#This Row],[Lower]],NA())</f>
        <v>234.25617953114164</v>
      </c>
      <c r="S178" s="19">
        <f>IF(testdata[[#This Row],[close]]&lt;=testdata[[#This Row],[STpot]],testdata[[#This Row],[Upper]],testdata[[#This Row],[Lower]])</f>
        <v>234.25617953114164</v>
      </c>
      <c r="U178" s="2">
        <v>42992</v>
      </c>
      <c r="V178" s="7"/>
      <c r="W178" s="7">
        <v>234.25620000000001</v>
      </c>
      <c r="X178" s="19">
        <v>234.25617953</v>
      </c>
      <c r="Y178" t="str">
        <f t="shared" si="2"/>
        <v/>
      </c>
    </row>
    <row r="179" spans="1:25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">
        <f>MAX(testdata[[#This Row],[H-L]:[|L-pC|]])</f>
        <v>0.68999999999999773</v>
      </c>
      <c r="K179" s="10">
        <f>(K178*20+testdata[[#This Row],[TR]])/21</f>
        <v>1.367403323447099</v>
      </c>
      <c r="L179" s="1">
        <f>testdata[[#This Row],[close]]+Multiplier*testdata[[#This Row],[ATR]]</f>
        <v>242.88220997034131</v>
      </c>
      <c r="M179" s="1">
        <f>testdata[[#This Row],[close]]-Multiplier*testdata[[#This Row],[ATR]]</f>
        <v>234.67779002965869</v>
      </c>
      <c r="N179" s="1">
        <f>IF(OR(testdata[[#This Row],[UpperE]]&lt;N178,F178&gt;N178),testdata[[#This Row],[UpperE]],N178)</f>
        <v>239.24685545391566</v>
      </c>
      <c r="O179" s="1">
        <f>IF(OR(testdata[[#This Row],[LowerE]]&gt;O178,F178&lt;O178),testdata[[#This Row],[LowerE]],O178)</f>
        <v>234.67779002965869</v>
      </c>
      <c r="P179" s="7">
        <f>IF(S178=N178,testdata[[#This Row],[Upper]],testdata[[#This Row],[Lower]])</f>
        <v>234.67779002965869</v>
      </c>
      <c r="Q179" s="7" t="e">
        <f>IF(testdata[[#This Row],[AtrStop]]=testdata[[#This Row],[Upper]],testdata[[#This Row],[Upper]],NA())</f>
        <v>#N/A</v>
      </c>
      <c r="R179" s="7">
        <f>IF(testdata[[#This Row],[AtrStop]]=testdata[[#This Row],[Lower]],testdata[[#This Row],[Lower]],NA())</f>
        <v>234.67779002965869</v>
      </c>
      <c r="S179" s="19">
        <f>IF(testdata[[#This Row],[close]]&lt;=testdata[[#This Row],[STpot]],testdata[[#This Row],[Upper]],testdata[[#This Row],[Lower]])</f>
        <v>234.67779002965869</v>
      </c>
      <c r="U179" s="2">
        <v>42993</v>
      </c>
      <c r="V179" s="7"/>
      <c r="W179" s="7">
        <v>234.67779999999999</v>
      </c>
      <c r="X179" s="19">
        <v>234.67779003000001</v>
      </c>
      <c r="Y179" t="str">
        <f t="shared" si="2"/>
        <v/>
      </c>
    </row>
    <row r="180" spans="1:25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">
        <f>MAX(testdata[[#This Row],[H-L]:[|L-pC|]])</f>
        <v>0.88999999999998636</v>
      </c>
      <c r="K180" s="10">
        <f>(K179*20+testdata[[#This Row],[TR]])/21</f>
        <v>1.3446698318543793</v>
      </c>
      <c r="L180" s="1">
        <f>testdata[[#This Row],[close]]+Multiplier*testdata[[#This Row],[ATR]]</f>
        <v>243.32400949556313</v>
      </c>
      <c r="M180" s="1">
        <f>testdata[[#This Row],[close]]-Multiplier*testdata[[#This Row],[ATR]]</f>
        <v>235.25599050443685</v>
      </c>
      <c r="N180" s="1">
        <f>IF(OR(testdata[[#This Row],[UpperE]]&lt;N179,F179&gt;N179),testdata[[#This Row],[UpperE]],N179)</f>
        <v>239.24685545391566</v>
      </c>
      <c r="O180" s="1">
        <f>IF(OR(testdata[[#This Row],[LowerE]]&gt;O179,F179&lt;O179),testdata[[#This Row],[LowerE]],O179)</f>
        <v>235.25599050443685</v>
      </c>
      <c r="P180" s="7">
        <f>IF(S179=N179,testdata[[#This Row],[Upper]],testdata[[#This Row],[Lower]])</f>
        <v>235.25599050443685</v>
      </c>
      <c r="Q180" s="7" t="e">
        <f>IF(testdata[[#This Row],[AtrStop]]=testdata[[#This Row],[Upper]],testdata[[#This Row],[Upper]],NA())</f>
        <v>#N/A</v>
      </c>
      <c r="R180" s="7">
        <f>IF(testdata[[#This Row],[AtrStop]]=testdata[[#This Row],[Lower]],testdata[[#This Row],[Lower]],NA())</f>
        <v>235.25599050443685</v>
      </c>
      <c r="S180" s="19">
        <f>IF(testdata[[#This Row],[close]]&lt;=testdata[[#This Row],[STpot]],testdata[[#This Row],[Upper]],testdata[[#This Row],[Lower]])</f>
        <v>235.25599050443685</v>
      </c>
      <c r="U180" s="2">
        <v>42996</v>
      </c>
      <c r="V180" s="7"/>
      <c r="W180" s="7">
        <v>235.256</v>
      </c>
      <c r="X180" s="19">
        <v>235.2559905</v>
      </c>
      <c r="Y180" t="str">
        <f t="shared" si="2"/>
        <v/>
      </c>
    </row>
    <row r="181" spans="1:25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">
        <f>MAX(testdata[[#This Row],[H-L]:[|L-pC|]])</f>
        <v>0.45000000000001705</v>
      </c>
      <c r="K181" s="10">
        <f>(K180*20+testdata[[#This Row],[TR]])/21</f>
        <v>1.3020665065279811</v>
      </c>
      <c r="L181" s="1">
        <f>testdata[[#This Row],[close]]+Multiplier*testdata[[#This Row],[ATR]]</f>
        <v>243.43619951958394</v>
      </c>
      <c r="M181" s="1">
        <f>testdata[[#This Row],[close]]-Multiplier*testdata[[#This Row],[ATR]]</f>
        <v>235.62380048041607</v>
      </c>
      <c r="N181" s="1">
        <f>IF(OR(testdata[[#This Row],[UpperE]]&lt;N180,F180&gt;N180),testdata[[#This Row],[UpperE]],N180)</f>
        <v>243.43619951958394</v>
      </c>
      <c r="O181" s="1">
        <f>IF(OR(testdata[[#This Row],[LowerE]]&gt;O180,F180&lt;O180),testdata[[#This Row],[LowerE]],O180)</f>
        <v>235.62380048041607</v>
      </c>
      <c r="P181" s="7">
        <f>IF(S180=N180,testdata[[#This Row],[Upper]],testdata[[#This Row],[Lower]])</f>
        <v>235.62380048041607</v>
      </c>
      <c r="Q181" s="7" t="e">
        <f>IF(testdata[[#This Row],[AtrStop]]=testdata[[#This Row],[Upper]],testdata[[#This Row],[Upper]],NA())</f>
        <v>#N/A</v>
      </c>
      <c r="R181" s="7">
        <f>IF(testdata[[#This Row],[AtrStop]]=testdata[[#This Row],[Lower]],testdata[[#This Row],[Lower]],NA())</f>
        <v>235.62380048041607</v>
      </c>
      <c r="S181" s="19">
        <f>IF(testdata[[#This Row],[close]]&lt;=testdata[[#This Row],[STpot]],testdata[[#This Row],[Upper]],testdata[[#This Row],[Lower]])</f>
        <v>235.62380048041607</v>
      </c>
      <c r="U181" s="2">
        <v>42997</v>
      </c>
      <c r="V181" s="7"/>
      <c r="W181" s="7">
        <v>235.62379999999999</v>
      </c>
      <c r="X181" s="19">
        <v>235.62380048</v>
      </c>
      <c r="Y181" t="str">
        <f t="shared" si="2"/>
        <v/>
      </c>
    </row>
    <row r="182" spans="1:25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">
        <f>MAX(testdata[[#This Row],[H-L]:[|L-pC|]])</f>
        <v>1.2199999999999989</v>
      </c>
      <c r="K182" s="10">
        <f>(K181*20+testdata[[#This Row],[TR]])/21</f>
        <v>1.2981585776456963</v>
      </c>
      <c r="L182" s="1">
        <f>testdata[[#This Row],[close]]+Multiplier*testdata[[#This Row],[ATR]]</f>
        <v>243.5044757329371</v>
      </c>
      <c r="M182" s="1">
        <f>testdata[[#This Row],[close]]-Multiplier*testdata[[#This Row],[ATR]]</f>
        <v>235.71552426706293</v>
      </c>
      <c r="N182" s="1">
        <f>IF(OR(testdata[[#This Row],[UpperE]]&lt;N181,F181&gt;N181),testdata[[#This Row],[UpperE]],N181)</f>
        <v>243.43619951958394</v>
      </c>
      <c r="O182" s="1">
        <f>IF(OR(testdata[[#This Row],[LowerE]]&gt;O181,F181&lt;O181),testdata[[#This Row],[LowerE]],O181)</f>
        <v>235.71552426706293</v>
      </c>
      <c r="P182" s="7">
        <f>IF(S181=N181,testdata[[#This Row],[Upper]],testdata[[#This Row],[Lower]])</f>
        <v>235.71552426706293</v>
      </c>
      <c r="Q182" s="7" t="e">
        <f>IF(testdata[[#This Row],[AtrStop]]=testdata[[#This Row],[Upper]],testdata[[#This Row],[Upper]],NA())</f>
        <v>#N/A</v>
      </c>
      <c r="R182" s="7">
        <f>IF(testdata[[#This Row],[AtrStop]]=testdata[[#This Row],[Lower]],testdata[[#This Row],[Lower]],NA())</f>
        <v>235.71552426706293</v>
      </c>
      <c r="S182" s="19">
        <f>IF(testdata[[#This Row],[close]]&lt;=testdata[[#This Row],[STpot]],testdata[[#This Row],[Upper]],testdata[[#This Row],[Lower]])</f>
        <v>235.71552426706293</v>
      </c>
      <c r="U182" s="2">
        <v>42998</v>
      </c>
      <c r="V182" s="7"/>
      <c r="W182" s="7">
        <v>235.71549999999999</v>
      </c>
      <c r="X182" s="19">
        <v>235.71552427</v>
      </c>
      <c r="Y182" t="str">
        <f t="shared" si="2"/>
        <v/>
      </c>
    </row>
    <row r="183" spans="1:25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">
        <f>MAX(testdata[[#This Row],[H-L]:[|L-pC|]])</f>
        <v>0.83000000000001251</v>
      </c>
      <c r="K183" s="10">
        <f>(K182*20+testdata[[#This Row],[TR]])/21</f>
        <v>1.2758653120435208</v>
      </c>
      <c r="L183" s="1">
        <f>testdata[[#This Row],[close]]+Multiplier*testdata[[#This Row],[ATR]]</f>
        <v>242.79759593613056</v>
      </c>
      <c r="M183" s="1">
        <f>testdata[[#This Row],[close]]-Multiplier*testdata[[#This Row],[ATR]]</f>
        <v>235.14240406386944</v>
      </c>
      <c r="N183" s="1">
        <f>IF(OR(testdata[[#This Row],[UpperE]]&lt;N182,F182&gt;N182),testdata[[#This Row],[UpperE]],N182)</f>
        <v>242.79759593613056</v>
      </c>
      <c r="O183" s="1">
        <f>IF(OR(testdata[[#This Row],[LowerE]]&gt;O182,F182&lt;O182),testdata[[#This Row],[LowerE]],O182)</f>
        <v>235.71552426706293</v>
      </c>
      <c r="P183" s="7">
        <f>IF(S182=N182,testdata[[#This Row],[Upper]],testdata[[#This Row],[Lower]])</f>
        <v>235.71552426706293</v>
      </c>
      <c r="Q183" s="7" t="e">
        <f>IF(testdata[[#This Row],[AtrStop]]=testdata[[#This Row],[Upper]],testdata[[#This Row],[Upper]],NA())</f>
        <v>#N/A</v>
      </c>
      <c r="R183" s="7">
        <f>IF(testdata[[#This Row],[AtrStop]]=testdata[[#This Row],[Lower]],testdata[[#This Row],[Lower]],NA())</f>
        <v>235.71552426706293</v>
      </c>
      <c r="S183" s="19">
        <f>IF(testdata[[#This Row],[close]]&lt;=testdata[[#This Row],[STpot]],testdata[[#This Row],[Upper]],testdata[[#This Row],[Lower]])</f>
        <v>235.71552426706293</v>
      </c>
      <c r="U183" s="2">
        <v>42999</v>
      </c>
      <c r="V183" s="7"/>
      <c r="W183" s="7">
        <v>235.71549999999999</v>
      </c>
      <c r="X183" s="19">
        <v>235.71552427</v>
      </c>
      <c r="Y183" t="str">
        <f t="shared" si="2"/>
        <v/>
      </c>
    </row>
    <row r="184" spans="1:25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">
        <f>MAX(testdata[[#This Row],[H-L]:[|L-pC|]])</f>
        <v>0.57999999999998408</v>
      </c>
      <c r="K184" s="10">
        <f>(K183*20+testdata[[#This Row],[TR]])/21</f>
        <v>1.2427288686128763</v>
      </c>
      <c r="L184" s="1">
        <f>testdata[[#This Row],[close]]+Multiplier*testdata[[#This Row],[ATR]]</f>
        <v>242.74818660583864</v>
      </c>
      <c r="M184" s="1">
        <f>testdata[[#This Row],[close]]-Multiplier*testdata[[#This Row],[ATR]]</f>
        <v>235.29181339416138</v>
      </c>
      <c r="N184" s="1">
        <f>IF(OR(testdata[[#This Row],[UpperE]]&lt;N183,F183&gt;N183),testdata[[#This Row],[UpperE]],N183)</f>
        <v>242.74818660583864</v>
      </c>
      <c r="O184" s="1">
        <f>IF(OR(testdata[[#This Row],[LowerE]]&gt;O183,F183&lt;O183),testdata[[#This Row],[LowerE]],O183)</f>
        <v>235.71552426706293</v>
      </c>
      <c r="P184" s="7">
        <f>IF(S183=N183,testdata[[#This Row],[Upper]],testdata[[#This Row],[Lower]])</f>
        <v>235.71552426706293</v>
      </c>
      <c r="Q184" s="7" t="e">
        <f>IF(testdata[[#This Row],[AtrStop]]=testdata[[#This Row],[Upper]],testdata[[#This Row],[Upper]],NA())</f>
        <v>#N/A</v>
      </c>
      <c r="R184" s="7">
        <f>IF(testdata[[#This Row],[AtrStop]]=testdata[[#This Row],[Lower]],testdata[[#This Row],[Lower]],NA())</f>
        <v>235.71552426706293</v>
      </c>
      <c r="S184" s="19">
        <f>IF(testdata[[#This Row],[close]]&lt;=testdata[[#This Row],[STpot]],testdata[[#This Row],[Upper]],testdata[[#This Row],[Lower]])</f>
        <v>235.71552426706293</v>
      </c>
      <c r="U184" s="2">
        <v>43000</v>
      </c>
      <c r="V184" s="7"/>
      <c r="W184" s="7">
        <v>235.71549999999999</v>
      </c>
      <c r="X184" s="19">
        <v>235.71552427</v>
      </c>
      <c r="Y184" t="str">
        <f t="shared" si="2"/>
        <v/>
      </c>
    </row>
    <row r="185" spans="1:25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">
        <f>MAX(testdata[[#This Row],[H-L]:[|L-pC|]])</f>
        <v>1.4099999999999966</v>
      </c>
      <c r="K185" s="10">
        <f>(K184*20+testdata[[#This Row],[TR]])/21</f>
        <v>1.2506941605836916</v>
      </c>
      <c r="L185" s="1">
        <f>testdata[[#This Row],[close]]+Multiplier*testdata[[#This Row],[ATR]]</f>
        <v>242.28208248175108</v>
      </c>
      <c r="M185" s="1">
        <f>testdata[[#This Row],[close]]-Multiplier*testdata[[#This Row],[ATR]]</f>
        <v>234.77791751824893</v>
      </c>
      <c r="N185" s="1">
        <f>IF(OR(testdata[[#This Row],[UpperE]]&lt;N184,F184&gt;N184),testdata[[#This Row],[UpperE]],N184)</f>
        <v>242.28208248175108</v>
      </c>
      <c r="O185" s="1">
        <f>IF(OR(testdata[[#This Row],[LowerE]]&gt;O184,F184&lt;O184),testdata[[#This Row],[LowerE]],O184)</f>
        <v>235.71552426706293</v>
      </c>
      <c r="P185" s="7">
        <f>IF(S184=N184,testdata[[#This Row],[Upper]],testdata[[#This Row],[Lower]])</f>
        <v>235.71552426706293</v>
      </c>
      <c r="Q185" s="7" t="e">
        <f>IF(testdata[[#This Row],[AtrStop]]=testdata[[#This Row],[Upper]],testdata[[#This Row],[Upper]],NA())</f>
        <v>#N/A</v>
      </c>
      <c r="R185" s="7">
        <f>IF(testdata[[#This Row],[AtrStop]]=testdata[[#This Row],[Lower]],testdata[[#This Row],[Lower]],NA())</f>
        <v>235.71552426706293</v>
      </c>
      <c r="S185" s="19">
        <f>IF(testdata[[#This Row],[close]]&lt;=testdata[[#This Row],[STpot]],testdata[[#This Row],[Upper]],testdata[[#This Row],[Lower]])</f>
        <v>235.71552426706293</v>
      </c>
      <c r="U185" s="2">
        <v>43003</v>
      </c>
      <c r="V185" s="7"/>
      <c r="W185" s="7">
        <v>235.71549999999999</v>
      </c>
      <c r="X185" s="19">
        <v>235.71552427</v>
      </c>
      <c r="Y185" t="str">
        <f t="shared" si="2"/>
        <v/>
      </c>
    </row>
    <row r="186" spans="1:25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">
        <f>MAX(testdata[[#This Row],[H-L]:[|L-pC|]])</f>
        <v>0.86000000000001364</v>
      </c>
      <c r="K186" s="10">
        <f>(K185*20+testdata[[#This Row],[TR]])/21</f>
        <v>1.2320896767463736</v>
      </c>
      <c r="L186" s="1">
        <f>testdata[[#This Row],[close]]+Multiplier*testdata[[#This Row],[ATR]]</f>
        <v>242.37626903023911</v>
      </c>
      <c r="M186" s="1">
        <f>testdata[[#This Row],[close]]-Multiplier*testdata[[#This Row],[ATR]]</f>
        <v>234.9837309697609</v>
      </c>
      <c r="N186" s="1">
        <f>IF(OR(testdata[[#This Row],[UpperE]]&lt;N185,F185&gt;N185),testdata[[#This Row],[UpperE]],N185)</f>
        <v>242.28208248175108</v>
      </c>
      <c r="O186" s="1">
        <f>IF(OR(testdata[[#This Row],[LowerE]]&gt;O185,F185&lt;O185),testdata[[#This Row],[LowerE]],O185)</f>
        <v>235.71552426706293</v>
      </c>
      <c r="P186" s="7">
        <f>IF(S185=N185,testdata[[#This Row],[Upper]],testdata[[#This Row],[Lower]])</f>
        <v>235.71552426706293</v>
      </c>
      <c r="Q186" s="7" t="e">
        <f>IF(testdata[[#This Row],[AtrStop]]=testdata[[#This Row],[Upper]],testdata[[#This Row],[Upper]],NA())</f>
        <v>#N/A</v>
      </c>
      <c r="R186" s="7">
        <f>IF(testdata[[#This Row],[AtrStop]]=testdata[[#This Row],[Lower]],testdata[[#This Row],[Lower]],NA())</f>
        <v>235.71552426706293</v>
      </c>
      <c r="S186" s="19">
        <f>IF(testdata[[#This Row],[close]]&lt;=testdata[[#This Row],[STpot]],testdata[[#This Row],[Upper]],testdata[[#This Row],[Lower]])</f>
        <v>235.71552426706293</v>
      </c>
      <c r="U186" s="2">
        <v>43004</v>
      </c>
      <c r="V186" s="7"/>
      <c r="W186" s="7">
        <v>235.71549999999999</v>
      </c>
      <c r="X186" s="19">
        <v>235.71552427</v>
      </c>
      <c r="Y186" t="str">
        <f t="shared" si="2"/>
        <v/>
      </c>
    </row>
    <row r="187" spans="1:25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">
        <f>MAX(testdata[[#This Row],[H-L]:[|L-pC|]])</f>
        <v>1.5600000000000023</v>
      </c>
      <c r="K187" s="10">
        <f>(K186*20+testdata[[#This Row],[TR]])/21</f>
        <v>1.2477044540441655</v>
      </c>
      <c r="L187" s="1">
        <f>testdata[[#This Row],[close]]+Multiplier*testdata[[#This Row],[ATR]]</f>
        <v>243.3431133621325</v>
      </c>
      <c r="M187" s="1">
        <f>testdata[[#This Row],[close]]-Multiplier*testdata[[#This Row],[ATR]]</f>
        <v>235.85688663786749</v>
      </c>
      <c r="N187" s="1">
        <f>IF(OR(testdata[[#This Row],[UpperE]]&lt;N186,F186&gt;N186),testdata[[#This Row],[UpperE]],N186)</f>
        <v>242.28208248175108</v>
      </c>
      <c r="O187" s="1">
        <f>IF(OR(testdata[[#This Row],[LowerE]]&gt;O186,F186&lt;O186),testdata[[#This Row],[LowerE]],O186)</f>
        <v>235.85688663786749</v>
      </c>
      <c r="P187" s="7">
        <f>IF(S186=N186,testdata[[#This Row],[Upper]],testdata[[#This Row],[Lower]])</f>
        <v>235.85688663786749</v>
      </c>
      <c r="Q187" s="7" t="e">
        <f>IF(testdata[[#This Row],[AtrStop]]=testdata[[#This Row],[Upper]],testdata[[#This Row],[Upper]],NA())</f>
        <v>#N/A</v>
      </c>
      <c r="R187" s="7">
        <f>IF(testdata[[#This Row],[AtrStop]]=testdata[[#This Row],[Lower]],testdata[[#This Row],[Lower]],NA())</f>
        <v>235.85688663786749</v>
      </c>
      <c r="S187" s="19">
        <f>IF(testdata[[#This Row],[close]]&lt;=testdata[[#This Row],[STpot]],testdata[[#This Row],[Upper]],testdata[[#This Row],[Lower]])</f>
        <v>235.85688663786749</v>
      </c>
      <c r="U187" s="2">
        <v>43005</v>
      </c>
      <c r="V187" s="7"/>
      <c r="W187" s="7">
        <v>235.8569</v>
      </c>
      <c r="X187" s="19">
        <v>235.85688664</v>
      </c>
      <c r="Y187" t="str">
        <f t="shared" si="2"/>
        <v/>
      </c>
    </row>
    <row r="188" spans="1:25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">
        <f>MAX(testdata[[#This Row],[H-L]:[|L-pC|]])</f>
        <v>0.78000000000000114</v>
      </c>
      <c r="K188" s="10">
        <f>(K187*20+testdata[[#This Row],[TR]])/21</f>
        <v>1.2254328133753958</v>
      </c>
      <c r="L188" s="1">
        <f>testdata[[#This Row],[close]]+Multiplier*testdata[[#This Row],[ATR]]</f>
        <v>243.56629844012616</v>
      </c>
      <c r="M188" s="1">
        <f>testdata[[#This Row],[close]]-Multiplier*testdata[[#This Row],[ATR]]</f>
        <v>236.21370155987381</v>
      </c>
      <c r="N188" s="1">
        <f>IF(OR(testdata[[#This Row],[UpperE]]&lt;N187,F187&gt;N187),testdata[[#This Row],[UpperE]],N187)</f>
        <v>242.28208248175108</v>
      </c>
      <c r="O188" s="1">
        <f>IF(OR(testdata[[#This Row],[LowerE]]&gt;O187,F187&lt;O187),testdata[[#This Row],[LowerE]],O187)</f>
        <v>236.21370155987381</v>
      </c>
      <c r="P188" s="7">
        <f>IF(S187=N187,testdata[[#This Row],[Upper]],testdata[[#This Row],[Lower]])</f>
        <v>236.21370155987381</v>
      </c>
      <c r="Q188" s="7" t="e">
        <f>IF(testdata[[#This Row],[AtrStop]]=testdata[[#This Row],[Upper]],testdata[[#This Row],[Upper]],NA())</f>
        <v>#N/A</v>
      </c>
      <c r="R188" s="7">
        <f>IF(testdata[[#This Row],[AtrStop]]=testdata[[#This Row],[Lower]],testdata[[#This Row],[Lower]],NA())</f>
        <v>236.21370155987381</v>
      </c>
      <c r="S188" s="19">
        <f>IF(testdata[[#This Row],[close]]&lt;=testdata[[#This Row],[STpot]],testdata[[#This Row],[Upper]],testdata[[#This Row],[Lower]])</f>
        <v>236.21370155987381</v>
      </c>
      <c r="U188" s="2">
        <v>43006</v>
      </c>
      <c r="V188" s="7"/>
      <c r="W188" s="7">
        <v>236.21369999999999</v>
      </c>
      <c r="X188" s="19">
        <v>236.21370156</v>
      </c>
      <c r="Y188" t="str">
        <f t="shared" si="2"/>
        <v/>
      </c>
    </row>
    <row r="189" spans="1:25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">
        <f>MAX(testdata[[#This Row],[H-L]:[|L-pC|]])</f>
        <v>1.1399999999999864</v>
      </c>
      <c r="K189" s="10">
        <f>(K188*20+testdata[[#This Row],[TR]])/21</f>
        <v>1.2213645841670431</v>
      </c>
      <c r="L189" s="1">
        <f>testdata[[#This Row],[close]]+Multiplier*testdata[[#This Row],[ATR]]</f>
        <v>244.40409375250113</v>
      </c>
      <c r="M189" s="1">
        <f>testdata[[#This Row],[close]]-Multiplier*testdata[[#This Row],[ATR]]</f>
        <v>237.07590624749889</v>
      </c>
      <c r="N189" s="1">
        <f>IF(OR(testdata[[#This Row],[UpperE]]&lt;N188,F188&gt;N188),testdata[[#This Row],[UpperE]],N188)</f>
        <v>242.28208248175108</v>
      </c>
      <c r="O189" s="1">
        <f>IF(OR(testdata[[#This Row],[LowerE]]&gt;O188,F188&lt;O188),testdata[[#This Row],[LowerE]],O188)</f>
        <v>237.07590624749889</v>
      </c>
      <c r="P189" s="7">
        <f>IF(S188=N188,testdata[[#This Row],[Upper]],testdata[[#This Row],[Lower]])</f>
        <v>237.07590624749889</v>
      </c>
      <c r="Q189" s="7" t="e">
        <f>IF(testdata[[#This Row],[AtrStop]]=testdata[[#This Row],[Upper]],testdata[[#This Row],[Upper]],NA())</f>
        <v>#N/A</v>
      </c>
      <c r="R189" s="7">
        <f>IF(testdata[[#This Row],[AtrStop]]=testdata[[#This Row],[Lower]],testdata[[#This Row],[Lower]],NA())</f>
        <v>237.07590624749889</v>
      </c>
      <c r="S189" s="19">
        <f>IF(testdata[[#This Row],[close]]&lt;=testdata[[#This Row],[STpot]],testdata[[#This Row],[Upper]],testdata[[#This Row],[Lower]])</f>
        <v>237.07590624749889</v>
      </c>
      <c r="U189" s="2">
        <v>43007</v>
      </c>
      <c r="V189" s="7"/>
      <c r="W189" s="7">
        <v>237.07589999999999</v>
      </c>
      <c r="X189" s="19">
        <v>237.07590625</v>
      </c>
      <c r="Y189" t="str">
        <f t="shared" si="2"/>
        <v/>
      </c>
    </row>
    <row r="190" spans="1:25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">
        <f>MAX(testdata[[#This Row],[H-L]:[|L-pC|]])</f>
        <v>1.039999999999992</v>
      </c>
      <c r="K190" s="10">
        <f>(K189*20+testdata[[#This Row],[TR]])/21</f>
        <v>1.2127281753971835</v>
      </c>
      <c r="L190" s="1">
        <f>testdata[[#This Row],[close]]+Multiplier*testdata[[#This Row],[ATR]]</f>
        <v>245.41818452619154</v>
      </c>
      <c r="M190" s="1">
        <f>testdata[[#This Row],[close]]-Multiplier*testdata[[#This Row],[ATR]]</f>
        <v>238.14181547380846</v>
      </c>
      <c r="N190" s="1">
        <f>IF(OR(testdata[[#This Row],[UpperE]]&lt;N189,F189&gt;N189),testdata[[#This Row],[UpperE]],N189)</f>
        <v>242.28208248175108</v>
      </c>
      <c r="O190" s="1">
        <f>IF(OR(testdata[[#This Row],[LowerE]]&gt;O189,F189&lt;O189),testdata[[#This Row],[LowerE]],O189)</f>
        <v>238.14181547380846</v>
      </c>
      <c r="P190" s="7">
        <f>IF(S189=N189,testdata[[#This Row],[Upper]],testdata[[#This Row],[Lower]])</f>
        <v>238.14181547380846</v>
      </c>
      <c r="Q190" s="7" t="e">
        <f>IF(testdata[[#This Row],[AtrStop]]=testdata[[#This Row],[Upper]],testdata[[#This Row],[Upper]],NA())</f>
        <v>#N/A</v>
      </c>
      <c r="R190" s="7">
        <f>IF(testdata[[#This Row],[AtrStop]]=testdata[[#This Row],[Lower]],testdata[[#This Row],[Lower]],NA())</f>
        <v>238.14181547380846</v>
      </c>
      <c r="S190" s="19">
        <f>IF(testdata[[#This Row],[close]]&lt;=testdata[[#This Row],[STpot]],testdata[[#This Row],[Upper]],testdata[[#This Row],[Lower]])</f>
        <v>238.14181547380846</v>
      </c>
      <c r="U190" s="2">
        <v>43010</v>
      </c>
      <c r="V190" s="7"/>
      <c r="W190" s="7">
        <v>238.14179999999999</v>
      </c>
      <c r="X190" s="19">
        <v>238.14181547000001</v>
      </c>
      <c r="Y190" t="str">
        <f t="shared" si="2"/>
        <v/>
      </c>
    </row>
    <row r="191" spans="1:25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">
        <f>MAX(testdata[[#This Row],[H-L]:[|L-pC|]])</f>
        <v>0.64000000000001478</v>
      </c>
      <c r="K191" s="10">
        <f>(K190*20+testdata[[#This Row],[TR]])/21</f>
        <v>1.1854554051401753</v>
      </c>
      <c r="L191" s="1">
        <f>testdata[[#This Row],[close]]+Multiplier*testdata[[#This Row],[ATR]]</f>
        <v>245.85636621542054</v>
      </c>
      <c r="M191" s="1">
        <f>testdata[[#This Row],[close]]-Multiplier*testdata[[#This Row],[ATR]]</f>
        <v>238.74363378457949</v>
      </c>
      <c r="N191" s="1">
        <f>IF(OR(testdata[[#This Row],[UpperE]]&lt;N190,F190&gt;N190),testdata[[#This Row],[UpperE]],N190)</f>
        <v>242.28208248175108</v>
      </c>
      <c r="O191" s="1">
        <f>IF(OR(testdata[[#This Row],[LowerE]]&gt;O190,F190&lt;O190),testdata[[#This Row],[LowerE]],O190)</f>
        <v>238.74363378457949</v>
      </c>
      <c r="P191" s="7">
        <f>IF(S190=N190,testdata[[#This Row],[Upper]],testdata[[#This Row],[Lower]])</f>
        <v>238.74363378457949</v>
      </c>
      <c r="Q191" s="7" t="e">
        <f>IF(testdata[[#This Row],[AtrStop]]=testdata[[#This Row],[Upper]],testdata[[#This Row],[Upper]],NA())</f>
        <v>#N/A</v>
      </c>
      <c r="R191" s="7">
        <f>IF(testdata[[#This Row],[AtrStop]]=testdata[[#This Row],[Lower]],testdata[[#This Row],[Lower]],NA())</f>
        <v>238.74363378457949</v>
      </c>
      <c r="S191" s="19">
        <f>IF(testdata[[#This Row],[close]]&lt;=testdata[[#This Row],[STpot]],testdata[[#This Row],[Upper]],testdata[[#This Row],[Lower]])</f>
        <v>238.74363378457949</v>
      </c>
      <c r="U191" s="2">
        <v>43011</v>
      </c>
      <c r="V191" s="7"/>
      <c r="W191" s="7">
        <v>238.74359999999999</v>
      </c>
      <c r="X191" s="19">
        <v>238.74363378000001</v>
      </c>
      <c r="Y191" t="str">
        <f t="shared" si="2"/>
        <v/>
      </c>
    </row>
    <row r="192" spans="1:25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">
        <f>MAX(testdata[[#This Row],[H-L]:[|L-pC|]])</f>
        <v>0.84000000000000341</v>
      </c>
      <c r="K192" s="10">
        <f>(K191*20+testdata[[#This Row],[TR]])/21</f>
        <v>1.169005147752548</v>
      </c>
      <c r="L192" s="1">
        <f>testdata[[#This Row],[close]]+Multiplier*testdata[[#This Row],[ATR]]</f>
        <v>246.08701544325766</v>
      </c>
      <c r="M192" s="1">
        <f>testdata[[#This Row],[close]]-Multiplier*testdata[[#This Row],[ATR]]</f>
        <v>239.07298455674237</v>
      </c>
      <c r="N192" s="1">
        <f>IF(OR(testdata[[#This Row],[UpperE]]&lt;N191,F191&gt;N191),testdata[[#This Row],[UpperE]],N191)</f>
        <v>246.08701544325766</v>
      </c>
      <c r="O192" s="1">
        <f>IF(OR(testdata[[#This Row],[LowerE]]&gt;O191,F191&lt;O191),testdata[[#This Row],[LowerE]],O191)</f>
        <v>239.07298455674237</v>
      </c>
      <c r="P192" s="7">
        <f>IF(S191=N191,testdata[[#This Row],[Upper]],testdata[[#This Row],[Lower]])</f>
        <v>239.07298455674237</v>
      </c>
      <c r="Q192" s="7" t="e">
        <f>IF(testdata[[#This Row],[AtrStop]]=testdata[[#This Row],[Upper]],testdata[[#This Row],[Upper]],NA())</f>
        <v>#N/A</v>
      </c>
      <c r="R192" s="7">
        <f>IF(testdata[[#This Row],[AtrStop]]=testdata[[#This Row],[Lower]],testdata[[#This Row],[Lower]],NA())</f>
        <v>239.07298455674237</v>
      </c>
      <c r="S192" s="19">
        <f>IF(testdata[[#This Row],[close]]&lt;=testdata[[#This Row],[STpot]],testdata[[#This Row],[Upper]],testdata[[#This Row],[Lower]])</f>
        <v>239.07298455674237</v>
      </c>
      <c r="U192" s="2">
        <v>43012</v>
      </c>
      <c r="V192" s="7"/>
      <c r="W192" s="7">
        <v>239.07300000000001</v>
      </c>
      <c r="X192" s="19">
        <v>239.07298456000001</v>
      </c>
      <c r="Y192" t="str">
        <f t="shared" si="2"/>
        <v/>
      </c>
    </row>
    <row r="193" spans="1:25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">
        <f>MAX(testdata[[#This Row],[H-L]:[|L-pC|]])</f>
        <v>1.4599999999999795</v>
      </c>
      <c r="K193" s="10">
        <f>(K192*20+testdata[[#This Row],[TR]])/21</f>
        <v>1.1828620454786163</v>
      </c>
      <c r="L193" s="1">
        <f>testdata[[#This Row],[close]]+Multiplier*testdata[[#This Row],[ATR]]</f>
        <v>247.56858613643587</v>
      </c>
      <c r="M193" s="1">
        <f>testdata[[#This Row],[close]]-Multiplier*testdata[[#This Row],[ATR]]</f>
        <v>240.47141386356415</v>
      </c>
      <c r="N193" s="1">
        <f>IF(OR(testdata[[#This Row],[UpperE]]&lt;N192,F192&gt;N192),testdata[[#This Row],[UpperE]],N192)</f>
        <v>246.08701544325766</v>
      </c>
      <c r="O193" s="1">
        <f>IF(OR(testdata[[#This Row],[LowerE]]&gt;O192,F192&lt;O192),testdata[[#This Row],[LowerE]],O192)</f>
        <v>240.47141386356415</v>
      </c>
      <c r="P193" s="7">
        <f>IF(S192=N192,testdata[[#This Row],[Upper]],testdata[[#This Row],[Lower]])</f>
        <v>240.47141386356415</v>
      </c>
      <c r="Q193" s="7" t="e">
        <f>IF(testdata[[#This Row],[AtrStop]]=testdata[[#This Row],[Upper]],testdata[[#This Row],[Upper]],NA())</f>
        <v>#N/A</v>
      </c>
      <c r="R193" s="7">
        <f>IF(testdata[[#This Row],[AtrStop]]=testdata[[#This Row],[Lower]],testdata[[#This Row],[Lower]],NA())</f>
        <v>240.47141386356415</v>
      </c>
      <c r="S193" s="19">
        <f>IF(testdata[[#This Row],[close]]&lt;=testdata[[#This Row],[STpot]],testdata[[#This Row],[Upper]],testdata[[#This Row],[Lower]])</f>
        <v>240.47141386356415</v>
      </c>
      <c r="U193" s="2">
        <v>43013</v>
      </c>
      <c r="V193" s="7"/>
      <c r="W193" s="7">
        <v>240.47139999999999</v>
      </c>
      <c r="X193" s="19">
        <v>240.47141386000001</v>
      </c>
      <c r="Y193" t="str">
        <f t="shared" si="2"/>
        <v/>
      </c>
    </row>
    <row r="194" spans="1:25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">
        <f>MAX(testdata[[#This Row],[H-L]:[|L-pC|]])</f>
        <v>0.81000000000000227</v>
      </c>
      <c r="K194" s="10">
        <f>(K193*20+testdata[[#This Row],[TR]])/21</f>
        <v>1.1651067099796346</v>
      </c>
      <c r="L194" s="1">
        <f>testdata[[#This Row],[close]]+Multiplier*testdata[[#This Row],[ATR]]</f>
        <v>247.23532012993891</v>
      </c>
      <c r="M194" s="1">
        <f>testdata[[#This Row],[close]]-Multiplier*testdata[[#This Row],[ATR]]</f>
        <v>240.24467987006111</v>
      </c>
      <c r="N194" s="1">
        <f>IF(OR(testdata[[#This Row],[UpperE]]&lt;N193,F193&gt;N193),testdata[[#This Row],[UpperE]],N193)</f>
        <v>246.08701544325766</v>
      </c>
      <c r="O194" s="1">
        <f>IF(OR(testdata[[#This Row],[LowerE]]&gt;O193,F193&lt;O193),testdata[[#This Row],[LowerE]],O193)</f>
        <v>240.47141386356415</v>
      </c>
      <c r="P194" s="7">
        <f>IF(S193=N193,testdata[[#This Row],[Upper]],testdata[[#This Row],[Lower]])</f>
        <v>240.47141386356415</v>
      </c>
      <c r="Q194" s="7" t="e">
        <f>IF(testdata[[#This Row],[AtrStop]]=testdata[[#This Row],[Upper]],testdata[[#This Row],[Upper]],NA())</f>
        <v>#N/A</v>
      </c>
      <c r="R194" s="7">
        <f>IF(testdata[[#This Row],[AtrStop]]=testdata[[#This Row],[Lower]],testdata[[#This Row],[Lower]],NA())</f>
        <v>240.47141386356415</v>
      </c>
      <c r="S194" s="19">
        <f>IF(testdata[[#This Row],[close]]&lt;=testdata[[#This Row],[STpot]],testdata[[#This Row],[Upper]],testdata[[#This Row],[Lower]])</f>
        <v>240.47141386356415</v>
      </c>
      <c r="U194" s="2">
        <v>43014</v>
      </c>
      <c r="V194" s="7"/>
      <c r="W194" s="7">
        <v>240.47139999999999</v>
      </c>
      <c r="X194" s="19">
        <v>240.47141386000001</v>
      </c>
      <c r="Y194" t="str">
        <f t="shared" si="2"/>
        <v/>
      </c>
    </row>
    <row r="195" spans="1:25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">
        <f>MAX(testdata[[#This Row],[H-L]:[|L-pC|]])</f>
        <v>1.0099999999999909</v>
      </c>
      <c r="K195" s="10">
        <f>(K194*20+testdata[[#This Row],[TR]])/21</f>
        <v>1.1577206761710801</v>
      </c>
      <c r="L195" s="1">
        <f>testdata[[#This Row],[close]]+Multiplier*testdata[[#This Row],[ATR]]</f>
        <v>246.81316202851323</v>
      </c>
      <c r="M195" s="1">
        <f>testdata[[#This Row],[close]]-Multiplier*testdata[[#This Row],[ATR]]</f>
        <v>239.86683797148677</v>
      </c>
      <c r="N195" s="1">
        <f>IF(OR(testdata[[#This Row],[UpperE]]&lt;N194,F194&gt;N194),testdata[[#This Row],[UpperE]],N194)</f>
        <v>246.08701544325766</v>
      </c>
      <c r="O195" s="1">
        <f>IF(OR(testdata[[#This Row],[LowerE]]&gt;O194,F194&lt;O194),testdata[[#This Row],[LowerE]],O194)</f>
        <v>240.47141386356415</v>
      </c>
      <c r="P195" s="7">
        <f>IF(S194=N194,testdata[[#This Row],[Upper]],testdata[[#This Row],[Lower]])</f>
        <v>240.47141386356415</v>
      </c>
      <c r="Q195" s="7" t="e">
        <f>IF(testdata[[#This Row],[AtrStop]]=testdata[[#This Row],[Upper]],testdata[[#This Row],[Upper]],NA())</f>
        <v>#N/A</v>
      </c>
      <c r="R195" s="7">
        <f>IF(testdata[[#This Row],[AtrStop]]=testdata[[#This Row],[Lower]],testdata[[#This Row],[Lower]],NA())</f>
        <v>240.47141386356415</v>
      </c>
      <c r="S195" s="19">
        <f>IF(testdata[[#This Row],[close]]&lt;=testdata[[#This Row],[STpot]],testdata[[#This Row],[Upper]],testdata[[#This Row],[Lower]])</f>
        <v>240.47141386356415</v>
      </c>
      <c r="U195" s="2">
        <v>43017</v>
      </c>
      <c r="V195" s="7"/>
      <c r="W195" s="7">
        <v>240.47139999999999</v>
      </c>
      <c r="X195" s="19">
        <v>240.47141386000001</v>
      </c>
      <c r="Y195" t="str">
        <f t="shared" si="2"/>
        <v/>
      </c>
    </row>
    <row r="196" spans="1:25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">
        <f>MAX(testdata[[#This Row],[H-L]:[|L-pC|]])</f>
        <v>1.0600000000000023</v>
      </c>
      <c r="K196" s="10">
        <f>(K195*20+testdata[[#This Row],[TR]])/21</f>
        <v>1.153067310639124</v>
      </c>
      <c r="L196" s="1">
        <f>testdata[[#This Row],[close]]+Multiplier*testdata[[#This Row],[ATR]]</f>
        <v>247.43920193191735</v>
      </c>
      <c r="M196" s="1">
        <f>testdata[[#This Row],[close]]-Multiplier*testdata[[#This Row],[ATR]]</f>
        <v>240.52079806808263</v>
      </c>
      <c r="N196" s="1">
        <f>IF(OR(testdata[[#This Row],[UpperE]]&lt;N195,F195&gt;N195),testdata[[#This Row],[UpperE]],N195)</f>
        <v>246.08701544325766</v>
      </c>
      <c r="O196" s="1">
        <f>IF(OR(testdata[[#This Row],[LowerE]]&gt;O195,F195&lt;O195),testdata[[#This Row],[LowerE]],O195)</f>
        <v>240.52079806808263</v>
      </c>
      <c r="P196" s="7">
        <f>IF(S195=N195,testdata[[#This Row],[Upper]],testdata[[#This Row],[Lower]])</f>
        <v>240.52079806808263</v>
      </c>
      <c r="Q196" s="7" t="e">
        <f>IF(testdata[[#This Row],[AtrStop]]=testdata[[#This Row],[Upper]],testdata[[#This Row],[Upper]],NA())</f>
        <v>#N/A</v>
      </c>
      <c r="R196" s="7">
        <f>IF(testdata[[#This Row],[AtrStop]]=testdata[[#This Row],[Lower]],testdata[[#This Row],[Lower]],NA())</f>
        <v>240.52079806808263</v>
      </c>
      <c r="S196" s="19">
        <f>IF(testdata[[#This Row],[close]]&lt;=testdata[[#This Row],[STpot]],testdata[[#This Row],[Upper]],testdata[[#This Row],[Lower]])</f>
        <v>240.52079806808263</v>
      </c>
      <c r="U196" s="2">
        <v>43018</v>
      </c>
      <c r="V196" s="7"/>
      <c r="W196" s="7">
        <v>240.52080000000001</v>
      </c>
      <c r="X196" s="19">
        <v>240.52079807000001</v>
      </c>
      <c r="Y196" t="str">
        <f t="shared" si="2"/>
        <v/>
      </c>
    </row>
    <row r="197" spans="1:25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">
        <f>MAX(testdata[[#This Row],[H-L]:[|L-pC|]])</f>
        <v>0.67000000000001592</v>
      </c>
      <c r="K197" s="10">
        <f>(K196*20+testdata[[#This Row],[TR]])/21</f>
        <v>1.1300641053705951</v>
      </c>
      <c r="L197" s="1">
        <f>testdata[[#This Row],[close]]+Multiplier*testdata[[#This Row],[ATR]]</f>
        <v>247.76019231611178</v>
      </c>
      <c r="M197" s="1">
        <f>testdata[[#This Row],[close]]-Multiplier*testdata[[#This Row],[ATR]]</f>
        <v>240.97980768388823</v>
      </c>
      <c r="N197" s="1">
        <f>IF(OR(testdata[[#This Row],[UpperE]]&lt;N196,F196&gt;N196),testdata[[#This Row],[UpperE]],N196)</f>
        <v>246.08701544325766</v>
      </c>
      <c r="O197" s="1">
        <f>IF(OR(testdata[[#This Row],[LowerE]]&gt;O196,F196&lt;O196),testdata[[#This Row],[LowerE]],O196)</f>
        <v>240.97980768388823</v>
      </c>
      <c r="P197" s="7">
        <f>IF(S196=N196,testdata[[#This Row],[Upper]],testdata[[#This Row],[Lower]])</f>
        <v>240.97980768388823</v>
      </c>
      <c r="Q197" s="7" t="e">
        <f>IF(testdata[[#This Row],[AtrStop]]=testdata[[#This Row],[Upper]],testdata[[#This Row],[Upper]],NA())</f>
        <v>#N/A</v>
      </c>
      <c r="R197" s="7">
        <f>IF(testdata[[#This Row],[AtrStop]]=testdata[[#This Row],[Lower]],testdata[[#This Row],[Lower]],NA())</f>
        <v>240.97980768388823</v>
      </c>
      <c r="S197" s="19">
        <f>IF(testdata[[#This Row],[close]]&lt;=testdata[[#This Row],[STpot]],testdata[[#This Row],[Upper]],testdata[[#This Row],[Lower]])</f>
        <v>240.97980768388823</v>
      </c>
      <c r="U197" s="2">
        <v>43019</v>
      </c>
      <c r="V197" s="7"/>
      <c r="W197" s="7">
        <v>240.97980000000001</v>
      </c>
      <c r="X197" s="19">
        <v>240.97980767999999</v>
      </c>
      <c r="Y197" t="str">
        <f t="shared" si="2"/>
        <v/>
      </c>
    </row>
    <row r="198" spans="1:25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">
        <f>MAX(testdata[[#This Row],[H-L]:[|L-pC|]])</f>
        <v>0.66999999999998749</v>
      </c>
      <c r="K198" s="10">
        <f>(K197*20+testdata[[#This Row],[TR]])/21</f>
        <v>1.1081562908291376</v>
      </c>
      <c r="L198" s="1">
        <f>testdata[[#This Row],[close]]+Multiplier*testdata[[#This Row],[ATR]]</f>
        <v>247.32446887248742</v>
      </c>
      <c r="M198" s="1">
        <f>testdata[[#This Row],[close]]-Multiplier*testdata[[#This Row],[ATR]]</f>
        <v>240.67553112751258</v>
      </c>
      <c r="N198" s="1">
        <f>IF(OR(testdata[[#This Row],[UpperE]]&lt;N197,F197&gt;N197),testdata[[#This Row],[UpperE]],N197)</f>
        <v>246.08701544325766</v>
      </c>
      <c r="O198" s="1">
        <f>IF(OR(testdata[[#This Row],[LowerE]]&gt;O197,F197&lt;O197),testdata[[#This Row],[LowerE]],O197)</f>
        <v>240.97980768388823</v>
      </c>
      <c r="P198" s="7">
        <f>IF(S197=N197,testdata[[#This Row],[Upper]],testdata[[#This Row],[Lower]])</f>
        <v>240.97980768388823</v>
      </c>
      <c r="Q198" s="7" t="e">
        <f>IF(testdata[[#This Row],[AtrStop]]=testdata[[#This Row],[Upper]],testdata[[#This Row],[Upper]],NA())</f>
        <v>#N/A</v>
      </c>
      <c r="R198" s="7">
        <f>IF(testdata[[#This Row],[AtrStop]]=testdata[[#This Row],[Lower]],testdata[[#This Row],[Lower]],NA())</f>
        <v>240.97980768388823</v>
      </c>
      <c r="S198" s="19">
        <f>IF(testdata[[#This Row],[close]]&lt;=testdata[[#This Row],[STpot]],testdata[[#This Row],[Upper]],testdata[[#This Row],[Lower]])</f>
        <v>240.97980768388823</v>
      </c>
      <c r="U198" s="2">
        <v>43020</v>
      </c>
      <c r="V198" s="7"/>
      <c r="W198" s="7">
        <v>240.97980000000001</v>
      </c>
      <c r="X198" s="19">
        <v>240.97980767999999</v>
      </c>
      <c r="Y198" t="str">
        <f t="shared" si="2"/>
        <v/>
      </c>
    </row>
    <row r="199" spans="1:25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">
        <f>MAX(testdata[[#This Row],[H-L]:[|L-pC|]])</f>
        <v>0.61000000000001364</v>
      </c>
      <c r="K199" s="10">
        <f>(K198*20+testdata[[#This Row],[TR]])/21</f>
        <v>1.0844345626944174</v>
      </c>
      <c r="L199" s="1">
        <f>testdata[[#This Row],[close]]+Multiplier*testdata[[#This Row],[ATR]]</f>
        <v>247.55330368808328</v>
      </c>
      <c r="M199" s="1">
        <f>testdata[[#This Row],[close]]-Multiplier*testdata[[#This Row],[ATR]]</f>
        <v>241.04669631191675</v>
      </c>
      <c r="N199" s="1">
        <f>IF(OR(testdata[[#This Row],[UpperE]]&lt;N198,F198&gt;N198),testdata[[#This Row],[UpperE]],N198)</f>
        <v>246.08701544325766</v>
      </c>
      <c r="O199" s="1">
        <f>IF(OR(testdata[[#This Row],[LowerE]]&gt;O198,F198&lt;O198),testdata[[#This Row],[LowerE]],O198)</f>
        <v>241.04669631191675</v>
      </c>
      <c r="P199" s="7">
        <f>IF(S198=N198,testdata[[#This Row],[Upper]],testdata[[#This Row],[Lower]])</f>
        <v>241.04669631191675</v>
      </c>
      <c r="Q199" s="7" t="e">
        <f>IF(testdata[[#This Row],[AtrStop]]=testdata[[#This Row],[Upper]],testdata[[#This Row],[Upper]],NA())</f>
        <v>#N/A</v>
      </c>
      <c r="R199" s="7">
        <f>IF(testdata[[#This Row],[AtrStop]]=testdata[[#This Row],[Lower]],testdata[[#This Row],[Lower]],NA())</f>
        <v>241.04669631191675</v>
      </c>
      <c r="S199" s="19">
        <f>IF(testdata[[#This Row],[close]]&lt;=testdata[[#This Row],[STpot]],testdata[[#This Row],[Upper]],testdata[[#This Row],[Lower]])</f>
        <v>241.04669631191675</v>
      </c>
      <c r="U199" s="2">
        <v>43021</v>
      </c>
      <c r="V199" s="7"/>
      <c r="W199" s="7">
        <v>241.04669999999999</v>
      </c>
      <c r="X199" s="19">
        <v>241.04669630999999</v>
      </c>
      <c r="Y199" t="str">
        <f t="shared" si="2"/>
        <v/>
      </c>
    </row>
    <row r="200" spans="1:25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">
        <f>MAX(testdata[[#This Row],[H-L]:[|L-pC|]])</f>
        <v>0.65999999999999659</v>
      </c>
      <c r="K200" s="10">
        <f>(K199*20+testdata[[#This Row],[TR]])/21</f>
        <v>1.0642233930423022</v>
      </c>
      <c r="L200" s="1">
        <f>testdata[[#This Row],[close]]+Multiplier*testdata[[#This Row],[ATR]]</f>
        <v>247.8226701791269</v>
      </c>
      <c r="M200" s="1">
        <f>testdata[[#This Row],[close]]-Multiplier*testdata[[#This Row],[ATR]]</f>
        <v>241.43732982087309</v>
      </c>
      <c r="N200" s="1">
        <f>IF(OR(testdata[[#This Row],[UpperE]]&lt;N199,F199&gt;N199),testdata[[#This Row],[UpperE]],N199)</f>
        <v>246.08701544325766</v>
      </c>
      <c r="O200" s="1">
        <f>IF(OR(testdata[[#This Row],[LowerE]]&gt;O199,F199&lt;O199),testdata[[#This Row],[LowerE]],O199)</f>
        <v>241.43732982087309</v>
      </c>
      <c r="P200" s="7">
        <f>IF(S199=N199,testdata[[#This Row],[Upper]],testdata[[#This Row],[Lower]])</f>
        <v>241.43732982087309</v>
      </c>
      <c r="Q200" s="7" t="e">
        <f>IF(testdata[[#This Row],[AtrStop]]=testdata[[#This Row],[Upper]],testdata[[#This Row],[Upper]],NA())</f>
        <v>#N/A</v>
      </c>
      <c r="R200" s="7">
        <f>IF(testdata[[#This Row],[AtrStop]]=testdata[[#This Row],[Lower]],testdata[[#This Row],[Lower]],NA())</f>
        <v>241.43732982087309</v>
      </c>
      <c r="S200" s="19">
        <f>IF(testdata[[#This Row],[close]]&lt;=testdata[[#This Row],[STpot]],testdata[[#This Row],[Upper]],testdata[[#This Row],[Lower]])</f>
        <v>241.43732982087309</v>
      </c>
      <c r="U200" s="2">
        <v>43024</v>
      </c>
      <c r="V200" s="7"/>
      <c r="W200" s="7">
        <v>241.43729999999999</v>
      </c>
      <c r="X200" s="19">
        <v>241.43732982</v>
      </c>
      <c r="Y200" t="str">
        <f t="shared" si="2"/>
        <v/>
      </c>
    </row>
    <row r="201" spans="1:25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">
        <f>MAX(testdata[[#This Row],[H-L]:[|L-pC|]])</f>
        <v>0.51999999999998181</v>
      </c>
      <c r="K201" s="10">
        <f>(K200*20+testdata[[#This Row],[TR]])/21</f>
        <v>1.0383079933736201</v>
      </c>
      <c r="L201" s="1">
        <f>testdata[[#This Row],[close]]+Multiplier*testdata[[#This Row],[ATR]]</f>
        <v>247.91492398012088</v>
      </c>
      <c r="M201" s="1">
        <f>testdata[[#This Row],[close]]-Multiplier*testdata[[#This Row],[ATR]]</f>
        <v>241.68507601987915</v>
      </c>
      <c r="N201" s="1">
        <f>IF(OR(testdata[[#This Row],[UpperE]]&lt;N200,F200&gt;N200),testdata[[#This Row],[UpperE]],N200)</f>
        <v>246.08701544325766</v>
      </c>
      <c r="O201" s="1">
        <f>IF(OR(testdata[[#This Row],[LowerE]]&gt;O200,F200&lt;O200),testdata[[#This Row],[LowerE]],O200)</f>
        <v>241.68507601987915</v>
      </c>
      <c r="P201" s="7">
        <f>IF(S200=N200,testdata[[#This Row],[Upper]],testdata[[#This Row],[Lower]])</f>
        <v>241.68507601987915</v>
      </c>
      <c r="Q201" s="7" t="e">
        <f>IF(testdata[[#This Row],[AtrStop]]=testdata[[#This Row],[Upper]],testdata[[#This Row],[Upper]],NA())</f>
        <v>#N/A</v>
      </c>
      <c r="R201" s="7">
        <f>IF(testdata[[#This Row],[AtrStop]]=testdata[[#This Row],[Lower]],testdata[[#This Row],[Lower]],NA())</f>
        <v>241.68507601987915</v>
      </c>
      <c r="S201" s="19">
        <f>IF(testdata[[#This Row],[close]]&lt;=testdata[[#This Row],[STpot]],testdata[[#This Row],[Upper]],testdata[[#This Row],[Lower]])</f>
        <v>241.68507601987915</v>
      </c>
      <c r="U201" s="2">
        <v>43025</v>
      </c>
      <c r="V201" s="7"/>
      <c r="W201" s="7">
        <v>241.68510000000001</v>
      </c>
      <c r="X201" s="19">
        <v>241.68507602</v>
      </c>
      <c r="Y201" t="str">
        <f t="shared" si="2"/>
        <v/>
      </c>
    </row>
    <row r="202" spans="1:25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">
        <f>MAX(testdata[[#This Row],[H-L]:[|L-pC|]])</f>
        <v>0.45999999999997954</v>
      </c>
      <c r="K202" s="10">
        <f>(K201*20+testdata[[#This Row],[TR]])/21</f>
        <v>1.0107695174986848</v>
      </c>
      <c r="L202" s="1">
        <f>testdata[[#This Row],[close]]+Multiplier*testdata[[#This Row],[ATR]]</f>
        <v>248.07230855249605</v>
      </c>
      <c r="M202" s="1">
        <f>testdata[[#This Row],[close]]-Multiplier*testdata[[#This Row],[ATR]]</f>
        <v>242.00769144750393</v>
      </c>
      <c r="N202" s="1">
        <f>IF(OR(testdata[[#This Row],[UpperE]]&lt;N201,F201&gt;N201),testdata[[#This Row],[UpperE]],N201)</f>
        <v>246.08701544325766</v>
      </c>
      <c r="O202" s="1">
        <f>IF(OR(testdata[[#This Row],[LowerE]]&gt;O201,F201&lt;O201),testdata[[#This Row],[LowerE]],O201)</f>
        <v>242.00769144750393</v>
      </c>
      <c r="P202" s="7">
        <f>IF(S201=N201,testdata[[#This Row],[Upper]],testdata[[#This Row],[Lower]])</f>
        <v>242.00769144750393</v>
      </c>
      <c r="Q202" s="7" t="e">
        <f>IF(testdata[[#This Row],[AtrStop]]=testdata[[#This Row],[Upper]],testdata[[#This Row],[Upper]],NA())</f>
        <v>#N/A</v>
      </c>
      <c r="R202" s="7">
        <f>IF(testdata[[#This Row],[AtrStop]]=testdata[[#This Row],[Lower]],testdata[[#This Row],[Lower]],NA())</f>
        <v>242.00769144750393</v>
      </c>
      <c r="S202" s="19">
        <f>IF(testdata[[#This Row],[close]]&lt;=testdata[[#This Row],[STpot]],testdata[[#This Row],[Upper]],testdata[[#This Row],[Lower]])</f>
        <v>242.00769144750393</v>
      </c>
      <c r="U202" s="2">
        <v>43026</v>
      </c>
      <c r="V202" s="7"/>
      <c r="W202" s="7">
        <v>242.0077</v>
      </c>
      <c r="X202" s="19">
        <v>242.00769145000001</v>
      </c>
      <c r="Y202" t="str">
        <f t="shared" si="2"/>
        <v/>
      </c>
    </row>
    <row r="203" spans="1:25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">
        <f>MAX(testdata[[#This Row],[H-L]:[|L-pC|]])</f>
        <v>1.4199999999999875</v>
      </c>
      <c r="K203" s="10">
        <f>(K202*20+testdata[[#This Row],[TR]])/21</f>
        <v>1.0302566833320801</v>
      </c>
      <c r="L203" s="1">
        <f>testdata[[#This Row],[close]]+Multiplier*testdata[[#This Row],[ATR]]</f>
        <v>248.19077004999625</v>
      </c>
      <c r="M203" s="1">
        <f>testdata[[#This Row],[close]]-Multiplier*testdata[[#This Row],[ATR]]</f>
        <v>242.00922995000374</v>
      </c>
      <c r="N203" s="1">
        <f>IF(OR(testdata[[#This Row],[UpperE]]&lt;N202,F202&gt;N202),testdata[[#This Row],[UpperE]],N202)</f>
        <v>246.08701544325766</v>
      </c>
      <c r="O203" s="1">
        <f>IF(OR(testdata[[#This Row],[LowerE]]&gt;O202,F202&lt;O202),testdata[[#This Row],[LowerE]],O202)</f>
        <v>242.00922995000374</v>
      </c>
      <c r="P203" s="7">
        <f>IF(S202=N202,testdata[[#This Row],[Upper]],testdata[[#This Row],[Lower]])</f>
        <v>242.00922995000374</v>
      </c>
      <c r="Q203" s="7" t="e">
        <f>IF(testdata[[#This Row],[AtrStop]]=testdata[[#This Row],[Upper]],testdata[[#This Row],[Upper]],NA())</f>
        <v>#N/A</v>
      </c>
      <c r="R203" s="7">
        <f>IF(testdata[[#This Row],[AtrStop]]=testdata[[#This Row],[Lower]],testdata[[#This Row],[Lower]],NA())</f>
        <v>242.00922995000374</v>
      </c>
      <c r="S203" s="19">
        <f>IF(testdata[[#This Row],[close]]&lt;=testdata[[#This Row],[STpot]],testdata[[#This Row],[Upper]],testdata[[#This Row],[Lower]])</f>
        <v>242.00922995000374</v>
      </c>
      <c r="U203" s="2">
        <v>43027</v>
      </c>
      <c r="V203" s="7"/>
      <c r="W203" s="7">
        <v>242.00919999999999</v>
      </c>
      <c r="X203" s="19">
        <v>242.00922994999999</v>
      </c>
      <c r="Y203" t="str">
        <f t="shared" si="2"/>
        <v/>
      </c>
    </row>
    <row r="204" spans="1:25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">
        <f>MAX(testdata[[#This Row],[H-L]:[|L-pC|]])</f>
        <v>1.3100000000000023</v>
      </c>
      <c r="K204" s="10">
        <f>(K203*20+testdata[[#This Row],[TR]])/21</f>
        <v>1.0435777936496002</v>
      </c>
      <c r="L204" s="1">
        <f>testdata[[#This Row],[close]]+Multiplier*testdata[[#This Row],[ATR]]</f>
        <v>249.50073338094882</v>
      </c>
      <c r="M204" s="1">
        <f>testdata[[#This Row],[close]]-Multiplier*testdata[[#This Row],[ATR]]</f>
        <v>243.23926661905119</v>
      </c>
      <c r="N204" s="1">
        <f>IF(OR(testdata[[#This Row],[UpperE]]&lt;N203,F203&gt;N203),testdata[[#This Row],[UpperE]],N203)</f>
        <v>246.08701544325766</v>
      </c>
      <c r="O204" s="1">
        <f>IF(OR(testdata[[#This Row],[LowerE]]&gt;O203,F203&lt;O203),testdata[[#This Row],[LowerE]],O203)</f>
        <v>243.23926661905119</v>
      </c>
      <c r="P204" s="7">
        <f>IF(S203=N203,testdata[[#This Row],[Upper]],testdata[[#This Row],[Lower]])</f>
        <v>243.23926661905119</v>
      </c>
      <c r="Q204" s="7" t="e">
        <f>IF(testdata[[#This Row],[AtrStop]]=testdata[[#This Row],[Upper]],testdata[[#This Row],[Upper]],NA())</f>
        <v>#N/A</v>
      </c>
      <c r="R204" s="7">
        <f>IF(testdata[[#This Row],[AtrStop]]=testdata[[#This Row],[Lower]],testdata[[#This Row],[Lower]],NA())</f>
        <v>243.23926661905119</v>
      </c>
      <c r="S204" s="19">
        <f>IF(testdata[[#This Row],[close]]&lt;=testdata[[#This Row],[STpot]],testdata[[#This Row],[Upper]],testdata[[#This Row],[Lower]])</f>
        <v>243.23926661905119</v>
      </c>
      <c r="U204" s="2">
        <v>43028</v>
      </c>
      <c r="V204" s="7"/>
      <c r="W204" s="7">
        <v>243.23929999999999</v>
      </c>
      <c r="X204" s="19">
        <v>243.23926662</v>
      </c>
      <c r="Y204" t="str">
        <f t="shared" si="2"/>
        <v/>
      </c>
    </row>
    <row r="205" spans="1:25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">
        <f>MAX(testdata[[#This Row],[H-L]:[|L-pC|]])</f>
        <v>1.4199999999999875</v>
      </c>
      <c r="K205" s="10">
        <f>(K204*20+testdata[[#This Row],[TR]])/21</f>
        <v>1.0615026606186664</v>
      </c>
      <c r="L205" s="1">
        <f>testdata[[#This Row],[close]]+Multiplier*testdata[[#This Row],[ATR]]</f>
        <v>248.594507981856</v>
      </c>
      <c r="M205" s="1">
        <f>testdata[[#This Row],[close]]-Multiplier*testdata[[#This Row],[ATR]]</f>
        <v>242.225492018144</v>
      </c>
      <c r="N205" s="1">
        <f>IF(OR(testdata[[#This Row],[UpperE]]&lt;N204,F204&gt;N204),testdata[[#This Row],[UpperE]],N204)</f>
        <v>248.594507981856</v>
      </c>
      <c r="O205" s="1">
        <f>IF(OR(testdata[[#This Row],[LowerE]]&gt;O204,F204&lt;O204),testdata[[#This Row],[LowerE]],O204)</f>
        <v>243.23926661905119</v>
      </c>
      <c r="P205" s="7">
        <f>IF(S204=N204,testdata[[#This Row],[Upper]],testdata[[#This Row],[Lower]])</f>
        <v>243.23926661905119</v>
      </c>
      <c r="Q205" s="7" t="e">
        <f>IF(testdata[[#This Row],[AtrStop]]=testdata[[#This Row],[Upper]],testdata[[#This Row],[Upper]],NA())</f>
        <v>#N/A</v>
      </c>
      <c r="R205" s="7">
        <f>IF(testdata[[#This Row],[AtrStop]]=testdata[[#This Row],[Lower]],testdata[[#This Row],[Lower]],NA())</f>
        <v>243.23926661905119</v>
      </c>
      <c r="S205" s="19">
        <f>IF(testdata[[#This Row],[close]]&lt;=testdata[[#This Row],[STpot]],testdata[[#This Row],[Upper]],testdata[[#This Row],[Lower]])</f>
        <v>243.23926661905119</v>
      </c>
      <c r="U205" s="2">
        <v>43031</v>
      </c>
      <c r="V205" s="7"/>
      <c r="W205" s="7">
        <v>243.23929999999999</v>
      </c>
      <c r="X205" s="19">
        <v>243.23926662</v>
      </c>
      <c r="Y205" t="str">
        <f t="shared" si="2"/>
        <v/>
      </c>
    </row>
    <row r="206" spans="1:25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">
        <f>MAX(testdata[[#This Row],[H-L]:[|L-pC|]])</f>
        <v>0.68999999999999773</v>
      </c>
      <c r="K206" s="10">
        <f>(K205*20+testdata[[#This Row],[TR]])/21</f>
        <v>1.0438120577320631</v>
      </c>
      <c r="L206" s="1">
        <f>testdata[[#This Row],[close]]+Multiplier*testdata[[#This Row],[ATR]]</f>
        <v>248.9714361731962</v>
      </c>
      <c r="M206" s="1">
        <f>testdata[[#This Row],[close]]-Multiplier*testdata[[#This Row],[ATR]]</f>
        <v>242.70856382680381</v>
      </c>
      <c r="N206" s="1">
        <f>IF(OR(testdata[[#This Row],[UpperE]]&lt;N205,F205&gt;N205),testdata[[#This Row],[UpperE]],N205)</f>
        <v>248.594507981856</v>
      </c>
      <c r="O206" s="1">
        <f>IF(OR(testdata[[#This Row],[LowerE]]&gt;O205,F205&lt;O205),testdata[[#This Row],[LowerE]],O205)</f>
        <v>243.23926661905119</v>
      </c>
      <c r="P206" s="7">
        <f>IF(S205=N205,testdata[[#This Row],[Upper]],testdata[[#This Row],[Lower]])</f>
        <v>243.23926661905119</v>
      </c>
      <c r="Q206" s="7" t="e">
        <f>IF(testdata[[#This Row],[AtrStop]]=testdata[[#This Row],[Upper]],testdata[[#This Row],[Upper]],NA())</f>
        <v>#N/A</v>
      </c>
      <c r="R206" s="7">
        <f>IF(testdata[[#This Row],[AtrStop]]=testdata[[#This Row],[Lower]],testdata[[#This Row],[Lower]],NA())</f>
        <v>243.23926661905119</v>
      </c>
      <c r="S206" s="19">
        <f>IF(testdata[[#This Row],[close]]&lt;=testdata[[#This Row],[STpot]],testdata[[#This Row],[Upper]],testdata[[#This Row],[Lower]])</f>
        <v>243.23926661905119</v>
      </c>
      <c r="U206" s="2">
        <v>43032</v>
      </c>
      <c r="V206" s="7"/>
      <c r="W206" s="7">
        <v>243.23929999999999</v>
      </c>
      <c r="X206" s="19">
        <v>243.23926662</v>
      </c>
      <c r="Y206" t="str">
        <f t="shared" si="2"/>
        <v/>
      </c>
    </row>
    <row r="207" spans="1:25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">
        <f>MAX(testdata[[#This Row],[H-L]:[|L-pC|]])</f>
        <v>2.4500000000000171</v>
      </c>
      <c r="K207" s="10">
        <f>(K206*20+testdata[[#This Row],[TR]])/21</f>
        <v>1.1107733883162514</v>
      </c>
      <c r="L207" s="1">
        <f>testdata[[#This Row],[close]]+Multiplier*testdata[[#This Row],[ATR]]</f>
        <v>247.96232016494875</v>
      </c>
      <c r="M207" s="1">
        <f>testdata[[#This Row],[close]]-Multiplier*testdata[[#This Row],[ATR]]</f>
        <v>241.29767983505124</v>
      </c>
      <c r="N207" s="1">
        <f>IF(OR(testdata[[#This Row],[UpperE]]&lt;N206,F206&gt;N206),testdata[[#This Row],[UpperE]],N206)</f>
        <v>247.96232016494875</v>
      </c>
      <c r="O207" s="1">
        <f>IF(OR(testdata[[#This Row],[LowerE]]&gt;O206,F206&lt;O206),testdata[[#This Row],[LowerE]],O206)</f>
        <v>243.23926661905119</v>
      </c>
      <c r="P207" s="7">
        <f>IF(S206=N206,testdata[[#This Row],[Upper]],testdata[[#This Row],[Lower]])</f>
        <v>243.23926661905119</v>
      </c>
      <c r="Q207" s="7" t="e">
        <f>IF(testdata[[#This Row],[AtrStop]]=testdata[[#This Row],[Upper]],testdata[[#This Row],[Upper]],NA())</f>
        <v>#N/A</v>
      </c>
      <c r="R207" s="7">
        <f>IF(testdata[[#This Row],[AtrStop]]=testdata[[#This Row],[Lower]],testdata[[#This Row],[Lower]],NA())</f>
        <v>243.23926661905119</v>
      </c>
      <c r="S207" s="19">
        <f>IF(testdata[[#This Row],[close]]&lt;=testdata[[#This Row],[STpot]],testdata[[#This Row],[Upper]],testdata[[#This Row],[Lower]])</f>
        <v>243.23926661905119</v>
      </c>
      <c r="U207" s="2">
        <v>43033</v>
      </c>
      <c r="V207" s="7"/>
      <c r="W207" s="7">
        <v>243.23929999999999</v>
      </c>
      <c r="X207" s="19">
        <v>243.23926662</v>
      </c>
      <c r="Y207" t="str">
        <f t="shared" si="2"/>
        <v/>
      </c>
    </row>
    <row r="208" spans="1:25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">
        <f>MAX(testdata[[#This Row],[H-L]:[|L-pC|]])</f>
        <v>0.96000000000000796</v>
      </c>
      <c r="K208" s="10">
        <f>(K207*20+testdata[[#This Row],[TR]])/21</f>
        <v>1.1035937031583349</v>
      </c>
      <c r="L208" s="1">
        <f>testdata[[#This Row],[close]]+Multiplier*testdata[[#This Row],[ATR]]</f>
        <v>248.25078110947501</v>
      </c>
      <c r="M208" s="1">
        <f>testdata[[#This Row],[close]]-Multiplier*testdata[[#This Row],[ATR]]</f>
        <v>241.62921889052498</v>
      </c>
      <c r="N208" s="1">
        <f>IF(OR(testdata[[#This Row],[UpperE]]&lt;N207,F207&gt;N207),testdata[[#This Row],[UpperE]],N207)</f>
        <v>247.96232016494875</v>
      </c>
      <c r="O208" s="1">
        <f>IF(OR(testdata[[#This Row],[LowerE]]&gt;O207,F207&lt;O207),testdata[[#This Row],[LowerE]],O207)</f>
        <v>243.23926661905119</v>
      </c>
      <c r="P208" s="7">
        <f>IF(S207=N207,testdata[[#This Row],[Upper]],testdata[[#This Row],[Lower]])</f>
        <v>243.23926661905119</v>
      </c>
      <c r="Q208" s="7" t="e">
        <f>IF(testdata[[#This Row],[AtrStop]]=testdata[[#This Row],[Upper]],testdata[[#This Row],[Upper]],NA())</f>
        <v>#N/A</v>
      </c>
      <c r="R208" s="7">
        <f>IF(testdata[[#This Row],[AtrStop]]=testdata[[#This Row],[Lower]],testdata[[#This Row],[Lower]],NA())</f>
        <v>243.23926661905119</v>
      </c>
      <c r="S208" s="19">
        <f>IF(testdata[[#This Row],[close]]&lt;=testdata[[#This Row],[STpot]],testdata[[#This Row],[Upper]],testdata[[#This Row],[Lower]])</f>
        <v>243.23926661905119</v>
      </c>
      <c r="U208" s="2">
        <v>43034</v>
      </c>
      <c r="V208" s="7"/>
      <c r="W208" s="7">
        <v>243.23929999999999</v>
      </c>
      <c r="X208" s="19">
        <v>243.23926662</v>
      </c>
      <c r="Y208" t="str">
        <f t="shared" ref="Y208:Y271" si="3">IF(ROUND(X208,8)&lt;&gt;ROUND(S208,8),"ERR","")</f>
        <v/>
      </c>
    </row>
    <row r="209" spans="1:25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">
        <f>MAX(testdata[[#This Row],[H-L]:[|L-pC|]])</f>
        <v>2.1800000000000068</v>
      </c>
      <c r="K209" s="10">
        <f>(K208*20+testdata[[#This Row],[TR]])/21</f>
        <v>1.1548511458650812</v>
      </c>
      <c r="L209" s="1">
        <f>testdata[[#This Row],[close]]+Multiplier*testdata[[#This Row],[ATR]]</f>
        <v>250.40455343759524</v>
      </c>
      <c r="M209" s="1">
        <f>testdata[[#This Row],[close]]-Multiplier*testdata[[#This Row],[ATR]]</f>
        <v>243.47544656240476</v>
      </c>
      <c r="N209" s="1">
        <f>IF(OR(testdata[[#This Row],[UpperE]]&lt;N208,F208&gt;N208),testdata[[#This Row],[UpperE]],N208)</f>
        <v>247.96232016494875</v>
      </c>
      <c r="O209" s="1">
        <f>IF(OR(testdata[[#This Row],[LowerE]]&gt;O208,F208&lt;O208),testdata[[#This Row],[LowerE]],O208)</f>
        <v>243.47544656240476</v>
      </c>
      <c r="P209" s="7">
        <f>IF(S208=N208,testdata[[#This Row],[Upper]],testdata[[#This Row],[Lower]])</f>
        <v>243.47544656240476</v>
      </c>
      <c r="Q209" s="7" t="e">
        <f>IF(testdata[[#This Row],[AtrStop]]=testdata[[#This Row],[Upper]],testdata[[#This Row],[Upper]],NA())</f>
        <v>#N/A</v>
      </c>
      <c r="R209" s="7">
        <f>IF(testdata[[#This Row],[AtrStop]]=testdata[[#This Row],[Lower]],testdata[[#This Row],[Lower]],NA())</f>
        <v>243.47544656240476</v>
      </c>
      <c r="S209" s="19">
        <f>IF(testdata[[#This Row],[close]]&lt;=testdata[[#This Row],[STpot]],testdata[[#This Row],[Upper]],testdata[[#This Row],[Lower]])</f>
        <v>243.47544656240476</v>
      </c>
      <c r="U209" s="2">
        <v>43035</v>
      </c>
      <c r="V209" s="7"/>
      <c r="W209" s="7">
        <v>243.47540000000001</v>
      </c>
      <c r="X209" s="19">
        <v>243.47544655999999</v>
      </c>
      <c r="Y209" t="str">
        <f t="shared" si="3"/>
        <v/>
      </c>
    </row>
    <row r="210" spans="1:25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">
        <f>MAX(testdata[[#This Row],[H-L]:[|L-pC|]])</f>
        <v>1.2400000000000091</v>
      </c>
      <c r="K210" s="10">
        <f>(K209*20+testdata[[#This Row],[TR]])/21</f>
        <v>1.1589058532048395</v>
      </c>
      <c r="L210" s="1">
        <f>testdata[[#This Row],[close]]+Multiplier*testdata[[#This Row],[ATR]]</f>
        <v>249.49671755961452</v>
      </c>
      <c r="M210" s="1">
        <f>testdata[[#This Row],[close]]-Multiplier*testdata[[#This Row],[ATR]]</f>
        <v>242.5432824403855</v>
      </c>
      <c r="N210" s="1">
        <f>IF(OR(testdata[[#This Row],[UpperE]]&lt;N209,F209&gt;N209),testdata[[#This Row],[UpperE]],N209)</f>
        <v>247.96232016494875</v>
      </c>
      <c r="O210" s="1">
        <f>IF(OR(testdata[[#This Row],[LowerE]]&gt;O209,F209&lt;O209),testdata[[#This Row],[LowerE]],O209)</f>
        <v>243.47544656240476</v>
      </c>
      <c r="P210" s="7">
        <f>IF(S209=N209,testdata[[#This Row],[Upper]],testdata[[#This Row],[Lower]])</f>
        <v>243.47544656240476</v>
      </c>
      <c r="Q210" s="7" t="e">
        <f>IF(testdata[[#This Row],[AtrStop]]=testdata[[#This Row],[Upper]],testdata[[#This Row],[Upper]],NA())</f>
        <v>#N/A</v>
      </c>
      <c r="R210" s="7">
        <f>IF(testdata[[#This Row],[AtrStop]]=testdata[[#This Row],[Lower]],testdata[[#This Row],[Lower]],NA())</f>
        <v>243.47544656240476</v>
      </c>
      <c r="S210" s="19">
        <f>IF(testdata[[#This Row],[close]]&lt;=testdata[[#This Row],[STpot]],testdata[[#This Row],[Upper]],testdata[[#This Row],[Lower]])</f>
        <v>243.47544656240476</v>
      </c>
      <c r="U210" s="2">
        <v>43038</v>
      </c>
      <c r="V210" s="7"/>
      <c r="W210" s="7">
        <v>243.47540000000001</v>
      </c>
      <c r="X210" s="19">
        <v>243.47544655999999</v>
      </c>
      <c r="Y210" t="str">
        <f t="shared" si="3"/>
        <v/>
      </c>
    </row>
    <row r="211" spans="1:25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">
        <f>MAX(testdata[[#This Row],[H-L]:[|L-pC|]])</f>
        <v>0.66999999999998749</v>
      </c>
      <c r="K211" s="10">
        <f>(K210*20+testdata[[#This Row],[TR]])/21</f>
        <v>1.1356246220998465</v>
      </c>
      <c r="L211" s="1">
        <f>testdata[[#This Row],[close]]+Multiplier*testdata[[#This Row],[ATR]]</f>
        <v>249.81687386629955</v>
      </c>
      <c r="M211" s="1">
        <f>testdata[[#This Row],[close]]-Multiplier*testdata[[#This Row],[ATR]]</f>
        <v>243.00312613370045</v>
      </c>
      <c r="N211" s="1">
        <f>IF(OR(testdata[[#This Row],[UpperE]]&lt;N210,F210&gt;N210),testdata[[#This Row],[UpperE]],N210)</f>
        <v>247.96232016494875</v>
      </c>
      <c r="O211" s="1">
        <f>IF(OR(testdata[[#This Row],[LowerE]]&gt;O210,F210&lt;O210),testdata[[#This Row],[LowerE]],O210)</f>
        <v>243.47544656240476</v>
      </c>
      <c r="P211" s="7">
        <f>IF(S210=N210,testdata[[#This Row],[Upper]],testdata[[#This Row],[Lower]])</f>
        <v>243.47544656240476</v>
      </c>
      <c r="Q211" s="7" t="e">
        <f>IF(testdata[[#This Row],[AtrStop]]=testdata[[#This Row],[Upper]],testdata[[#This Row],[Upper]],NA())</f>
        <v>#N/A</v>
      </c>
      <c r="R211" s="7">
        <f>IF(testdata[[#This Row],[AtrStop]]=testdata[[#This Row],[Lower]],testdata[[#This Row],[Lower]],NA())</f>
        <v>243.47544656240476</v>
      </c>
      <c r="S211" s="19">
        <f>IF(testdata[[#This Row],[close]]&lt;=testdata[[#This Row],[STpot]],testdata[[#This Row],[Upper]],testdata[[#This Row],[Lower]])</f>
        <v>243.47544656240476</v>
      </c>
      <c r="U211" s="2">
        <v>43039</v>
      </c>
      <c r="V211" s="7"/>
      <c r="W211" s="7">
        <v>243.47540000000001</v>
      </c>
      <c r="X211" s="19">
        <v>243.47544655999999</v>
      </c>
      <c r="Y211" t="str">
        <f t="shared" si="3"/>
        <v/>
      </c>
    </row>
    <row r="212" spans="1:25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">
        <f>MAX(testdata[[#This Row],[H-L]:[|L-pC|]])</f>
        <v>1.2999999999999829</v>
      </c>
      <c r="K212" s="10">
        <f>(K211*20+testdata[[#This Row],[TR]])/21</f>
        <v>1.1434520210474719</v>
      </c>
      <c r="L212" s="1">
        <f>testdata[[#This Row],[close]]+Multiplier*testdata[[#This Row],[ATR]]</f>
        <v>250.16035606314242</v>
      </c>
      <c r="M212" s="1">
        <f>testdata[[#This Row],[close]]-Multiplier*testdata[[#This Row],[ATR]]</f>
        <v>243.29964393685756</v>
      </c>
      <c r="N212" s="1">
        <f>IF(OR(testdata[[#This Row],[UpperE]]&lt;N211,F211&gt;N211),testdata[[#This Row],[UpperE]],N211)</f>
        <v>247.96232016494875</v>
      </c>
      <c r="O212" s="1">
        <f>IF(OR(testdata[[#This Row],[LowerE]]&gt;O211,F211&lt;O211),testdata[[#This Row],[LowerE]],O211)</f>
        <v>243.47544656240476</v>
      </c>
      <c r="P212" s="7">
        <f>IF(S211=N211,testdata[[#This Row],[Upper]],testdata[[#This Row],[Lower]])</f>
        <v>243.47544656240476</v>
      </c>
      <c r="Q212" s="7" t="e">
        <f>IF(testdata[[#This Row],[AtrStop]]=testdata[[#This Row],[Upper]],testdata[[#This Row],[Upper]],NA())</f>
        <v>#N/A</v>
      </c>
      <c r="R212" s="7">
        <f>IF(testdata[[#This Row],[AtrStop]]=testdata[[#This Row],[Lower]],testdata[[#This Row],[Lower]],NA())</f>
        <v>243.47544656240476</v>
      </c>
      <c r="S212" s="19">
        <f>IF(testdata[[#This Row],[close]]&lt;=testdata[[#This Row],[STpot]],testdata[[#This Row],[Upper]],testdata[[#This Row],[Lower]])</f>
        <v>243.47544656240476</v>
      </c>
      <c r="U212" s="2">
        <v>43040</v>
      </c>
      <c r="V212" s="7"/>
      <c r="W212" s="7">
        <v>243.47540000000001</v>
      </c>
      <c r="X212" s="19">
        <v>243.47544655999999</v>
      </c>
      <c r="Y212" t="str">
        <f t="shared" si="3"/>
        <v/>
      </c>
    </row>
    <row r="213" spans="1:25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">
        <f>MAX(testdata[[#This Row],[H-L]:[|L-pC|]])</f>
        <v>1.4899999999999807</v>
      </c>
      <c r="K213" s="10">
        <f>(K212*20+testdata[[#This Row],[TR]])/21</f>
        <v>1.1599543057594961</v>
      </c>
      <c r="L213" s="1">
        <f>testdata[[#This Row],[close]]+Multiplier*testdata[[#This Row],[ATR]]</f>
        <v>250.30986291727851</v>
      </c>
      <c r="M213" s="1">
        <f>testdata[[#This Row],[close]]-Multiplier*testdata[[#This Row],[ATR]]</f>
        <v>243.35013708272152</v>
      </c>
      <c r="N213" s="1">
        <f>IF(OR(testdata[[#This Row],[UpperE]]&lt;N212,F212&gt;N212),testdata[[#This Row],[UpperE]],N212)</f>
        <v>247.96232016494875</v>
      </c>
      <c r="O213" s="1">
        <f>IF(OR(testdata[[#This Row],[LowerE]]&gt;O212,F212&lt;O212),testdata[[#This Row],[LowerE]],O212)</f>
        <v>243.47544656240476</v>
      </c>
      <c r="P213" s="7">
        <f>IF(S212=N212,testdata[[#This Row],[Upper]],testdata[[#This Row],[Lower]])</f>
        <v>243.47544656240476</v>
      </c>
      <c r="Q213" s="7" t="e">
        <f>IF(testdata[[#This Row],[AtrStop]]=testdata[[#This Row],[Upper]],testdata[[#This Row],[Upper]],NA())</f>
        <v>#N/A</v>
      </c>
      <c r="R213" s="7">
        <f>IF(testdata[[#This Row],[AtrStop]]=testdata[[#This Row],[Lower]],testdata[[#This Row],[Lower]],NA())</f>
        <v>243.47544656240476</v>
      </c>
      <c r="S213" s="19">
        <f>IF(testdata[[#This Row],[close]]&lt;=testdata[[#This Row],[STpot]],testdata[[#This Row],[Upper]],testdata[[#This Row],[Lower]])</f>
        <v>243.47544656240476</v>
      </c>
      <c r="U213" s="2">
        <v>43041</v>
      </c>
      <c r="V213" s="7"/>
      <c r="W213" s="7">
        <v>243.47540000000001</v>
      </c>
      <c r="X213" s="19">
        <v>243.47544655999999</v>
      </c>
      <c r="Y213" t="str">
        <f t="shared" si="3"/>
        <v/>
      </c>
    </row>
    <row r="214" spans="1:25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">
        <f>MAX(testdata[[#This Row],[H-L]:[|L-pC|]])</f>
        <v>1.1499999999999773</v>
      </c>
      <c r="K214" s="10">
        <f>(K213*20+testdata[[#This Row],[TR]])/21</f>
        <v>1.159480291199519</v>
      </c>
      <c r="L214" s="1">
        <f>testdata[[#This Row],[close]]+Multiplier*testdata[[#This Row],[ATR]]</f>
        <v>251.12844087359855</v>
      </c>
      <c r="M214" s="1">
        <f>testdata[[#This Row],[close]]-Multiplier*testdata[[#This Row],[ATR]]</f>
        <v>244.17155912640146</v>
      </c>
      <c r="N214" s="1">
        <f>IF(OR(testdata[[#This Row],[UpperE]]&lt;N213,F213&gt;N213),testdata[[#This Row],[UpperE]],N213)</f>
        <v>247.96232016494875</v>
      </c>
      <c r="O214" s="1">
        <f>IF(OR(testdata[[#This Row],[LowerE]]&gt;O213,F213&lt;O213),testdata[[#This Row],[LowerE]],O213)</f>
        <v>244.17155912640146</v>
      </c>
      <c r="P214" s="7">
        <f>IF(S213=N213,testdata[[#This Row],[Upper]],testdata[[#This Row],[Lower]])</f>
        <v>244.17155912640146</v>
      </c>
      <c r="Q214" s="7" t="e">
        <f>IF(testdata[[#This Row],[AtrStop]]=testdata[[#This Row],[Upper]],testdata[[#This Row],[Upper]],NA())</f>
        <v>#N/A</v>
      </c>
      <c r="R214" s="7">
        <f>IF(testdata[[#This Row],[AtrStop]]=testdata[[#This Row],[Lower]],testdata[[#This Row],[Lower]],NA())</f>
        <v>244.17155912640146</v>
      </c>
      <c r="S214" s="19">
        <f>IF(testdata[[#This Row],[close]]&lt;=testdata[[#This Row],[STpot]],testdata[[#This Row],[Upper]],testdata[[#This Row],[Lower]])</f>
        <v>244.17155912640146</v>
      </c>
      <c r="U214" s="2">
        <v>43042</v>
      </c>
      <c r="V214" s="7"/>
      <c r="W214" s="7">
        <v>244.17160000000001</v>
      </c>
      <c r="X214" s="19">
        <v>244.17155912999999</v>
      </c>
      <c r="Y214" t="str">
        <f t="shared" si="3"/>
        <v/>
      </c>
    </row>
    <row r="215" spans="1:25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">
        <f>MAX(testdata[[#This Row],[H-L]:[|L-pC|]])</f>
        <v>0.75</v>
      </c>
      <c r="K215" s="10">
        <f>(K214*20+testdata[[#This Row],[TR]])/21</f>
        <v>1.1399812297138276</v>
      </c>
      <c r="L215" s="1">
        <f>testdata[[#This Row],[close]]+Multiplier*testdata[[#This Row],[ATR]]</f>
        <v>251.45994368914148</v>
      </c>
      <c r="M215" s="1">
        <f>testdata[[#This Row],[close]]-Multiplier*testdata[[#This Row],[ATR]]</f>
        <v>244.6200563108585</v>
      </c>
      <c r="N215" s="1">
        <f>IF(OR(testdata[[#This Row],[UpperE]]&lt;N214,F214&gt;N214),testdata[[#This Row],[UpperE]],N214)</f>
        <v>247.96232016494875</v>
      </c>
      <c r="O215" s="1">
        <f>IF(OR(testdata[[#This Row],[LowerE]]&gt;O214,F214&lt;O214),testdata[[#This Row],[LowerE]],O214)</f>
        <v>244.6200563108585</v>
      </c>
      <c r="P215" s="7">
        <f>IF(S214=N214,testdata[[#This Row],[Upper]],testdata[[#This Row],[Lower]])</f>
        <v>244.6200563108585</v>
      </c>
      <c r="Q215" s="7" t="e">
        <f>IF(testdata[[#This Row],[AtrStop]]=testdata[[#This Row],[Upper]],testdata[[#This Row],[Upper]],NA())</f>
        <v>#N/A</v>
      </c>
      <c r="R215" s="7">
        <f>IF(testdata[[#This Row],[AtrStop]]=testdata[[#This Row],[Lower]],testdata[[#This Row],[Lower]],NA())</f>
        <v>244.6200563108585</v>
      </c>
      <c r="S215" s="19">
        <f>IF(testdata[[#This Row],[close]]&lt;=testdata[[#This Row],[STpot]],testdata[[#This Row],[Upper]],testdata[[#This Row],[Lower]])</f>
        <v>244.6200563108585</v>
      </c>
      <c r="U215" s="2">
        <v>43045</v>
      </c>
      <c r="V215" s="7"/>
      <c r="W215" s="7">
        <v>244.62010000000001</v>
      </c>
      <c r="X215" s="19">
        <v>244.62005631</v>
      </c>
      <c r="Y215" t="str">
        <f t="shared" si="3"/>
        <v/>
      </c>
    </row>
    <row r="216" spans="1:25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">
        <f>MAX(testdata[[#This Row],[H-L]:[|L-pC|]])</f>
        <v>1.210000000000008</v>
      </c>
      <c r="K216" s="10">
        <f>(K215*20+testdata[[#This Row],[TR]])/21</f>
        <v>1.1433154568703123</v>
      </c>
      <c r="L216" s="1">
        <f>testdata[[#This Row],[close]]+Multiplier*testdata[[#This Row],[ATR]]</f>
        <v>251.28994637061095</v>
      </c>
      <c r="M216" s="1">
        <f>testdata[[#This Row],[close]]-Multiplier*testdata[[#This Row],[ATR]]</f>
        <v>244.43005362938908</v>
      </c>
      <c r="N216" s="1">
        <f>IF(OR(testdata[[#This Row],[UpperE]]&lt;N215,F215&gt;N215),testdata[[#This Row],[UpperE]],N215)</f>
        <v>251.28994637061095</v>
      </c>
      <c r="O216" s="1">
        <f>IF(OR(testdata[[#This Row],[LowerE]]&gt;O215,F215&lt;O215),testdata[[#This Row],[LowerE]],O215)</f>
        <v>244.6200563108585</v>
      </c>
      <c r="P216" s="7">
        <f>IF(S215=N215,testdata[[#This Row],[Upper]],testdata[[#This Row],[Lower]])</f>
        <v>244.6200563108585</v>
      </c>
      <c r="Q216" s="7" t="e">
        <f>IF(testdata[[#This Row],[AtrStop]]=testdata[[#This Row],[Upper]],testdata[[#This Row],[Upper]],NA())</f>
        <v>#N/A</v>
      </c>
      <c r="R216" s="7">
        <f>IF(testdata[[#This Row],[AtrStop]]=testdata[[#This Row],[Lower]],testdata[[#This Row],[Lower]],NA())</f>
        <v>244.6200563108585</v>
      </c>
      <c r="S216" s="19">
        <f>IF(testdata[[#This Row],[close]]&lt;=testdata[[#This Row],[STpot]],testdata[[#This Row],[Upper]],testdata[[#This Row],[Lower]])</f>
        <v>244.6200563108585</v>
      </c>
      <c r="U216" s="2">
        <v>43046</v>
      </c>
      <c r="V216" s="7"/>
      <c r="W216" s="7">
        <v>244.62010000000001</v>
      </c>
      <c r="X216" s="19">
        <v>244.62005631</v>
      </c>
      <c r="Y216" t="str">
        <f t="shared" si="3"/>
        <v/>
      </c>
    </row>
    <row r="217" spans="1:25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">
        <f>MAX(testdata[[#This Row],[H-L]:[|L-pC|]])</f>
        <v>1.0199999999999818</v>
      </c>
      <c r="K217" s="10">
        <f>(K216*20+testdata[[#This Row],[TR]])/21</f>
        <v>1.1374432922574396</v>
      </c>
      <c r="L217" s="1">
        <f>testdata[[#This Row],[close]]+Multiplier*testdata[[#This Row],[ATR]]</f>
        <v>251.7023298767723</v>
      </c>
      <c r="M217" s="1">
        <f>testdata[[#This Row],[close]]-Multiplier*testdata[[#This Row],[ATR]]</f>
        <v>244.87767012322769</v>
      </c>
      <c r="N217" s="1">
        <f>IF(OR(testdata[[#This Row],[UpperE]]&lt;N216,F216&gt;N216),testdata[[#This Row],[UpperE]],N216)</f>
        <v>251.28994637061095</v>
      </c>
      <c r="O217" s="1">
        <f>IF(OR(testdata[[#This Row],[LowerE]]&gt;O216,F216&lt;O216),testdata[[#This Row],[LowerE]],O216)</f>
        <v>244.87767012322769</v>
      </c>
      <c r="P217" s="7">
        <f>IF(S216=N216,testdata[[#This Row],[Upper]],testdata[[#This Row],[Lower]])</f>
        <v>244.87767012322769</v>
      </c>
      <c r="Q217" s="7" t="e">
        <f>IF(testdata[[#This Row],[AtrStop]]=testdata[[#This Row],[Upper]],testdata[[#This Row],[Upper]],NA())</f>
        <v>#N/A</v>
      </c>
      <c r="R217" s="7">
        <f>IF(testdata[[#This Row],[AtrStop]]=testdata[[#This Row],[Lower]],testdata[[#This Row],[Lower]],NA())</f>
        <v>244.87767012322769</v>
      </c>
      <c r="S217" s="19">
        <f>IF(testdata[[#This Row],[close]]&lt;=testdata[[#This Row],[STpot]],testdata[[#This Row],[Upper]],testdata[[#This Row],[Lower]])</f>
        <v>244.87767012322769</v>
      </c>
      <c r="U217" s="2">
        <v>43047</v>
      </c>
      <c r="V217" s="7"/>
      <c r="W217" s="7">
        <v>244.8777</v>
      </c>
      <c r="X217" s="19">
        <v>244.87767012</v>
      </c>
      <c r="Y217" t="str">
        <f t="shared" si="3"/>
        <v/>
      </c>
    </row>
    <row r="218" spans="1:25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">
        <f>MAX(testdata[[#This Row],[H-L]:[|L-pC|]])</f>
        <v>2.6399999999999864</v>
      </c>
      <c r="K218" s="10">
        <f>(K217*20+testdata[[#This Row],[TR]])/21</f>
        <v>1.2089936116737514</v>
      </c>
      <c r="L218" s="1">
        <f>testdata[[#This Row],[close]]+Multiplier*testdata[[#This Row],[ATR]]</f>
        <v>251.01698083502123</v>
      </c>
      <c r="M218" s="1">
        <f>testdata[[#This Row],[close]]-Multiplier*testdata[[#This Row],[ATR]]</f>
        <v>243.76301916497874</v>
      </c>
      <c r="N218" s="1">
        <f>IF(OR(testdata[[#This Row],[UpperE]]&lt;N217,F217&gt;N217),testdata[[#This Row],[UpperE]],N217)</f>
        <v>251.01698083502123</v>
      </c>
      <c r="O218" s="1">
        <f>IF(OR(testdata[[#This Row],[LowerE]]&gt;O217,F217&lt;O217),testdata[[#This Row],[LowerE]],O217)</f>
        <v>244.87767012322769</v>
      </c>
      <c r="P218" s="7">
        <f>IF(S217=N217,testdata[[#This Row],[Upper]],testdata[[#This Row],[Lower]])</f>
        <v>244.87767012322769</v>
      </c>
      <c r="Q218" s="7" t="e">
        <f>IF(testdata[[#This Row],[AtrStop]]=testdata[[#This Row],[Upper]],testdata[[#This Row],[Upper]],NA())</f>
        <v>#N/A</v>
      </c>
      <c r="R218" s="7">
        <f>IF(testdata[[#This Row],[AtrStop]]=testdata[[#This Row],[Lower]],testdata[[#This Row],[Lower]],NA())</f>
        <v>244.87767012322769</v>
      </c>
      <c r="S218" s="19">
        <f>IF(testdata[[#This Row],[close]]&lt;=testdata[[#This Row],[STpot]],testdata[[#This Row],[Upper]],testdata[[#This Row],[Lower]])</f>
        <v>244.87767012322769</v>
      </c>
      <c r="U218" s="2">
        <v>43048</v>
      </c>
      <c r="V218" s="7"/>
      <c r="W218" s="7">
        <v>244.8777</v>
      </c>
      <c r="X218" s="19">
        <v>244.87767012</v>
      </c>
      <c r="Y218" t="str">
        <f t="shared" si="3"/>
        <v/>
      </c>
    </row>
    <row r="219" spans="1:25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">
        <f>MAX(testdata[[#This Row],[H-L]:[|L-pC|]])</f>
        <v>0.87999999999999545</v>
      </c>
      <c r="K219" s="10">
        <f>(K218*20+testdata[[#This Row],[TR]])/21</f>
        <v>1.1933272492130964</v>
      </c>
      <c r="L219" s="1">
        <f>testdata[[#This Row],[close]]+Multiplier*testdata[[#This Row],[ATR]]</f>
        <v>250.8899817476393</v>
      </c>
      <c r="M219" s="1">
        <f>testdata[[#This Row],[close]]-Multiplier*testdata[[#This Row],[ATR]]</f>
        <v>243.73001825236071</v>
      </c>
      <c r="N219" s="1">
        <f>IF(OR(testdata[[#This Row],[UpperE]]&lt;N218,F218&gt;N218),testdata[[#This Row],[UpperE]],N218)</f>
        <v>250.8899817476393</v>
      </c>
      <c r="O219" s="1">
        <f>IF(OR(testdata[[#This Row],[LowerE]]&gt;O218,F218&lt;O218),testdata[[#This Row],[LowerE]],O218)</f>
        <v>244.87767012322769</v>
      </c>
      <c r="P219" s="7">
        <f>IF(S218=N218,testdata[[#This Row],[Upper]],testdata[[#This Row],[Lower]])</f>
        <v>244.87767012322769</v>
      </c>
      <c r="Q219" s="7" t="e">
        <f>IF(testdata[[#This Row],[AtrStop]]=testdata[[#This Row],[Upper]],testdata[[#This Row],[Upper]],NA())</f>
        <v>#N/A</v>
      </c>
      <c r="R219" s="7">
        <f>IF(testdata[[#This Row],[AtrStop]]=testdata[[#This Row],[Lower]],testdata[[#This Row],[Lower]],NA())</f>
        <v>244.87767012322769</v>
      </c>
      <c r="S219" s="19">
        <f>IF(testdata[[#This Row],[close]]&lt;=testdata[[#This Row],[STpot]],testdata[[#This Row],[Upper]],testdata[[#This Row],[Lower]])</f>
        <v>244.87767012322769</v>
      </c>
      <c r="U219" s="2">
        <v>43049</v>
      </c>
      <c r="V219" s="7"/>
      <c r="W219" s="7">
        <v>244.8777</v>
      </c>
      <c r="X219" s="19">
        <v>244.87767012</v>
      </c>
      <c r="Y219" t="str">
        <f t="shared" si="3"/>
        <v/>
      </c>
    </row>
    <row r="220" spans="1:25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">
        <f>MAX(testdata[[#This Row],[H-L]:[|L-pC|]])</f>
        <v>1.2699999999999818</v>
      </c>
      <c r="K220" s="10">
        <f>(K219*20+testdata[[#This Row],[TR]])/21</f>
        <v>1.1969783325839005</v>
      </c>
      <c r="L220" s="1">
        <f>testdata[[#This Row],[close]]+Multiplier*testdata[[#This Row],[ATR]]</f>
        <v>251.13093499775169</v>
      </c>
      <c r="M220" s="1">
        <f>testdata[[#This Row],[close]]-Multiplier*testdata[[#This Row],[ATR]]</f>
        <v>243.94906500224829</v>
      </c>
      <c r="N220" s="1">
        <f>IF(OR(testdata[[#This Row],[UpperE]]&lt;N219,F219&gt;N219),testdata[[#This Row],[UpperE]],N219)</f>
        <v>250.8899817476393</v>
      </c>
      <c r="O220" s="1">
        <f>IF(OR(testdata[[#This Row],[LowerE]]&gt;O219,F219&lt;O219),testdata[[#This Row],[LowerE]],O219)</f>
        <v>244.87767012322769</v>
      </c>
      <c r="P220" s="7">
        <f>IF(S219=N219,testdata[[#This Row],[Upper]],testdata[[#This Row],[Lower]])</f>
        <v>244.87767012322769</v>
      </c>
      <c r="Q220" s="7" t="e">
        <f>IF(testdata[[#This Row],[AtrStop]]=testdata[[#This Row],[Upper]],testdata[[#This Row],[Upper]],NA())</f>
        <v>#N/A</v>
      </c>
      <c r="R220" s="7">
        <f>IF(testdata[[#This Row],[AtrStop]]=testdata[[#This Row],[Lower]],testdata[[#This Row],[Lower]],NA())</f>
        <v>244.87767012322769</v>
      </c>
      <c r="S220" s="19">
        <f>IF(testdata[[#This Row],[close]]&lt;=testdata[[#This Row],[STpot]],testdata[[#This Row],[Upper]],testdata[[#This Row],[Lower]])</f>
        <v>244.87767012322769</v>
      </c>
      <c r="U220" s="2">
        <v>43052</v>
      </c>
      <c r="V220" s="7"/>
      <c r="W220" s="7">
        <v>244.8777</v>
      </c>
      <c r="X220" s="19">
        <v>244.87767012</v>
      </c>
      <c r="Y220" t="str">
        <f t="shared" si="3"/>
        <v/>
      </c>
    </row>
    <row r="221" spans="1:25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">
        <f>MAX(testdata[[#This Row],[H-L]:[|L-pC|]])</f>
        <v>1.7399999999999807</v>
      </c>
      <c r="K221" s="10">
        <f>(K220*20+testdata[[#This Row],[TR]])/21</f>
        <v>1.2228365072227614</v>
      </c>
      <c r="L221" s="1">
        <f>testdata[[#This Row],[close]]+Multiplier*testdata[[#This Row],[ATR]]</f>
        <v>250.62850952166829</v>
      </c>
      <c r="M221" s="1">
        <f>testdata[[#This Row],[close]]-Multiplier*testdata[[#This Row],[ATR]]</f>
        <v>243.29149047833172</v>
      </c>
      <c r="N221" s="1">
        <f>IF(OR(testdata[[#This Row],[UpperE]]&lt;N220,F220&gt;N220),testdata[[#This Row],[UpperE]],N220)</f>
        <v>250.62850952166829</v>
      </c>
      <c r="O221" s="1">
        <f>IF(OR(testdata[[#This Row],[LowerE]]&gt;O220,F220&lt;O220),testdata[[#This Row],[LowerE]],O220)</f>
        <v>244.87767012322769</v>
      </c>
      <c r="P221" s="7">
        <f>IF(S220=N220,testdata[[#This Row],[Upper]],testdata[[#This Row],[Lower]])</f>
        <v>244.87767012322769</v>
      </c>
      <c r="Q221" s="7" t="e">
        <f>IF(testdata[[#This Row],[AtrStop]]=testdata[[#This Row],[Upper]],testdata[[#This Row],[Upper]],NA())</f>
        <v>#N/A</v>
      </c>
      <c r="R221" s="7">
        <f>IF(testdata[[#This Row],[AtrStop]]=testdata[[#This Row],[Lower]],testdata[[#This Row],[Lower]],NA())</f>
        <v>244.87767012322769</v>
      </c>
      <c r="S221" s="19">
        <f>IF(testdata[[#This Row],[close]]&lt;=testdata[[#This Row],[STpot]],testdata[[#This Row],[Upper]],testdata[[#This Row],[Lower]])</f>
        <v>244.87767012322769</v>
      </c>
      <c r="U221" s="2">
        <v>43053</v>
      </c>
      <c r="V221" s="7"/>
      <c r="W221" s="7">
        <v>244.8777</v>
      </c>
      <c r="X221" s="19">
        <v>244.87767012</v>
      </c>
      <c r="Y221" t="str">
        <f t="shared" si="3"/>
        <v/>
      </c>
    </row>
    <row r="222" spans="1:25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">
        <f>MAX(testdata[[#This Row],[H-L]:[|L-pC|]])</f>
        <v>2.0100000000000193</v>
      </c>
      <c r="K222" s="10">
        <f>(K221*20+testdata[[#This Row],[TR]])/21</f>
        <v>1.2603204830692976</v>
      </c>
      <c r="L222" s="1">
        <f>testdata[[#This Row],[close]]+Multiplier*testdata[[#This Row],[ATR]]</f>
        <v>249.51096144920788</v>
      </c>
      <c r="M222" s="1">
        <f>testdata[[#This Row],[close]]-Multiplier*testdata[[#This Row],[ATR]]</f>
        <v>241.9490385507921</v>
      </c>
      <c r="N222" s="1">
        <f>IF(OR(testdata[[#This Row],[UpperE]]&lt;N221,F221&gt;N221),testdata[[#This Row],[UpperE]],N221)</f>
        <v>249.51096144920788</v>
      </c>
      <c r="O222" s="1">
        <f>IF(OR(testdata[[#This Row],[LowerE]]&gt;O221,F221&lt;O221),testdata[[#This Row],[LowerE]],O221)</f>
        <v>244.87767012322769</v>
      </c>
      <c r="P222" s="7">
        <f>IF(S221=N221,testdata[[#This Row],[Upper]],testdata[[#This Row],[Lower]])</f>
        <v>244.87767012322769</v>
      </c>
      <c r="Q222" s="7" t="e">
        <f>IF(testdata[[#This Row],[AtrStop]]=testdata[[#This Row],[Upper]],testdata[[#This Row],[Upper]],NA())</f>
        <v>#N/A</v>
      </c>
      <c r="R222" s="7">
        <f>IF(testdata[[#This Row],[AtrStop]]=testdata[[#This Row],[Lower]],testdata[[#This Row],[Lower]],NA())</f>
        <v>244.87767012322769</v>
      </c>
      <c r="S222" s="19">
        <f>IF(testdata[[#This Row],[close]]&lt;=testdata[[#This Row],[STpot]],testdata[[#This Row],[Upper]],testdata[[#This Row],[Lower]])</f>
        <v>244.87767012322769</v>
      </c>
      <c r="U222" s="2">
        <v>43054</v>
      </c>
      <c r="V222" s="7"/>
      <c r="W222" s="7">
        <v>244.8777</v>
      </c>
      <c r="X222" s="19">
        <v>244.87767012</v>
      </c>
      <c r="Y222" t="str">
        <f t="shared" si="3"/>
        <v/>
      </c>
    </row>
    <row r="223" spans="1:25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">
        <f>MAX(testdata[[#This Row],[H-L]:[|L-pC|]])</f>
        <v>2.4900000000000091</v>
      </c>
      <c r="K223" s="10">
        <f>(K222*20+testdata[[#This Row],[TR]])/21</f>
        <v>1.3188766505421885</v>
      </c>
      <c r="L223" s="1">
        <f>testdata[[#This Row],[close]]+Multiplier*testdata[[#This Row],[ATR]]</f>
        <v>251.77662995162655</v>
      </c>
      <c r="M223" s="1">
        <f>testdata[[#This Row],[close]]-Multiplier*testdata[[#This Row],[ATR]]</f>
        <v>243.86337004837344</v>
      </c>
      <c r="N223" s="1">
        <f>IF(OR(testdata[[#This Row],[UpperE]]&lt;N222,F222&gt;N222),testdata[[#This Row],[UpperE]],N222)</f>
        <v>249.51096144920788</v>
      </c>
      <c r="O223" s="1">
        <f>IF(OR(testdata[[#This Row],[LowerE]]&gt;O222,F222&lt;O222),testdata[[#This Row],[LowerE]],O222)</f>
        <v>244.87767012322769</v>
      </c>
      <c r="P223" s="7">
        <f>IF(S222=N222,testdata[[#This Row],[Upper]],testdata[[#This Row],[Lower]])</f>
        <v>244.87767012322769</v>
      </c>
      <c r="Q223" s="7" t="e">
        <f>IF(testdata[[#This Row],[AtrStop]]=testdata[[#This Row],[Upper]],testdata[[#This Row],[Upper]],NA())</f>
        <v>#N/A</v>
      </c>
      <c r="R223" s="7">
        <f>IF(testdata[[#This Row],[AtrStop]]=testdata[[#This Row],[Lower]],testdata[[#This Row],[Lower]],NA())</f>
        <v>244.87767012322769</v>
      </c>
      <c r="S223" s="19">
        <f>IF(testdata[[#This Row],[close]]&lt;=testdata[[#This Row],[STpot]],testdata[[#This Row],[Upper]],testdata[[#This Row],[Lower]])</f>
        <v>244.87767012322769</v>
      </c>
      <c r="U223" s="2">
        <v>43055</v>
      </c>
      <c r="V223" s="7"/>
      <c r="W223" s="7">
        <v>244.8777</v>
      </c>
      <c r="X223" s="19">
        <v>244.87767012</v>
      </c>
      <c r="Y223" t="str">
        <f t="shared" si="3"/>
        <v/>
      </c>
    </row>
    <row r="224" spans="1:25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">
        <f>MAX(testdata[[#This Row],[H-L]:[|L-pC|]])</f>
        <v>0.81999999999999318</v>
      </c>
      <c r="K224" s="10">
        <f>(K223*20+testdata[[#This Row],[TR]])/21</f>
        <v>1.2951206195639888</v>
      </c>
      <c r="L224" s="1">
        <f>testdata[[#This Row],[close]]+Multiplier*testdata[[#This Row],[ATR]]</f>
        <v>250.97536185869197</v>
      </c>
      <c r="M224" s="1">
        <f>testdata[[#This Row],[close]]-Multiplier*testdata[[#This Row],[ATR]]</f>
        <v>243.20463814130804</v>
      </c>
      <c r="N224" s="1">
        <f>IF(OR(testdata[[#This Row],[UpperE]]&lt;N223,F223&gt;N223),testdata[[#This Row],[UpperE]],N223)</f>
        <v>249.51096144920788</v>
      </c>
      <c r="O224" s="1">
        <f>IF(OR(testdata[[#This Row],[LowerE]]&gt;O223,F223&lt;O223),testdata[[#This Row],[LowerE]],O223)</f>
        <v>244.87767012322769</v>
      </c>
      <c r="P224" s="7">
        <f>IF(S223=N223,testdata[[#This Row],[Upper]],testdata[[#This Row],[Lower]])</f>
        <v>244.87767012322769</v>
      </c>
      <c r="Q224" s="7" t="e">
        <f>IF(testdata[[#This Row],[AtrStop]]=testdata[[#This Row],[Upper]],testdata[[#This Row],[Upper]],NA())</f>
        <v>#N/A</v>
      </c>
      <c r="R224" s="7">
        <f>IF(testdata[[#This Row],[AtrStop]]=testdata[[#This Row],[Lower]],testdata[[#This Row],[Lower]],NA())</f>
        <v>244.87767012322769</v>
      </c>
      <c r="S224" s="19">
        <f>IF(testdata[[#This Row],[close]]&lt;=testdata[[#This Row],[STpot]],testdata[[#This Row],[Upper]],testdata[[#This Row],[Lower]])</f>
        <v>244.87767012322769</v>
      </c>
      <c r="U224" s="2">
        <v>43056</v>
      </c>
      <c r="V224" s="7"/>
      <c r="W224" s="7">
        <v>244.8777</v>
      </c>
      <c r="X224" s="19">
        <v>244.87767012</v>
      </c>
      <c r="Y224" t="str">
        <f t="shared" si="3"/>
        <v/>
      </c>
    </row>
    <row r="225" spans="1:25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">
        <f>MAX(testdata[[#This Row],[H-L]:[|L-pC|]])</f>
        <v>0.63999999999998636</v>
      </c>
      <c r="K225" s="10">
        <f>(K224*20+testdata[[#This Row],[TR]])/21</f>
        <v>1.2639243995847504</v>
      </c>
      <c r="L225" s="1">
        <f>testdata[[#This Row],[close]]+Multiplier*testdata[[#This Row],[ATR]]</f>
        <v>251.30177319875423</v>
      </c>
      <c r="M225" s="1">
        <f>testdata[[#This Row],[close]]-Multiplier*testdata[[#This Row],[ATR]]</f>
        <v>243.71822680124575</v>
      </c>
      <c r="N225" s="1">
        <f>IF(OR(testdata[[#This Row],[UpperE]]&lt;N224,F224&gt;N224),testdata[[#This Row],[UpperE]],N224)</f>
        <v>249.51096144920788</v>
      </c>
      <c r="O225" s="1">
        <f>IF(OR(testdata[[#This Row],[LowerE]]&gt;O224,F224&lt;O224),testdata[[#This Row],[LowerE]],O224)</f>
        <v>244.87767012322769</v>
      </c>
      <c r="P225" s="7">
        <f>IF(S224=N224,testdata[[#This Row],[Upper]],testdata[[#This Row],[Lower]])</f>
        <v>244.87767012322769</v>
      </c>
      <c r="Q225" s="7" t="e">
        <f>IF(testdata[[#This Row],[AtrStop]]=testdata[[#This Row],[Upper]],testdata[[#This Row],[Upper]],NA())</f>
        <v>#N/A</v>
      </c>
      <c r="R225" s="7">
        <f>IF(testdata[[#This Row],[AtrStop]]=testdata[[#This Row],[Lower]],testdata[[#This Row],[Lower]],NA())</f>
        <v>244.87767012322769</v>
      </c>
      <c r="S225" s="19">
        <f>IF(testdata[[#This Row],[close]]&lt;=testdata[[#This Row],[STpot]],testdata[[#This Row],[Upper]],testdata[[#This Row],[Lower]])</f>
        <v>244.87767012322769</v>
      </c>
      <c r="U225" s="2">
        <v>43059</v>
      </c>
      <c r="V225" s="7"/>
      <c r="W225" s="7">
        <v>244.8777</v>
      </c>
      <c r="X225" s="19">
        <v>244.87767012</v>
      </c>
      <c r="Y225" t="str">
        <f t="shared" si="3"/>
        <v/>
      </c>
    </row>
    <row r="226" spans="1:25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">
        <f>MAX(testdata[[#This Row],[H-L]:[|L-pC|]])</f>
        <v>1.8600000000000136</v>
      </c>
      <c r="K226" s="10">
        <f>(K225*20+testdata[[#This Row],[TR]])/21</f>
        <v>1.2923089519854773</v>
      </c>
      <c r="L226" s="1">
        <f>testdata[[#This Row],[close]]+Multiplier*testdata[[#This Row],[ATR]]</f>
        <v>253.00692685595644</v>
      </c>
      <c r="M226" s="1">
        <f>testdata[[#This Row],[close]]-Multiplier*testdata[[#This Row],[ATR]]</f>
        <v>245.25307314404355</v>
      </c>
      <c r="N226" s="1">
        <f>IF(OR(testdata[[#This Row],[UpperE]]&lt;N225,F225&gt;N225),testdata[[#This Row],[UpperE]],N225)</f>
        <v>249.51096144920788</v>
      </c>
      <c r="O226" s="1">
        <f>IF(OR(testdata[[#This Row],[LowerE]]&gt;O225,F225&lt;O225),testdata[[#This Row],[LowerE]],O225)</f>
        <v>245.25307314404355</v>
      </c>
      <c r="P226" s="7">
        <f>IF(S225=N225,testdata[[#This Row],[Upper]],testdata[[#This Row],[Lower]])</f>
        <v>245.25307314404355</v>
      </c>
      <c r="Q226" s="7" t="e">
        <f>IF(testdata[[#This Row],[AtrStop]]=testdata[[#This Row],[Upper]],testdata[[#This Row],[Upper]],NA())</f>
        <v>#N/A</v>
      </c>
      <c r="R226" s="7">
        <f>IF(testdata[[#This Row],[AtrStop]]=testdata[[#This Row],[Lower]],testdata[[#This Row],[Lower]],NA())</f>
        <v>245.25307314404355</v>
      </c>
      <c r="S226" s="19">
        <f>IF(testdata[[#This Row],[close]]&lt;=testdata[[#This Row],[STpot]],testdata[[#This Row],[Upper]],testdata[[#This Row],[Lower]])</f>
        <v>245.25307314404355</v>
      </c>
      <c r="U226" s="2">
        <v>43060</v>
      </c>
      <c r="V226" s="7"/>
      <c r="W226" s="7">
        <v>245.25309999999999</v>
      </c>
      <c r="X226" s="19">
        <v>245.25307314</v>
      </c>
      <c r="Y226" t="str">
        <f t="shared" si="3"/>
        <v/>
      </c>
    </row>
    <row r="227" spans="1:25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">
        <f>MAX(testdata[[#This Row],[H-L]:[|L-pC|]])</f>
        <v>0.55000000000001137</v>
      </c>
      <c r="K227" s="10">
        <f>(K226*20+testdata[[#This Row],[TR]])/21</f>
        <v>1.2569609066528362</v>
      </c>
      <c r="L227" s="1">
        <f>testdata[[#This Row],[close]]+Multiplier*testdata[[#This Row],[ATR]]</f>
        <v>252.6808827199585</v>
      </c>
      <c r="M227" s="1">
        <f>testdata[[#This Row],[close]]-Multiplier*testdata[[#This Row],[ATR]]</f>
        <v>245.13911728004149</v>
      </c>
      <c r="N227" s="1">
        <f>IF(OR(testdata[[#This Row],[UpperE]]&lt;N226,F226&gt;N226),testdata[[#This Row],[UpperE]],N226)</f>
        <v>249.51096144920788</v>
      </c>
      <c r="O227" s="1">
        <f>IF(OR(testdata[[#This Row],[LowerE]]&gt;O226,F226&lt;O226),testdata[[#This Row],[LowerE]],O226)</f>
        <v>245.25307314404355</v>
      </c>
      <c r="P227" s="7">
        <f>IF(S226=N226,testdata[[#This Row],[Upper]],testdata[[#This Row],[Lower]])</f>
        <v>245.25307314404355</v>
      </c>
      <c r="Q227" s="7" t="e">
        <f>IF(testdata[[#This Row],[AtrStop]]=testdata[[#This Row],[Upper]],testdata[[#This Row],[Upper]],NA())</f>
        <v>#N/A</v>
      </c>
      <c r="R227" s="7">
        <f>IF(testdata[[#This Row],[AtrStop]]=testdata[[#This Row],[Lower]],testdata[[#This Row],[Lower]],NA())</f>
        <v>245.25307314404355</v>
      </c>
      <c r="S227" s="19">
        <f>IF(testdata[[#This Row],[close]]&lt;=testdata[[#This Row],[STpot]],testdata[[#This Row],[Upper]],testdata[[#This Row],[Lower]])</f>
        <v>245.25307314404355</v>
      </c>
      <c r="U227" s="2">
        <v>43061</v>
      </c>
      <c r="V227" s="7"/>
      <c r="W227" s="7">
        <v>245.25309999999999</v>
      </c>
      <c r="X227" s="19">
        <v>245.25307314</v>
      </c>
      <c r="Y227" t="str">
        <f t="shared" si="3"/>
        <v/>
      </c>
    </row>
    <row r="228" spans="1:25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">
        <f>MAX(testdata[[#This Row],[H-L]:[|L-pC|]])</f>
        <v>0.68999999999999773</v>
      </c>
      <c r="K228" s="10">
        <f>(K227*20+testdata[[#This Row],[TR]])/21</f>
        <v>1.2299627682407963</v>
      </c>
      <c r="L228" s="1">
        <f>testdata[[#This Row],[close]]+Multiplier*testdata[[#This Row],[ATR]]</f>
        <v>253.16988830472238</v>
      </c>
      <c r="M228" s="1">
        <f>testdata[[#This Row],[close]]-Multiplier*testdata[[#This Row],[ATR]]</f>
        <v>245.7901116952776</v>
      </c>
      <c r="N228" s="1">
        <f>IF(OR(testdata[[#This Row],[UpperE]]&lt;N227,F227&gt;N227),testdata[[#This Row],[UpperE]],N227)</f>
        <v>249.51096144920788</v>
      </c>
      <c r="O228" s="1">
        <f>IF(OR(testdata[[#This Row],[LowerE]]&gt;O227,F227&lt;O227),testdata[[#This Row],[LowerE]],O227)</f>
        <v>245.7901116952776</v>
      </c>
      <c r="P228" s="7">
        <f>IF(S227=N227,testdata[[#This Row],[Upper]],testdata[[#This Row],[Lower]])</f>
        <v>245.7901116952776</v>
      </c>
      <c r="Q228" s="7" t="e">
        <f>IF(testdata[[#This Row],[AtrStop]]=testdata[[#This Row],[Upper]],testdata[[#This Row],[Upper]],NA())</f>
        <v>#N/A</v>
      </c>
      <c r="R228" s="7">
        <f>IF(testdata[[#This Row],[AtrStop]]=testdata[[#This Row],[Lower]],testdata[[#This Row],[Lower]],NA())</f>
        <v>245.7901116952776</v>
      </c>
      <c r="S228" s="19">
        <f>IF(testdata[[#This Row],[close]]&lt;=testdata[[#This Row],[STpot]],testdata[[#This Row],[Upper]],testdata[[#This Row],[Lower]])</f>
        <v>245.7901116952776</v>
      </c>
      <c r="U228" s="2">
        <v>43063</v>
      </c>
      <c r="V228" s="7"/>
      <c r="W228" s="7">
        <v>245.7901</v>
      </c>
      <c r="X228" s="19">
        <v>245.79011170000001</v>
      </c>
      <c r="Y228" t="str">
        <f t="shared" si="3"/>
        <v/>
      </c>
    </row>
    <row r="229" spans="1:25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">
        <f>MAX(testdata[[#This Row],[H-L]:[|L-pC|]])</f>
        <v>0.72000000000002728</v>
      </c>
      <c r="K229" s="10">
        <f>(K228*20+testdata[[#This Row],[TR]])/21</f>
        <v>1.2056788268959977</v>
      </c>
      <c r="L229" s="1">
        <f>testdata[[#This Row],[close]]+Multiplier*testdata[[#This Row],[ATR]]</f>
        <v>252.97703648068801</v>
      </c>
      <c r="M229" s="1">
        <f>testdata[[#This Row],[close]]-Multiplier*testdata[[#This Row],[ATR]]</f>
        <v>245.74296351931201</v>
      </c>
      <c r="N229" s="1">
        <f>IF(OR(testdata[[#This Row],[UpperE]]&lt;N228,F228&gt;N228),testdata[[#This Row],[UpperE]],N228)</f>
        <v>249.51096144920788</v>
      </c>
      <c r="O229" s="1">
        <f>IF(OR(testdata[[#This Row],[LowerE]]&gt;O228,F228&lt;O228),testdata[[#This Row],[LowerE]],O228)</f>
        <v>245.7901116952776</v>
      </c>
      <c r="P229" s="7">
        <f>IF(S228=N228,testdata[[#This Row],[Upper]],testdata[[#This Row],[Lower]])</f>
        <v>245.7901116952776</v>
      </c>
      <c r="Q229" s="7" t="e">
        <f>IF(testdata[[#This Row],[AtrStop]]=testdata[[#This Row],[Upper]],testdata[[#This Row],[Upper]],NA())</f>
        <v>#N/A</v>
      </c>
      <c r="R229" s="7">
        <f>IF(testdata[[#This Row],[AtrStop]]=testdata[[#This Row],[Lower]],testdata[[#This Row],[Lower]],NA())</f>
        <v>245.7901116952776</v>
      </c>
      <c r="S229" s="19">
        <f>IF(testdata[[#This Row],[close]]&lt;=testdata[[#This Row],[STpot]],testdata[[#This Row],[Upper]],testdata[[#This Row],[Lower]])</f>
        <v>245.7901116952776</v>
      </c>
      <c r="U229" s="2">
        <v>43066</v>
      </c>
      <c r="V229" s="7"/>
      <c r="W229" s="7">
        <v>245.7901</v>
      </c>
      <c r="X229" s="19">
        <v>245.79011170000001</v>
      </c>
      <c r="Y229" t="str">
        <f t="shared" si="3"/>
        <v/>
      </c>
    </row>
    <row r="230" spans="1:25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">
        <f>MAX(testdata[[#This Row],[H-L]:[|L-pC|]])</f>
        <v>2.5599999999999739</v>
      </c>
      <c r="K230" s="10">
        <f>(K229*20+testdata[[#This Row],[TR]])/21</f>
        <v>1.2701703113295204</v>
      </c>
      <c r="L230" s="1">
        <f>testdata[[#This Row],[close]]+Multiplier*testdata[[#This Row],[ATR]]</f>
        <v>255.70051093398854</v>
      </c>
      <c r="M230" s="1">
        <f>testdata[[#This Row],[close]]-Multiplier*testdata[[#This Row],[ATR]]</f>
        <v>248.07948906601143</v>
      </c>
      <c r="N230" s="1">
        <f>IF(OR(testdata[[#This Row],[UpperE]]&lt;N229,F229&gt;N229),testdata[[#This Row],[UpperE]],N229)</f>
        <v>249.51096144920788</v>
      </c>
      <c r="O230" s="1">
        <f>IF(OR(testdata[[#This Row],[LowerE]]&gt;O229,F229&lt;O229),testdata[[#This Row],[LowerE]],O229)</f>
        <v>248.07948906601143</v>
      </c>
      <c r="P230" s="7">
        <f>IF(S229=N229,testdata[[#This Row],[Upper]],testdata[[#This Row],[Lower]])</f>
        <v>248.07948906601143</v>
      </c>
      <c r="Q230" s="7" t="e">
        <f>IF(testdata[[#This Row],[AtrStop]]=testdata[[#This Row],[Upper]],testdata[[#This Row],[Upper]],NA())</f>
        <v>#N/A</v>
      </c>
      <c r="R230" s="7">
        <f>IF(testdata[[#This Row],[AtrStop]]=testdata[[#This Row],[Lower]],testdata[[#This Row],[Lower]],NA())</f>
        <v>248.07948906601143</v>
      </c>
      <c r="S230" s="19">
        <f>IF(testdata[[#This Row],[close]]&lt;=testdata[[#This Row],[STpot]],testdata[[#This Row],[Upper]],testdata[[#This Row],[Lower]])</f>
        <v>248.07948906601143</v>
      </c>
      <c r="U230" s="2">
        <v>43067</v>
      </c>
      <c r="V230" s="7"/>
      <c r="W230" s="7">
        <v>248.0795</v>
      </c>
      <c r="X230" s="19">
        <v>248.07948906999999</v>
      </c>
      <c r="Y230" t="str">
        <f t="shared" si="3"/>
        <v/>
      </c>
    </row>
    <row r="231" spans="1:25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">
        <f>MAX(testdata[[#This Row],[H-L]:[|L-pC|]])</f>
        <v>1.3700000000000045</v>
      </c>
      <c r="K231" s="10">
        <f>(K230*20+testdata[[#This Row],[TR]])/21</f>
        <v>1.2749241060281149</v>
      </c>
      <c r="L231" s="1">
        <f>testdata[[#This Row],[close]]+Multiplier*testdata[[#This Row],[ATR]]</f>
        <v>255.56477231808435</v>
      </c>
      <c r="M231" s="1">
        <f>testdata[[#This Row],[close]]-Multiplier*testdata[[#This Row],[ATR]]</f>
        <v>247.91522768191567</v>
      </c>
      <c r="N231" s="1">
        <f>IF(OR(testdata[[#This Row],[UpperE]]&lt;N230,F230&gt;N230),testdata[[#This Row],[UpperE]],N230)</f>
        <v>255.56477231808435</v>
      </c>
      <c r="O231" s="1">
        <f>IF(OR(testdata[[#This Row],[LowerE]]&gt;O230,F230&lt;O230),testdata[[#This Row],[LowerE]],O230)</f>
        <v>248.07948906601143</v>
      </c>
      <c r="P231" s="7">
        <f>IF(S230=N230,testdata[[#This Row],[Upper]],testdata[[#This Row],[Lower]])</f>
        <v>248.07948906601143</v>
      </c>
      <c r="Q231" s="7" t="e">
        <f>IF(testdata[[#This Row],[AtrStop]]=testdata[[#This Row],[Upper]],testdata[[#This Row],[Upper]],NA())</f>
        <v>#N/A</v>
      </c>
      <c r="R231" s="7">
        <f>IF(testdata[[#This Row],[AtrStop]]=testdata[[#This Row],[Lower]],testdata[[#This Row],[Lower]],NA())</f>
        <v>248.07948906601143</v>
      </c>
      <c r="S231" s="19">
        <f>IF(testdata[[#This Row],[close]]&lt;=testdata[[#This Row],[STpot]],testdata[[#This Row],[Upper]],testdata[[#This Row],[Lower]])</f>
        <v>248.07948906601143</v>
      </c>
      <c r="U231" s="2">
        <v>43068</v>
      </c>
      <c r="V231" s="7"/>
      <c r="W231" s="7">
        <v>248.0795</v>
      </c>
      <c r="X231" s="19">
        <v>248.07948906999999</v>
      </c>
      <c r="Y231" t="str">
        <f t="shared" si="3"/>
        <v/>
      </c>
    </row>
    <row r="232" spans="1:25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">
        <f>MAX(testdata[[#This Row],[H-L]:[|L-pC|]])</f>
        <v>3.1999999999999886</v>
      </c>
      <c r="K232" s="10">
        <f>(K231*20+testdata[[#This Row],[TR]])/21</f>
        <v>1.3665943866934422</v>
      </c>
      <c r="L232" s="1">
        <f>testdata[[#This Row],[close]]+Multiplier*testdata[[#This Row],[ATR]]</f>
        <v>258.03978316008033</v>
      </c>
      <c r="M232" s="1">
        <f>testdata[[#This Row],[close]]-Multiplier*testdata[[#This Row],[ATR]]</f>
        <v>249.84021683991966</v>
      </c>
      <c r="N232" s="1">
        <f>IF(OR(testdata[[#This Row],[UpperE]]&lt;N231,F231&gt;N231),testdata[[#This Row],[UpperE]],N231)</f>
        <v>255.56477231808435</v>
      </c>
      <c r="O232" s="1">
        <f>IF(OR(testdata[[#This Row],[LowerE]]&gt;O231,F231&lt;O231),testdata[[#This Row],[LowerE]],O231)</f>
        <v>249.84021683991966</v>
      </c>
      <c r="P232" s="7">
        <f>IF(S231=N231,testdata[[#This Row],[Upper]],testdata[[#This Row],[Lower]])</f>
        <v>249.84021683991966</v>
      </c>
      <c r="Q232" s="7" t="e">
        <f>IF(testdata[[#This Row],[AtrStop]]=testdata[[#This Row],[Upper]],testdata[[#This Row],[Upper]],NA())</f>
        <v>#N/A</v>
      </c>
      <c r="R232" s="7">
        <f>IF(testdata[[#This Row],[AtrStop]]=testdata[[#This Row],[Lower]],testdata[[#This Row],[Lower]],NA())</f>
        <v>249.84021683991966</v>
      </c>
      <c r="S232" s="19">
        <f>IF(testdata[[#This Row],[close]]&lt;=testdata[[#This Row],[STpot]],testdata[[#This Row],[Upper]],testdata[[#This Row],[Lower]])</f>
        <v>249.84021683991966</v>
      </c>
      <c r="U232" s="2">
        <v>43069</v>
      </c>
      <c r="V232" s="7"/>
      <c r="W232" s="7">
        <v>249.84020000000001</v>
      </c>
      <c r="X232" s="19">
        <v>249.84021684000001</v>
      </c>
      <c r="Y232" t="str">
        <f t="shared" si="3"/>
        <v/>
      </c>
    </row>
    <row r="233" spans="1:25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">
        <f>MAX(testdata[[#This Row],[H-L]:[|L-pC|]])</f>
        <v>4.3599999999999852</v>
      </c>
      <c r="K233" s="10">
        <f>(K232*20+testdata[[#This Row],[TR]])/21</f>
        <v>1.509137511136611</v>
      </c>
      <c r="L233" s="1">
        <f>testdata[[#This Row],[close]]+Multiplier*testdata[[#This Row],[ATR]]</f>
        <v>257.93741253340983</v>
      </c>
      <c r="M233" s="1">
        <f>testdata[[#This Row],[close]]-Multiplier*testdata[[#This Row],[ATR]]</f>
        <v>248.88258746659017</v>
      </c>
      <c r="N233" s="1">
        <f>IF(OR(testdata[[#This Row],[UpperE]]&lt;N232,F232&gt;N232),testdata[[#This Row],[UpperE]],N232)</f>
        <v>255.56477231808435</v>
      </c>
      <c r="O233" s="1">
        <f>IF(OR(testdata[[#This Row],[LowerE]]&gt;O232,F232&lt;O232),testdata[[#This Row],[LowerE]],O232)</f>
        <v>249.84021683991966</v>
      </c>
      <c r="P233" s="7">
        <f>IF(S232=N232,testdata[[#This Row],[Upper]],testdata[[#This Row],[Lower]])</f>
        <v>249.84021683991966</v>
      </c>
      <c r="Q233" s="7" t="e">
        <f>IF(testdata[[#This Row],[AtrStop]]=testdata[[#This Row],[Upper]],testdata[[#This Row],[Upper]],NA())</f>
        <v>#N/A</v>
      </c>
      <c r="R233" s="7">
        <f>IF(testdata[[#This Row],[AtrStop]]=testdata[[#This Row],[Lower]],testdata[[#This Row],[Lower]],NA())</f>
        <v>249.84021683991966</v>
      </c>
      <c r="S233" s="19">
        <f>IF(testdata[[#This Row],[close]]&lt;=testdata[[#This Row],[STpot]],testdata[[#This Row],[Upper]],testdata[[#This Row],[Lower]])</f>
        <v>249.84021683991966</v>
      </c>
      <c r="U233" s="2">
        <v>43070</v>
      </c>
      <c r="V233" s="7"/>
      <c r="W233" s="7">
        <v>249.84020000000001</v>
      </c>
      <c r="X233" s="19">
        <v>249.84021684000001</v>
      </c>
      <c r="Y233" t="str">
        <f t="shared" si="3"/>
        <v/>
      </c>
    </row>
    <row r="234" spans="1:25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">
        <f>MAX(testdata[[#This Row],[H-L]:[|L-pC|]])</f>
        <v>2.5999999999999943</v>
      </c>
      <c r="K234" s="10">
        <f>(K233*20+testdata[[#This Row],[TR]])/21</f>
        <v>1.5610833439396294</v>
      </c>
      <c r="L234" s="1">
        <f>testdata[[#This Row],[close]]+Multiplier*testdata[[#This Row],[ATR]]</f>
        <v>257.7932500318189</v>
      </c>
      <c r="M234" s="1">
        <f>testdata[[#This Row],[close]]-Multiplier*testdata[[#This Row],[ATR]]</f>
        <v>248.42674996818113</v>
      </c>
      <c r="N234" s="1">
        <f>IF(OR(testdata[[#This Row],[UpperE]]&lt;N233,F233&gt;N233),testdata[[#This Row],[UpperE]],N233)</f>
        <v>255.56477231808435</v>
      </c>
      <c r="O234" s="1">
        <f>IF(OR(testdata[[#This Row],[LowerE]]&gt;O233,F233&lt;O233),testdata[[#This Row],[LowerE]],O233)</f>
        <v>249.84021683991966</v>
      </c>
      <c r="P234" s="7">
        <f>IF(S233=N233,testdata[[#This Row],[Upper]],testdata[[#This Row],[Lower]])</f>
        <v>249.84021683991966</v>
      </c>
      <c r="Q234" s="7" t="e">
        <f>IF(testdata[[#This Row],[AtrStop]]=testdata[[#This Row],[Upper]],testdata[[#This Row],[Upper]],NA())</f>
        <v>#N/A</v>
      </c>
      <c r="R234" s="7">
        <f>IF(testdata[[#This Row],[AtrStop]]=testdata[[#This Row],[Lower]],testdata[[#This Row],[Lower]],NA())</f>
        <v>249.84021683991966</v>
      </c>
      <c r="S234" s="19">
        <f>IF(testdata[[#This Row],[close]]&lt;=testdata[[#This Row],[STpot]],testdata[[#This Row],[Upper]],testdata[[#This Row],[Lower]])</f>
        <v>249.84021683991966</v>
      </c>
      <c r="U234" s="2">
        <v>43073</v>
      </c>
      <c r="V234" s="7"/>
      <c r="W234" s="7">
        <v>249.84020000000001</v>
      </c>
      <c r="X234" s="19">
        <v>249.84021684000001</v>
      </c>
      <c r="Y234" t="str">
        <f t="shared" si="3"/>
        <v/>
      </c>
    </row>
    <row r="235" spans="1:25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">
        <f>MAX(testdata[[#This Row],[H-L]:[|L-pC|]])</f>
        <v>2.0199999999999818</v>
      </c>
      <c r="K235" s="10">
        <f>(K234*20+testdata[[#This Row],[TR]])/21</f>
        <v>1.5829365180377415</v>
      </c>
      <c r="L235" s="1">
        <f>testdata[[#This Row],[close]]+Multiplier*testdata[[#This Row],[ATR]]</f>
        <v>256.94880955411321</v>
      </c>
      <c r="M235" s="1">
        <f>testdata[[#This Row],[close]]-Multiplier*testdata[[#This Row],[ATR]]</f>
        <v>247.45119044588677</v>
      </c>
      <c r="N235" s="1">
        <f>IF(OR(testdata[[#This Row],[UpperE]]&lt;N234,F234&gt;N234),testdata[[#This Row],[UpperE]],N234)</f>
        <v>255.56477231808435</v>
      </c>
      <c r="O235" s="1">
        <f>IF(OR(testdata[[#This Row],[LowerE]]&gt;O234,F234&lt;O234),testdata[[#This Row],[LowerE]],O234)</f>
        <v>249.84021683991966</v>
      </c>
      <c r="P235" s="7">
        <f>IF(S234=N234,testdata[[#This Row],[Upper]],testdata[[#This Row],[Lower]])</f>
        <v>249.84021683991966</v>
      </c>
      <c r="Q235" s="7" t="e">
        <f>IF(testdata[[#This Row],[AtrStop]]=testdata[[#This Row],[Upper]],testdata[[#This Row],[Upper]],NA())</f>
        <v>#N/A</v>
      </c>
      <c r="R235" s="7">
        <f>IF(testdata[[#This Row],[AtrStop]]=testdata[[#This Row],[Lower]],testdata[[#This Row],[Lower]],NA())</f>
        <v>249.84021683991966</v>
      </c>
      <c r="S235" s="19">
        <f>IF(testdata[[#This Row],[close]]&lt;=testdata[[#This Row],[STpot]],testdata[[#This Row],[Upper]],testdata[[#This Row],[Lower]])</f>
        <v>249.84021683991966</v>
      </c>
      <c r="U235" s="2">
        <v>43074</v>
      </c>
      <c r="V235" s="7"/>
      <c r="W235" s="7">
        <v>249.84020000000001</v>
      </c>
      <c r="X235" s="19">
        <v>249.84021684000001</v>
      </c>
      <c r="Y235" t="str">
        <f t="shared" si="3"/>
        <v/>
      </c>
    </row>
    <row r="236" spans="1:25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">
        <f>MAX(testdata[[#This Row],[H-L]:[|L-pC|]])</f>
        <v>0.96999999999999886</v>
      </c>
      <c r="K236" s="10">
        <f>(K235*20+testdata[[#This Row],[TR]])/21</f>
        <v>1.5537490647978491</v>
      </c>
      <c r="L236" s="1">
        <f>testdata[[#This Row],[close]]+Multiplier*testdata[[#This Row],[ATR]]</f>
        <v>256.90124719439353</v>
      </c>
      <c r="M236" s="1">
        <f>testdata[[#This Row],[close]]-Multiplier*testdata[[#This Row],[ATR]]</f>
        <v>247.57875280560646</v>
      </c>
      <c r="N236" s="1">
        <f>IF(OR(testdata[[#This Row],[UpperE]]&lt;N235,F235&gt;N235),testdata[[#This Row],[UpperE]],N235)</f>
        <v>255.56477231808435</v>
      </c>
      <c r="O236" s="1">
        <f>IF(OR(testdata[[#This Row],[LowerE]]&gt;O235,F235&lt;O235),testdata[[#This Row],[LowerE]],O235)</f>
        <v>249.84021683991966</v>
      </c>
      <c r="P236" s="7">
        <f>IF(S235=N235,testdata[[#This Row],[Upper]],testdata[[#This Row],[Lower]])</f>
        <v>249.84021683991966</v>
      </c>
      <c r="Q236" s="7" t="e">
        <f>IF(testdata[[#This Row],[AtrStop]]=testdata[[#This Row],[Upper]],testdata[[#This Row],[Upper]],NA())</f>
        <v>#N/A</v>
      </c>
      <c r="R236" s="7">
        <f>IF(testdata[[#This Row],[AtrStop]]=testdata[[#This Row],[Lower]],testdata[[#This Row],[Lower]],NA())</f>
        <v>249.84021683991966</v>
      </c>
      <c r="S236" s="19">
        <f>IF(testdata[[#This Row],[close]]&lt;=testdata[[#This Row],[STpot]],testdata[[#This Row],[Upper]],testdata[[#This Row],[Lower]])</f>
        <v>249.84021683991966</v>
      </c>
      <c r="U236" s="2">
        <v>43075</v>
      </c>
      <c r="V236" s="7"/>
      <c r="W236" s="7">
        <v>249.84020000000001</v>
      </c>
      <c r="X236" s="19">
        <v>249.84021684000001</v>
      </c>
      <c r="Y236" t="str">
        <f t="shared" si="3"/>
        <v/>
      </c>
    </row>
    <row r="237" spans="1:25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">
        <f>MAX(testdata[[#This Row],[H-L]:[|L-pC|]])</f>
        <v>1.4199999999999875</v>
      </c>
      <c r="K237" s="10">
        <f>(K236*20+testdata[[#This Row],[TR]])/21</f>
        <v>1.5473800617122366</v>
      </c>
      <c r="L237" s="1">
        <f>testdata[[#This Row],[close]]+Multiplier*testdata[[#This Row],[ATR]]</f>
        <v>257.68214018513669</v>
      </c>
      <c r="M237" s="1">
        <f>testdata[[#This Row],[close]]-Multiplier*testdata[[#This Row],[ATR]]</f>
        <v>248.3978598148633</v>
      </c>
      <c r="N237" s="1">
        <f>IF(OR(testdata[[#This Row],[UpperE]]&lt;N236,F236&gt;N236),testdata[[#This Row],[UpperE]],N236)</f>
        <v>255.56477231808435</v>
      </c>
      <c r="O237" s="1">
        <f>IF(OR(testdata[[#This Row],[LowerE]]&gt;O236,F236&lt;O236),testdata[[#This Row],[LowerE]],O236)</f>
        <v>249.84021683991966</v>
      </c>
      <c r="P237" s="7">
        <f>IF(S236=N236,testdata[[#This Row],[Upper]],testdata[[#This Row],[Lower]])</f>
        <v>249.84021683991966</v>
      </c>
      <c r="Q237" s="7" t="e">
        <f>IF(testdata[[#This Row],[AtrStop]]=testdata[[#This Row],[Upper]],testdata[[#This Row],[Upper]],NA())</f>
        <v>#N/A</v>
      </c>
      <c r="R237" s="7">
        <f>IF(testdata[[#This Row],[AtrStop]]=testdata[[#This Row],[Lower]],testdata[[#This Row],[Lower]],NA())</f>
        <v>249.84021683991966</v>
      </c>
      <c r="S237" s="19">
        <f>IF(testdata[[#This Row],[close]]&lt;=testdata[[#This Row],[STpot]],testdata[[#This Row],[Upper]],testdata[[#This Row],[Lower]])</f>
        <v>249.84021683991966</v>
      </c>
      <c r="U237" s="2">
        <v>43076</v>
      </c>
      <c r="V237" s="7"/>
      <c r="W237" s="7">
        <v>249.84020000000001</v>
      </c>
      <c r="X237" s="19">
        <v>249.84021684000001</v>
      </c>
      <c r="Y237" t="str">
        <f t="shared" si="3"/>
        <v/>
      </c>
    </row>
    <row r="238" spans="1:25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">
        <f>MAX(testdata[[#This Row],[H-L]:[|L-pC|]])</f>
        <v>1.4300000000000068</v>
      </c>
      <c r="K238" s="10">
        <f>(K237*20+testdata[[#This Row],[TR]])/21</f>
        <v>1.5417905349640351</v>
      </c>
      <c r="L238" s="1">
        <f>testdata[[#This Row],[close]]+Multiplier*testdata[[#This Row],[ATR]]</f>
        <v>259.04537160489207</v>
      </c>
      <c r="M238" s="1">
        <f>testdata[[#This Row],[close]]-Multiplier*testdata[[#This Row],[ATR]]</f>
        <v>249.79462839510788</v>
      </c>
      <c r="N238" s="1">
        <f>IF(OR(testdata[[#This Row],[UpperE]]&lt;N237,F237&gt;N237),testdata[[#This Row],[UpperE]],N237)</f>
        <v>255.56477231808435</v>
      </c>
      <c r="O238" s="1">
        <f>IF(OR(testdata[[#This Row],[LowerE]]&gt;O237,F237&lt;O237),testdata[[#This Row],[LowerE]],O237)</f>
        <v>249.84021683991966</v>
      </c>
      <c r="P238" s="7">
        <f>IF(S237=N237,testdata[[#This Row],[Upper]],testdata[[#This Row],[Lower]])</f>
        <v>249.84021683991966</v>
      </c>
      <c r="Q238" s="7" t="e">
        <f>IF(testdata[[#This Row],[AtrStop]]=testdata[[#This Row],[Upper]],testdata[[#This Row],[Upper]],NA())</f>
        <v>#N/A</v>
      </c>
      <c r="R238" s="7">
        <f>IF(testdata[[#This Row],[AtrStop]]=testdata[[#This Row],[Lower]],testdata[[#This Row],[Lower]],NA())</f>
        <v>249.84021683991966</v>
      </c>
      <c r="S238" s="19">
        <f>IF(testdata[[#This Row],[close]]&lt;=testdata[[#This Row],[STpot]],testdata[[#This Row],[Upper]],testdata[[#This Row],[Lower]])</f>
        <v>249.84021683991966</v>
      </c>
      <c r="U238" s="2">
        <v>43077</v>
      </c>
      <c r="V238" s="7"/>
      <c r="W238" s="7">
        <v>249.84020000000001</v>
      </c>
      <c r="X238" s="19">
        <v>249.84021684000001</v>
      </c>
      <c r="Y238" t="str">
        <f t="shared" si="3"/>
        <v/>
      </c>
    </row>
    <row r="239" spans="1:25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">
        <f>MAX(testdata[[#This Row],[H-L]:[|L-pC|]])</f>
        <v>0.86000000000001364</v>
      </c>
      <c r="K239" s="10">
        <f>(K238*20+testdata[[#This Row],[TR]])/21</f>
        <v>1.5093243190133674</v>
      </c>
      <c r="L239" s="1">
        <f>testdata[[#This Row],[close]]+Multiplier*testdata[[#This Row],[ATR]]</f>
        <v>259.7179729570401</v>
      </c>
      <c r="M239" s="1">
        <f>testdata[[#This Row],[close]]-Multiplier*testdata[[#This Row],[ATR]]</f>
        <v>250.66202704295989</v>
      </c>
      <c r="N239" s="1">
        <f>IF(OR(testdata[[#This Row],[UpperE]]&lt;N238,F238&gt;N238),testdata[[#This Row],[UpperE]],N238)</f>
        <v>255.56477231808435</v>
      </c>
      <c r="O239" s="1">
        <f>IF(OR(testdata[[#This Row],[LowerE]]&gt;O238,F238&lt;O238),testdata[[#This Row],[LowerE]],O238)</f>
        <v>250.66202704295989</v>
      </c>
      <c r="P239" s="7">
        <f>IF(S238=N238,testdata[[#This Row],[Upper]],testdata[[#This Row],[Lower]])</f>
        <v>250.66202704295989</v>
      </c>
      <c r="Q239" s="7" t="e">
        <f>IF(testdata[[#This Row],[AtrStop]]=testdata[[#This Row],[Upper]],testdata[[#This Row],[Upper]],NA())</f>
        <v>#N/A</v>
      </c>
      <c r="R239" s="7">
        <f>IF(testdata[[#This Row],[AtrStop]]=testdata[[#This Row],[Lower]],testdata[[#This Row],[Lower]],NA())</f>
        <v>250.66202704295989</v>
      </c>
      <c r="S239" s="19">
        <f>IF(testdata[[#This Row],[close]]&lt;=testdata[[#This Row],[STpot]],testdata[[#This Row],[Upper]],testdata[[#This Row],[Lower]])</f>
        <v>250.66202704295989</v>
      </c>
      <c r="U239" s="2">
        <v>43080</v>
      </c>
      <c r="V239" s="7"/>
      <c r="W239" s="7">
        <v>250.66200000000001</v>
      </c>
      <c r="X239" s="19">
        <v>250.66202704</v>
      </c>
      <c r="Y239" t="str">
        <f t="shared" si="3"/>
        <v/>
      </c>
    </row>
    <row r="240" spans="1:25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">
        <f>MAX(testdata[[#This Row],[H-L]:[|L-pC|]])</f>
        <v>0.95999999999997954</v>
      </c>
      <c r="K240" s="10">
        <f>(K239*20+testdata[[#This Row],[TR]])/21</f>
        <v>1.483166018107968</v>
      </c>
      <c r="L240" s="1">
        <f>testdata[[#This Row],[close]]+Multiplier*testdata[[#This Row],[ATR]]</f>
        <v>260.08949805432388</v>
      </c>
      <c r="M240" s="1">
        <f>testdata[[#This Row],[close]]-Multiplier*testdata[[#This Row],[ATR]]</f>
        <v>251.19050194567609</v>
      </c>
      <c r="N240" s="1">
        <f>IF(OR(testdata[[#This Row],[UpperE]]&lt;N239,F239&gt;N239),testdata[[#This Row],[UpperE]],N239)</f>
        <v>255.56477231808435</v>
      </c>
      <c r="O240" s="1">
        <f>IF(OR(testdata[[#This Row],[LowerE]]&gt;O239,F239&lt;O239),testdata[[#This Row],[LowerE]],O239)</f>
        <v>251.19050194567609</v>
      </c>
      <c r="P240" s="7">
        <f>IF(S239=N239,testdata[[#This Row],[Upper]],testdata[[#This Row],[Lower]])</f>
        <v>251.19050194567609</v>
      </c>
      <c r="Q240" s="7" t="e">
        <f>IF(testdata[[#This Row],[AtrStop]]=testdata[[#This Row],[Upper]],testdata[[#This Row],[Upper]],NA())</f>
        <v>#N/A</v>
      </c>
      <c r="R240" s="7">
        <f>IF(testdata[[#This Row],[AtrStop]]=testdata[[#This Row],[Lower]],testdata[[#This Row],[Lower]],NA())</f>
        <v>251.19050194567609</v>
      </c>
      <c r="S240" s="19">
        <f>IF(testdata[[#This Row],[close]]&lt;=testdata[[#This Row],[STpot]],testdata[[#This Row],[Upper]],testdata[[#This Row],[Lower]])</f>
        <v>251.19050194567609</v>
      </c>
      <c r="U240" s="2">
        <v>43081</v>
      </c>
      <c r="V240" s="7"/>
      <c r="W240" s="7">
        <v>251.19049999999999</v>
      </c>
      <c r="X240" s="19">
        <v>251.19050195</v>
      </c>
      <c r="Y240" t="str">
        <f t="shared" si="3"/>
        <v/>
      </c>
    </row>
    <row r="241" spans="1:25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">
        <f>MAX(testdata[[#This Row],[H-L]:[|L-pC|]])</f>
        <v>0.87000000000000455</v>
      </c>
      <c r="K241" s="10">
        <f>(K240*20+testdata[[#This Row],[TR]])/21</f>
        <v>1.4539676362933032</v>
      </c>
      <c r="L241" s="1">
        <f>testdata[[#This Row],[close]]+Multiplier*testdata[[#This Row],[ATR]]</f>
        <v>259.97190290887994</v>
      </c>
      <c r="M241" s="1">
        <f>testdata[[#This Row],[close]]-Multiplier*testdata[[#This Row],[ATR]]</f>
        <v>251.24809709112012</v>
      </c>
      <c r="N241" s="1">
        <f>IF(OR(testdata[[#This Row],[UpperE]]&lt;N240,F240&gt;N240),testdata[[#This Row],[UpperE]],N240)</f>
        <v>259.97190290887994</v>
      </c>
      <c r="O241" s="1">
        <f>IF(OR(testdata[[#This Row],[LowerE]]&gt;O240,F240&lt;O240),testdata[[#This Row],[LowerE]],O240)</f>
        <v>251.24809709112012</v>
      </c>
      <c r="P241" s="7">
        <f>IF(S240=N240,testdata[[#This Row],[Upper]],testdata[[#This Row],[Lower]])</f>
        <v>251.24809709112012</v>
      </c>
      <c r="Q241" s="7" t="e">
        <f>IF(testdata[[#This Row],[AtrStop]]=testdata[[#This Row],[Upper]],testdata[[#This Row],[Upper]],NA())</f>
        <v>#N/A</v>
      </c>
      <c r="R241" s="7">
        <f>IF(testdata[[#This Row],[AtrStop]]=testdata[[#This Row],[Lower]],testdata[[#This Row],[Lower]],NA())</f>
        <v>251.24809709112012</v>
      </c>
      <c r="S241" s="19">
        <f>IF(testdata[[#This Row],[close]]&lt;=testdata[[#This Row],[STpot]],testdata[[#This Row],[Upper]],testdata[[#This Row],[Lower]])</f>
        <v>251.24809709112012</v>
      </c>
      <c r="U241" s="2">
        <v>43082</v>
      </c>
      <c r="V241" s="7"/>
      <c r="W241" s="7">
        <v>251.24809999999999</v>
      </c>
      <c r="X241" s="19">
        <v>251.24809708999999</v>
      </c>
      <c r="Y241" t="str">
        <f t="shared" si="3"/>
        <v/>
      </c>
    </row>
    <row r="242" spans="1:25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">
        <f>MAX(testdata[[#This Row],[H-L]:[|L-pC|]])</f>
        <v>1.5500000000000114</v>
      </c>
      <c r="K242" s="10">
        <f>(K241*20+testdata[[#This Row],[TR]])/21</f>
        <v>1.4585406059936226</v>
      </c>
      <c r="L242" s="1">
        <f>testdata[[#This Row],[close]]+Multiplier*testdata[[#This Row],[ATR]]</f>
        <v>258.93562181798086</v>
      </c>
      <c r="M242" s="1">
        <f>testdata[[#This Row],[close]]-Multiplier*testdata[[#This Row],[ATR]]</f>
        <v>250.18437818201915</v>
      </c>
      <c r="N242" s="1">
        <f>IF(OR(testdata[[#This Row],[UpperE]]&lt;N241,F241&gt;N241),testdata[[#This Row],[UpperE]],N241)</f>
        <v>258.93562181798086</v>
      </c>
      <c r="O242" s="1">
        <f>IF(OR(testdata[[#This Row],[LowerE]]&gt;O241,F241&lt;O241),testdata[[#This Row],[LowerE]],O241)</f>
        <v>251.24809709112012</v>
      </c>
      <c r="P242" s="7">
        <f>IF(S241=N241,testdata[[#This Row],[Upper]],testdata[[#This Row],[Lower]])</f>
        <v>251.24809709112012</v>
      </c>
      <c r="Q242" s="7" t="e">
        <f>IF(testdata[[#This Row],[AtrStop]]=testdata[[#This Row],[Upper]],testdata[[#This Row],[Upper]],NA())</f>
        <v>#N/A</v>
      </c>
      <c r="R242" s="7">
        <f>IF(testdata[[#This Row],[AtrStop]]=testdata[[#This Row],[Lower]],testdata[[#This Row],[Lower]],NA())</f>
        <v>251.24809709112012</v>
      </c>
      <c r="S242" s="19">
        <f>IF(testdata[[#This Row],[close]]&lt;=testdata[[#This Row],[STpot]],testdata[[#This Row],[Upper]],testdata[[#This Row],[Lower]])</f>
        <v>251.24809709112012</v>
      </c>
      <c r="U242" s="2">
        <v>43083</v>
      </c>
      <c r="V242" s="7"/>
      <c r="W242" s="7">
        <v>251.24809999999999</v>
      </c>
      <c r="X242" s="19">
        <v>251.24809708999999</v>
      </c>
      <c r="Y242" t="str">
        <f t="shared" si="3"/>
        <v/>
      </c>
    </row>
    <row r="243" spans="1:25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">
        <f>MAX(testdata[[#This Row],[H-L]:[|L-pC|]])</f>
        <v>2.6299999999999955</v>
      </c>
      <c r="K243" s="10">
        <f>(K242*20+testdata[[#This Row],[TR]])/21</f>
        <v>1.5143243866605927</v>
      </c>
      <c r="L243" s="1">
        <f>testdata[[#This Row],[close]]+Multiplier*testdata[[#This Row],[ATR]]</f>
        <v>261.22297315998179</v>
      </c>
      <c r="M243" s="1">
        <f>testdata[[#This Row],[close]]-Multiplier*testdata[[#This Row],[ATR]]</f>
        <v>252.13702684001822</v>
      </c>
      <c r="N243" s="1">
        <f>IF(OR(testdata[[#This Row],[UpperE]]&lt;N242,F242&gt;N242),testdata[[#This Row],[UpperE]],N242)</f>
        <v>258.93562181798086</v>
      </c>
      <c r="O243" s="1">
        <f>IF(OR(testdata[[#This Row],[LowerE]]&gt;O242,F242&lt;O242),testdata[[#This Row],[LowerE]],O242)</f>
        <v>252.13702684001822</v>
      </c>
      <c r="P243" s="7">
        <f>IF(S242=N242,testdata[[#This Row],[Upper]],testdata[[#This Row],[Lower]])</f>
        <v>252.13702684001822</v>
      </c>
      <c r="Q243" s="7" t="e">
        <f>IF(testdata[[#This Row],[AtrStop]]=testdata[[#This Row],[Upper]],testdata[[#This Row],[Upper]],NA())</f>
        <v>#N/A</v>
      </c>
      <c r="R243" s="7">
        <f>IF(testdata[[#This Row],[AtrStop]]=testdata[[#This Row],[Lower]],testdata[[#This Row],[Lower]],NA())</f>
        <v>252.13702684001822</v>
      </c>
      <c r="S243" s="19">
        <f>IF(testdata[[#This Row],[close]]&lt;=testdata[[#This Row],[STpot]],testdata[[#This Row],[Upper]],testdata[[#This Row],[Lower]])</f>
        <v>252.13702684001822</v>
      </c>
      <c r="U243" s="2">
        <v>43084</v>
      </c>
      <c r="V243" s="7"/>
      <c r="W243" s="7">
        <v>252.137</v>
      </c>
      <c r="X243" s="19">
        <v>252.13702684</v>
      </c>
      <c r="Y243" t="str">
        <f t="shared" si="3"/>
        <v/>
      </c>
    </row>
    <row r="244" spans="1:25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">
        <f>MAX(testdata[[#This Row],[H-L]:[|L-pC|]])</f>
        <v>2.0199999999999818</v>
      </c>
      <c r="K244" s="10">
        <f>(K243*20+testdata[[#This Row],[TR]])/21</f>
        <v>1.5384041777719923</v>
      </c>
      <c r="L244" s="1">
        <f>testdata[[#This Row],[close]]+Multiplier*testdata[[#This Row],[ATR]]</f>
        <v>262.92521253331597</v>
      </c>
      <c r="M244" s="1">
        <f>testdata[[#This Row],[close]]-Multiplier*testdata[[#This Row],[ATR]]</f>
        <v>253.69478746668403</v>
      </c>
      <c r="N244" s="1">
        <f>IF(OR(testdata[[#This Row],[UpperE]]&lt;N243,F243&gt;N243),testdata[[#This Row],[UpperE]],N243)</f>
        <v>258.93562181798086</v>
      </c>
      <c r="O244" s="1">
        <f>IF(OR(testdata[[#This Row],[LowerE]]&gt;O243,F243&lt;O243),testdata[[#This Row],[LowerE]],O243)</f>
        <v>253.69478746668403</v>
      </c>
      <c r="P244" s="7">
        <f>IF(S243=N243,testdata[[#This Row],[Upper]],testdata[[#This Row],[Lower]])</f>
        <v>253.69478746668403</v>
      </c>
      <c r="Q244" s="7" t="e">
        <f>IF(testdata[[#This Row],[AtrStop]]=testdata[[#This Row],[Upper]],testdata[[#This Row],[Upper]],NA())</f>
        <v>#N/A</v>
      </c>
      <c r="R244" s="7">
        <f>IF(testdata[[#This Row],[AtrStop]]=testdata[[#This Row],[Lower]],testdata[[#This Row],[Lower]],NA())</f>
        <v>253.69478746668403</v>
      </c>
      <c r="S244" s="19">
        <f>IF(testdata[[#This Row],[close]]&lt;=testdata[[#This Row],[STpot]],testdata[[#This Row],[Upper]],testdata[[#This Row],[Lower]])</f>
        <v>253.69478746668403</v>
      </c>
      <c r="U244" s="2">
        <v>43087</v>
      </c>
      <c r="V244" s="7"/>
      <c r="W244" s="7">
        <v>253.69479999999999</v>
      </c>
      <c r="X244" s="19">
        <v>253.69478746999999</v>
      </c>
      <c r="Y244" t="str">
        <f t="shared" si="3"/>
        <v/>
      </c>
    </row>
    <row r="245" spans="1:25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">
        <f>MAX(testdata[[#This Row],[H-L]:[|L-pC|]])</f>
        <v>1.3899999999999864</v>
      </c>
      <c r="K245" s="10">
        <f>(K244*20+testdata[[#This Row],[TR]])/21</f>
        <v>1.5313373121638014</v>
      </c>
      <c r="L245" s="1">
        <f>testdata[[#This Row],[close]]+Multiplier*testdata[[#This Row],[ATR]]</f>
        <v>261.91401193649142</v>
      </c>
      <c r="M245" s="1">
        <f>testdata[[#This Row],[close]]-Multiplier*testdata[[#This Row],[ATR]]</f>
        <v>252.72598806350859</v>
      </c>
      <c r="N245" s="1">
        <f>IF(OR(testdata[[#This Row],[UpperE]]&lt;N244,F244&gt;N244),testdata[[#This Row],[UpperE]],N244)</f>
        <v>258.93562181798086</v>
      </c>
      <c r="O245" s="1">
        <f>IF(OR(testdata[[#This Row],[LowerE]]&gt;O244,F244&lt;O244),testdata[[#This Row],[LowerE]],O244)</f>
        <v>253.69478746668403</v>
      </c>
      <c r="P245" s="7">
        <f>IF(S244=N244,testdata[[#This Row],[Upper]],testdata[[#This Row],[Lower]])</f>
        <v>253.69478746668403</v>
      </c>
      <c r="Q245" s="7" t="e">
        <f>IF(testdata[[#This Row],[AtrStop]]=testdata[[#This Row],[Upper]],testdata[[#This Row],[Upper]],NA())</f>
        <v>#N/A</v>
      </c>
      <c r="R245" s="7">
        <f>IF(testdata[[#This Row],[AtrStop]]=testdata[[#This Row],[Lower]],testdata[[#This Row],[Lower]],NA())</f>
        <v>253.69478746668403</v>
      </c>
      <c r="S245" s="19">
        <f>IF(testdata[[#This Row],[close]]&lt;=testdata[[#This Row],[STpot]],testdata[[#This Row],[Upper]],testdata[[#This Row],[Lower]])</f>
        <v>253.69478746668403</v>
      </c>
      <c r="U245" s="2">
        <v>43088</v>
      </c>
      <c r="V245" s="7"/>
      <c r="W245" s="7">
        <v>253.69479999999999</v>
      </c>
      <c r="X245" s="19">
        <v>253.69478746999999</v>
      </c>
      <c r="Y245" t="str">
        <f t="shared" si="3"/>
        <v/>
      </c>
    </row>
    <row r="246" spans="1:25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">
        <f>MAX(testdata[[#This Row],[H-L]:[|L-pC|]])</f>
        <v>1.5799999999999841</v>
      </c>
      <c r="K246" s="10">
        <f>(K245*20+testdata[[#This Row],[TR]])/21</f>
        <v>1.5336545830131436</v>
      </c>
      <c r="L246" s="1">
        <f>testdata[[#This Row],[close]]+Multiplier*testdata[[#This Row],[ATR]]</f>
        <v>261.78096374903942</v>
      </c>
      <c r="M246" s="1">
        <f>testdata[[#This Row],[close]]-Multiplier*testdata[[#This Row],[ATR]]</f>
        <v>252.57903625096057</v>
      </c>
      <c r="N246" s="1">
        <f>IF(OR(testdata[[#This Row],[UpperE]]&lt;N245,F245&gt;N245),testdata[[#This Row],[UpperE]],N245)</f>
        <v>258.93562181798086</v>
      </c>
      <c r="O246" s="1">
        <f>IF(OR(testdata[[#This Row],[LowerE]]&gt;O245,F245&lt;O245),testdata[[#This Row],[LowerE]],O245)</f>
        <v>253.69478746668403</v>
      </c>
      <c r="P246" s="7">
        <f>IF(S245=N245,testdata[[#This Row],[Upper]],testdata[[#This Row],[Lower]])</f>
        <v>253.69478746668403</v>
      </c>
      <c r="Q246" s="7" t="e">
        <f>IF(testdata[[#This Row],[AtrStop]]=testdata[[#This Row],[Upper]],testdata[[#This Row],[Upper]],NA())</f>
        <v>#N/A</v>
      </c>
      <c r="R246" s="7">
        <f>IF(testdata[[#This Row],[AtrStop]]=testdata[[#This Row],[Lower]],testdata[[#This Row],[Lower]],NA())</f>
        <v>253.69478746668403</v>
      </c>
      <c r="S246" s="19">
        <f>IF(testdata[[#This Row],[close]]&lt;=testdata[[#This Row],[STpot]],testdata[[#This Row],[Upper]],testdata[[#This Row],[Lower]])</f>
        <v>253.69478746668403</v>
      </c>
      <c r="U246" s="2">
        <v>43089</v>
      </c>
      <c r="V246" s="7"/>
      <c r="W246" s="7">
        <v>253.69479999999999</v>
      </c>
      <c r="X246" s="19">
        <v>253.69478746999999</v>
      </c>
      <c r="Y246" t="str">
        <f t="shared" si="3"/>
        <v/>
      </c>
    </row>
    <row r="247" spans="1:25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">
        <f>MAX(testdata[[#This Row],[H-L]:[|L-pC|]])</f>
        <v>1.3100000000000023</v>
      </c>
      <c r="K247" s="10">
        <f>(K246*20+testdata[[#This Row],[TR]])/21</f>
        <v>1.5230043647744227</v>
      </c>
      <c r="L247" s="1">
        <f>testdata[[#This Row],[close]]+Multiplier*testdata[[#This Row],[ATR]]</f>
        <v>262.27901309432326</v>
      </c>
      <c r="M247" s="1">
        <f>testdata[[#This Row],[close]]-Multiplier*testdata[[#This Row],[ATR]]</f>
        <v>253.1409869056767</v>
      </c>
      <c r="N247" s="1">
        <f>IF(OR(testdata[[#This Row],[UpperE]]&lt;N246,F246&gt;N246),testdata[[#This Row],[UpperE]],N246)</f>
        <v>258.93562181798086</v>
      </c>
      <c r="O247" s="1">
        <f>IF(OR(testdata[[#This Row],[LowerE]]&gt;O246,F246&lt;O246),testdata[[#This Row],[LowerE]],O246)</f>
        <v>253.69478746668403</v>
      </c>
      <c r="P247" s="7">
        <f>IF(S246=N246,testdata[[#This Row],[Upper]],testdata[[#This Row],[Lower]])</f>
        <v>253.69478746668403</v>
      </c>
      <c r="Q247" s="7" t="e">
        <f>IF(testdata[[#This Row],[AtrStop]]=testdata[[#This Row],[Upper]],testdata[[#This Row],[Upper]],NA())</f>
        <v>#N/A</v>
      </c>
      <c r="R247" s="7">
        <f>IF(testdata[[#This Row],[AtrStop]]=testdata[[#This Row],[Lower]],testdata[[#This Row],[Lower]],NA())</f>
        <v>253.69478746668403</v>
      </c>
      <c r="S247" s="19">
        <f>IF(testdata[[#This Row],[close]]&lt;=testdata[[#This Row],[STpot]],testdata[[#This Row],[Upper]],testdata[[#This Row],[Lower]])</f>
        <v>253.69478746668403</v>
      </c>
      <c r="U247" s="2">
        <v>43090</v>
      </c>
      <c r="V247" s="7"/>
      <c r="W247" s="7">
        <v>253.69479999999999</v>
      </c>
      <c r="X247" s="19">
        <v>253.69478746999999</v>
      </c>
      <c r="Y247" t="str">
        <f t="shared" si="3"/>
        <v/>
      </c>
    </row>
    <row r="248" spans="1:25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">
        <f>MAX(testdata[[#This Row],[H-L]:[|L-pC|]])</f>
        <v>0.70999999999997954</v>
      </c>
      <c r="K248" s="10">
        <f>(K247*20+testdata[[#This Row],[TR]])/21</f>
        <v>1.4842898712137349</v>
      </c>
      <c r="L248" s="1">
        <f>testdata[[#This Row],[close]]+Multiplier*testdata[[#This Row],[ATR]]</f>
        <v>262.10286961364119</v>
      </c>
      <c r="M248" s="1">
        <f>testdata[[#This Row],[close]]-Multiplier*testdata[[#This Row],[ATR]]</f>
        <v>253.19713038635877</v>
      </c>
      <c r="N248" s="1">
        <f>IF(OR(testdata[[#This Row],[UpperE]]&lt;N247,F247&gt;N247),testdata[[#This Row],[UpperE]],N247)</f>
        <v>258.93562181798086</v>
      </c>
      <c r="O248" s="1">
        <f>IF(OR(testdata[[#This Row],[LowerE]]&gt;O247,F247&lt;O247),testdata[[#This Row],[LowerE]],O247)</f>
        <v>253.69478746668403</v>
      </c>
      <c r="P248" s="7">
        <f>IF(S247=N247,testdata[[#This Row],[Upper]],testdata[[#This Row],[Lower]])</f>
        <v>253.69478746668403</v>
      </c>
      <c r="Q248" s="7" t="e">
        <f>IF(testdata[[#This Row],[AtrStop]]=testdata[[#This Row],[Upper]],testdata[[#This Row],[Upper]],NA())</f>
        <v>#N/A</v>
      </c>
      <c r="R248" s="7">
        <f>IF(testdata[[#This Row],[AtrStop]]=testdata[[#This Row],[Lower]],testdata[[#This Row],[Lower]],NA())</f>
        <v>253.69478746668403</v>
      </c>
      <c r="S248" s="19">
        <f>IF(testdata[[#This Row],[close]]&lt;=testdata[[#This Row],[STpot]],testdata[[#This Row],[Upper]],testdata[[#This Row],[Lower]])</f>
        <v>253.69478746668403</v>
      </c>
      <c r="U248" s="2">
        <v>43091</v>
      </c>
      <c r="V248" s="7"/>
      <c r="W248" s="7">
        <v>253.69479999999999</v>
      </c>
      <c r="X248" s="19">
        <v>253.69478746999999</v>
      </c>
      <c r="Y248" t="str">
        <f t="shared" si="3"/>
        <v/>
      </c>
    </row>
    <row r="249" spans="1:25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">
        <f>MAX(testdata[[#This Row],[H-L]:[|L-pC|]])</f>
        <v>0.6099999999999568</v>
      </c>
      <c r="K249" s="10">
        <f>(K248*20+testdata[[#This Row],[TR]])/21</f>
        <v>1.4426570202035549</v>
      </c>
      <c r="L249" s="1">
        <f>testdata[[#This Row],[close]]+Multiplier*testdata[[#This Row],[ATR]]</f>
        <v>261.66797106061063</v>
      </c>
      <c r="M249" s="1">
        <f>testdata[[#This Row],[close]]-Multiplier*testdata[[#This Row],[ATR]]</f>
        <v>253.01202893938932</v>
      </c>
      <c r="N249" s="1">
        <f>IF(OR(testdata[[#This Row],[UpperE]]&lt;N248,F248&gt;N248),testdata[[#This Row],[UpperE]],N248)</f>
        <v>258.93562181798086</v>
      </c>
      <c r="O249" s="1">
        <f>IF(OR(testdata[[#This Row],[LowerE]]&gt;O248,F248&lt;O248),testdata[[#This Row],[LowerE]],O248)</f>
        <v>253.69478746668403</v>
      </c>
      <c r="P249" s="7">
        <f>IF(S248=N248,testdata[[#This Row],[Upper]],testdata[[#This Row],[Lower]])</f>
        <v>253.69478746668403</v>
      </c>
      <c r="Q249" s="7" t="e">
        <f>IF(testdata[[#This Row],[AtrStop]]=testdata[[#This Row],[Upper]],testdata[[#This Row],[Upper]],NA())</f>
        <v>#N/A</v>
      </c>
      <c r="R249" s="7">
        <f>IF(testdata[[#This Row],[AtrStop]]=testdata[[#This Row],[Lower]],testdata[[#This Row],[Lower]],NA())</f>
        <v>253.69478746668403</v>
      </c>
      <c r="S249" s="19">
        <f>IF(testdata[[#This Row],[close]]&lt;=testdata[[#This Row],[STpot]],testdata[[#This Row],[Upper]],testdata[[#This Row],[Lower]])</f>
        <v>253.69478746668403</v>
      </c>
      <c r="U249" s="2">
        <v>43095</v>
      </c>
      <c r="V249" s="7"/>
      <c r="W249" s="7">
        <v>253.69479999999999</v>
      </c>
      <c r="X249" s="19">
        <v>253.69478746999999</v>
      </c>
      <c r="Y249" t="str">
        <f t="shared" si="3"/>
        <v/>
      </c>
    </row>
    <row r="250" spans="1:25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">
        <f>MAX(testdata[[#This Row],[H-L]:[|L-pC|]])</f>
        <v>0.69999999999998863</v>
      </c>
      <c r="K250" s="10">
        <f>(K249*20+testdata[[#This Row],[TR]])/21</f>
        <v>1.4072924001938614</v>
      </c>
      <c r="L250" s="1">
        <f>testdata[[#This Row],[close]]+Multiplier*testdata[[#This Row],[ATR]]</f>
        <v>261.68187720058154</v>
      </c>
      <c r="M250" s="1">
        <f>testdata[[#This Row],[close]]-Multiplier*testdata[[#This Row],[ATR]]</f>
        <v>253.23812279941839</v>
      </c>
      <c r="N250" s="1">
        <f>IF(OR(testdata[[#This Row],[UpperE]]&lt;N249,F249&gt;N249),testdata[[#This Row],[UpperE]],N249)</f>
        <v>258.93562181798086</v>
      </c>
      <c r="O250" s="1">
        <f>IF(OR(testdata[[#This Row],[LowerE]]&gt;O249,F249&lt;O249),testdata[[#This Row],[LowerE]],O249)</f>
        <v>253.69478746668403</v>
      </c>
      <c r="P250" s="7">
        <f>IF(S249=N249,testdata[[#This Row],[Upper]],testdata[[#This Row],[Lower]])</f>
        <v>253.69478746668403</v>
      </c>
      <c r="Q250" s="7" t="e">
        <f>IF(testdata[[#This Row],[AtrStop]]=testdata[[#This Row],[Upper]],testdata[[#This Row],[Upper]],NA())</f>
        <v>#N/A</v>
      </c>
      <c r="R250" s="7">
        <f>IF(testdata[[#This Row],[AtrStop]]=testdata[[#This Row],[Lower]],testdata[[#This Row],[Lower]],NA())</f>
        <v>253.69478746668403</v>
      </c>
      <c r="S250" s="19">
        <f>IF(testdata[[#This Row],[close]]&lt;=testdata[[#This Row],[STpot]],testdata[[#This Row],[Upper]],testdata[[#This Row],[Lower]])</f>
        <v>253.69478746668403</v>
      </c>
      <c r="U250" s="2">
        <v>43096</v>
      </c>
      <c r="V250" s="7"/>
      <c r="W250" s="7">
        <v>253.69479999999999</v>
      </c>
      <c r="X250" s="19">
        <v>253.69478746999999</v>
      </c>
      <c r="Y250" t="str">
        <f t="shared" si="3"/>
        <v/>
      </c>
    </row>
    <row r="251" spans="1:25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">
        <f>MAX(testdata[[#This Row],[H-L]:[|L-pC|]])</f>
        <v>0.58000000000004093</v>
      </c>
      <c r="K251" s="10">
        <f>(K250*20+testdata[[#This Row],[TR]])/21</f>
        <v>1.3678975239941555</v>
      </c>
      <c r="L251" s="1">
        <f>testdata[[#This Row],[close]]+Multiplier*testdata[[#This Row],[ATR]]</f>
        <v>262.0936925719825</v>
      </c>
      <c r="M251" s="1">
        <f>testdata[[#This Row],[close]]-Multiplier*testdata[[#This Row],[ATR]]</f>
        <v>253.88630742801755</v>
      </c>
      <c r="N251" s="1">
        <f>IF(OR(testdata[[#This Row],[UpperE]]&lt;N250,F250&gt;N250),testdata[[#This Row],[UpperE]],N250)</f>
        <v>258.93562181798086</v>
      </c>
      <c r="O251" s="1">
        <f>IF(OR(testdata[[#This Row],[LowerE]]&gt;O250,F250&lt;O250),testdata[[#This Row],[LowerE]],O250)</f>
        <v>253.88630742801755</v>
      </c>
      <c r="P251" s="7">
        <f>IF(S250=N250,testdata[[#This Row],[Upper]],testdata[[#This Row],[Lower]])</f>
        <v>253.88630742801755</v>
      </c>
      <c r="Q251" s="7" t="e">
        <f>IF(testdata[[#This Row],[AtrStop]]=testdata[[#This Row],[Upper]],testdata[[#This Row],[Upper]],NA())</f>
        <v>#N/A</v>
      </c>
      <c r="R251" s="23">
        <f>IF(testdata[[#This Row],[AtrStop]]=testdata[[#This Row],[Lower]],testdata[[#This Row],[Lower]],NA())</f>
        <v>253.88630742801755</v>
      </c>
      <c r="S251" s="24">
        <f>IF(testdata[[#This Row],[close]]&lt;=testdata[[#This Row],[STpot]],testdata[[#This Row],[Upper]],testdata[[#This Row],[Lower]])</f>
        <v>253.88630742801755</v>
      </c>
      <c r="U251" s="2">
        <v>43097</v>
      </c>
      <c r="V251" s="7"/>
      <c r="W251" s="7">
        <v>253.88630000000001</v>
      </c>
      <c r="X251" s="19">
        <v>253.88630742999999</v>
      </c>
      <c r="Y251" t="str">
        <f t="shared" si="3"/>
        <v/>
      </c>
    </row>
    <row r="252" spans="1:25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">
        <f>MAX(testdata[[#This Row],[H-L]:[|L-pC|]])</f>
        <v>1.839999999999975</v>
      </c>
      <c r="K252" s="10">
        <f>(K251*20+testdata[[#This Row],[TR]])/21</f>
        <v>1.390378594280147</v>
      </c>
      <c r="L252" s="1">
        <f>testdata[[#This Row],[close]]+Multiplier*testdata[[#This Row],[ATR]]</f>
        <v>261.19113578284043</v>
      </c>
      <c r="M252" s="1">
        <f>testdata[[#This Row],[close]]-Multiplier*testdata[[#This Row],[ATR]]</f>
        <v>252.84886421715953</v>
      </c>
      <c r="N252" s="1">
        <f>IF(OR(testdata[[#This Row],[UpperE]]&lt;N251,F251&gt;N251),testdata[[#This Row],[UpperE]],N251)</f>
        <v>258.93562181798086</v>
      </c>
      <c r="O252" s="1">
        <f>IF(OR(testdata[[#This Row],[LowerE]]&gt;O251,F251&lt;O251),testdata[[#This Row],[LowerE]],O251)</f>
        <v>253.88630742801755</v>
      </c>
      <c r="P252" s="7">
        <f>IF(S251=N251,testdata[[#This Row],[Upper]],testdata[[#This Row],[Lower]])</f>
        <v>253.88630742801755</v>
      </c>
      <c r="Q252" s="7" t="e">
        <f>IF(testdata[[#This Row],[AtrStop]]=testdata[[#This Row],[Upper]],testdata[[#This Row],[Upper]],NA())</f>
        <v>#N/A</v>
      </c>
      <c r="R252" s="7">
        <f>IF(testdata[[#This Row],[AtrStop]]=testdata[[#This Row],[Lower]],testdata[[#This Row],[Lower]],NA())</f>
        <v>253.88630742801755</v>
      </c>
      <c r="S252" s="19">
        <f>IF(testdata[[#This Row],[close]]&lt;=testdata[[#This Row],[STpot]],testdata[[#This Row],[Upper]],testdata[[#This Row],[Lower]])</f>
        <v>253.88630742801755</v>
      </c>
      <c r="U252" s="2">
        <v>43098</v>
      </c>
      <c r="V252" s="7"/>
      <c r="W252" s="7">
        <v>253.88630000000001</v>
      </c>
      <c r="X252" s="19">
        <v>253.88630742999999</v>
      </c>
      <c r="Y252" t="str">
        <f t="shared" si="3"/>
        <v/>
      </c>
    </row>
    <row r="253" spans="1:25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">
        <f>MAX(testdata[[#This Row],[H-L]:[|L-pC|]])</f>
        <v>1.8799999999999955</v>
      </c>
      <c r="K253" s="10">
        <f>(K252*20+testdata[[#This Row],[TR]])/21</f>
        <v>1.4136938993144255</v>
      </c>
      <c r="L253" s="1">
        <f>testdata[[#This Row],[close]]+Multiplier*testdata[[#This Row],[ATR]]</f>
        <v>263.1010816979433</v>
      </c>
      <c r="M253" s="1">
        <f>testdata[[#This Row],[close]]-Multiplier*testdata[[#This Row],[ATR]]</f>
        <v>254.61891830205673</v>
      </c>
      <c r="N253" s="1">
        <f>IF(OR(testdata[[#This Row],[UpperE]]&lt;N252,F252&gt;N252),testdata[[#This Row],[UpperE]],N252)</f>
        <v>258.93562181798086</v>
      </c>
      <c r="O253" s="1">
        <f>IF(OR(testdata[[#This Row],[LowerE]]&gt;O252,F252&lt;O252),testdata[[#This Row],[LowerE]],O252)</f>
        <v>254.61891830205673</v>
      </c>
      <c r="P253" s="7">
        <f>IF(S252=N252,testdata[[#This Row],[Upper]],testdata[[#This Row],[Lower]])</f>
        <v>254.61891830205673</v>
      </c>
      <c r="Q253" s="7" t="e">
        <f>IF(testdata[[#This Row],[AtrStop]]=testdata[[#This Row],[Upper]],testdata[[#This Row],[Upper]],NA())</f>
        <v>#N/A</v>
      </c>
      <c r="R253" s="7">
        <f>IF(testdata[[#This Row],[AtrStop]]=testdata[[#This Row],[Lower]],testdata[[#This Row],[Lower]],NA())</f>
        <v>254.61891830205673</v>
      </c>
      <c r="S253" s="19">
        <f>IF(testdata[[#This Row],[close]]&lt;=testdata[[#This Row],[STpot]],testdata[[#This Row],[Upper]],testdata[[#This Row],[Lower]])</f>
        <v>254.61891830205673</v>
      </c>
      <c r="U253" s="2">
        <v>43102</v>
      </c>
      <c r="V253" s="7"/>
      <c r="W253" s="7">
        <v>254.6189</v>
      </c>
      <c r="X253" s="19">
        <v>254.61891829999999</v>
      </c>
      <c r="Y253" t="str">
        <f t="shared" si="3"/>
        <v/>
      </c>
    </row>
    <row r="254" spans="1:25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">
        <f>MAX(testdata[[#This Row],[H-L]:[|L-pC|]])</f>
        <v>1.8000000000000114</v>
      </c>
      <c r="K254" s="10">
        <f>(K253*20+testdata[[#This Row],[TR]])/21</f>
        <v>1.432089427918501</v>
      </c>
      <c r="L254" s="1">
        <f>testdata[[#This Row],[close]]+Multiplier*testdata[[#This Row],[ATR]]</f>
        <v>264.79626828375552</v>
      </c>
      <c r="M254" s="1">
        <f>testdata[[#This Row],[close]]-Multiplier*testdata[[#This Row],[ATR]]</f>
        <v>256.20373171624448</v>
      </c>
      <c r="N254" s="1">
        <f>IF(OR(testdata[[#This Row],[UpperE]]&lt;N253,F253&gt;N253),testdata[[#This Row],[UpperE]],N253)</f>
        <v>258.93562181798086</v>
      </c>
      <c r="O254" s="1">
        <f>IF(OR(testdata[[#This Row],[LowerE]]&gt;O253,F253&lt;O253),testdata[[#This Row],[LowerE]],O253)</f>
        <v>256.20373171624448</v>
      </c>
      <c r="P254" s="7">
        <f>IF(S253=N253,testdata[[#This Row],[Upper]],testdata[[#This Row],[Lower]])</f>
        <v>256.20373171624448</v>
      </c>
      <c r="Q254" s="7" t="e">
        <f>IF(testdata[[#This Row],[AtrStop]]=testdata[[#This Row],[Upper]],testdata[[#This Row],[Upper]],NA())</f>
        <v>#N/A</v>
      </c>
      <c r="R254" s="7">
        <f>IF(testdata[[#This Row],[AtrStop]]=testdata[[#This Row],[Lower]],testdata[[#This Row],[Lower]],NA())</f>
        <v>256.20373171624448</v>
      </c>
      <c r="S254" s="19">
        <f>IF(testdata[[#This Row],[close]]&lt;=testdata[[#This Row],[STpot]],testdata[[#This Row],[Upper]],testdata[[#This Row],[Lower]])</f>
        <v>256.20373171624448</v>
      </c>
      <c r="U254" s="2">
        <v>43103</v>
      </c>
      <c r="V254" s="7"/>
      <c r="W254" s="7">
        <v>256.20370000000003</v>
      </c>
      <c r="X254" s="19">
        <v>256.20373172000001</v>
      </c>
      <c r="Y254" t="str">
        <f t="shared" si="3"/>
        <v/>
      </c>
    </row>
    <row r="255" spans="1:25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">
        <f>MAX(testdata[[#This Row],[H-L]:[|L-pC|]])</f>
        <v>1.6200000000000045</v>
      </c>
      <c r="K255" s="10">
        <f>(K254*20+testdata[[#This Row],[TR]])/21</f>
        <v>1.4410375503985726</v>
      </c>
      <c r="L255" s="1">
        <f>testdata[[#This Row],[close]]+Multiplier*testdata[[#This Row],[ATR]]</f>
        <v>265.91311265119572</v>
      </c>
      <c r="M255" s="1">
        <f>testdata[[#This Row],[close]]-Multiplier*testdata[[#This Row],[ATR]]</f>
        <v>257.26688734880423</v>
      </c>
      <c r="N255" s="1">
        <f>IF(OR(testdata[[#This Row],[UpperE]]&lt;N254,F254&gt;N254),testdata[[#This Row],[UpperE]],N254)</f>
        <v>265.91311265119572</v>
      </c>
      <c r="O255" s="1">
        <f>IF(OR(testdata[[#This Row],[LowerE]]&gt;O254,F254&lt;O254),testdata[[#This Row],[LowerE]],O254)</f>
        <v>257.26688734880423</v>
      </c>
      <c r="P255" s="7">
        <f>IF(S254=N254,testdata[[#This Row],[Upper]],testdata[[#This Row],[Lower]])</f>
        <v>257.26688734880423</v>
      </c>
      <c r="Q255" s="7" t="e">
        <f>IF(testdata[[#This Row],[AtrStop]]=testdata[[#This Row],[Upper]],testdata[[#This Row],[Upper]],NA())</f>
        <v>#N/A</v>
      </c>
      <c r="R255" s="7">
        <f>IF(testdata[[#This Row],[AtrStop]]=testdata[[#This Row],[Lower]],testdata[[#This Row],[Lower]],NA())</f>
        <v>257.26688734880423</v>
      </c>
      <c r="S255" s="19">
        <f>IF(testdata[[#This Row],[close]]&lt;=testdata[[#This Row],[STpot]],testdata[[#This Row],[Upper]],testdata[[#This Row],[Lower]])</f>
        <v>257.26688734880423</v>
      </c>
      <c r="U255" s="2">
        <v>43104</v>
      </c>
      <c r="V255" s="7"/>
      <c r="W255" s="7">
        <v>257.26690000000002</v>
      </c>
      <c r="X255" s="19">
        <v>257.26688734999999</v>
      </c>
      <c r="Y255" t="str">
        <f t="shared" si="3"/>
        <v/>
      </c>
    </row>
    <row r="256" spans="1:25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">
        <f>MAX(testdata[[#This Row],[H-L]:[|L-pC|]])</f>
        <v>1.8800000000000523</v>
      </c>
      <c r="K256" s="10">
        <f>(K255*20+testdata[[#This Row],[TR]])/21</f>
        <v>1.4619405241891192</v>
      </c>
      <c r="L256" s="1">
        <f>testdata[[#This Row],[close]]+Multiplier*testdata[[#This Row],[ATR]]</f>
        <v>267.72582157256733</v>
      </c>
      <c r="M256" s="1">
        <f>testdata[[#This Row],[close]]-Multiplier*testdata[[#This Row],[ATR]]</f>
        <v>258.95417842743262</v>
      </c>
      <c r="N256" s="1">
        <f>IF(OR(testdata[[#This Row],[UpperE]]&lt;N255,F255&gt;N255),testdata[[#This Row],[UpperE]],N255)</f>
        <v>265.91311265119572</v>
      </c>
      <c r="O256" s="1">
        <f>IF(OR(testdata[[#This Row],[LowerE]]&gt;O255,F255&lt;O255),testdata[[#This Row],[LowerE]],O255)</f>
        <v>258.95417842743262</v>
      </c>
      <c r="P256" s="7">
        <f>IF(S255=N255,testdata[[#This Row],[Upper]],testdata[[#This Row],[Lower]])</f>
        <v>258.95417842743262</v>
      </c>
      <c r="Q256" s="7" t="e">
        <f>IF(testdata[[#This Row],[AtrStop]]=testdata[[#This Row],[Upper]],testdata[[#This Row],[Upper]],NA())</f>
        <v>#N/A</v>
      </c>
      <c r="R256" s="7">
        <f>IF(testdata[[#This Row],[AtrStop]]=testdata[[#This Row],[Lower]],testdata[[#This Row],[Lower]],NA())</f>
        <v>258.95417842743262</v>
      </c>
      <c r="S256" s="19">
        <f>IF(testdata[[#This Row],[close]]&lt;=testdata[[#This Row],[STpot]],testdata[[#This Row],[Upper]],testdata[[#This Row],[Lower]])</f>
        <v>258.95417842743262</v>
      </c>
      <c r="U256" s="2">
        <v>43105</v>
      </c>
      <c r="V256" s="7"/>
      <c r="W256" s="7">
        <v>258.95420000000001</v>
      </c>
      <c r="X256" s="19">
        <v>258.95417843000001</v>
      </c>
      <c r="Y256" t="str">
        <f t="shared" si="3"/>
        <v/>
      </c>
    </row>
    <row r="257" spans="1:25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">
        <f>MAX(testdata[[#This Row],[H-L]:[|L-pC|]])</f>
        <v>1.0799999999999841</v>
      </c>
      <c r="K257" s="10">
        <f>(K256*20+testdata[[#This Row],[TR]])/21</f>
        <v>1.4437528801801127</v>
      </c>
      <c r="L257" s="1">
        <f>testdata[[#This Row],[close]]+Multiplier*testdata[[#This Row],[ATR]]</f>
        <v>268.15125864054033</v>
      </c>
      <c r="M257" s="1">
        <f>testdata[[#This Row],[close]]-Multiplier*testdata[[#This Row],[ATR]]</f>
        <v>259.48874135945965</v>
      </c>
      <c r="N257" s="1">
        <f>IF(OR(testdata[[#This Row],[UpperE]]&lt;N256,F256&gt;N256),testdata[[#This Row],[UpperE]],N256)</f>
        <v>265.91311265119572</v>
      </c>
      <c r="O257" s="1">
        <f>IF(OR(testdata[[#This Row],[LowerE]]&gt;O256,F256&lt;O256),testdata[[#This Row],[LowerE]],O256)</f>
        <v>259.48874135945965</v>
      </c>
      <c r="P257" s="7">
        <f>IF(S256=N256,testdata[[#This Row],[Upper]],testdata[[#This Row],[Lower]])</f>
        <v>259.48874135945965</v>
      </c>
      <c r="Q257" s="7" t="e">
        <f>IF(testdata[[#This Row],[AtrStop]]=testdata[[#This Row],[Upper]],testdata[[#This Row],[Upper]],NA())</f>
        <v>#N/A</v>
      </c>
      <c r="R257" s="7">
        <f>IF(testdata[[#This Row],[AtrStop]]=testdata[[#This Row],[Lower]],testdata[[#This Row],[Lower]],NA())</f>
        <v>259.48874135945965</v>
      </c>
      <c r="S257" s="19">
        <f>IF(testdata[[#This Row],[close]]&lt;=testdata[[#This Row],[STpot]],testdata[[#This Row],[Upper]],testdata[[#This Row],[Lower]])</f>
        <v>259.48874135945965</v>
      </c>
      <c r="U257" s="2">
        <v>43108</v>
      </c>
      <c r="V257" s="7"/>
      <c r="W257" s="7">
        <v>259.48869999999999</v>
      </c>
      <c r="X257" s="19">
        <v>259.48874136000001</v>
      </c>
      <c r="Y257" t="str">
        <f t="shared" si="3"/>
        <v/>
      </c>
    </row>
    <row r="258" spans="1:25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">
        <f>MAX(testdata[[#This Row],[H-L]:[|L-pC|]])</f>
        <v>1.2800000000000296</v>
      </c>
      <c r="K258" s="10">
        <f>(K257*20+testdata[[#This Row],[TR]])/21</f>
        <v>1.4359551239810611</v>
      </c>
      <c r="L258" s="1">
        <f>testdata[[#This Row],[close]]+Multiplier*testdata[[#This Row],[ATR]]</f>
        <v>268.72786537194321</v>
      </c>
      <c r="M258" s="1">
        <f>testdata[[#This Row],[close]]-Multiplier*testdata[[#This Row],[ATR]]</f>
        <v>260.11213462805682</v>
      </c>
      <c r="N258" s="1">
        <f>IF(OR(testdata[[#This Row],[UpperE]]&lt;N257,F257&gt;N257),testdata[[#This Row],[UpperE]],N257)</f>
        <v>265.91311265119572</v>
      </c>
      <c r="O258" s="1">
        <f>IF(OR(testdata[[#This Row],[LowerE]]&gt;O257,F257&lt;O257),testdata[[#This Row],[LowerE]],O257)</f>
        <v>260.11213462805682</v>
      </c>
      <c r="P258" s="7">
        <f>IF(S257=N257,testdata[[#This Row],[Upper]],testdata[[#This Row],[Lower]])</f>
        <v>260.11213462805682</v>
      </c>
      <c r="Q258" s="7" t="e">
        <f>IF(testdata[[#This Row],[AtrStop]]=testdata[[#This Row],[Upper]],testdata[[#This Row],[Upper]],NA())</f>
        <v>#N/A</v>
      </c>
      <c r="R258" s="7">
        <f>IF(testdata[[#This Row],[AtrStop]]=testdata[[#This Row],[Lower]],testdata[[#This Row],[Lower]],NA())</f>
        <v>260.11213462805682</v>
      </c>
      <c r="S258" s="19">
        <f>IF(testdata[[#This Row],[close]]&lt;=testdata[[#This Row],[STpot]],testdata[[#This Row],[Upper]],testdata[[#This Row],[Lower]])</f>
        <v>260.11213462805682</v>
      </c>
      <c r="U258" s="2">
        <v>43109</v>
      </c>
      <c r="V258" s="7"/>
      <c r="W258" s="7">
        <v>260.1121</v>
      </c>
      <c r="X258" s="19">
        <v>260.11213463000001</v>
      </c>
      <c r="Y258" t="str">
        <f t="shared" si="3"/>
        <v/>
      </c>
    </row>
    <row r="259" spans="1:25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">
        <f>MAX(testdata[[#This Row],[H-L]:[|L-pC|]])</f>
        <v>1.5600000000000023</v>
      </c>
      <c r="K259" s="10">
        <f>(K258*20+testdata[[#This Row],[TR]])/21</f>
        <v>1.4418620228391059</v>
      </c>
      <c r="L259" s="1">
        <f>testdata[[#This Row],[close]]+Multiplier*testdata[[#This Row],[ATR]]</f>
        <v>268.33558606851733</v>
      </c>
      <c r="M259" s="1">
        <f>testdata[[#This Row],[close]]-Multiplier*testdata[[#This Row],[ATR]]</f>
        <v>259.68441393148265</v>
      </c>
      <c r="N259" s="1">
        <f>IF(OR(testdata[[#This Row],[UpperE]]&lt;N258,F258&gt;N258),testdata[[#This Row],[UpperE]],N258)</f>
        <v>265.91311265119572</v>
      </c>
      <c r="O259" s="1">
        <f>IF(OR(testdata[[#This Row],[LowerE]]&gt;O258,F258&lt;O258),testdata[[#This Row],[LowerE]],O258)</f>
        <v>260.11213462805682</v>
      </c>
      <c r="P259" s="7">
        <f>IF(S258=N258,testdata[[#This Row],[Upper]],testdata[[#This Row],[Lower]])</f>
        <v>260.11213462805682</v>
      </c>
      <c r="Q259" s="7" t="e">
        <f>IF(testdata[[#This Row],[AtrStop]]=testdata[[#This Row],[Upper]],testdata[[#This Row],[Upper]],NA())</f>
        <v>#N/A</v>
      </c>
      <c r="R259" s="7">
        <f>IF(testdata[[#This Row],[AtrStop]]=testdata[[#This Row],[Lower]],testdata[[#This Row],[Lower]],NA())</f>
        <v>260.11213462805682</v>
      </c>
      <c r="S259" s="19">
        <f>IF(testdata[[#This Row],[close]]&lt;=testdata[[#This Row],[STpot]],testdata[[#This Row],[Upper]],testdata[[#This Row],[Lower]])</f>
        <v>260.11213462805682</v>
      </c>
      <c r="U259" s="2">
        <v>43110</v>
      </c>
      <c r="V259" s="7"/>
      <c r="W259" s="7">
        <v>260.1121</v>
      </c>
      <c r="X259" s="19">
        <v>260.11213463000001</v>
      </c>
      <c r="Y259" t="str">
        <f t="shared" si="3"/>
        <v/>
      </c>
    </row>
    <row r="260" spans="1:25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">
        <f>MAX(testdata[[#This Row],[H-L]:[|L-pC|]])</f>
        <v>1.9300000000000068</v>
      </c>
      <c r="K260" s="10">
        <f>(K259*20+testdata[[#This Row],[TR]])/21</f>
        <v>1.4651066884181965</v>
      </c>
      <c r="L260" s="1">
        <f>testdata[[#This Row],[close]]+Multiplier*testdata[[#This Row],[ATR]]</f>
        <v>270.33532006525456</v>
      </c>
      <c r="M260" s="1">
        <f>testdata[[#This Row],[close]]-Multiplier*testdata[[#This Row],[ATR]]</f>
        <v>261.54467993474543</v>
      </c>
      <c r="N260" s="1">
        <f>IF(OR(testdata[[#This Row],[UpperE]]&lt;N259,F259&gt;N259),testdata[[#This Row],[UpperE]],N259)</f>
        <v>265.91311265119572</v>
      </c>
      <c r="O260" s="1">
        <f>IF(OR(testdata[[#This Row],[LowerE]]&gt;O259,F259&lt;O259),testdata[[#This Row],[LowerE]],O259)</f>
        <v>261.54467993474543</v>
      </c>
      <c r="P260" s="7">
        <f>IF(S259=N259,testdata[[#This Row],[Upper]],testdata[[#This Row],[Lower]])</f>
        <v>261.54467993474543</v>
      </c>
      <c r="Q260" s="7" t="e">
        <f>IF(testdata[[#This Row],[AtrStop]]=testdata[[#This Row],[Upper]],testdata[[#This Row],[Upper]],NA())</f>
        <v>#N/A</v>
      </c>
      <c r="R260" s="7">
        <f>IF(testdata[[#This Row],[AtrStop]]=testdata[[#This Row],[Lower]],testdata[[#This Row],[Lower]],NA())</f>
        <v>261.54467993474543</v>
      </c>
      <c r="S260" s="19">
        <f>IF(testdata[[#This Row],[close]]&lt;=testdata[[#This Row],[STpot]],testdata[[#This Row],[Upper]],testdata[[#This Row],[Lower]])</f>
        <v>261.54467993474543</v>
      </c>
      <c r="U260" s="2">
        <v>43111</v>
      </c>
      <c r="V260" s="7"/>
      <c r="W260" s="7">
        <v>261.54469999999998</v>
      </c>
      <c r="X260" s="19">
        <v>261.54467992999997</v>
      </c>
      <c r="Y260" t="str">
        <f t="shared" si="3"/>
        <v/>
      </c>
    </row>
    <row r="261" spans="1:25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">
        <f>MAX(testdata[[#This Row],[H-L]:[|L-pC|]])</f>
        <v>1.9600000000000364</v>
      </c>
      <c r="K261" s="10">
        <f>(K260*20+testdata[[#This Row],[TR]])/21</f>
        <v>1.4886730365887604</v>
      </c>
      <c r="L261" s="1">
        <f>testdata[[#This Row],[close]]+Multiplier*testdata[[#This Row],[ATR]]</f>
        <v>272.13601910976632</v>
      </c>
      <c r="M261" s="1">
        <f>testdata[[#This Row],[close]]-Multiplier*testdata[[#This Row],[ATR]]</f>
        <v>263.20398089023371</v>
      </c>
      <c r="N261" s="1">
        <f>IF(OR(testdata[[#This Row],[UpperE]]&lt;N260,F260&gt;N260),testdata[[#This Row],[UpperE]],N260)</f>
        <v>272.13601910976632</v>
      </c>
      <c r="O261" s="1">
        <f>IF(OR(testdata[[#This Row],[LowerE]]&gt;O260,F260&lt;O260),testdata[[#This Row],[LowerE]],O260)</f>
        <v>263.20398089023371</v>
      </c>
      <c r="P261" s="7">
        <f>IF(S260=N260,testdata[[#This Row],[Upper]],testdata[[#This Row],[Lower]])</f>
        <v>263.20398089023371</v>
      </c>
      <c r="Q261" s="7" t="e">
        <f>IF(testdata[[#This Row],[AtrStop]]=testdata[[#This Row],[Upper]],testdata[[#This Row],[Upper]],NA())</f>
        <v>#N/A</v>
      </c>
      <c r="R261" s="7">
        <f>IF(testdata[[#This Row],[AtrStop]]=testdata[[#This Row],[Lower]],testdata[[#This Row],[Lower]],NA())</f>
        <v>263.20398089023371</v>
      </c>
      <c r="S261" s="19">
        <f>IF(testdata[[#This Row],[close]]&lt;=testdata[[#This Row],[STpot]],testdata[[#This Row],[Upper]],testdata[[#This Row],[Lower]])</f>
        <v>263.20398089023371</v>
      </c>
      <c r="U261" s="2">
        <v>43112</v>
      </c>
      <c r="V261" s="7"/>
      <c r="W261" s="7">
        <v>263.20400000000001</v>
      </c>
      <c r="X261" s="19">
        <v>263.20398089000003</v>
      </c>
      <c r="Y261" t="str">
        <f t="shared" si="3"/>
        <v/>
      </c>
    </row>
    <row r="262" spans="1:25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">
        <f>MAX(testdata[[#This Row],[H-L]:[|L-pC|]])</f>
        <v>3.7599999999999909</v>
      </c>
      <c r="K262" s="10">
        <f>(K261*20+testdata[[#This Row],[TR]])/21</f>
        <v>1.5968314634178666</v>
      </c>
      <c r="L262" s="1">
        <f>testdata[[#This Row],[close]]+Multiplier*testdata[[#This Row],[ATR]]</f>
        <v>271.55049439025362</v>
      </c>
      <c r="M262" s="1">
        <f>testdata[[#This Row],[close]]-Multiplier*testdata[[#This Row],[ATR]]</f>
        <v>261.96950560974636</v>
      </c>
      <c r="N262" s="1">
        <f>IF(OR(testdata[[#This Row],[UpperE]]&lt;N261,F261&gt;N261),testdata[[#This Row],[UpperE]],N261)</f>
        <v>271.55049439025362</v>
      </c>
      <c r="O262" s="1">
        <f>IF(OR(testdata[[#This Row],[LowerE]]&gt;O261,F261&lt;O261),testdata[[#This Row],[LowerE]],O261)</f>
        <v>263.20398089023371</v>
      </c>
      <c r="P262" s="7">
        <f>IF(S261=N261,testdata[[#This Row],[Upper]],testdata[[#This Row],[Lower]])</f>
        <v>263.20398089023371</v>
      </c>
      <c r="Q262" s="7" t="e">
        <f>IF(testdata[[#This Row],[AtrStop]]=testdata[[#This Row],[Upper]],testdata[[#This Row],[Upper]],NA())</f>
        <v>#N/A</v>
      </c>
      <c r="R262" s="7">
        <f>IF(testdata[[#This Row],[AtrStop]]=testdata[[#This Row],[Lower]],testdata[[#This Row],[Lower]],NA())</f>
        <v>263.20398089023371</v>
      </c>
      <c r="S262" s="19">
        <f>IF(testdata[[#This Row],[close]]&lt;=testdata[[#This Row],[STpot]],testdata[[#This Row],[Upper]],testdata[[#This Row],[Lower]])</f>
        <v>263.20398089023371</v>
      </c>
      <c r="U262" s="2">
        <v>43116</v>
      </c>
      <c r="V262" s="7"/>
      <c r="W262" s="7">
        <v>263.20400000000001</v>
      </c>
      <c r="X262" s="19">
        <v>263.20398089000003</v>
      </c>
      <c r="Y262" t="str">
        <f t="shared" si="3"/>
        <v/>
      </c>
    </row>
    <row r="263" spans="1:25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">
        <f>MAX(testdata[[#This Row],[H-L]:[|L-pC|]])</f>
        <v>2.9600000000000364</v>
      </c>
      <c r="K263" s="10">
        <f>(K262*20+testdata[[#This Row],[TR]])/21</f>
        <v>1.6617442508741607</v>
      </c>
      <c r="L263" s="1">
        <f>testdata[[#This Row],[close]]+Multiplier*testdata[[#This Row],[ATR]]</f>
        <v>274.28523275262251</v>
      </c>
      <c r="M263" s="1">
        <f>testdata[[#This Row],[close]]-Multiplier*testdata[[#This Row],[ATR]]</f>
        <v>264.31476724737752</v>
      </c>
      <c r="N263" s="1">
        <f>IF(OR(testdata[[#This Row],[UpperE]]&lt;N262,F262&gt;N262),testdata[[#This Row],[UpperE]],N262)</f>
        <v>271.55049439025362</v>
      </c>
      <c r="O263" s="1">
        <f>IF(OR(testdata[[#This Row],[LowerE]]&gt;O262,F262&lt;O262),testdata[[#This Row],[LowerE]],O262)</f>
        <v>264.31476724737752</v>
      </c>
      <c r="P263" s="7">
        <f>IF(S262=N262,testdata[[#This Row],[Upper]],testdata[[#This Row],[Lower]])</f>
        <v>264.31476724737752</v>
      </c>
      <c r="Q263" s="7" t="e">
        <f>IF(testdata[[#This Row],[AtrStop]]=testdata[[#This Row],[Upper]],testdata[[#This Row],[Upper]],NA())</f>
        <v>#N/A</v>
      </c>
      <c r="R263" s="7">
        <f>IF(testdata[[#This Row],[AtrStop]]=testdata[[#This Row],[Lower]],testdata[[#This Row],[Lower]],NA())</f>
        <v>264.31476724737752</v>
      </c>
      <c r="S263" s="19">
        <f>IF(testdata[[#This Row],[close]]&lt;=testdata[[#This Row],[STpot]],testdata[[#This Row],[Upper]],testdata[[#This Row],[Lower]])</f>
        <v>264.31476724737752</v>
      </c>
      <c r="U263" s="2">
        <v>43117</v>
      </c>
      <c r="V263" s="7"/>
      <c r="W263" s="7">
        <v>264.31479999999999</v>
      </c>
      <c r="X263" s="19">
        <v>264.31476724999999</v>
      </c>
      <c r="Y263" t="str">
        <f t="shared" si="3"/>
        <v/>
      </c>
    </row>
    <row r="264" spans="1:25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">
        <f>MAX(testdata[[#This Row],[H-L]:[|L-pC|]])</f>
        <v>1.3299999999999841</v>
      </c>
      <c r="K264" s="10">
        <f>(K263*20+testdata[[#This Row],[TR]])/21</f>
        <v>1.645946905594438</v>
      </c>
      <c r="L264" s="1">
        <f>testdata[[#This Row],[close]]+Multiplier*testdata[[#This Row],[ATR]]</f>
        <v>273.78784071678336</v>
      </c>
      <c r="M264" s="1">
        <f>testdata[[#This Row],[close]]-Multiplier*testdata[[#This Row],[ATR]]</f>
        <v>263.91215928321668</v>
      </c>
      <c r="N264" s="1">
        <f>IF(OR(testdata[[#This Row],[UpperE]]&lt;N263,F263&gt;N263),testdata[[#This Row],[UpperE]],N263)</f>
        <v>271.55049439025362</v>
      </c>
      <c r="O264" s="1">
        <f>IF(OR(testdata[[#This Row],[LowerE]]&gt;O263,F263&lt;O263),testdata[[#This Row],[LowerE]],O263)</f>
        <v>264.31476724737752</v>
      </c>
      <c r="P264" s="7">
        <f>IF(S263=N263,testdata[[#This Row],[Upper]],testdata[[#This Row],[Lower]])</f>
        <v>264.31476724737752</v>
      </c>
      <c r="Q264" s="7" t="e">
        <f>IF(testdata[[#This Row],[AtrStop]]=testdata[[#This Row],[Upper]],testdata[[#This Row],[Upper]],NA())</f>
        <v>#N/A</v>
      </c>
      <c r="R264" s="7">
        <f>IF(testdata[[#This Row],[AtrStop]]=testdata[[#This Row],[Lower]],testdata[[#This Row],[Lower]],NA())</f>
        <v>264.31476724737752</v>
      </c>
      <c r="S264" s="19">
        <f>IF(testdata[[#This Row],[close]]&lt;=testdata[[#This Row],[STpot]],testdata[[#This Row],[Upper]],testdata[[#This Row],[Lower]])</f>
        <v>264.31476724737752</v>
      </c>
      <c r="U264" s="2">
        <v>43118</v>
      </c>
      <c r="V264" s="7"/>
      <c r="W264" s="7">
        <v>264.31479999999999</v>
      </c>
      <c r="X264" s="19">
        <v>264.31476724999999</v>
      </c>
      <c r="Y264" t="str">
        <f t="shared" si="3"/>
        <v/>
      </c>
    </row>
    <row r="265" spans="1:25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">
        <f>MAX(testdata[[#This Row],[H-L]:[|L-pC|]])</f>
        <v>1.2199999999999704</v>
      </c>
      <c r="K265" s="10">
        <f>(K264*20+testdata[[#This Row],[TR]])/21</f>
        <v>1.6256637196137493</v>
      </c>
      <c r="L265" s="1">
        <f>testdata[[#This Row],[close]]+Multiplier*testdata[[#This Row],[ATR]]</f>
        <v>274.94699115884123</v>
      </c>
      <c r="M265" s="1">
        <f>testdata[[#This Row],[close]]-Multiplier*testdata[[#This Row],[ATR]]</f>
        <v>265.19300884115876</v>
      </c>
      <c r="N265" s="1">
        <f>IF(OR(testdata[[#This Row],[UpperE]]&lt;N264,F264&gt;N264),testdata[[#This Row],[UpperE]],N264)</f>
        <v>271.55049439025362</v>
      </c>
      <c r="O265" s="1">
        <f>IF(OR(testdata[[#This Row],[LowerE]]&gt;O264,F264&lt;O264),testdata[[#This Row],[LowerE]],O264)</f>
        <v>265.19300884115876</v>
      </c>
      <c r="P265" s="7">
        <f>IF(S264=N264,testdata[[#This Row],[Upper]],testdata[[#This Row],[Lower]])</f>
        <v>265.19300884115876</v>
      </c>
      <c r="Q265" s="7" t="e">
        <f>IF(testdata[[#This Row],[AtrStop]]=testdata[[#This Row],[Upper]],testdata[[#This Row],[Upper]],NA())</f>
        <v>#N/A</v>
      </c>
      <c r="R265" s="7">
        <f>IF(testdata[[#This Row],[AtrStop]]=testdata[[#This Row],[Lower]],testdata[[#This Row],[Lower]],NA())</f>
        <v>265.19300884115876</v>
      </c>
      <c r="S265" s="19">
        <f>IF(testdata[[#This Row],[close]]&lt;=testdata[[#This Row],[STpot]],testdata[[#This Row],[Upper]],testdata[[#This Row],[Lower]])</f>
        <v>265.19300884115876</v>
      </c>
      <c r="U265" s="2">
        <v>43119</v>
      </c>
      <c r="V265" s="7"/>
      <c r="W265" s="7">
        <v>265.19299999999998</v>
      </c>
      <c r="X265" s="19">
        <v>265.19300884</v>
      </c>
      <c r="Y265" t="str">
        <f t="shared" si="3"/>
        <v/>
      </c>
    </row>
    <row r="266" spans="1:25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">
        <f>MAX(testdata[[#This Row],[H-L]:[|L-pC|]])</f>
        <v>2.4900000000000091</v>
      </c>
      <c r="K266" s="10">
        <f>(K265*20+testdata[[#This Row],[TR]])/21</f>
        <v>1.6668225901083331</v>
      </c>
      <c r="L266" s="1">
        <f>testdata[[#This Row],[close]]+Multiplier*testdata[[#This Row],[ATR]]</f>
        <v>277.27046777032496</v>
      </c>
      <c r="M266" s="1">
        <f>testdata[[#This Row],[close]]-Multiplier*testdata[[#This Row],[ATR]]</f>
        <v>267.26953222967501</v>
      </c>
      <c r="N266" s="1">
        <f>IF(OR(testdata[[#This Row],[UpperE]]&lt;N265,F265&gt;N265),testdata[[#This Row],[UpperE]],N265)</f>
        <v>271.55049439025362</v>
      </c>
      <c r="O266" s="1">
        <f>IF(OR(testdata[[#This Row],[LowerE]]&gt;O265,F265&lt;O265),testdata[[#This Row],[LowerE]],O265)</f>
        <v>267.26953222967501</v>
      </c>
      <c r="P266" s="7">
        <f>IF(S265=N265,testdata[[#This Row],[Upper]],testdata[[#This Row],[Lower]])</f>
        <v>267.26953222967501</v>
      </c>
      <c r="Q266" s="7" t="e">
        <f>IF(testdata[[#This Row],[AtrStop]]=testdata[[#This Row],[Upper]],testdata[[#This Row],[Upper]],NA())</f>
        <v>#N/A</v>
      </c>
      <c r="R266" s="7">
        <f>IF(testdata[[#This Row],[AtrStop]]=testdata[[#This Row],[Lower]],testdata[[#This Row],[Lower]],NA())</f>
        <v>267.26953222967501</v>
      </c>
      <c r="S266" s="19">
        <f>IF(testdata[[#This Row],[close]]&lt;=testdata[[#This Row],[STpot]],testdata[[#This Row],[Upper]],testdata[[#This Row],[Lower]])</f>
        <v>267.26953222967501</v>
      </c>
      <c r="U266" s="2">
        <v>43122</v>
      </c>
      <c r="V266" s="7"/>
      <c r="W266" s="7">
        <v>267.26949999999999</v>
      </c>
      <c r="X266" s="19">
        <v>267.26953222999998</v>
      </c>
      <c r="Y266" t="str">
        <f t="shared" si="3"/>
        <v/>
      </c>
    </row>
    <row r="267" spans="1:25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">
        <f>MAX(testdata[[#This Row],[H-L]:[|L-pC|]])</f>
        <v>1.2000000000000455</v>
      </c>
      <c r="K267" s="10">
        <f>(K266*20+testdata[[#This Row],[TR]])/21</f>
        <v>1.6445929429603194</v>
      </c>
      <c r="L267" s="1">
        <f>testdata[[#This Row],[close]]+Multiplier*testdata[[#This Row],[ATR]]</f>
        <v>277.77377882888095</v>
      </c>
      <c r="M267" s="1">
        <f>testdata[[#This Row],[close]]-Multiplier*testdata[[#This Row],[ATR]]</f>
        <v>267.906221171119</v>
      </c>
      <c r="N267" s="1">
        <f>IF(OR(testdata[[#This Row],[UpperE]]&lt;N266,F266&gt;N266),testdata[[#This Row],[UpperE]],N266)</f>
        <v>277.77377882888095</v>
      </c>
      <c r="O267" s="1">
        <f>IF(OR(testdata[[#This Row],[LowerE]]&gt;O266,F266&lt;O266),testdata[[#This Row],[LowerE]],O266)</f>
        <v>267.906221171119</v>
      </c>
      <c r="P267" s="7">
        <f>IF(S266=N266,testdata[[#This Row],[Upper]],testdata[[#This Row],[Lower]])</f>
        <v>267.906221171119</v>
      </c>
      <c r="Q267" s="7" t="e">
        <f>IF(testdata[[#This Row],[AtrStop]]=testdata[[#This Row],[Upper]],testdata[[#This Row],[Upper]],NA())</f>
        <v>#N/A</v>
      </c>
      <c r="R267" s="7">
        <f>IF(testdata[[#This Row],[AtrStop]]=testdata[[#This Row],[Lower]],testdata[[#This Row],[Lower]],NA())</f>
        <v>267.906221171119</v>
      </c>
      <c r="S267" s="19">
        <f>IF(testdata[[#This Row],[close]]&lt;=testdata[[#This Row],[STpot]],testdata[[#This Row],[Upper]],testdata[[#This Row],[Lower]])</f>
        <v>267.906221171119</v>
      </c>
      <c r="U267" s="2">
        <v>43123</v>
      </c>
      <c r="V267" s="7"/>
      <c r="W267" s="7">
        <v>267.90620000000001</v>
      </c>
      <c r="X267" s="19">
        <v>267.90622116999998</v>
      </c>
      <c r="Y267" t="str">
        <f t="shared" si="3"/>
        <v/>
      </c>
    </row>
    <row r="268" spans="1:25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">
        <f>MAX(testdata[[#This Row],[H-L]:[|L-pC|]])</f>
        <v>2.75</v>
      </c>
      <c r="K268" s="10">
        <f>(K267*20+testdata[[#This Row],[TR]])/21</f>
        <v>1.6972313742479233</v>
      </c>
      <c r="L268" s="1">
        <f>testdata[[#This Row],[close]]+Multiplier*testdata[[#This Row],[ATR]]</f>
        <v>277.83169412274378</v>
      </c>
      <c r="M268" s="1">
        <f>testdata[[#This Row],[close]]-Multiplier*testdata[[#This Row],[ATR]]</f>
        <v>267.64830587725623</v>
      </c>
      <c r="N268" s="1">
        <f>IF(OR(testdata[[#This Row],[UpperE]]&lt;N267,F267&gt;N267),testdata[[#This Row],[UpperE]],N267)</f>
        <v>277.77377882888095</v>
      </c>
      <c r="O268" s="1">
        <f>IF(OR(testdata[[#This Row],[LowerE]]&gt;O267,F267&lt;O267),testdata[[#This Row],[LowerE]],O267)</f>
        <v>267.906221171119</v>
      </c>
      <c r="P268" s="7">
        <f>IF(S267=N267,testdata[[#This Row],[Upper]],testdata[[#This Row],[Lower]])</f>
        <v>267.906221171119</v>
      </c>
      <c r="Q268" s="7" t="e">
        <f>IF(testdata[[#This Row],[AtrStop]]=testdata[[#This Row],[Upper]],testdata[[#This Row],[Upper]],NA())</f>
        <v>#N/A</v>
      </c>
      <c r="R268" s="7">
        <f>IF(testdata[[#This Row],[AtrStop]]=testdata[[#This Row],[Lower]],testdata[[#This Row],[Lower]],NA())</f>
        <v>267.906221171119</v>
      </c>
      <c r="S268" s="19">
        <f>IF(testdata[[#This Row],[close]]&lt;=testdata[[#This Row],[STpot]],testdata[[#This Row],[Upper]],testdata[[#This Row],[Lower]])</f>
        <v>267.906221171119</v>
      </c>
      <c r="U268" s="2">
        <v>43124</v>
      </c>
      <c r="V268" s="7"/>
      <c r="W268" s="7">
        <v>267.90620000000001</v>
      </c>
      <c r="X268" s="19">
        <v>267.90622116999998</v>
      </c>
      <c r="Y268" t="str">
        <f t="shared" si="3"/>
        <v/>
      </c>
    </row>
    <row r="269" spans="1:25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">
        <f>MAX(testdata[[#This Row],[H-L]:[|L-pC|]])</f>
        <v>1.8000000000000114</v>
      </c>
      <c r="K269" s="10">
        <f>(K268*20+testdata[[#This Row],[TR]])/21</f>
        <v>1.7021251183313562</v>
      </c>
      <c r="L269" s="1">
        <f>testdata[[#This Row],[close]]+Multiplier*testdata[[#This Row],[ATR]]</f>
        <v>277.95637535499407</v>
      </c>
      <c r="M269" s="1">
        <f>testdata[[#This Row],[close]]-Multiplier*testdata[[#This Row],[ATR]]</f>
        <v>267.74362464500598</v>
      </c>
      <c r="N269" s="1">
        <f>IF(OR(testdata[[#This Row],[UpperE]]&lt;N268,F268&gt;N268),testdata[[#This Row],[UpperE]],N268)</f>
        <v>277.77377882888095</v>
      </c>
      <c r="O269" s="1">
        <f>IF(OR(testdata[[#This Row],[LowerE]]&gt;O268,F268&lt;O268),testdata[[#This Row],[LowerE]],O268)</f>
        <v>267.906221171119</v>
      </c>
      <c r="P269" s="7">
        <f>IF(S268=N268,testdata[[#This Row],[Upper]],testdata[[#This Row],[Lower]])</f>
        <v>267.906221171119</v>
      </c>
      <c r="Q269" s="7" t="e">
        <f>IF(testdata[[#This Row],[AtrStop]]=testdata[[#This Row],[Upper]],testdata[[#This Row],[Upper]],NA())</f>
        <v>#N/A</v>
      </c>
      <c r="R269" s="7">
        <f>IF(testdata[[#This Row],[AtrStop]]=testdata[[#This Row],[Lower]],testdata[[#This Row],[Lower]],NA())</f>
        <v>267.906221171119</v>
      </c>
      <c r="S269" s="19">
        <f>IF(testdata[[#This Row],[close]]&lt;=testdata[[#This Row],[STpot]],testdata[[#This Row],[Upper]],testdata[[#This Row],[Lower]])</f>
        <v>267.906221171119</v>
      </c>
      <c r="U269" s="2">
        <v>43125</v>
      </c>
      <c r="V269" s="7"/>
      <c r="W269" s="7">
        <v>267.90620000000001</v>
      </c>
      <c r="X269" s="19">
        <v>267.90622116999998</v>
      </c>
      <c r="Y269" t="str">
        <f t="shared" si="3"/>
        <v/>
      </c>
    </row>
    <row r="270" spans="1:25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">
        <f>MAX(testdata[[#This Row],[H-L]:[|L-pC|]])</f>
        <v>3.2099999999999795</v>
      </c>
      <c r="K270" s="10">
        <f>(K269*20+testdata[[#This Row],[TR]])/21</f>
        <v>1.7739286841251003</v>
      </c>
      <c r="L270" s="1">
        <f>testdata[[#This Row],[close]]+Multiplier*testdata[[#This Row],[ATR]]</f>
        <v>281.33178605237526</v>
      </c>
      <c r="M270" s="1">
        <f>testdata[[#This Row],[close]]-Multiplier*testdata[[#This Row],[ATR]]</f>
        <v>270.68821394762472</v>
      </c>
      <c r="N270" s="1">
        <f>IF(OR(testdata[[#This Row],[UpperE]]&lt;N269,F269&gt;N269),testdata[[#This Row],[UpperE]],N269)</f>
        <v>277.77377882888095</v>
      </c>
      <c r="O270" s="1">
        <f>IF(OR(testdata[[#This Row],[LowerE]]&gt;O269,F269&lt;O269),testdata[[#This Row],[LowerE]],O269)</f>
        <v>270.68821394762472</v>
      </c>
      <c r="P270" s="7">
        <f>IF(S269=N269,testdata[[#This Row],[Upper]],testdata[[#This Row],[Lower]])</f>
        <v>270.68821394762472</v>
      </c>
      <c r="Q270" s="7" t="e">
        <f>IF(testdata[[#This Row],[AtrStop]]=testdata[[#This Row],[Upper]],testdata[[#This Row],[Upper]],NA())</f>
        <v>#N/A</v>
      </c>
      <c r="R270" s="7">
        <f>IF(testdata[[#This Row],[AtrStop]]=testdata[[#This Row],[Lower]],testdata[[#This Row],[Lower]],NA())</f>
        <v>270.68821394762472</v>
      </c>
      <c r="S270" s="19">
        <f>IF(testdata[[#This Row],[close]]&lt;=testdata[[#This Row],[STpot]],testdata[[#This Row],[Upper]],testdata[[#This Row],[Lower]])</f>
        <v>270.68821394762472</v>
      </c>
      <c r="U270" s="2">
        <v>43126</v>
      </c>
      <c r="V270" s="7"/>
      <c r="W270" s="7">
        <v>270.68819999999999</v>
      </c>
      <c r="X270" s="19">
        <v>270.68821394999998</v>
      </c>
      <c r="Y270" t="str">
        <f t="shared" si="3"/>
        <v/>
      </c>
    </row>
    <row r="271" spans="1:25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">
        <f>MAX(testdata[[#This Row],[H-L]:[|L-pC|]])</f>
        <v>2</v>
      </c>
      <c r="K271" s="10">
        <f>(K270*20+testdata[[#This Row],[TR]])/21</f>
        <v>1.7846939848810477</v>
      </c>
      <c r="L271" s="1">
        <f>testdata[[#This Row],[close]]+Multiplier*testdata[[#This Row],[ATR]]</f>
        <v>279.53408195464317</v>
      </c>
      <c r="M271" s="1">
        <f>testdata[[#This Row],[close]]-Multiplier*testdata[[#This Row],[ATR]]</f>
        <v>268.82591804535684</v>
      </c>
      <c r="N271" s="1">
        <f>IF(OR(testdata[[#This Row],[UpperE]]&lt;N270,F270&gt;N270),testdata[[#This Row],[UpperE]],N270)</f>
        <v>277.77377882888095</v>
      </c>
      <c r="O271" s="1">
        <f>IF(OR(testdata[[#This Row],[LowerE]]&gt;O270,F270&lt;O270),testdata[[#This Row],[LowerE]],O270)</f>
        <v>270.68821394762472</v>
      </c>
      <c r="P271" s="7">
        <f>IF(S270=N270,testdata[[#This Row],[Upper]],testdata[[#This Row],[Lower]])</f>
        <v>270.68821394762472</v>
      </c>
      <c r="Q271" s="7" t="e">
        <f>IF(testdata[[#This Row],[AtrStop]]=testdata[[#This Row],[Upper]],testdata[[#This Row],[Upper]],NA())</f>
        <v>#N/A</v>
      </c>
      <c r="R271" s="7">
        <f>IF(testdata[[#This Row],[AtrStop]]=testdata[[#This Row],[Lower]],testdata[[#This Row],[Lower]],NA())</f>
        <v>270.68821394762472</v>
      </c>
      <c r="S271" s="19">
        <f>IF(testdata[[#This Row],[close]]&lt;=testdata[[#This Row],[STpot]],testdata[[#This Row],[Upper]],testdata[[#This Row],[Lower]])</f>
        <v>270.68821394762472</v>
      </c>
      <c r="U271" s="2">
        <v>43129</v>
      </c>
      <c r="V271" s="7"/>
      <c r="W271" s="7">
        <v>270.68819999999999</v>
      </c>
      <c r="X271" s="19">
        <v>270.68821394999998</v>
      </c>
      <c r="Y271" t="str">
        <f t="shared" si="3"/>
        <v/>
      </c>
    </row>
    <row r="272" spans="1:25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">
        <f>MAX(testdata[[#This Row],[H-L]:[|L-pC|]])</f>
        <v>3.3899999999999864</v>
      </c>
      <c r="K272" s="10">
        <f>(K271*20+testdata[[#This Row],[TR]])/21</f>
        <v>1.8611371284581402</v>
      </c>
      <c r="L272" s="1">
        <f>testdata[[#This Row],[close]]+Multiplier*testdata[[#This Row],[ATR]]</f>
        <v>276.95341138537441</v>
      </c>
      <c r="M272" s="1">
        <f>testdata[[#This Row],[close]]-Multiplier*testdata[[#This Row],[ATR]]</f>
        <v>265.7865886146256</v>
      </c>
      <c r="N272" s="1">
        <f>IF(OR(testdata[[#This Row],[UpperE]]&lt;N271,F271&gt;N271),testdata[[#This Row],[UpperE]],N271)</f>
        <v>276.95341138537441</v>
      </c>
      <c r="O272" s="1">
        <f>IF(OR(testdata[[#This Row],[LowerE]]&gt;O271,F271&lt;O271),testdata[[#This Row],[LowerE]],O271)</f>
        <v>270.68821394762472</v>
      </c>
      <c r="P272" s="7">
        <f>IF(S271=N271,testdata[[#This Row],[Upper]],testdata[[#This Row],[Lower]])</f>
        <v>270.68821394762472</v>
      </c>
      <c r="Q272" s="7" t="e">
        <f>IF(testdata[[#This Row],[AtrStop]]=testdata[[#This Row],[Upper]],testdata[[#This Row],[Upper]],NA())</f>
        <v>#N/A</v>
      </c>
      <c r="R272" s="7">
        <f>IF(testdata[[#This Row],[AtrStop]]=testdata[[#This Row],[Lower]],testdata[[#This Row],[Lower]],NA())</f>
        <v>270.68821394762472</v>
      </c>
      <c r="S272" s="19">
        <f>IF(testdata[[#This Row],[close]]&lt;=testdata[[#This Row],[STpot]],testdata[[#This Row],[Upper]],testdata[[#This Row],[Lower]])</f>
        <v>270.68821394762472</v>
      </c>
      <c r="U272" s="2">
        <v>43130</v>
      </c>
      <c r="V272" s="7"/>
      <c r="W272" s="7">
        <v>270.68819999999999</v>
      </c>
      <c r="X272" s="19">
        <v>270.68821394999998</v>
      </c>
      <c r="Y272" t="str">
        <f t="shared" ref="Y272:Y335" si="4">IF(ROUND(X272,8)&lt;&gt;ROUND(S272,8),"ERR","")</f>
        <v/>
      </c>
    </row>
    <row r="273" spans="1:25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">
        <f>MAX(testdata[[#This Row],[H-L]:[|L-pC|]])</f>
        <v>2.5200000000000387</v>
      </c>
      <c r="K273" s="10">
        <f>(K272*20+testdata[[#This Row],[TR]])/21</f>
        <v>1.8925115509125163</v>
      </c>
      <c r="L273" s="1">
        <f>testdata[[#This Row],[close]]+Multiplier*testdata[[#This Row],[ATR]]</f>
        <v>277.18753465273755</v>
      </c>
      <c r="M273" s="1">
        <f>testdata[[#This Row],[close]]-Multiplier*testdata[[#This Row],[ATR]]</f>
        <v>265.83246534726243</v>
      </c>
      <c r="N273" s="1">
        <f>IF(OR(testdata[[#This Row],[UpperE]]&lt;N272,F272&gt;N272),testdata[[#This Row],[UpperE]],N272)</f>
        <v>276.95341138537441</v>
      </c>
      <c r="O273" s="1">
        <f>IF(OR(testdata[[#This Row],[LowerE]]&gt;O272,F272&lt;O272),testdata[[#This Row],[LowerE]],O272)</f>
        <v>270.68821394762472</v>
      </c>
      <c r="P273" s="7">
        <f>IF(S272=N272,testdata[[#This Row],[Upper]],testdata[[#This Row],[Lower]])</f>
        <v>270.68821394762472</v>
      </c>
      <c r="Q273" s="7" t="e">
        <f>IF(testdata[[#This Row],[AtrStop]]=testdata[[#This Row],[Upper]],testdata[[#This Row],[Upper]],NA())</f>
        <v>#N/A</v>
      </c>
      <c r="R273" s="7">
        <f>IF(testdata[[#This Row],[AtrStop]]=testdata[[#This Row],[Lower]],testdata[[#This Row],[Lower]],NA())</f>
        <v>270.68821394762472</v>
      </c>
      <c r="S273" s="19">
        <f>IF(testdata[[#This Row],[close]]&lt;=testdata[[#This Row],[STpot]],testdata[[#This Row],[Upper]],testdata[[#This Row],[Lower]])</f>
        <v>270.68821394762472</v>
      </c>
      <c r="U273" s="2">
        <v>43131</v>
      </c>
      <c r="V273" s="7"/>
      <c r="W273" s="7">
        <v>270.68819999999999</v>
      </c>
      <c r="X273" s="19">
        <v>270.68821394999998</v>
      </c>
      <c r="Y273" t="str">
        <f t="shared" si="4"/>
        <v/>
      </c>
    </row>
    <row r="274" spans="1:25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">
        <f>MAX(testdata[[#This Row],[H-L]:[|L-pC|]])</f>
        <v>2.2900000000000205</v>
      </c>
      <c r="K274" s="10">
        <f>(K273*20+testdata[[#This Row],[TR]])/21</f>
        <v>1.9114395722976356</v>
      </c>
      <c r="L274" s="1">
        <f>testdata[[#This Row],[close]]+Multiplier*testdata[[#This Row],[ATR]]</f>
        <v>276.9343187168929</v>
      </c>
      <c r="M274" s="1">
        <f>testdata[[#This Row],[close]]-Multiplier*testdata[[#This Row],[ATR]]</f>
        <v>265.46568128310707</v>
      </c>
      <c r="N274" s="1">
        <f>IF(OR(testdata[[#This Row],[UpperE]]&lt;N273,F273&gt;N273),testdata[[#This Row],[UpperE]],N273)</f>
        <v>276.9343187168929</v>
      </c>
      <c r="O274" s="1">
        <f>IF(OR(testdata[[#This Row],[LowerE]]&gt;O273,F273&lt;O273),testdata[[#This Row],[LowerE]],O273)</f>
        <v>270.68821394762472</v>
      </c>
      <c r="P274" s="7">
        <f>IF(S273=N273,testdata[[#This Row],[Upper]],testdata[[#This Row],[Lower]])</f>
        <v>270.68821394762472</v>
      </c>
      <c r="Q274" s="7" t="e">
        <f>IF(testdata[[#This Row],[AtrStop]]=testdata[[#This Row],[Upper]],testdata[[#This Row],[Upper]],NA())</f>
        <v>#N/A</v>
      </c>
      <c r="R274" s="7">
        <f>IF(testdata[[#This Row],[AtrStop]]=testdata[[#This Row],[Lower]],testdata[[#This Row],[Lower]],NA())</f>
        <v>270.68821394762472</v>
      </c>
      <c r="S274" s="19">
        <f>IF(testdata[[#This Row],[close]]&lt;=testdata[[#This Row],[STpot]],testdata[[#This Row],[Upper]],testdata[[#This Row],[Lower]])</f>
        <v>270.68821394762472</v>
      </c>
      <c r="U274" s="2">
        <v>43132</v>
      </c>
      <c r="V274" s="7"/>
      <c r="W274" s="7">
        <v>270.68819999999999</v>
      </c>
      <c r="X274" s="19">
        <v>270.68821394999998</v>
      </c>
      <c r="Y274" t="str">
        <f t="shared" si="4"/>
        <v/>
      </c>
    </row>
    <row r="275" spans="1:25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">
        <f>MAX(testdata[[#This Row],[H-L]:[|L-pC|]])</f>
        <v>5.9499999999999886</v>
      </c>
      <c r="K275" s="10">
        <f>(K274*20+testdata[[#This Row],[TR]])/21</f>
        <v>2.1037519736167951</v>
      </c>
      <c r="L275" s="1">
        <f>testdata[[#This Row],[close]]+Multiplier*testdata[[#This Row],[ATR]]</f>
        <v>271.60125592085041</v>
      </c>
      <c r="M275" s="1">
        <f>testdata[[#This Row],[close]]-Multiplier*testdata[[#This Row],[ATR]]</f>
        <v>258.97874407914964</v>
      </c>
      <c r="N275" s="1">
        <f>IF(OR(testdata[[#This Row],[UpperE]]&lt;N274,F274&gt;N274),testdata[[#This Row],[UpperE]],N274)</f>
        <v>271.60125592085041</v>
      </c>
      <c r="O275" s="1">
        <f>IF(OR(testdata[[#This Row],[LowerE]]&gt;O274,F274&lt;O274),testdata[[#This Row],[LowerE]],O274)</f>
        <v>270.68821394762472</v>
      </c>
      <c r="P275" s="7">
        <f>IF(S274=N274,testdata[[#This Row],[Upper]],testdata[[#This Row],[Lower]])</f>
        <v>270.68821394762472</v>
      </c>
      <c r="Q275" s="7">
        <f>IF(testdata[[#This Row],[AtrStop]]=testdata[[#This Row],[Upper]],testdata[[#This Row],[Upper]],NA())</f>
        <v>271.60125592085041</v>
      </c>
      <c r="R275" s="7" t="e">
        <f>IF(testdata[[#This Row],[AtrStop]]=testdata[[#This Row],[Lower]],testdata[[#This Row],[Lower]],NA())</f>
        <v>#N/A</v>
      </c>
      <c r="S275" s="19">
        <f>IF(testdata[[#This Row],[close]]&lt;=testdata[[#This Row],[STpot]],testdata[[#This Row],[Upper]],testdata[[#This Row],[Lower]])</f>
        <v>271.60125592085041</v>
      </c>
      <c r="U275" s="2">
        <v>43133</v>
      </c>
      <c r="V275" s="7">
        <v>271.60129999999998</v>
      </c>
      <c r="W275" s="7"/>
      <c r="X275" s="19">
        <v>271.60125592000003</v>
      </c>
      <c r="Y275" t="str">
        <f t="shared" si="4"/>
        <v/>
      </c>
    </row>
    <row r="276" spans="1:25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">
        <f>MAX(testdata[[#This Row],[H-L]:[|L-pC|]])</f>
        <v>12.080000000000013</v>
      </c>
      <c r="K276" s="10">
        <f>(K275*20+testdata[[#This Row],[TR]])/21</f>
        <v>2.5788114034445675</v>
      </c>
      <c r="L276" s="1">
        <f>testdata[[#This Row],[close]]+Multiplier*testdata[[#This Row],[ATR]]</f>
        <v>261.93643421033369</v>
      </c>
      <c r="M276" s="1">
        <f>testdata[[#This Row],[close]]-Multiplier*testdata[[#This Row],[ATR]]</f>
        <v>246.46356578966629</v>
      </c>
      <c r="N276" s="1">
        <f>IF(OR(testdata[[#This Row],[UpperE]]&lt;N275,F275&gt;N275),testdata[[#This Row],[UpperE]],N275)</f>
        <v>261.93643421033369</v>
      </c>
      <c r="O276" s="1">
        <f>IF(OR(testdata[[#This Row],[LowerE]]&gt;O275,F275&lt;O275),testdata[[#This Row],[LowerE]],O275)</f>
        <v>246.46356578966629</v>
      </c>
      <c r="P276" s="7">
        <f>IF(S275=N275,testdata[[#This Row],[Upper]],testdata[[#This Row],[Lower]])</f>
        <v>261.93643421033369</v>
      </c>
      <c r="Q276" s="7">
        <f>IF(testdata[[#This Row],[AtrStop]]=testdata[[#This Row],[Upper]],testdata[[#This Row],[Upper]],NA())</f>
        <v>261.93643421033369</v>
      </c>
      <c r="R276" s="7" t="e">
        <f>IF(testdata[[#This Row],[AtrStop]]=testdata[[#This Row],[Lower]],testdata[[#This Row],[Lower]],NA())</f>
        <v>#N/A</v>
      </c>
      <c r="S276" s="19">
        <f>IF(testdata[[#This Row],[close]]&lt;=testdata[[#This Row],[STpot]],testdata[[#This Row],[Upper]],testdata[[#This Row],[Lower]])</f>
        <v>261.93643421033369</v>
      </c>
      <c r="U276" s="2">
        <v>43136</v>
      </c>
      <c r="V276" s="7">
        <v>261.93639999999999</v>
      </c>
      <c r="W276" s="7"/>
      <c r="X276" s="19">
        <v>261.93643421000002</v>
      </c>
      <c r="Y276" t="str">
        <f t="shared" si="4"/>
        <v/>
      </c>
    </row>
    <row r="277" spans="1:25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">
        <f>MAX(testdata[[#This Row],[H-L]:[|L-pC|]])</f>
        <v>10.599999999999994</v>
      </c>
      <c r="K277" s="10">
        <f>(K276*20+testdata[[#This Row],[TR]])/21</f>
        <v>2.9607727651853022</v>
      </c>
      <c r="L277" s="1">
        <f>testdata[[#This Row],[close]]+Multiplier*testdata[[#This Row],[ATR]]</f>
        <v>268.09231829555591</v>
      </c>
      <c r="M277" s="1">
        <f>testdata[[#This Row],[close]]-Multiplier*testdata[[#This Row],[ATR]]</f>
        <v>250.32768170444407</v>
      </c>
      <c r="N277" s="1">
        <f>IF(OR(testdata[[#This Row],[UpperE]]&lt;N276,F276&gt;N276),testdata[[#This Row],[UpperE]],N276)</f>
        <v>261.93643421033369</v>
      </c>
      <c r="O277" s="1">
        <f>IF(OR(testdata[[#This Row],[LowerE]]&gt;O276,F276&lt;O276),testdata[[#This Row],[LowerE]],O276)</f>
        <v>250.32768170444407</v>
      </c>
      <c r="P277" s="7">
        <f>IF(S276=N276,testdata[[#This Row],[Upper]],testdata[[#This Row],[Lower]])</f>
        <v>261.93643421033369</v>
      </c>
      <c r="Q277" s="7">
        <f>IF(testdata[[#This Row],[AtrStop]]=testdata[[#This Row],[Upper]],testdata[[#This Row],[Upper]],NA())</f>
        <v>261.93643421033369</v>
      </c>
      <c r="R277" s="7" t="e">
        <f>IF(testdata[[#This Row],[AtrStop]]=testdata[[#This Row],[Lower]],testdata[[#This Row],[Lower]],NA())</f>
        <v>#N/A</v>
      </c>
      <c r="S277" s="19">
        <f>IF(testdata[[#This Row],[close]]&lt;=testdata[[#This Row],[STpot]],testdata[[#This Row],[Upper]],testdata[[#This Row],[Lower]])</f>
        <v>261.93643421033369</v>
      </c>
      <c r="U277" s="2">
        <v>43137</v>
      </c>
      <c r="V277" s="7">
        <v>261.93639999999999</v>
      </c>
      <c r="W277" s="7"/>
      <c r="X277" s="19">
        <v>261.93643421000002</v>
      </c>
      <c r="Y277" t="str">
        <f t="shared" si="4"/>
        <v/>
      </c>
    </row>
    <row r="278" spans="1:25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">
        <f>MAX(testdata[[#This Row],[H-L]:[|L-pC|]])</f>
        <v>4.6100000000000136</v>
      </c>
      <c r="K278" s="10">
        <f>(K277*20+testdata[[#This Row],[TR]])/21</f>
        <v>3.039307395414574</v>
      </c>
      <c r="L278" s="1">
        <f>testdata[[#This Row],[close]]+Multiplier*testdata[[#This Row],[ATR]]</f>
        <v>266.91792218624374</v>
      </c>
      <c r="M278" s="1">
        <f>testdata[[#This Row],[close]]-Multiplier*testdata[[#This Row],[ATR]]</f>
        <v>248.68207781375628</v>
      </c>
      <c r="N278" s="1">
        <f>IF(OR(testdata[[#This Row],[UpperE]]&lt;N277,F277&gt;N277),testdata[[#This Row],[UpperE]],N277)</f>
        <v>261.93643421033369</v>
      </c>
      <c r="O278" s="1">
        <f>IF(OR(testdata[[#This Row],[LowerE]]&gt;O277,F277&lt;O277),testdata[[#This Row],[LowerE]],O277)</f>
        <v>250.32768170444407</v>
      </c>
      <c r="P278" s="7">
        <f>IF(S277=N277,testdata[[#This Row],[Upper]],testdata[[#This Row],[Lower]])</f>
        <v>261.93643421033369</v>
      </c>
      <c r="Q278" s="7">
        <f>IF(testdata[[#This Row],[AtrStop]]=testdata[[#This Row],[Upper]],testdata[[#This Row],[Upper]],NA())</f>
        <v>261.93643421033369</v>
      </c>
      <c r="R278" s="7" t="e">
        <f>IF(testdata[[#This Row],[AtrStop]]=testdata[[#This Row],[Lower]],testdata[[#This Row],[Lower]],NA())</f>
        <v>#N/A</v>
      </c>
      <c r="S278" s="19">
        <f>IF(testdata[[#This Row],[close]]&lt;=testdata[[#This Row],[STpot]],testdata[[#This Row],[Upper]],testdata[[#This Row],[Lower]])</f>
        <v>261.93643421033369</v>
      </c>
      <c r="U278" s="2">
        <v>43138</v>
      </c>
      <c r="V278" s="7">
        <v>261.93639999999999</v>
      </c>
      <c r="W278" s="7"/>
      <c r="X278" s="19">
        <v>261.93643421000002</v>
      </c>
      <c r="Y278" t="str">
        <f t="shared" si="4"/>
        <v/>
      </c>
    </row>
    <row r="279" spans="1:25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">
        <f>MAX(testdata[[#This Row],[H-L]:[|L-pC|]])</f>
        <v>10.189999999999969</v>
      </c>
      <c r="K279" s="10">
        <f>(K278*20+testdata[[#This Row],[TR]])/21</f>
        <v>3.3798165670614977</v>
      </c>
      <c r="L279" s="1">
        <f>testdata[[#This Row],[close]]+Multiplier*testdata[[#This Row],[ATR]]</f>
        <v>258.2694497011845</v>
      </c>
      <c r="M279" s="1">
        <f>testdata[[#This Row],[close]]-Multiplier*testdata[[#This Row],[ATR]]</f>
        <v>237.99055029881549</v>
      </c>
      <c r="N279" s="1">
        <f>IF(OR(testdata[[#This Row],[UpperE]]&lt;N278,F278&gt;N278),testdata[[#This Row],[UpperE]],N278)</f>
        <v>258.2694497011845</v>
      </c>
      <c r="O279" s="1">
        <f>IF(OR(testdata[[#This Row],[LowerE]]&gt;O278,F278&lt;O278),testdata[[#This Row],[LowerE]],O278)</f>
        <v>250.32768170444407</v>
      </c>
      <c r="P279" s="7">
        <f>IF(S278=N278,testdata[[#This Row],[Upper]],testdata[[#This Row],[Lower]])</f>
        <v>258.2694497011845</v>
      </c>
      <c r="Q279" s="7">
        <f>IF(testdata[[#This Row],[AtrStop]]=testdata[[#This Row],[Upper]],testdata[[#This Row],[Upper]],NA())</f>
        <v>258.2694497011845</v>
      </c>
      <c r="R279" s="7" t="e">
        <f>IF(testdata[[#This Row],[AtrStop]]=testdata[[#This Row],[Lower]],testdata[[#This Row],[Lower]],NA())</f>
        <v>#N/A</v>
      </c>
      <c r="S279" s="19">
        <f>IF(testdata[[#This Row],[close]]&lt;=testdata[[#This Row],[STpot]],testdata[[#This Row],[Upper]],testdata[[#This Row],[Lower]])</f>
        <v>258.2694497011845</v>
      </c>
      <c r="U279" s="2">
        <v>43139</v>
      </c>
      <c r="V279" s="7">
        <v>258.26940000000002</v>
      </c>
      <c r="W279" s="7"/>
      <c r="X279" s="19">
        <v>258.2694497</v>
      </c>
      <c r="Y279" t="str">
        <f t="shared" si="4"/>
        <v/>
      </c>
    </row>
    <row r="280" spans="1:25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">
        <f>MAX(testdata[[#This Row],[H-L]:[|L-pC|]])</f>
        <v>10.299999999999983</v>
      </c>
      <c r="K280" s="10">
        <f>(K279*20+testdata[[#This Row],[TR]])/21</f>
        <v>3.70934911148714</v>
      </c>
      <c r="L280" s="1">
        <f>testdata[[#This Row],[close]]+Multiplier*testdata[[#This Row],[ATR]]</f>
        <v>262.98804733446144</v>
      </c>
      <c r="M280" s="1">
        <f>testdata[[#This Row],[close]]-Multiplier*testdata[[#This Row],[ATR]]</f>
        <v>240.73195266553859</v>
      </c>
      <c r="N280" s="1">
        <f>IF(OR(testdata[[#This Row],[UpperE]]&lt;N279,F279&gt;N279),testdata[[#This Row],[UpperE]],N279)</f>
        <v>258.2694497011845</v>
      </c>
      <c r="O280" s="1">
        <f>IF(OR(testdata[[#This Row],[LowerE]]&gt;O279,F279&lt;O279),testdata[[#This Row],[LowerE]],O279)</f>
        <v>240.73195266553859</v>
      </c>
      <c r="P280" s="7">
        <f>IF(S279=N279,testdata[[#This Row],[Upper]],testdata[[#This Row],[Lower]])</f>
        <v>258.2694497011845</v>
      </c>
      <c r="Q280" s="7">
        <f>IF(testdata[[#This Row],[AtrStop]]=testdata[[#This Row],[Upper]],testdata[[#This Row],[Upper]],NA())</f>
        <v>258.2694497011845</v>
      </c>
      <c r="R280" s="7" t="e">
        <f>IF(testdata[[#This Row],[AtrStop]]=testdata[[#This Row],[Lower]],testdata[[#This Row],[Lower]],NA())</f>
        <v>#N/A</v>
      </c>
      <c r="S280" s="19">
        <f>IF(testdata[[#This Row],[close]]&lt;=testdata[[#This Row],[STpot]],testdata[[#This Row],[Upper]],testdata[[#This Row],[Lower]])</f>
        <v>258.2694497011845</v>
      </c>
      <c r="U280" s="2">
        <v>43140</v>
      </c>
      <c r="V280" s="7">
        <v>258.26940000000002</v>
      </c>
      <c r="W280" s="7"/>
      <c r="X280" s="19">
        <v>258.2694497</v>
      </c>
      <c r="Y280" t="str">
        <f t="shared" si="4"/>
        <v/>
      </c>
    </row>
    <row r="281" spans="1:25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">
        <f>MAX(testdata[[#This Row],[H-L]:[|L-pC|]])</f>
        <v>5.3000000000000114</v>
      </c>
      <c r="K281" s="10">
        <f>(K280*20+testdata[[#This Row],[TR]])/21</f>
        <v>3.7850943918925148</v>
      </c>
      <c r="L281" s="1">
        <f>testdata[[#This Row],[close]]+Multiplier*testdata[[#This Row],[ATR]]</f>
        <v>266.91528317567753</v>
      </c>
      <c r="M281" s="1">
        <f>testdata[[#This Row],[close]]-Multiplier*testdata[[#This Row],[ATR]]</f>
        <v>244.20471682432245</v>
      </c>
      <c r="N281" s="1">
        <f>IF(OR(testdata[[#This Row],[UpperE]]&lt;N280,F280&gt;N280),testdata[[#This Row],[UpperE]],N280)</f>
        <v>258.2694497011845</v>
      </c>
      <c r="O281" s="1">
        <f>IF(OR(testdata[[#This Row],[LowerE]]&gt;O280,F280&lt;O280),testdata[[#This Row],[LowerE]],O280)</f>
        <v>244.20471682432245</v>
      </c>
      <c r="P281" s="7">
        <f>IF(S280=N280,testdata[[#This Row],[Upper]],testdata[[#This Row],[Lower]])</f>
        <v>258.2694497011845</v>
      </c>
      <c r="Q281" s="7">
        <f>IF(testdata[[#This Row],[AtrStop]]=testdata[[#This Row],[Upper]],testdata[[#This Row],[Upper]],NA())</f>
        <v>258.2694497011845</v>
      </c>
      <c r="R281" s="7" t="e">
        <f>IF(testdata[[#This Row],[AtrStop]]=testdata[[#This Row],[Lower]],testdata[[#This Row],[Lower]],NA())</f>
        <v>#N/A</v>
      </c>
      <c r="S281" s="19">
        <f>IF(testdata[[#This Row],[close]]&lt;=testdata[[#This Row],[STpot]],testdata[[#This Row],[Upper]],testdata[[#This Row],[Lower]])</f>
        <v>258.2694497011845</v>
      </c>
      <c r="U281" s="2">
        <v>43143</v>
      </c>
      <c r="V281" s="7">
        <v>258.26940000000002</v>
      </c>
      <c r="W281" s="7"/>
      <c r="X281" s="19">
        <v>258.2694497</v>
      </c>
      <c r="Y281" t="str">
        <f t="shared" si="4"/>
        <v/>
      </c>
    </row>
    <row r="282" spans="1:25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">
        <f>MAX(testdata[[#This Row],[H-L]:[|L-pC|]])</f>
        <v>3.1900000000000261</v>
      </c>
      <c r="K282" s="10">
        <f>(K281*20+testdata[[#This Row],[TR]])/21</f>
        <v>3.756756563707158</v>
      </c>
      <c r="L282" s="1">
        <f>testdata[[#This Row],[close]]+Multiplier*testdata[[#This Row],[ATR]]</f>
        <v>267.46026969112148</v>
      </c>
      <c r="M282" s="1">
        <f>testdata[[#This Row],[close]]-Multiplier*testdata[[#This Row],[ATR]]</f>
        <v>244.91973030887851</v>
      </c>
      <c r="N282" s="1">
        <f>IF(OR(testdata[[#This Row],[UpperE]]&lt;N281,F281&gt;N281),testdata[[#This Row],[UpperE]],N281)</f>
        <v>258.2694497011845</v>
      </c>
      <c r="O282" s="1">
        <f>IF(OR(testdata[[#This Row],[LowerE]]&gt;O281,F281&lt;O281),testdata[[#This Row],[LowerE]],O281)</f>
        <v>244.91973030887851</v>
      </c>
      <c r="P282" s="7">
        <f>IF(S281=N281,testdata[[#This Row],[Upper]],testdata[[#This Row],[Lower]])</f>
        <v>258.2694497011845</v>
      </c>
      <c r="Q282" s="7">
        <f>IF(testdata[[#This Row],[AtrStop]]=testdata[[#This Row],[Upper]],testdata[[#This Row],[Upper]],NA())</f>
        <v>258.2694497011845</v>
      </c>
      <c r="R282" s="7" t="e">
        <f>IF(testdata[[#This Row],[AtrStop]]=testdata[[#This Row],[Lower]],testdata[[#This Row],[Lower]],NA())</f>
        <v>#N/A</v>
      </c>
      <c r="S282" s="19">
        <f>IF(testdata[[#This Row],[close]]&lt;=testdata[[#This Row],[STpot]],testdata[[#This Row],[Upper]],testdata[[#This Row],[Lower]])</f>
        <v>258.2694497011845</v>
      </c>
      <c r="U282" s="2">
        <v>43144</v>
      </c>
      <c r="V282" s="7">
        <v>258.26940000000002</v>
      </c>
      <c r="W282" s="7"/>
      <c r="X282" s="19">
        <v>258.2694497</v>
      </c>
      <c r="Y282" t="str">
        <f t="shared" si="4"/>
        <v/>
      </c>
    </row>
    <row r="283" spans="1:25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">
        <f>MAX(testdata[[#This Row],[H-L]:[|L-pC|]])</f>
        <v>5.4900000000000091</v>
      </c>
      <c r="K283" s="10">
        <f>(K282*20+testdata[[#This Row],[TR]])/21</f>
        <v>3.8392919654353892</v>
      </c>
      <c r="L283" s="1">
        <f>testdata[[#This Row],[close]]+Multiplier*testdata[[#This Row],[ATR]]</f>
        <v>271.16787589630616</v>
      </c>
      <c r="M283" s="1">
        <f>testdata[[#This Row],[close]]-Multiplier*testdata[[#This Row],[ATR]]</f>
        <v>248.1321241036938</v>
      </c>
      <c r="N283" s="1">
        <f>IF(OR(testdata[[#This Row],[UpperE]]&lt;N282,F282&gt;N282),testdata[[#This Row],[UpperE]],N282)</f>
        <v>258.2694497011845</v>
      </c>
      <c r="O283" s="1">
        <f>IF(OR(testdata[[#This Row],[LowerE]]&gt;O282,F282&lt;O282),testdata[[#This Row],[LowerE]],O282)</f>
        <v>248.1321241036938</v>
      </c>
      <c r="P283" s="7">
        <f>IF(S282=N282,testdata[[#This Row],[Upper]],testdata[[#This Row],[Lower]])</f>
        <v>258.2694497011845</v>
      </c>
      <c r="Q283" s="7" t="e">
        <f>IF(testdata[[#This Row],[AtrStop]]=testdata[[#This Row],[Upper]],testdata[[#This Row],[Upper]],NA())</f>
        <v>#N/A</v>
      </c>
      <c r="R283" s="7">
        <f>IF(testdata[[#This Row],[AtrStop]]=testdata[[#This Row],[Lower]],testdata[[#This Row],[Lower]],NA())</f>
        <v>248.1321241036938</v>
      </c>
      <c r="S283" s="19">
        <f>IF(testdata[[#This Row],[close]]&lt;=testdata[[#This Row],[STpot]],testdata[[#This Row],[Upper]],testdata[[#This Row],[Lower]])</f>
        <v>248.1321241036938</v>
      </c>
      <c r="U283" s="2">
        <v>43145</v>
      </c>
      <c r="V283" s="7"/>
      <c r="W283" s="7">
        <v>248.13210000000001</v>
      </c>
      <c r="X283" s="19">
        <v>248.1321241</v>
      </c>
      <c r="Y283" t="str">
        <f t="shared" si="4"/>
        <v/>
      </c>
    </row>
    <row r="284" spans="1:25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">
        <f>MAX(testdata[[#This Row],[H-L]:[|L-pC|]])</f>
        <v>4.1100000000000136</v>
      </c>
      <c r="K284" s="10">
        <f>(K283*20+testdata[[#This Row],[TR]])/21</f>
        <v>3.8521828242241805</v>
      </c>
      <c r="L284" s="1">
        <f>testdata[[#This Row],[close]]+Multiplier*testdata[[#This Row],[ATR]]</f>
        <v>274.51654847267253</v>
      </c>
      <c r="M284" s="1">
        <f>testdata[[#This Row],[close]]-Multiplier*testdata[[#This Row],[ATR]]</f>
        <v>251.40345152732743</v>
      </c>
      <c r="N284" s="1">
        <f>IF(OR(testdata[[#This Row],[UpperE]]&lt;N283,F283&gt;N283),testdata[[#This Row],[UpperE]],N283)</f>
        <v>274.51654847267253</v>
      </c>
      <c r="O284" s="1">
        <f>IF(OR(testdata[[#This Row],[LowerE]]&gt;O283,F283&lt;O283),testdata[[#This Row],[LowerE]],O283)</f>
        <v>251.40345152732743</v>
      </c>
      <c r="P284" s="7">
        <f>IF(S283=N283,testdata[[#This Row],[Upper]],testdata[[#This Row],[Lower]])</f>
        <v>251.40345152732743</v>
      </c>
      <c r="Q284" s="7" t="e">
        <f>IF(testdata[[#This Row],[AtrStop]]=testdata[[#This Row],[Upper]],testdata[[#This Row],[Upper]],NA())</f>
        <v>#N/A</v>
      </c>
      <c r="R284" s="7">
        <f>IF(testdata[[#This Row],[AtrStop]]=testdata[[#This Row],[Lower]],testdata[[#This Row],[Lower]],NA())</f>
        <v>251.40345152732743</v>
      </c>
      <c r="S284" s="19">
        <f>IF(testdata[[#This Row],[close]]&lt;=testdata[[#This Row],[STpot]],testdata[[#This Row],[Upper]],testdata[[#This Row],[Lower]])</f>
        <v>251.40345152732743</v>
      </c>
      <c r="U284" s="2">
        <v>43146</v>
      </c>
      <c r="V284" s="7"/>
      <c r="W284" s="7">
        <v>251.40350000000001</v>
      </c>
      <c r="X284" s="19">
        <v>251.40345153000001</v>
      </c>
      <c r="Y284" t="str">
        <f t="shared" si="4"/>
        <v/>
      </c>
    </row>
    <row r="285" spans="1:25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">
        <f>MAX(testdata[[#This Row],[H-L]:[|L-pC|]])</f>
        <v>2.9399999999999977</v>
      </c>
      <c r="K285" s="10">
        <f>(K284*20+testdata[[#This Row],[TR]])/21</f>
        <v>3.8087455468801714</v>
      </c>
      <c r="L285" s="1">
        <f>testdata[[#This Row],[close]]+Multiplier*testdata[[#This Row],[ATR]]</f>
        <v>274.46623664064055</v>
      </c>
      <c r="M285" s="1">
        <f>testdata[[#This Row],[close]]-Multiplier*testdata[[#This Row],[ATR]]</f>
        <v>251.6137633593595</v>
      </c>
      <c r="N285" s="1">
        <f>IF(OR(testdata[[#This Row],[UpperE]]&lt;N284,F284&gt;N284),testdata[[#This Row],[UpperE]],N284)</f>
        <v>274.46623664064055</v>
      </c>
      <c r="O285" s="1">
        <f>IF(OR(testdata[[#This Row],[LowerE]]&gt;O284,F284&lt;O284),testdata[[#This Row],[LowerE]],O284)</f>
        <v>251.6137633593595</v>
      </c>
      <c r="P285" s="7">
        <f>IF(S284=N284,testdata[[#This Row],[Upper]],testdata[[#This Row],[Lower]])</f>
        <v>251.6137633593595</v>
      </c>
      <c r="Q285" s="7" t="e">
        <f>IF(testdata[[#This Row],[AtrStop]]=testdata[[#This Row],[Upper]],testdata[[#This Row],[Upper]],NA())</f>
        <v>#N/A</v>
      </c>
      <c r="R285" s="7">
        <f>IF(testdata[[#This Row],[AtrStop]]=testdata[[#This Row],[Lower]],testdata[[#This Row],[Lower]],NA())</f>
        <v>251.6137633593595</v>
      </c>
      <c r="S285" s="19">
        <f>IF(testdata[[#This Row],[close]]&lt;=testdata[[#This Row],[STpot]],testdata[[#This Row],[Upper]],testdata[[#This Row],[Lower]])</f>
        <v>251.6137633593595</v>
      </c>
      <c r="U285" s="2">
        <v>43147</v>
      </c>
      <c r="V285" s="7"/>
      <c r="W285" s="7">
        <v>251.6138</v>
      </c>
      <c r="X285" s="19">
        <v>251.61376336000001</v>
      </c>
      <c r="Y285" t="str">
        <f t="shared" si="4"/>
        <v/>
      </c>
    </row>
    <row r="286" spans="1:25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">
        <f>MAX(testdata[[#This Row],[H-L]:[|L-pC|]])</f>
        <v>3.0500000000000114</v>
      </c>
      <c r="K286" s="10">
        <f>(K285*20+testdata[[#This Row],[TR]])/21</f>
        <v>3.7726148065525447</v>
      </c>
      <c r="L286" s="1">
        <f>testdata[[#This Row],[close]]+Multiplier*testdata[[#This Row],[ATR]]</f>
        <v>272.70784441965765</v>
      </c>
      <c r="M286" s="1">
        <f>testdata[[#This Row],[close]]-Multiplier*testdata[[#This Row],[ATR]]</f>
        <v>250.07215558034235</v>
      </c>
      <c r="N286" s="1">
        <f>IF(OR(testdata[[#This Row],[UpperE]]&lt;N285,F285&gt;N285),testdata[[#This Row],[UpperE]],N285)</f>
        <v>272.70784441965765</v>
      </c>
      <c r="O286" s="1">
        <f>IF(OR(testdata[[#This Row],[LowerE]]&gt;O285,F285&lt;O285),testdata[[#This Row],[LowerE]],O285)</f>
        <v>251.6137633593595</v>
      </c>
      <c r="P286" s="7">
        <f>IF(S285=N285,testdata[[#This Row],[Upper]],testdata[[#This Row],[Lower]])</f>
        <v>251.6137633593595</v>
      </c>
      <c r="Q286" s="7" t="e">
        <f>IF(testdata[[#This Row],[AtrStop]]=testdata[[#This Row],[Upper]],testdata[[#This Row],[Upper]],NA())</f>
        <v>#N/A</v>
      </c>
      <c r="R286" s="7">
        <f>IF(testdata[[#This Row],[AtrStop]]=testdata[[#This Row],[Lower]],testdata[[#This Row],[Lower]],NA())</f>
        <v>251.6137633593595</v>
      </c>
      <c r="S286" s="19">
        <f>IF(testdata[[#This Row],[close]]&lt;=testdata[[#This Row],[STpot]],testdata[[#This Row],[Upper]],testdata[[#This Row],[Lower]])</f>
        <v>251.6137633593595</v>
      </c>
      <c r="U286" s="2">
        <v>43151</v>
      </c>
      <c r="V286" s="7"/>
      <c r="W286" s="7">
        <v>251.6138</v>
      </c>
      <c r="X286" s="19">
        <v>251.61376336000001</v>
      </c>
      <c r="Y286" t="str">
        <f t="shared" si="4"/>
        <v/>
      </c>
    </row>
    <row r="287" spans="1:25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">
        <f>MAX(testdata[[#This Row],[H-L]:[|L-pC|]])</f>
        <v>4.5999999999999659</v>
      </c>
      <c r="K287" s="10">
        <f>(K286*20+testdata[[#This Row],[TR]])/21</f>
        <v>3.8120141014786126</v>
      </c>
      <c r="L287" s="1">
        <f>testdata[[#This Row],[close]]+Multiplier*testdata[[#This Row],[ATR]]</f>
        <v>271.5260423044358</v>
      </c>
      <c r="M287" s="1">
        <f>testdata[[#This Row],[close]]-Multiplier*testdata[[#This Row],[ATR]]</f>
        <v>248.65395769556415</v>
      </c>
      <c r="N287" s="1">
        <f>IF(OR(testdata[[#This Row],[UpperE]]&lt;N286,F286&gt;N286),testdata[[#This Row],[UpperE]],N286)</f>
        <v>271.5260423044358</v>
      </c>
      <c r="O287" s="1">
        <f>IF(OR(testdata[[#This Row],[LowerE]]&gt;O286,F286&lt;O286),testdata[[#This Row],[LowerE]],O286)</f>
        <v>251.6137633593595</v>
      </c>
      <c r="P287" s="7">
        <f>IF(S286=N286,testdata[[#This Row],[Upper]],testdata[[#This Row],[Lower]])</f>
        <v>251.6137633593595</v>
      </c>
      <c r="Q287" s="7" t="e">
        <f>IF(testdata[[#This Row],[AtrStop]]=testdata[[#This Row],[Upper]],testdata[[#This Row],[Upper]],NA())</f>
        <v>#N/A</v>
      </c>
      <c r="R287" s="7">
        <f>IF(testdata[[#This Row],[AtrStop]]=testdata[[#This Row],[Lower]],testdata[[#This Row],[Lower]],NA())</f>
        <v>251.6137633593595</v>
      </c>
      <c r="S287" s="19">
        <f>IF(testdata[[#This Row],[close]]&lt;=testdata[[#This Row],[STpot]],testdata[[#This Row],[Upper]],testdata[[#This Row],[Lower]])</f>
        <v>251.6137633593595</v>
      </c>
      <c r="U287" s="2">
        <v>43152</v>
      </c>
      <c r="V287" s="7"/>
      <c r="W287" s="7">
        <v>251.6138</v>
      </c>
      <c r="X287" s="19">
        <v>251.61376336000001</v>
      </c>
      <c r="Y287" t="str">
        <f t="shared" si="4"/>
        <v/>
      </c>
    </row>
    <row r="288" spans="1:25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">
        <f>MAX(testdata[[#This Row],[H-L]:[|L-pC|]])</f>
        <v>3.2800000000000296</v>
      </c>
      <c r="K288" s="10">
        <f>(K287*20+testdata[[#This Row],[TR]])/21</f>
        <v>3.7866800966462995</v>
      </c>
      <c r="L288" s="1">
        <f>testdata[[#This Row],[close]]+Multiplier*testdata[[#This Row],[ATR]]</f>
        <v>271.79004028993893</v>
      </c>
      <c r="M288" s="1">
        <f>testdata[[#This Row],[close]]-Multiplier*testdata[[#This Row],[ATR]]</f>
        <v>249.06995971006111</v>
      </c>
      <c r="N288" s="1">
        <f>IF(OR(testdata[[#This Row],[UpperE]]&lt;N287,F287&gt;N287),testdata[[#This Row],[UpperE]],N287)</f>
        <v>271.5260423044358</v>
      </c>
      <c r="O288" s="1">
        <f>IF(OR(testdata[[#This Row],[LowerE]]&gt;O287,F287&lt;O287),testdata[[#This Row],[LowerE]],O287)</f>
        <v>251.6137633593595</v>
      </c>
      <c r="P288" s="7">
        <f>IF(S287=N287,testdata[[#This Row],[Upper]],testdata[[#This Row],[Lower]])</f>
        <v>251.6137633593595</v>
      </c>
      <c r="Q288" s="7" t="e">
        <f>IF(testdata[[#This Row],[AtrStop]]=testdata[[#This Row],[Upper]],testdata[[#This Row],[Upper]],NA())</f>
        <v>#N/A</v>
      </c>
      <c r="R288" s="7">
        <f>IF(testdata[[#This Row],[AtrStop]]=testdata[[#This Row],[Lower]],testdata[[#This Row],[Lower]],NA())</f>
        <v>251.6137633593595</v>
      </c>
      <c r="S288" s="19">
        <f>IF(testdata[[#This Row],[close]]&lt;=testdata[[#This Row],[STpot]],testdata[[#This Row],[Upper]],testdata[[#This Row],[Lower]])</f>
        <v>251.6137633593595</v>
      </c>
      <c r="U288" s="2">
        <v>43153</v>
      </c>
      <c r="V288" s="7"/>
      <c r="W288" s="7">
        <v>251.6138</v>
      </c>
      <c r="X288" s="19">
        <v>251.61376336000001</v>
      </c>
      <c r="Y288" t="str">
        <f t="shared" si="4"/>
        <v/>
      </c>
    </row>
    <row r="289" spans="1:25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">
        <f>MAX(testdata[[#This Row],[H-L]:[|L-pC|]])</f>
        <v>4.1499999999999773</v>
      </c>
      <c r="K289" s="10">
        <f>(K288*20+testdata[[#This Row],[TR]])/21</f>
        <v>3.8039810444250461</v>
      </c>
      <c r="L289" s="1">
        <f>testdata[[#This Row],[close]]+Multiplier*testdata[[#This Row],[ATR]]</f>
        <v>275.99194313327513</v>
      </c>
      <c r="M289" s="1">
        <f>testdata[[#This Row],[close]]-Multiplier*testdata[[#This Row],[ATR]]</f>
        <v>253.16805686672484</v>
      </c>
      <c r="N289" s="1">
        <f>IF(OR(testdata[[#This Row],[UpperE]]&lt;N288,F288&gt;N288),testdata[[#This Row],[UpperE]],N288)</f>
        <v>271.5260423044358</v>
      </c>
      <c r="O289" s="1">
        <f>IF(OR(testdata[[#This Row],[LowerE]]&gt;O288,F288&lt;O288),testdata[[#This Row],[LowerE]],O288)</f>
        <v>253.16805686672484</v>
      </c>
      <c r="P289" s="7">
        <f>IF(S288=N288,testdata[[#This Row],[Upper]],testdata[[#This Row],[Lower]])</f>
        <v>253.16805686672484</v>
      </c>
      <c r="Q289" s="7" t="e">
        <f>IF(testdata[[#This Row],[AtrStop]]=testdata[[#This Row],[Upper]],testdata[[#This Row],[Upper]],NA())</f>
        <v>#N/A</v>
      </c>
      <c r="R289" s="7">
        <f>IF(testdata[[#This Row],[AtrStop]]=testdata[[#This Row],[Lower]],testdata[[#This Row],[Lower]],NA())</f>
        <v>253.16805686672484</v>
      </c>
      <c r="S289" s="19">
        <f>IF(testdata[[#This Row],[close]]&lt;=testdata[[#This Row],[STpot]],testdata[[#This Row],[Upper]],testdata[[#This Row],[Lower]])</f>
        <v>253.16805686672484</v>
      </c>
      <c r="U289" s="2">
        <v>43154</v>
      </c>
      <c r="V289" s="7"/>
      <c r="W289" s="7">
        <v>253.16810000000001</v>
      </c>
      <c r="X289" s="19">
        <v>253.16805686999999</v>
      </c>
      <c r="Y289" t="str">
        <f t="shared" si="4"/>
        <v/>
      </c>
    </row>
    <row r="290" spans="1:25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">
        <f>MAX(testdata[[#This Row],[H-L]:[|L-pC|]])</f>
        <v>3.1800000000000068</v>
      </c>
      <c r="K290" s="10">
        <f>(K289*20+testdata[[#This Row],[TR]])/21</f>
        <v>3.7742676613571873</v>
      </c>
      <c r="L290" s="1">
        <f>testdata[[#This Row],[close]]+Multiplier*testdata[[#This Row],[ATR]]</f>
        <v>278.97280298407156</v>
      </c>
      <c r="M290" s="1">
        <f>testdata[[#This Row],[close]]-Multiplier*testdata[[#This Row],[ATR]]</f>
        <v>256.32719701592839</v>
      </c>
      <c r="N290" s="1">
        <f>IF(OR(testdata[[#This Row],[UpperE]]&lt;N289,F289&gt;N289),testdata[[#This Row],[UpperE]],N289)</f>
        <v>271.5260423044358</v>
      </c>
      <c r="O290" s="1">
        <f>IF(OR(testdata[[#This Row],[LowerE]]&gt;O289,F289&lt;O289),testdata[[#This Row],[LowerE]],O289)</f>
        <v>256.32719701592839</v>
      </c>
      <c r="P290" s="7">
        <f>IF(S289=N289,testdata[[#This Row],[Upper]],testdata[[#This Row],[Lower]])</f>
        <v>256.32719701592839</v>
      </c>
      <c r="Q290" s="7" t="e">
        <f>IF(testdata[[#This Row],[AtrStop]]=testdata[[#This Row],[Upper]],testdata[[#This Row],[Upper]],NA())</f>
        <v>#N/A</v>
      </c>
      <c r="R290" s="7">
        <f>IF(testdata[[#This Row],[AtrStop]]=testdata[[#This Row],[Lower]],testdata[[#This Row],[Lower]],NA())</f>
        <v>256.32719701592839</v>
      </c>
      <c r="S290" s="19">
        <f>IF(testdata[[#This Row],[close]]&lt;=testdata[[#This Row],[STpot]],testdata[[#This Row],[Upper]],testdata[[#This Row],[Lower]])</f>
        <v>256.32719701592839</v>
      </c>
      <c r="U290" s="2">
        <v>43157</v>
      </c>
      <c r="V290" s="7"/>
      <c r="W290" s="7">
        <v>256.3272</v>
      </c>
      <c r="X290" s="19">
        <v>256.32719702000003</v>
      </c>
      <c r="Y290" t="str">
        <f t="shared" si="4"/>
        <v/>
      </c>
    </row>
    <row r="291" spans="1:25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">
        <f>MAX(testdata[[#This Row],[H-L]:[|L-pC|]])</f>
        <v>4.3899999999999864</v>
      </c>
      <c r="K291" s="10">
        <f>(K290*20+testdata[[#This Row],[TR]])/21</f>
        <v>3.8035882489116064</v>
      </c>
      <c r="L291" s="1">
        <f>testdata[[#This Row],[close]]+Multiplier*testdata[[#This Row],[ATR]]</f>
        <v>275.7207647467348</v>
      </c>
      <c r="M291" s="1">
        <f>testdata[[#This Row],[close]]-Multiplier*testdata[[#This Row],[ATR]]</f>
        <v>252.89923525326518</v>
      </c>
      <c r="N291" s="1">
        <f>IF(OR(testdata[[#This Row],[UpperE]]&lt;N290,F290&gt;N290),testdata[[#This Row],[UpperE]],N290)</f>
        <v>271.5260423044358</v>
      </c>
      <c r="O291" s="1">
        <f>IF(OR(testdata[[#This Row],[LowerE]]&gt;O290,F290&lt;O290),testdata[[#This Row],[LowerE]],O290)</f>
        <v>256.32719701592839</v>
      </c>
      <c r="P291" s="7">
        <f>IF(S290=N290,testdata[[#This Row],[Upper]],testdata[[#This Row],[Lower]])</f>
        <v>256.32719701592839</v>
      </c>
      <c r="Q291" s="7" t="e">
        <f>IF(testdata[[#This Row],[AtrStop]]=testdata[[#This Row],[Upper]],testdata[[#This Row],[Upper]],NA())</f>
        <v>#N/A</v>
      </c>
      <c r="R291" s="7">
        <f>IF(testdata[[#This Row],[AtrStop]]=testdata[[#This Row],[Lower]],testdata[[#This Row],[Lower]],NA())</f>
        <v>256.32719701592839</v>
      </c>
      <c r="S291" s="19">
        <f>IF(testdata[[#This Row],[close]]&lt;=testdata[[#This Row],[STpot]],testdata[[#This Row],[Upper]],testdata[[#This Row],[Lower]])</f>
        <v>256.32719701592839</v>
      </c>
      <c r="U291" s="2">
        <v>43158</v>
      </c>
      <c r="V291" s="7"/>
      <c r="W291" s="7">
        <v>256.3272</v>
      </c>
      <c r="X291" s="19">
        <v>256.32719702000003</v>
      </c>
      <c r="Y291" t="str">
        <f t="shared" si="4"/>
        <v/>
      </c>
    </row>
    <row r="292" spans="1:25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">
        <f>MAX(testdata[[#This Row],[H-L]:[|L-pC|]])</f>
        <v>4.7199999999999704</v>
      </c>
      <c r="K292" s="10">
        <f>(K291*20+testdata[[#This Row],[TR]])/21</f>
        <v>3.8472269037253377</v>
      </c>
      <c r="L292" s="1">
        <f>testdata[[#This Row],[close]]+Multiplier*testdata[[#This Row],[ATR]]</f>
        <v>273.17168071117601</v>
      </c>
      <c r="M292" s="1">
        <f>testdata[[#This Row],[close]]-Multiplier*testdata[[#This Row],[ATR]]</f>
        <v>250.08831928882398</v>
      </c>
      <c r="N292" s="1">
        <f>IF(OR(testdata[[#This Row],[UpperE]]&lt;N291,F291&gt;N291),testdata[[#This Row],[UpperE]],N291)</f>
        <v>271.5260423044358</v>
      </c>
      <c r="O292" s="1">
        <f>IF(OR(testdata[[#This Row],[LowerE]]&gt;O291,F291&lt;O291),testdata[[#This Row],[LowerE]],O291)</f>
        <v>256.32719701592839</v>
      </c>
      <c r="P292" s="7">
        <f>IF(S291=N291,testdata[[#This Row],[Upper]],testdata[[#This Row],[Lower]])</f>
        <v>256.32719701592839</v>
      </c>
      <c r="Q292" s="7" t="e">
        <f>IF(testdata[[#This Row],[AtrStop]]=testdata[[#This Row],[Upper]],testdata[[#This Row],[Upper]],NA())</f>
        <v>#N/A</v>
      </c>
      <c r="R292" s="7">
        <f>IF(testdata[[#This Row],[AtrStop]]=testdata[[#This Row],[Lower]],testdata[[#This Row],[Lower]],NA())</f>
        <v>256.32719701592839</v>
      </c>
      <c r="S292" s="19">
        <f>IF(testdata[[#This Row],[close]]&lt;=testdata[[#This Row],[STpot]],testdata[[#This Row],[Upper]],testdata[[#This Row],[Lower]])</f>
        <v>256.32719701592839</v>
      </c>
      <c r="U292" s="2">
        <v>43159</v>
      </c>
      <c r="V292" s="7"/>
      <c r="W292" s="7">
        <v>256.3272</v>
      </c>
      <c r="X292" s="19">
        <v>256.32719702000003</v>
      </c>
      <c r="Y292" t="str">
        <f t="shared" si="4"/>
        <v/>
      </c>
    </row>
    <row r="293" spans="1:25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">
        <f>MAX(testdata[[#This Row],[H-L]:[|L-pC|]])</f>
        <v>6.910000000000025</v>
      </c>
      <c r="K293" s="10">
        <f>(K292*20+testdata[[#This Row],[TR]])/21</f>
        <v>3.99307324164318</v>
      </c>
      <c r="L293" s="1">
        <f>testdata[[#This Row],[close]]+Multiplier*testdata[[#This Row],[ATR]]</f>
        <v>269.80921972492951</v>
      </c>
      <c r="M293" s="1">
        <f>testdata[[#This Row],[close]]-Multiplier*testdata[[#This Row],[ATR]]</f>
        <v>245.85078027507043</v>
      </c>
      <c r="N293" s="1">
        <f>IF(OR(testdata[[#This Row],[UpperE]]&lt;N292,F292&gt;N292),testdata[[#This Row],[UpperE]],N292)</f>
        <v>269.80921972492951</v>
      </c>
      <c r="O293" s="1">
        <f>IF(OR(testdata[[#This Row],[LowerE]]&gt;O292,F292&lt;O292),testdata[[#This Row],[LowerE]],O292)</f>
        <v>256.32719701592839</v>
      </c>
      <c r="P293" s="7">
        <f>IF(S292=N292,testdata[[#This Row],[Upper]],testdata[[#This Row],[Lower]])</f>
        <v>256.32719701592839</v>
      </c>
      <c r="Q293" s="7" t="e">
        <f>IF(testdata[[#This Row],[AtrStop]]=testdata[[#This Row],[Upper]],testdata[[#This Row],[Upper]],NA())</f>
        <v>#N/A</v>
      </c>
      <c r="R293" s="7">
        <f>IF(testdata[[#This Row],[AtrStop]]=testdata[[#This Row],[Lower]],testdata[[#This Row],[Lower]],NA())</f>
        <v>256.32719701592839</v>
      </c>
      <c r="S293" s="19">
        <f>IF(testdata[[#This Row],[close]]&lt;=testdata[[#This Row],[STpot]],testdata[[#This Row],[Upper]],testdata[[#This Row],[Lower]])</f>
        <v>256.32719701592839</v>
      </c>
      <c r="U293" s="2">
        <v>43160</v>
      </c>
      <c r="V293" s="7"/>
      <c r="W293" s="7">
        <v>256.3272</v>
      </c>
      <c r="X293" s="19">
        <v>256.32719702000003</v>
      </c>
      <c r="Y293" t="str">
        <f t="shared" si="4"/>
        <v/>
      </c>
    </row>
    <row r="294" spans="1:25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">
        <f>MAX(testdata[[#This Row],[H-L]:[|L-pC|]])</f>
        <v>4.7199999999999704</v>
      </c>
      <c r="K294" s="10">
        <f>(K293*20+testdata[[#This Row],[TR]])/21</f>
        <v>4.0276888015649321</v>
      </c>
      <c r="L294" s="1">
        <f>testdata[[#This Row],[close]]+Multiplier*testdata[[#This Row],[ATR]]</f>
        <v>271.24306640469484</v>
      </c>
      <c r="M294" s="1">
        <f>testdata[[#This Row],[close]]-Multiplier*testdata[[#This Row],[ATR]]</f>
        <v>247.07693359530523</v>
      </c>
      <c r="N294" s="1">
        <f>IF(OR(testdata[[#This Row],[UpperE]]&lt;N293,F293&gt;N293),testdata[[#This Row],[UpperE]],N293)</f>
        <v>269.80921972492951</v>
      </c>
      <c r="O294" s="1">
        <f>IF(OR(testdata[[#This Row],[LowerE]]&gt;O293,F293&lt;O293),testdata[[#This Row],[LowerE]],O293)</f>
        <v>256.32719701592839</v>
      </c>
      <c r="P294" s="7">
        <f>IF(S293=N293,testdata[[#This Row],[Upper]],testdata[[#This Row],[Lower]])</f>
        <v>256.32719701592839</v>
      </c>
      <c r="Q294" s="7" t="e">
        <f>IF(testdata[[#This Row],[AtrStop]]=testdata[[#This Row],[Upper]],testdata[[#This Row],[Upper]],NA())</f>
        <v>#N/A</v>
      </c>
      <c r="R294" s="7">
        <f>IF(testdata[[#This Row],[AtrStop]]=testdata[[#This Row],[Lower]],testdata[[#This Row],[Lower]],NA())</f>
        <v>256.32719701592839</v>
      </c>
      <c r="S294" s="19">
        <f>IF(testdata[[#This Row],[close]]&lt;=testdata[[#This Row],[STpot]],testdata[[#This Row],[Upper]],testdata[[#This Row],[Lower]])</f>
        <v>256.32719701592839</v>
      </c>
      <c r="U294" s="2">
        <v>43161</v>
      </c>
      <c r="V294" s="7"/>
      <c r="W294" s="7">
        <v>256.3272</v>
      </c>
      <c r="X294" s="19">
        <v>256.32719702000003</v>
      </c>
      <c r="Y294" t="str">
        <f t="shared" si="4"/>
        <v/>
      </c>
    </row>
    <row r="295" spans="1:25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">
        <f>MAX(testdata[[#This Row],[H-L]:[|L-pC|]])</f>
        <v>5.089999999999975</v>
      </c>
      <c r="K295" s="10">
        <f>(K294*20+testdata[[#This Row],[TR]])/21</f>
        <v>4.0782750491094575</v>
      </c>
      <c r="L295" s="1">
        <f>testdata[[#This Row],[close]]+Multiplier*testdata[[#This Row],[ATR]]</f>
        <v>274.38482514732834</v>
      </c>
      <c r="M295" s="1">
        <f>testdata[[#This Row],[close]]-Multiplier*testdata[[#This Row],[ATR]]</f>
        <v>249.91517485267161</v>
      </c>
      <c r="N295" s="1">
        <f>IF(OR(testdata[[#This Row],[UpperE]]&lt;N294,F294&gt;N294),testdata[[#This Row],[UpperE]],N294)</f>
        <v>269.80921972492951</v>
      </c>
      <c r="O295" s="1">
        <f>IF(OR(testdata[[#This Row],[LowerE]]&gt;O294,F294&lt;O294),testdata[[#This Row],[LowerE]],O294)</f>
        <v>256.32719701592839</v>
      </c>
      <c r="P295" s="7">
        <f>IF(S294=N294,testdata[[#This Row],[Upper]],testdata[[#This Row],[Lower]])</f>
        <v>256.32719701592839</v>
      </c>
      <c r="Q295" s="7" t="e">
        <f>IF(testdata[[#This Row],[AtrStop]]=testdata[[#This Row],[Upper]],testdata[[#This Row],[Upper]],NA())</f>
        <v>#N/A</v>
      </c>
      <c r="R295" s="7">
        <f>IF(testdata[[#This Row],[AtrStop]]=testdata[[#This Row],[Lower]],testdata[[#This Row],[Lower]],NA())</f>
        <v>256.32719701592839</v>
      </c>
      <c r="S295" s="19">
        <f>IF(testdata[[#This Row],[close]]&lt;=testdata[[#This Row],[STpot]],testdata[[#This Row],[Upper]],testdata[[#This Row],[Lower]])</f>
        <v>256.32719701592839</v>
      </c>
      <c r="U295" s="2">
        <v>43164</v>
      </c>
      <c r="V295" s="7"/>
      <c r="W295" s="7">
        <v>256.3272</v>
      </c>
      <c r="X295" s="19">
        <v>256.32719702000003</v>
      </c>
      <c r="Y295" t="str">
        <f t="shared" si="4"/>
        <v/>
      </c>
    </row>
    <row r="296" spans="1:25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">
        <f>MAX(testdata[[#This Row],[H-L]:[|L-pC|]])</f>
        <v>2.1299999999999955</v>
      </c>
      <c r="K296" s="10">
        <f>(K295*20+testdata[[#This Row],[TR]])/21</f>
        <v>3.9855000467709116</v>
      </c>
      <c r="L296" s="1">
        <f>testdata[[#This Row],[close]]+Multiplier*testdata[[#This Row],[ATR]]</f>
        <v>274.77650014031275</v>
      </c>
      <c r="M296" s="1">
        <f>testdata[[#This Row],[close]]-Multiplier*testdata[[#This Row],[ATR]]</f>
        <v>250.86349985968727</v>
      </c>
      <c r="N296" s="1">
        <f>IF(OR(testdata[[#This Row],[UpperE]]&lt;N295,F295&gt;N295),testdata[[#This Row],[UpperE]],N295)</f>
        <v>269.80921972492951</v>
      </c>
      <c r="O296" s="1">
        <f>IF(OR(testdata[[#This Row],[LowerE]]&gt;O295,F295&lt;O295),testdata[[#This Row],[LowerE]],O295)</f>
        <v>256.32719701592839</v>
      </c>
      <c r="P296" s="7">
        <f>IF(S295=N295,testdata[[#This Row],[Upper]],testdata[[#This Row],[Lower]])</f>
        <v>256.32719701592839</v>
      </c>
      <c r="Q296" s="7" t="e">
        <f>IF(testdata[[#This Row],[AtrStop]]=testdata[[#This Row],[Upper]],testdata[[#This Row],[Upper]],NA())</f>
        <v>#N/A</v>
      </c>
      <c r="R296" s="7">
        <f>IF(testdata[[#This Row],[AtrStop]]=testdata[[#This Row],[Lower]],testdata[[#This Row],[Lower]],NA())</f>
        <v>256.32719701592839</v>
      </c>
      <c r="S296" s="19">
        <f>IF(testdata[[#This Row],[close]]&lt;=testdata[[#This Row],[STpot]],testdata[[#This Row],[Upper]],testdata[[#This Row],[Lower]])</f>
        <v>256.32719701592839</v>
      </c>
      <c r="U296" s="2">
        <v>43165</v>
      </c>
      <c r="V296" s="7"/>
      <c r="W296" s="7">
        <v>256.3272</v>
      </c>
      <c r="X296" s="19">
        <v>256.32719702000003</v>
      </c>
      <c r="Y296" t="str">
        <f t="shared" si="4"/>
        <v/>
      </c>
    </row>
    <row r="297" spans="1:25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">
        <f>MAX(testdata[[#This Row],[H-L]:[|L-pC|]])</f>
        <v>2.8700000000000045</v>
      </c>
      <c r="K297" s="10">
        <f>(K296*20+testdata[[#This Row],[TR]])/21</f>
        <v>3.9323809969246781</v>
      </c>
      <c r="L297" s="1">
        <f>testdata[[#This Row],[close]]+Multiplier*testdata[[#This Row],[ATR]]</f>
        <v>274.51714299077406</v>
      </c>
      <c r="M297" s="1">
        <f>testdata[[#This Row],[close]]-Multiplier*testdata[[#This Row],[ATR]]</f>
        <v>250.92285700922599</v>
      </c>
      <c r="N297" s="1">
        <f>IF(OR(testdata[[#This Row],[UpperE]]&lt;N296,F296&gt;N296),testdata[[#This Row],[UpperE]],N296)</f>
        <v>269.80921972492951</v>
      </c>
      <c r="O297" s="1">
        <f>IF(OR(testdata[[#This Row],[LowerE]]&gt;O296,F296&lt;O296),testdata[[#This Row],[LowerE]],O296)</f>
        <v>256.32719701592839</v>
      </c>
      <c r="P297" s="7">
        <f>IF(S296=N296,testdata[[#This Row],[Upper]],testdata[[#This Row],[Lower]])</f>
        <v>256.32719701592839</v>
      </c>
      <c r="Q297" s="7" t="e">
        <f>IF(testdata[[#This Row],[AtrStop]]=testdata[[#This Row],[Upper]],testdata[[#This Row],[Upper]],NA())</f>
        <v>#N/A</v>
      </c>
      <c r="R297" s="7">
        <f>IF(testdata[[#This Row],[AtrStop]]=testdata[[#This Row],[Lower]],testdata[[#This Row],[Lower]],NA())</f>
        <v>256.32719701592839</v>
      </c>
      <c r="S297" s="19">
        <f>IF(testdata[[#This Row],[close]]&lt;=testdata[[#This Row],[STpot]],testdata[[#This Row],[Upper]],testdata[[#This Row],[Lower]])</f>
        <v>256.32719701592839</v>
      </c>
      <c r="U297" s="2">
        <v>43166</v>
      </c>
      <c r="V297" s="7"/>
      <c r="W297" s="7">
        <v>256.3272</v>
      </c>
      <c r="X297" s="19">
        <v>256.32719702000003</v>
      </c>
      <c r="Y297" t="str">
        <f t="shared" si="4"/>
        <v/>
      </c>
    </row>
    <row r="298" spans="1:25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">
        <f>MAX(testdata[[#This Row],[H-L]:[|L-pC|]])</f>
        <v>1.7599999999999909</v>
      </c>
      <c r="K298" s="10">
        <f>(K297*20+testdata[[#This Row],[TR]])/21</f>
        <v>3.8289342827854074</v>
      </c>
      <c r="L298" s="1">
        <f>testdata[[#This Row],[close]]+Multiplier*testdata[[#This Row],[ATR]]</f>
        <v>275.47680284835621</v>
      </c>
      <c r="M298" s="1">
        <f>testdata[[#This Row],[close]]-Multiplier*testdata[[#This Row],[ATR]]</f>
        <v>252.50319715164377</v>
      </c>
      <c r="N298" s="1">
        <f>IF(OR(testdata[[#This Row],[UpperE]]&lt;N297,F297&gt;N297),testdata[[#This Row],[UpperE]],N297)</f>
        <v>269.80921972492951</v>
      </c>
      <c r="O298" s="1">
        <f>IF(OR(testdata[[#This Row],[LowerE]]&gt;O297,F297&lt;O297),testdata[[#This Row],[LowerE]],O297)</f>
        <v>256.32719701592839</v>
      </c>
      <c r="P298" s="7">
        <f>IF(S297=N297,testdata[[#This Row],[Upper]],testdata[[#This Row],[Lower]])</f>
        <v>256.32719701592839</v>
      </c>
      <c r="Q298" s="7" t="e">
        <f>IF(testdata[[#This Row],[AtrStop]]=testdata[[#This Row],[Upper]],testdata[[#This Row],[Upper]],NA())</f>
        <v>#N/A</v>
      </c>
      <c r="R298" s="7">
        <f>IF(testdata[[#This Row],[AtrStop]]=testdata[[#This Row],[Lower]],testdata[[#This Row],[Lower]],NA())</f>
        <v>256.32719701592839</v>
      </c>
      <c r="S298" s="19">
        <f>IF(testdata[[#This Row],[close]]&lt;=testdata[[#This Row],[STpot]],testdata[[#This Row],[Upper]],testdata[[#This Row],[Lower]])</f>
        <v>256.32719701592839</v>
      </c>
      <c r="U298" s="2">
        <v>43167</v>
      </c>
      <c r="V298" s="7"/>
      <c r="W298" s="7">
        <v>256.3272</v>
      </c>
      <c r="X298" s="19">
        <v>256.32719702000003</v>
      </c>
      <c r="Y298" t="str">
        <f t="shared" si="4"/>
        <v/>
      </c>
    </row>
    <row r="299" spans="1:25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">
        <f>MAX(testdata[[#This Row],[H-L]:[|L-pC|]])</f>
        <v>4.5999999999999659</v>
      </c>
      <c r="K299" s="10">
        <f>(K298*20+testdata[[#This Row],[TR]])/21</f>
        <v>3.8656516978908622</v>
      </c>
      <c r="L299" s="1">
        <f>testdata[[#This Row],[close]]+Multiplier*testdata[[#This Row],[ATR]]</f>
        <v>280.18695509367257</v>
      </c>
      <c r="M299" s="1">
        <f>testdata[[#This Row],[close]]-Multiplier*testdata[[#This Row],[ATR]]</f>
        <v>256.99304490632738</v>
      </c>
      <c r="N299" s="1">
        <f>IF(OR(testdata[[#This Row],[UpperE]]&lt;N298,F298&gt;N298),testdata[[#This Row],[UpperE]],N298)</f>
        <v>269.80921972492951</v>
      </c>
      <c r="O299" s="1">
        <f>IF(OR(testdata[[#This Row],[LowerE]]&gt;O298,F298&lt;O298),testdata[[#This Row],[LowerE]],O298)</f>
        <v>256.99304490632738</v>
      </c>
      <c r="P299" s="7">
        <f>IF(S298=N298,testdata[[#This Row],[Upper]],testdata[[#This Row],[Lower]])</f>
        <v>256.99304490632738</v>
      </c>
      <c r="Q299" s="7" t="e">
        <f>IF(testdata[[#This Row],[AtrStop]]=testdata[[#This Row],[Upper]],testdata[[#This Row],[Upper]],NA())</f>
        <v>#N/A</v>
      </c>
      <c r="R299" s="7">
        <f>IF(testdata[[#This Row],[AtrStop]]=testdata[[#This Row],[Lower]],testdata[[#This Row],[Lower]],NA())</f>
        <v>256.99304490632738</v>
      </c>
      <c r="S299" s="19">
        <f>IF(testdata[[#This Row],[close]]&lt;=testdata[[#This Row],[STpot]],testdata[[#This Row],[Upper]],testdata[[#This Row],[Lower]])</f>
        <v>256.99304490632738</v>
      </c>
      <c r="U299" s="2">
        <v>43168</v>
      </c>
      <c r="V299" s="7"/>
      <c r="W299" s="7">
        <v>256.99299999999999</v>
      </c>
      <c r="X299" s="19">
        <v>256.99304490999998</v>
      </c>
      <c r="Y299" t="str">
        <f t="shared" si="4"/>
        <v/>
      </c>
    </row>
    <row r="300" spans="1:25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">
        <f>MAX(testdata[[#This Row],[H-L]:[|L-pC|]])</f>
        <v>1.7599999999999909</v>
      </c>
      <c r="K300" s="10">
        <f>(K299*20+testdata[[#This Row],[TR]])/21</f>
        <v>3.7653825694198679</v>
      </c>
      <c r="L300" s="1">
        <f>testdata[[#This Row],[close]]+Multiplier*testdata[[#This Row],[ATR]]</f>
        <v>279.54614770825958</v>
      </c>
      <c r="M300" s="1">
        <f>testdata[[#This Row],[close]]-Multiplier*testdata[[#This Row],[ATR]]</f>
        <v>256.95385229174042</v>
      </c>
      <c r="N300" s="1">
        <f>IF(OR(testdata[[#This Row],[UpperE]]&lt;N299,F299&gt;N299),testdata[[#This Row],[UpperE]],N299)</f>
        <v>269.80921972492951</v>
      </c>
      <c r="O300" s="1">
        <f>IF(OR(testdata[[#This Row],[LowerE]]&gt;O299,F299&lt;O299),testdata[[#This Row],[LowerE]],O299)</f>
        <v>256.99304490632738</v>
      </c>
      <c r="P300" s="7">
        <f>IF(S299=N299,testdata[[#This Row],[Upper]],testdata[[#This Row],[Lower]])</f>
        <v>256.99304490632738</v>
      </c>
      <c r="Q300" s="7" t="e">
        <f>IF(testdata[[#This Row],[AtrStop]]=testdata[[#This Row],[Upper]],testdata[[#This Row],[Upper]],NA())</f>
        <v>#N/A</v>
      </c>
      <c r="R300" s="7">
        <f>IF(testdata[[#This Row],[AtrStop]]=testdata[[#This Row],[Lower]],testdata[[#This Row],[Lower]],NA())</f>
        <v>256.99304490632738</v>
      </c>
      <c r="S300" s="19">
        <f>IF(testdata[[#This Row],[close]]&lt;=testdata[[#This Row],[STpot]],testdata[[#This Row],[Upper]],testdata[[#This Row],[Lower]])</f>
        <v>256.99304490632738</v>
      </c>
      <c r="U300" s="2">
        <v>43171</v>
      </c>
      <c r="V300" s="7"/>
      <c r="W300" s="7">
        <v>256.99299999999999</v>
      </c>
      <c r="X300" s="19">
        <v>256.99304490999998</v>
      </c>
      <c r="Y300" t="str">
        <f t="shared" si="4"/>
        <v/>
      </c>
    </row>
    <row r="301" spans="1:25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">
        <f>MAX(testdata[[#This Row],[H-L]:[|L-pC|]])</f>
        <v>4.2199999999999704</v>
      </c>
      <c r="K301" s="10">
        <f>(K300*20+testdata[[#This Row],[TR]])/21</f>
        <v>3.787031018495111</v>
      </c>
      <c r="L301" s="1">
        <f>testdata[[#This Row],[close]]+Multiplier*testdata[[#This Row],[ATR]]</f>
        <v>277.88109305548534</v>
      </c>
      <c r="M301" s="1">
        <f>testdata[[#This Row],[close]]-Multiplier*testdata[[#This Row],[ATR]]</f>
        <v>255.15890694451465</v>
      </c>
      <c r="N301" s="1">
        <f>IF(OR(testdata[[#This Row],[UpperE]]&lt;N300,F300&gt;N300),testdata[[#This Row],[UpperE]],N300)</f>
        <v>269.80921972492951</v>
      </c>
      <c r="O301" s="1">
        <f>IF(OR(testdata[[#This Row],[LowerE]]&gt;O300,F300&lt;O300),testdata[[#This Row],[LowerE]],O300)</f>
        <v>256.99304490632738</v>
      </c>
      <c r="P301" s="7">
        <f>IF(S300=N300,testdata[[#This Row],[Upper]],testdata[[#This Row],[Lower]])</f>
        <v>256.99304490632738</v>
      </c>
      <c r="Q301" s="7" t="e">
        <f>IF(testdata[[#This Row],[AtrStop]]=testdata[[#This Row],[Upper]],testdata[[#This Row],[Upper]],NA())</f>
        <v>#N/A</v>
      </c>
      <c r="R301" s="7">
        <f>IF(testdata[[#This Row],[AtrStop]]=testdata[[#This Row],[Lower]],testdata[[#This Row],[Lower]],NA())</f>
        <v>256.99304490632738</v>
      </c>
      <c r="S301" s="19">
        <f>IF(testdata[[#This Row],[close]]&lt;=testdata[[#This Row],[STpot]],testdata[[#This Row],[Upper]],testdata[[#This Row],[Lower]])</f>
        <v>256.99304490632738</v>
      </c>
      <c r="U301" s="2">
        <v>43172</v>
      </c>
      <c r="V301" s="7"/>
      <c r="W301" s="7">
        <v>256.99299999999999</v>
      </c>
      <c r="X301" s="19">
        <v>256.99304490999998</v>
      </c>
      <c r="Y301" t="str">
        <f t="shared" si="4"/>
        <v/>
      </c>
    </row>
    <row r="302" spans="1:25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">
        <f>MAX(testdata[[#This Row],[H-L]:[|L-pC|]])</f>
        <v>3.2299999999999613</v>
      </c>
      <c r="K302" s="10">
        <f>(K301*20+testdata[[#This Row],[TR]])/21</f>
        <v>3.7605057319001038</v>
      </c>
      <c r="L302" s="1">
        <f>testdata[[#This Row],[close]]+Multiplier*testdata[[#This Row],[ATR]]</f>
        <v>276.43151719570028</v>
      </c>
      <c r="M302" s="1">
        <f>testdata[[#This Row],[close]]-Multiplier*testdata[[#This Row],[ATR]]</f>
        <v>253.86848280429967</v>
      </c>
      <c r="N302" s="1">
        <f>IF(OR(testdata[[#This Row],[UpperE]]&lt;N301,F301&gt;N301),testdata[[#This Row],[UpperE]],N301)</f>
        <v>269.80921972492951</v>
      </c>
      <c r="O302" s="1">
        <f>IF(OR(testdata[[#This Row],[LowerE]]&gt;O301,F301&lt;O301),testdata[[#This Row],[LowerE]],O301)</f>
        <v>256.99304490632738</v>
      </c>
      <c r="P302" s="7">
        <f>IF(S301=N301,testdata[[#This Row],[Upper]],testdata[[#This Row],[Lower]])</f>
        <v>256.99304490632738</v>
      </c>
      <c r="Q302" s="7" t="e">
        <f>IF(testdata[[#This Row],[AtrStop]]=testdata[[#This Row],[Upper]],testdata[[#This Row],[Upper]],NA())</f>
        <v>#N/A</v>
      </c>
      <c r="R302" s="7">
        <f>IF(testdata[[#This Row],[AtrStop]]=testdata[[#This Row],[Lower]],testdata[[#This Row],[Lower]],NA())</f>
        <v>256.99304490632738</v>
      </c>
      <c r="S302" s="19">
        <f>IF(testdata[[#This Row],[close]]&lt;=testdata[[#This Row],[STpot]],testdata[[#This Row],[Upper]],testdata[[#This Row],[Lower]])</f>
        <v>256.99304490632738</v>
      </c>
      <c r="U302" s="2">
        <v>43173</v>
      </c>
      <c r="V302" s="7"/>
      <c r="W302" s="7">
        <v>256.99299999999999</v>
      </c>
      <c r="X302" s="19">
        <v>256.99304490999998</v>
      </c>
      <c r="Y302" t="str">
        <f t="shared" si="4"/>
        <v/>
      </c>
    </row>
    <row r="303" spans="1:25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">
        <f>MAX(testdata[[#This Row],[H-L]:[|L-pC|]])</f>
        <v>2.1000000000000227</v>
      </c>
      <c r="K303" s="10">
        <f>(K302*20+testdata[[#This Row],[TR]])/21</f>
        <v>3.6814340303810527</v>
      </c>
      <c r="L303" s="1">
        <f>testdata[[#This Row],[close]]+Multiplier*testdata[[#This Row],[ATR]]</f>
        <v>275.90430209114317</v>
      </c>
      <c r="M303" s="1">
        <f>testdata[[#This Row],[close]]-Multiplier*testdata[[#This Row],[ATR]]</f>
        <v>253.81569790885686</v>
      </c>
      <c r="N303" s="1">
        <f>IF(OR(testdata[[#This Row],[UpperE]]&lt;N302,F302&gt;N302),testdata[[#This Row],[UpperE]],N302)</f>
        <v>269.80921972492951</v>
      </c>
      <c r="O303" s="1">
        <f>IF(OR(testdata[[#This Row],[LowerE]]&gt;O302,F302&lt;O302),testdata[[#This Row],[LowerE]],O302)</f>
        <v>256.99304490632738</v>
      </c>
      <c r="P303" s="7">
        <f>IF(S302=N302,testdata[[#This Row],[Upper]],testdata[[#This Row],[Lower]])</f>
        <v>256.99304490632738</v>
      </c>
      <c r="Q303" s="7" t="e">
        <f>IF(testdata[[#This Row],[AtrStop]]=testdata[[#This Row],[Upper]],testdata[[#This Row],[Upper]],NA())</f>
        <v>#N/A</v>
      </c>
      <c r="R303" s="7">
        <f>IF(testdata[[#This Row],[AtrStop]]=testdata[[#This Row],[Lower]],testdata[[#This Row],[Lower]],NA())</f>
        <v>256.99304490632738</v>
      </c>
      <c r="S303" s="19">
        <f>IF(testdata[[#This Row],[close]]&lt;=testdata[[#This Row],[STpot]],testdata[[#This Row],[Upper]],testdata[[#This Row],[Lower]])</f>
        <v>256.99304490632738</v>
      </c>
      <c r="U303" s="2">
        <v>43174</v>
      </c>
      <c r="V303" s="7"/>
      <c r="W303" s="7">
        <v>256.99299999999999</v>
      </c>
      <c r="X303" s="19">
        <v>256.99304490999998</v>
      </c>
      <c r="Y303" t="str">
        <f t="shared" si="4"/>
        <v/>
      </c>
    </row>
    <row r="304" spans="1:25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">
        <f>MAX(testdata[[#This Row],[H-L]:[|L-pC|]])</f>
        <v>1.4399999999999977</v>
      </c>
      <c r="K304" s="10">
        <f>(K303*20+testdata[[#This Row],[TR]])/21</f>
        <v>3.574699076553383</v>
      </c>
      <c r="L304" s="1">
        <f>testdata[[#This Row],[close]]+Multiplier*testdata[[#This Row],[ATR]]</f>
        <v>275.87409722966015</v>
      </c>
      <c r="M304" s="1">
        <f>testdata[[#This Row],[close]]-Multiplier*testdata[[#This Row],[ATR]]</f>
        <v>254.42590277033983</v>
      </c>
      <c r="N304" s="1">
        <f>IF(OR(testdata[[#This Row],[UpperE]]&lt;N303,F303&gt;N303),testdata[[#This Row],[UpperE]],N303)</f>
        <v>269.80921972492951</v>
      </c>
      <c r="O304" s="1">
        <f>IF(OR(testdata[[#This Row],[LowerE]]&gt;O303,F303&lt;O303),testdata[[#This Row],[LowerE]],O303)</f>
        <v>256.99304490632738</v>
      </c>
      <c r="P304" s="7">
        <f>IF(S303=N303,testdata[[#This Row],[Upper]],testdata[[#This Row],[Lower]])</f>
        <v>256.99304490632738</v>
      </c>
      <c r="Q304" s="7" t="e">
        <f>IF(testdata[[#This Row],[AtrStop]]=testdata[[#This Row],[Upper]],testdata[[#This Row],[Upper]],NA())</f>
        <v>#N/A</v>
      </c>
      <c r="R304" s="7">
        <f>IF(testdata[[#This Row],[AtrStop]]=testdata[[#This Row],[Lower]],testdata[[#This Row],[Lower]],NA())</f>
        <v>256.99304490632738</v>
      </c>
      <c r="S304" s="19">
        <f>IF(testdata[[#This Row],[close]]&lt;=testdata[[#This Row],[STpot]],testdata[[#This Row],[Upper]],testdata[[#This Row],[Lower]])</f>
        <v>256.99304490632738</v>
      </c>
      <c r="U304" s="2">
        <v>43175</v>
      </c>
      <c r="V304" s="7"/>
      <c r="W304" s="7">
        <v>256.99299999999999</v>
      </c>
      <c r="X304" s="19">
        <v>256.99304490999998</v>
      </c>
      <c r="Y304" t="str">
        <f t="shared" si="4"/>
        <v/>
      </c>
    </row>
    <row r="305" spans="1:25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">
        <f>MAX(testdata[[#This Row],[H-L]:[|L-pC|]])</f>
        <v>5.589999999999975</v>
      </c>
      <c r="K305" s="10">
        <f>(K304*20+testdata[[#This Row],[TR]])/21</f>
        <v>3.670665787193697</v>
      </c>
      <c r="L305" s="1">
        <f>testdata[[#This Row],[close]]+Multiplier*testdata[[#This Row],[ATR]]</f>
        <v>272.57199736158111</v>
      </c>
      <c r="M305" s="1">
        <f>testdata[[#This Row],[close]]-Multiplier*testdata[[#This Row],[ATR]]</f>
        <v>250.54800263841892</v>
      </c>
      <c r="N305" s="1">
        <f>IF(OR(testdata[[#This Row],[UpperE]]&lt;N304,F304&gt;N304),testdata[[#This Row],[UpperE]],N304)</f>
        <v>269.80921972492951</v>
      </c>
      <c r="O305" s="1">
        <f>IF(OR(testdata[[#This Row],[LowerE]]&gt;O304,F304&lt;O304),testdata[[#This Row],[LowerE]],O304)</f>
        <v>256.99304490632738</v>
      </c>
      <c r="P305" s="7">
        <f>IF(S304=N304,testdata[[#This Row],[Upper]],testdata[[#This Row],[Lower]])</f>
        <v>256.99304490632738</v>
      </c>
      <c r="Q305" s="7" t="e">
        <f>IF(testdata[[#This Row],[AtrStop]]=testdata[[#This Row],[Upper]],testdata[[#This Row],[Upper]],NA())</f>
        <v>#N/A</v>
      </c>
      <c r="R305" s="7">
        <f>IF(testdata[[#This Row],[AtrStop]]=testdata[[#This Row],[Lower]],testdata[[#This Row],[Lower]],NA())</f>
        <v>256.99304490632738</v>
      </c>
      <c r="S305" s="19">
        <f>IF(testdata[[#This Row],[close]]&lt;=testdata[[#This Row],[STpot]],testdata[[#This Row],[Upper]],testdata[[#This Row],[Lower]])</f>
        <v>256.99304490632738</v>
      </c>
      <c r="U305" s="2">
        <v>43178</v>
      </c>
      <c r="V305" s="7"/>
      <c r="W305" s="7">
        <v>256.99299999999999</v>
      </c>
      <c r="X305" s="19">
        <v>256.99304490999998</v>
      </c>
      <c r="Y305" t="str">
        <f t="shared" si="4"/>
        <v/>
      </c>
    </row>
    <row r="306" spans="1:25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">
        <f>MAX(testdata[[#This Row],[H-L]:[|L-pC|]])</f>
        <v>1.4399999999999977</v>
      </c>
      <c r="K306" s="10">
        <f>(K305*20+testdata[[#This Row],[TR]])/21</f>
        <v>3.5644436068511398</v>
      </c>
      <c r="L306" s="1">
        <f>testdata[[#This Row],[close]]+Multiplier*testdata[[#This Row],[ATR]]</f>
        <v>272.6933308205534</v>
      </c>
      <c r="M306" s="1">
        <f>testdata[[#This Row],[close]]-Multiplier*testdata[[#This Row],[ATR]]</f>
        <v>251.30666917944657</v>
      </c>
      <c r="N306" s="1">
        <f>IF(OR(testdata[[#This Row],[UpperE]]&lt;N305,F305&gt;N305),testdata[[#This Row],[UpperE]],N305)</f>
        <v>269.80921972492951</v>
      </c>
      <c r="O306" s="1">
        <f>IF(OR(testdata[[#This Row],[LowerE]]&gt;O305,F305&lt;O305),testdata[[#This Row],[LowerE]],O305)</f>
        <v>256.99304490632738</v>
      </c>
      <c r="P306" s="7">
        <f>IF(S305=N305,testdata[[#This Row],[Upper]],testdata[[#This Row],[Lower]])</f>
        <v>256.99304490632738</v>
      </c>
      <c r="Q306" s="7" t="e">
        <f>IF(testdata[[#This Row],[AtrStop]]=testdata[[#This Row],[Upper]],testdata[[#This Row],[Upper]],NA())</f>
        <v>#N/A</v>
      </c>
      <c r="R306" s="7">
        <f>IF(testdata[[#This Row],[AtrStop]]=testdata[[#This Row],[Lower]],testdata[[#This Row],[Lower]],NA())</f>
        <v>256.99304490632738</v>
      </c>
      <c r="S306" s="19">
        <f>IF(testdata[[#This Row],[close]]&lt;=testdata[[#This Row],[STpot]],testdata[[#This Row],[Upper]],testdata[[#This Row],[Lower]])</f>
        <v>256.99304490632738</v>
      </c>
      <c r="U306" s="2">
        <v>43179</v>
      </c>
      <c r="V306" s="7"/>
      <c r="W306" s="7">
        <v>256.99299999999999</v>
      </c>
      <c r="X306" s="19">
        <v>256.99304490999998</v>
      </c>
      <c r="Y306" t="str">
        <f t="shared" si="4"/>
        <v/>
      </c>
    </row>
    <row r="307" spans="1:25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">
        <f>MAX(testdata[[#This Row],[H-L]:[|L-pC|]])</f>
        <v>2.9800000000000182</v>
      </c>
      <c r="K307" s="10">
        <f>(K306*20+testdata[[#This Row],[TR]])/21</f>
        <v>3.5366129589058479</v>
      </c>
      <c r="L307" s="1">
        <f>testdata[[#This Row],[close]]+Multiplier*testdata[[#This Row],[ATR]]</f>
        <v>272.10983887671756</v>
      </c>
      <c r="M307" s="1">
        <f>testdata[[#This Row],[close]]-Multiplier*testdata[[#This Row],[ATR]]</f>
        <v>250.89016112328247</v>
      </c>
      <c r="N307" s="1">
        <f>IF(OR(testdata[[#This Row],[UpperE]]&lt;N306,F306&gt;N306),testdata[[#This Row],[UpperE]],N306)</f>
        <v>269.80921972492951</v>
      </c>
      <c r="O307" s="1">
        <f>IF(OR(testdata[[#This Row],[LowerE]]&gt;O306,F306&lt;O306),testdata[[#This Row],[LowerE]],O306)</f>
        <v>256.99304490632738</v>
      </c>
      <c r="P307" s="7">
        <f>IF(S306=N306,testdata[[#This Row],[Upper]],testdata[[#This Row],[Lower]])</f>
        <v>256.99304490632738</v>
      </c>
      <c r="Q307" s="7" t="e">
        <f>IF(testdata[[#This Row],[AtrStop]]=testdata[[#This Row],[Upper]],testdata[[#This Row],[Upper]],NA())</f>
        <v>#N/A</v>
      </c>
      <c r="R307" s="7">
        <f>IF(testdata[[#This Row],[AtrStop]]=testdata[[#This Row],[Lower]],testdata[[#This Row],[Lower]],NA())</f>
        <v>256.99304490632738</v>
      </c>
      <c r="S307" s="19">
        <f>IF(testdata[[#This Row],[close]]&lt;=testdata[[#This Row],[STpot]],testdata[[#This Row],[Upper]],testdata[[#This Row],[Lower]])</f>
        <v>256.99304490632738</v>
      </c>
      <c r="U307" s="2">
        <v>43180</v>
      </c>
      <c r="V307" s="7"/>
      <c r="W307" s="7">
        <v>256.99299999999999</v>
      </c>
      <c r="X307" s="19">
        <v>256.99304490999998</v>
      </c>
      <c r="Y307" t="str">
        <f t="shared" si="4"/>
        <v/>
      </c>
    </row>
    <row r="308" spans="1:25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">
        <f>MAX(testdata[[#This Row],[H-L]:[|L-pC|]])</f>
        <v>6.8400000000000034</v>
      </c>
      <c r="K308" s="10">
        <f>(K307*20+testdata[[#This Row],[TR]])/21</f>
        <v>3.6939171037198557</v>
      </c>
      <c r="L308" s="1">
        <f>testdata[[#This Row],[close]]+Multiplier*testdata[[#This Row],[ATR]]</f>
        <v>266.0417513111596</v>
      </c>
      <c r="M308" s="1">
        <f>testdata[[#This Row],[close]]-Multiplier*testdata[[#This Row],[ATR]]</f>
        <v>243.87824868884044</v>
      </c>
      <c r="N308" s="1">
        <f>IF(OR(testdata[[#This Row],[UpperE]]&lt;N307,F307&gt;N307),testdata[[#This Row],[UpperE]],N307)</f>
        <v>266.0417513111596</v>
      </c>
      <c r="O308" s="1">
        <f>IF(OR(testdata[[#This Row],[LowerE]]&gt;O307,F307&lt;O307),testdata[[#This Row],[LowerE]],O307)</f>
        <v>256.99304490632738</v>
      </c>
      <c r="P308" s="7">
        <f>IF(S307=N307,testdata[[#This Row],[Upper]],testdata[[#This Row],[Lower]])</f>
        <v>256.99304490632738</v>
      </c>
      <c r="Q308" s="7">
        <f>IF(testdata[[#This Row],[AtrStop]]=testdata[[#This Row],[Upper]],testdata[[#This Row],[Upper]],NA())</f>
        <v>266.0417513111596</v>
      </c>
      <c r="R308" s="7" t="e">
        <f>IF(testdata[[#This Row],[AtrStop]]=testdata[[#This Row],[Lower]],testdata[[#This Row],[Lower]],NA())</f>
        <v>#N/A</v>
      </c>
      <c r="S308" s="19">
        <f>IF(testdata[[#This Row],[close]]&lt;=testdata[[#This Row],[STpot]],testdata[[#This Row],[Upper]],testdata[[#This Row],[Lower]])</f>
        <v>266.0417513111596</v>
      </c>
      <c r="U308" s="2">
        <v>43181</v>
      </c>
      <c r="V308" s="7">
        <v>266.04180000000002</v>
      </c>
      <c r="W308" s="7"/>
      <c r="X308" s="19">
        <v>266.04175131</v>
      </c>
      <c r="Y308" t="str">
        <f t="shared" si="4"/>
        <v/>
      </c>
    </row>
    <row r="309" spans="1:25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">
        <f>MAX(testdata[[#This Row],[H-L]:[|L-pC|]])</f>
        <v>6.9499999999999886</v>
      </c>
      <c r="K309" s="10">
        <f>(K308*20+testdata[[#This Row],[TR]])/21</f>
        <v>3.8489686702093855</v>
      </c>
      <c r="L309" s="1">
        <f>testdata[[#This Row],[close]]+Multiplier*testdata[[#This Row],[ATR]]</f>
        <v>261.07690601062814</v>
      </c>
      <c r="M309" s="1">
        <f>testdata[[#This Row],[close]]-Multiplier*testdata[[#This Row],[ATR]]</f>
        <v>237.98309398937184</v>
      </c>
      <c r="N309" s="1">
        <f>IF(OR(testdata[[#This Row],[UpperE]]&lt;N308,F308&gt;N308),testdata[[#This Row],[UpperE]],N308)</f>
        <v>261.07690601062814</v>
      </c>
      <c r="O309" s="1">
        <f>IF(OR(testdata[[#This Row],[LowerE]]&gt;O308,F308&lt;O308),testdata[[#This Row],[LowerE]],O308)</f>
        <v>237.98309398937184</v>
      </c>
      <c r="P309" s="7">
        <f>IF(S308=N308,testdata[[#This Row],[Upper]],testdata[[#This Row],[Lower]])</f>
        <v>261.07690601062814</v>
      </c>
      <c r="Q309" s="7">
        <f>IF(testdata[[#This Row],[AtrStop]]=testdata[[#This Row],[Upper]],testdata[[#This Row],[Upper]],NA())</f>
        <v>261.07690601062814</v>
      </c>
      <c r="R309" s="7" t="e">
        <f>IF(testdata[[#This Row],[AtrStop]]=testdata[[#This Row],[Lower]],testdata[[#This Row],[Lower]],NA())</f>
        <v>#N/A</v>
      </c>
      <c r="S309" s="19">
        <f>IF(testdata[[#This Row],[close]]&lt;=testdata[[#This Row],[STpot]],testdata[[#This Row],[Upper]],testdata[[#This Row],[Lower]])</f>
        <v>261.07690601062814</v>
      </c>
      <c r="U309" s="2">
        <v>43182</v>
      </c>
      <c r="V309" s="7">
        <v>261.07690000000002</v>
      </c>
      <c r="W309" s="7"/>
      <c r="X309" s="19">
        <v>261.07690601000002</v>
      </c>
      <c r="Y309" t="str">
        <f t="shared" si="4"/>
        <v/>
      </c>
    </row>
    <row r="310" spans="1:25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">
        <f>MAX(testdata[[#This Row],[H-L]:[|L-pC|]])</f>
        <v>7.1400000000000148</v>
      </c>
      <c r="K310" s="10">
        <f>(K309*20+testdata[[#This Row],[TR]])/21</f>
        <v>4.0056844478184628</v>
      </c>
      <c r="L310" s="1">
        <f>testdata[[#This Row],[close]]+Multiplier*testdata[[#This Row],[ATR]]</f>
        <v>268.37705334345537</v>
      </c>
      <c r="M310" s="1">
        <f>testdata[[#This Row],[close]]-Multiplier*testdata[[#This Row],[ATR]]</f>
        <v>244.34294665654463</v>
      </c>
      <c r="N310" s="1">
        <f>IF(OR(testdata[[#This Row],[UpperE]]&lt;N309,F309&gt;N309),testdata[[#This Row],[UpperE]],N309)</f>
        <v>261.07690601062814</v>
      </c>
      <c r="O310" s="1">
        <f>IF(OR(testdata[[#This Row],[LowerE]]&gt;O309,F309&lt;O309),testdata[[#This Row],[LowerE]],O309)</f>
        <v>244.34294665654463</v>
      </c>
      <c r="P310" s="7">
        <f>IF(S309=N309,testdata[[#This Row],[Upper]],testdata[[#This Row],[Lower]])</f>
        <v>261.07690601062814</v>
      </c>
      <c r="Q310" s="7">
        <f>IF(testdata[[#This Row],[AtrStop]]=testdata[[#This Row],[Upper]],testdata[[#This Row],[Upper]],NA())</f>
        <v>261.07690601062814</v>
      </c>
      <c r="R310" s="7" t="e">
        <f>IF(testdata[[#This Row],[AtrStop]]=testdata[[#This Row],[Lower]],testdata[[#This Row],[Lower]],NA())</f>
        <v>#N/A</v>
      </c>
      <c r="S310" s="19">
        <f>IF(testdata[[#This Row],[close]]&lt;=testdata[[#This Row],[STpot]],testdata[[#This Row],[Upper]],testdata[[#This Row],[Lower]])</f>
        <v>261.07690601062814</v>
      </c>
      <c r="U310" s="2">
        <v>43185</v>
      </c>
      <c r="V310" s="7">
        <v>261.07690000000002</v>
      </c>
      <c r="W310" s="7"/>
      <c r="X310" s="19">
        <v>261.07690601000002</v>
      </c>
      <c r="Y310" t="str">
        <f t="shared" si="4"/>
        <v/>
      </c>
    </row>
    <row r="311" spans="1:25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">
        <f>MAX(testdata[[#This Row],[H-L]:[|L-pC|]])</f>
        <v>7.6699999999999875</v>
      </c>
      <c r="K311" s="10">
        <f>(K310*20+testdata[[#This Row],[TR]])/21</f>
        <v>4.1801756645890116</v>
      </c>
      <c r="L311" s="1">
        <f>testdata[[#This Row],[close]]+Multiplier*testdata[[#This Row],[ATR]]</f>
        <v>264.54052699376706</v>
      </c>
      <c r="M311" s="1">
        <f>testdata[[#This Row],[close]]-Multiplier*testdata[[#This Row],[ATR]]</f>
        <v>239.45947300623297</v>
      </c>
      <c r="N311" s="1">
        <f>IF(OR(testdata[[#This Row],[UpperE]]&lt;N310,F310&gt;N310),testdata[[#This Row],[UpperE]],N310)</f>
        <v>261.07690601062814</v>
      </c>
      <c r="O311" s="1">
        <f>IF(OR(testdata[[#This Row],[LowerE]]&gt;O310,F310&lt;O310),testdata[[#This Row],[LowerE]],O310)</f>
        <v>244.34294665654463</v>
      </c>
      <c r="P311" s="7">
        <f>IF(S310=N310,testdata[[#This Row],[Upper]],testdata[[#This Row],[Lower]])</f>
        <v>261.07690601062814</v>
      </c>
      <c r="Q311" s="7">
        <f>IF(testdata[[#This Row],[AtrStop]]=testdata[[#This Row],[Upper]],testdata[[#This Row],[Upper]],NA())</f>
        <v>261.07690601062814</v>
      </c>
      <c r="R311" s="7" t="e">
        <f>IF(testdata[[#This Row],[AtrStop]]=testdata[[#This Row],[Lower]],testdata[[#This Row],[Lower]],NA())</f>
        <v>#N/A</v>
      </c>
      <c r="S311" s="19">
        <f>IF(testdata[[#This Row],[close]]&lt;=testdata[[#This Row],[STpot]],testdata[[#This Row],[Upper]],testdata[[#This Row],[Lower]])</f>
        <v>261.07690601062814</v>
      </c>
      <c r="U311" s="2">
        <v>43186</v>
      </c>
      <c r="V311" s="7">
        <v>261.07690000000002</v>
      </c>
      <c r="W311" s="7"/>
      <c r="X311" s="19">
        <v>261.07690601000002</v>
      </c>
      <c r="Y311" t="str">
        <f t="shared" si="4"/>
        <v/>
      </c>
    </row>
    <row r="312" spans="1:25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">
        <f>MAX(testdata[[#This Row],[H-L]:[|L-pC|]])</f>
        <v>3.9300000000000068</v>
      </c>
      <c r="K312" s="10">
        <f>(K311*20+testdata[[#This Row],[TR]])/21</f>
        <v>4.1682625377038205</v>
      </c>
      <c r="L312" s="1">
        <f>testdata[[#This Row],[close]]+Multiplier*testdata[[#This Row],[ATR]]</f>
        <v>263.75478761311149</v>
      </c>
      <c r="M312" s="1">
        <f>testdata[[#This Row],[close]]-Multiplier*testdata[[#This Row],[ATR]]</f>
        <v>238.74521238688854</v>
      </c>
      <c r="N312" s="1">
        <f>IF(OR(testdata[[#This Row],[UpperE]]&lt;N311,F311&gt;N311),testdata[[#This Row],[UpperE]],N311)</f>
        <v>261.07690601062814</v>
      </c>
      <c r="O312" s="1">
        <f>IF(OR(testdata[[#This Row],[LowerE]]&gt;O311,F311&lt;O311),testdata[[#This Row],[LowerE]],O311)</f>
        <v>244.34294665654463</v>
      </c>
      <c r="P312" s="7">
        <f>IF(S311=N311,testdata[[#This Row],[Upper]],testdata[[#This Row],[Lower]])</f>
        <v>261.07690601062814</v>
      </c>
      <c r="Q312" s="7">
        <f>IF(testdata[[#This Row],[AtrStop]]=testdata[[#This Row],[Upper]],testdata[[#This Row],[Upper]],NA())</f>
        <v>261.07690601062814</v>
      </c>
      <c r="R312" s="7" t="e">
        <f>IF(testdata[[#This Row],[AtrStop]]=testdata[[#This Row],[Lower]],testdata[[#This Row],[Lower]],NA())</f>
        <v>#N/A</v>
      </c>
      <c r="S312" s="19">
        <f>IF(testdata[[#This Row],[close]]&lt;=testdata[[#This Row],[STpot]],testdata[[#This Row],[Upper]],testdata[[#This Row],[Lower]])</f>
        <v>261.07690601062814</v>
      </c>
      <c r="U312" s="2">
        <v>43187</v>
      </c>
      <c r="V312" s="7">
        <v>261.07690000000002</v>
      </c>
      <c r="W312" s="7"/>
      <c r="X312" s="19">
        <v>261.07690601000002</v>
      </c>
      <c r="Y312" t="str">
        <f t="shared" si="4"/>
        <v/>
      </c>
    </row>
    <row r="313" spans="1:25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">
        <f>MAX(testdata[[#This Row],[H-L]:[|L-pC|]])</f>
        <v>5.25</v>
      </c>
      <c r="K313" s="10">
        <f>(K312*20+testdata[[#This Row],[TR]])/21</f>
        <v>4.2197738454322105</v>
      </c>
      <c r="L313" s="1">
        <f>testdata[[#This Row],[close]]+Multiplier*testdata[[#This Row],[ATR]]</f>
        <v>267.11932153629664</v>
      </c>
      <c r="M313" s="1">
        <f>testdata[[#This Row],[close]]-Multiplier*testdata[[#This Row],[ATR]]</f>
        <v>241.80067846370338</v>
      </c>
      <c r="N313" s="1">
        <f>IF(OR(testdata[[#This Row],[UpperE]]&lt;N312,F312&gt;N312),testdata[[#This Row],[UpperE]],N312)</f>
        <v>261.07690601062814</v>
      </c>
      <c r="O313" s="1">
        <f>IF(OR(testdata[[#This Row],[LowerE]]&gt;O312,F312&lt;O312),testdata[[#This Row],[LowerE]],O312)</f>
        <v>244.34294665654463</v>
      </c>
      <c r="P313" s="7">
        <f>IF(S312=N312,testdata[[#This Row],[Upper]],testdata[[#This Row],[Lower]])</f>
        <v>261.07690601062814</v>
      </c>
      <c r="Q313" s="7">
        <f>IF(testdata[[#This Row],[AtrStop]]=testdata[[#This Row],[Upper]],testdata[[#This Row],[Upper]],NA())</f>
        <v>261.07690601062814</v>
      </c>
      <c r="R313" s="7" t="e">
        <f>IF(testdata[[#This Row],[AtrStop]]=testdata[[#This Row],[Lower]],testdata[[#This Row],[Lower]],NA())</f>
        <v>#N/A</v>
      </c>
      <c r="S313" s="19">
        <f>IF(testdata[[#This Row],[close]]&lt;=testdata[[#This Row],[STpot]],testdata[[#This Row],[Upper]],testdata[[#This Row],[Lower]])</f>
        <v>261.07690601062814</v>
      </c>
      <c r="U313" s="2">
        <v>43188</v>
      </c>
      <c r="V313" s="7">
        <v>261.07690000000002</v>
      </c>
      <c r="W313" s="7"/>
      <c r="X313" s="19">
        <v>261.07690601000002</v>
      </c>
      <c r="Y313" t="str">
        <f t="shared" si="4"/>
        <v/>
      </c>
    </row>
    <row r="314" spans="1:25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">
        <f>MAX(testdata[[#This Row],[H-L]:[|L-pC|]])</f>
        <v>8.2000000000000171</v>
      </c>
      <c r="K314" s="10">
        <f>(K313*20+testdata[[#This Row],[TR]])/21</f>
        <v>4.4093084242211535</v>
      </c>
      <c r="L314" s="1">
        <f>testdata[[#This Row],[close]]+Multiplier*testdata[[#This Row],[ATR]]</f>
        <v>262.19792527266344</v>
      </c>
      <c r="M314" s="1">
        <f>testdata[[#This Row],[close]]-Multiplier*testdata[[#This Row],[ATR]]</f>
        <v>235.74207472733653</v>
      </c>
      <c r="N314" s="1">
        <f>IF(OR(testdata[[#This Row],[UpperE]]&lt;N313,F313&gt;N313),testdata[[#This Row],[UpperE]],N313)</f>
        <v>261.07690601062814</v>
      </c>
      <c r="O314" s="1">
        <f>IF(OR(testdata[[#This Row],[LowerE]]&gt;O313,F313&lt;O313),testdata[[#This Row],[LowerE]],O313)</f>
        <v>244.34294665654463</v>
      </c>
      <c r="P314" s="7">
        <f>IF(S313=N313,testdata[[#This Row],[Upper]],testdata[[#This Row],[Lower]])</f>
        <v>261.07690601062814</v>
      </c>
      <c r="Q314" s="7">
        <f>IF(testdata[[#This Row],[AtrStop]]=testdata[[#This Row],[Upper]],testdata[[#This Row],[Upper]],NA())</f>
        <v>261.07690601062814</v>
      </c>
      <c r="R314" s="7" t="e">
        <f>IF(testdata[[#This Row],[AtrStop]]=testdata[[#This Row],[Lower]],testdata[[#This Row],[Lower]],NA())</f>
        <v>#N/A</v>
      </c>
      <c r="S314" s="19">
        <f>IF(testdata[[#This Row],[close]]&lt;=testdata[[#This Row],[STpot]],testdata[[#This Row],[Upper]],testdata[[#This Row],[Lower]])</f>
        <v>261.07690601062814</v>
      </c>
      <c r="U314" s="2">
        <v>43192</v>
      </c>
      <c r="V314" s="7">
        <v>261.07690000000002</v>
      </c>
      <c r="W314" s="7"/>
      <c r="X314" s="19">
        <v>261.07690601000002</v>
      </c>
      <c r="Y314" t="str">
        <f t="shared" si="4"/>
        <v/>
      </c>
    </row>
    <row r="315" spans="1:25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">
        <f>MAX(testdata[[#This Row],[H-L]:[|L-pC|]])</f>
        <v>4.3199999999999932</v>
      </c>
      <c r="K315" s="10">
        <f>(K314*20+testdata[[#This Row],[TR]])/21</f>
        <v>4.4050556421153839</v>
      </c>
      <c r="L315" s="1">
        <f>testdata[[#This Row],[close]]+Multiplier*testdata[[#This Row],[ATR]]</f>
        <v>265.37516692634614</v>
      </c>
      <c r="M315" s="1">
        <f>testdata[[#This Row],[close]]-Multiplier*testdata[[#This Row],[ATR]]</f>
        <v>238.94483307365385</v>
      </c>
      <c r="N315" s="1">
        <f>IF(OR(testdata[[#This Row],[UpperE]]&lt;N314,F314&gt;N314),testdata[[#This Row],[UpperE]],N314)</f>
        <v>261.07690601062814</v>
      </c>
      <c r="O315" s="1">
        <f>IF(OR(testdata[[#This Row],[LowerE]]&gt;O314,F314&lt;O314),testdata[[#This Row],[LowerE]],O314)</f>
        <v>244.34294665654463</v>
      </c>
      <c r="P315" s="7">
        <f>IF(S314=N314,testdata[[#This Row],[Upper]],testdata[[#This Row],[Lower]])</f>
        <v>261.07690601062814</v>
      </c>
      <c r="Q315" s="7">
        <f>IF(testdata[[#This Row],[AtrStop]]=testdata[[#This Row],[Upper]],testdata[[#This Row],[Upper]],NA())</f>
        <v>261.07690601062814</v>
      </c>
      <c r="R315" s="7" t="e">
        <f>IF(testdata[[#This Row],[AtrStop]]=testdata[[#This Row],[Lower]],testdata[[#This Row],[Lower]],NA())</f>
        <v>#N/A</v>
      </c>
      <c r="S315" s="19">
        <f>IF(testdata[[#This Row],[close]]&lt;=testdata[[#This Row],[STpot]],testdata[[#This Row],[Upper]],testdata[[#This Row],[Lower]])</f>
        <v>261.07690601062814</v>
      </c>
      <c r="U315" s="2">
        <v>43193</v>
      </c>
      <c r="V315" s="7">
        <v>261.07690000000002</v>
      </c>
      <c r="W315" s="7"/>
      <c r="X315" s="19">
        <v>261.07690601000002</v>
      </c>
      <c r="Y315" t="str">
        <f t="shared" si="4"/>
        <v/>
      </c>
    </row>
    <row r="316" spans="1:25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">
        <f>MAX(testdata[[#This Row],[H-L]:[|L-pC|]])</f>
        <v>7.5</v>
      </c>
      <c r="K316" s="10">
        <f>(K315*20+testdata[[#This Row],[TR]])/21</f>
        <v>4.5524339448717948</v>
      </c>
      <c r="L316" s="1">
        <f>testdata[[#This Row],[close]]+Multiplier*testdata[[#This Row],[ATR]]</f>
        <v>268.51730183461541</v>
      </c>
      <c r="M316" s="1">
        <f>testdata[[#This Row],[close]]-Multiplier*testdata[[#This Row],[ATR]]</f>
        <v>241.20269816538462</v>
      </c>
      <c r="N316" s="1">
        <f>IF(OR(testdata[[#This Row],[UpperE]]&lt;N315,F315&gt;N315),testdata[[#This Row],[UpperE]],N315)</f>
        <v>261.07690601062814</v>
      </c>
      <c r="O316" s="1">
        <f>IF(OR(testdata[[#This Row],[LowerE]]&gt;O315,F315&lt;O315),testdata[[#This Row],[LowerE]],O315)</f>
        <v>244.34294665654463</v>
      </c>
      <c r="P316" s="7">
        <f>IF(S315=N315,testdata[[#This Row],[Upper]],testdata[[#This Row],[Lower]])</f>
        <v>261.07690601062814</v>
      </c>
      <c r="Q316" s="7">
        <f>IF(testdata[[#This Row],[AtrStop]]=testdata[[#This Row],[Upper]],testdata[[#This Row],[Upper]],NA())</f>
        <v>261.07690601062814</v>
      </c>
      <c r="R316" s="7" t="e">
        <f>IF(testdata[[#This Row],[AtrStop]]=testdata[[#This Row],[Lower]],testdata[[#This Row],[Lower]],NA())</f>
        <v>#N/A</v>
      </c>
      <c r="S316" s="19">
        <f>IF(testdata[[#This Row],[close]]&lt;=testdata[[#This Row],[STpot]],testdata[[#This Row],[Upper]],testdata[[#This Row],[Lower]])</f>
        <v>261.07690601062814</v>
      </c>
      <c r="U316" s="2">
        <v>43194</v>
      </c>
      <c r="V316" s="7">
        <v>261.07690000000002</v>
      </c>
      <c r="W316" s="7"/>
      <c r="X316" s="19">
        <v>261.07690601000002</v>
      </c>
      <c r="Y316" t="str">
        <f t="shared" si="4"/>
        <v/>
      </c>
    </row>
    <row r="317" spans="1:25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">
        <f>MAX(testdata[[#This Row],[H-L]:[|L-pC|]])</f>
        <v>2.9799999999999613</v>
      </c>
      <c r="K317" s="10">
        <f>(K316*20+testdata[[#This Row],[TR]])/21</f>
        <v>4.4775561379731359</v>
      </c>
      <c r="L317" s="1">
        <f>testdata[[#This Row],[close]]+Multiplier*testdata[[#This Row],[ATR]]</f>
        <v>270.30266841391943</v>
      </c>
      <c r="M317" s="1">
        <f>testdata[[#This Row],[close]]-Multiplier*testdata[[#This Row],[ATR]]</f>
        <v>243.4373315860806</v>
      </c>
      <c r="N317" s="1">
        <f>IF(OR(testdata[[#This Row],[UpperE]]&lt;N316,F316&gt;N316),testdata[[#This Row],[UpperE]],N316)</f>
        <v>261.07690601062814</v>
      </c>
      <c r="O317" s="1">
        <f>IF(OR(testdata[[#This Row],[LowerE]]&gt;O316,F316&lt;O316),testdata[[#This Row],[LowerE]],O316)</f>
        <v>244.34294665654463</v>
      </c>
      <c r="P317" s="7">
        <f>IF(S316=N316,testdata[[#This Row],[Upper]],testdata[[#This Row],[Lower]])</f>
        <v>261.07690601062814</v>
      </c>
      <c r="Q317" s="7">
        <f>IF(testdata[[#This Row],[AtrStop]]=testdata[[#This Row],[Upper]],testdata[[#This Row],[Upper]],NA())</f>
        <v>261.07690601062814</v>
      </c>
      <c r="R317" s="7" t="e">
        <f>IF(testdata[[#This Row],[AtrStop]]=testdata[[#This Row],[Lower]],testdata[[#This Row],[Lower]],NA())</f>
        <v>#N/A</v>
      </c>
      <c r="S317" s="19">
        <f>IF(testdata[[#This Row],[close]]&lt;=testdata[[#This Row],[STpot]],testdata[[#This Row],[Upper]],testdata[[#This Row],[Lower]])</f>
        <v>261.07690601062814</v>
      </c>
      <c r="U317" s="2">
        <v>43195</v>
      </c>
      <c r="V317" s="7">
        <v>261.07690000000002</v>
      </c>
      <c r="W317" s="7"/>
      <c r="X317" s="19">
        <v>261.07690601000002</v>
      </c>
      <c r="Y317" t="str">
        <f t="shared" si="4"/>
        <v/>
      </c>
    </row>
    <row r="318" spans="1:25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">
        <f>MAX(testdata[[#This Row],[H-L]:[|L-pC|]])</f>
        <v>7.3900000000000148</v>
      </c>
      <c r="K318" s="10">
        <f>(K317*20+testdata[[#This Row],[TR]])/21</f>
        <v>4.6162439409267968</v>
      </c>
      <c r="L318" s="1">
        <f>testdata[[#This Row],[close]]+Multiplier*testdata[[#This Row],[ATR]]</f>
        <v>264.98873182278038</v>
      </c>
      <c r="M318" s="1">
        <f>testdata[[#This Row],[close]]-Multiplier*testdata[[#This Row],[ATR]]</f>
        <v>237.29126817721959</v>
      </c>
      <c r="N318" s="1">
        <f>IF(OR(testdata[[#This Row],[UpperE]]&lt;N317,F317&gt;N317),testdata[[#This Row],[UpperE]],N317)</f>
        <v>261.07690601062814</v>
      </c>
      <c r="O318" s="1">
        <f>IF(OR(testdata[[#This Row],[LowerE]]&gt;O317,F317&lt;O317),testdata[[#This Row],[LowerE]],O317)</f>
        <v>244.34294665654463</v>
      </c>
      <c r="P318" s="7">
        <f>IF(S317=N317,testdata[[#This Row],[Upper]],testdata[[#This Row],[Lower]])</f>
        <v>261.07690601062814</v>
      </c>
      <c r="Q318" s="7">
        <f>IF(testdata[[#This Row],[AtrStop]]=testdata[[#This Row],[Upper]],testdata[[#This Row],[Upper]],NA())</f>
        <v>261.07690601062814</v>
      </c>
      <c r="R318" s="7" t="e">
        <f>IF(testdata[[#This Row],[AtrStop]]=testdata[[#This Row],[Lower]],testdata[[#This Row],[Lower]],NA())</f>
        <v>#N/A</v>
      </c>
      <c r="S318" s="19">
        <f>IF(testdata[[#This Row],[close]]&lt;=testdata[[#This Row],[STpot]],testdata[[#This Row],[Upper]],testdata[[#This Row],[Lower]])</f>
        <v>261.07690601062814</v>
      </c>
      <c r="U318" s="2">
        <v>43196</v>
      </c>
      <c r="V318" s="7">
        <v>261.07690000000002</v>
      </c>
      <c r="W318" s="7"/>
      <c r="X318" s="19">
        <v>261.07690601000002</v>
      </c>
      <c r="Y318" t="str">
        <f t="shared" si="4"/>
        <v/>
      </c>
    </row>
    <row r="319" spans="1:25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">
        <f>MAX(testdata[[#This Row],[H-L]:[|L-pC|]])</f>
        <v>4.9600000000000364</v>
      </c>
      <c r="K319" s="10">
        <f>(K318*20+testdata[[#This Row],[TR]])/21</f>
        <v>4.6326132770731414</v>
      </c>
      <c r="L319" s="1">
        <f>testdata[[#This Row],[close]]+Multiplier*testdata[[#This Row],[ATR]]</f>
        <v>266.27783983121941</v>
      </c>
      <c r="M319" s="1">
        <f>testdata[[#This Row],[close]]-Multiplier*testdata[[#This Row],[ATR]]</f>
        <v>238.48216016878058</v>
      </c>
      <c r="N319" s="1">
        <f>IF(OR(testdata[[#This Row],[UpperE]]&lt;N318,F318&gt;N318),testdata[[#This Row],[UpperE]],N318)</f>
        <v>261.07690601062814</v>
      </c>
      <c r="O319" s="1">
        <f>IF(OR(testdata[[#This Row],[LowerE]]&gt;O318,F318&lt;O318),testdata[[#This Row],[LowerE]],O318)</f>
        <v>244.34294665654463</v>
      </c>
      <c r="P319" s="7">
        <f>IF(S318=N318,testdata[[#This Row],[Upper]],testdata[[#This Row],[Lower]])</f>
        <v>261.07690601062814</v>
      </c>
      <c r="Q319" s="7">
        <f>IF(testdata[[#This Row],[AtrStop]]=testdata[[#This Row],[Upper]],testdata[[#This Row],[Upper]],NA())</f>
        <v>261.07690601062814</v>
      </c>
      <c r="R319" s="7" t="e">
        <f>IF(testdata[[#This Row],[AtrStop]]=testdata[[#This Row],[Lower]],testdata[[#This Row],[Lower]],NA())</f>
        <v>#N/A</v>
      </c>
      <c r="S319" s="19">
        <f>IF(testdata[[#This Row],[close]]&lt;=testdata[[#This Row],[STpot]],testdata[[#This Row],[Upper]],testdata[[#This Row],[Lower]])</f>
        <v>261.07690601062814</v>
      </c>
      <c r="U319" s="2">
        <v>43199</v>
      </c>
      <c r="V319" s="7">
        <v>261.07690000000002</v>
      </c>
      <c r="W319" s="7"/>
      <c r="X319" s="19">
        <v>261.07690601000002</v>
      </c>
      <c r="Y319" t="str">
        <f t="shared" si="4"/>
        <v/>
      </c>
    </row>
    <row r="320" spans="1:25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">
        <f>MAX(testdata[[#This Row],[H-L]:[|L-pC|]])</f>
        <v>4.8799999999999955</v>
      </c>
      <c r="K320" s="10">
        <f>(K319*20+testdata[[#This Row],[TR]])/21</f>
        <v>4.644393597212515</v>
      </c>
      <c r="L320" s="1">
        <f>testdata[[#This Row],[close]]+Multiplier*testdata[[#This Row],[ATR]]</f>
        <v>270.33318079163752</v>
      </c>
      <c r="M320" s="1">
        <f>testdata[[#This Row],[close]]-Multiplier*testdata[[#This Row],[ATR]]</f>
        <v>242.46681920836244</v>
      </c>
      <c r="N320" s="1">
        <f>IF(OR(testdata[[#This Row],[UpperE]]&lt;N319,F319&gt;N319),testdata[[#This Row],[UpperE]],N319)</f>
        <v>261.07690601062814</v>
      </c>
      <c r="O320" s="1">
        <f>IF(OR(testdata[[#This Row],[LowerE]]&gt;O319,F319&lt;O319),testdata[[#This Row],[LowerE]],O319)</f>
        <v>244.34294665654463</v>
      </c>
      <c r="P320" s="7">
        <f>IF(S319=N319,testdata[[#This Row],[Upper]],testdata[[#This Row],[Lower]])</f>
        <v>261.07690601062814</v>
      </c>
      <c r="Q320" s="7">
        <f>IF(testdata[[#This Row],[AtrStop]]=testdata[[#This Row],[Upper]],testdata[[#This Row],[Upper]],NA())</f>
        <v>261.07690601062814</v>
      </c>
      <c r="R320" s="7" t="e">
        <f>IF(testdata[[#This Row],[AtrStop]]=testdata[[#This Row],[Lower]],testdata[[#This Row],[Lower]],NA())</f>
        <v>#N/A</v>
      </c>
      <c r="S320" s="19">
        <f>IF(testdata[[#This Row],[close]]&lt;=testdata[[#This Row],[STpot]],testdata[[#This Row],[Upper]],testdata[[#This Row],[Lower]])</f>
        <v>261.07690601062814</v>
      </c>
      <c r="U320" s="2">
        <v>43200</v>
      </c>
      <c r="V320" s="7">
        <v>261.07690000000002</v>
      </c>
      <c r="W320" s="7"/>
      <c r="X320" s="19">
        <v>261.07690601000002</v>
      </c>
      <c r="Y320" t="str">
        <f t="shared" si="4"/>
        <v/>
      </c>
    </row>
    <row r="321" spans="1:25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">
        <f>MAX(testdata[[#This Row],[H-L]:[|L-pC|]])</f>
        <v>2.1800000000000068</v>
      </c>
      <c r="K321" s="10">
        <f>(K320*20+testdata[[#This Row],[TR]])/21</f>
        <v>4.5270415211547759</v>
      </c>
      <c r="L321" s="1">
        <f>testdata[[#This Row],[close]]+Multiplier*testdata[[#This Row],[ATR]]</f>
        <v>268.63112456346437</v>
      </c>
      <c r="M321" s="1">
        <f>testdata[[#This Row],[close]]-Multiplier*testdata[[#This Row],[ATR]]</f>
        <v>241.46887543653568</v>
      </c>
      <c r="N321" s="1">
        <f>IF(OR(testdata[[#This Row],[UpperE]]&lt;N320,F320&gt;N320),testdata[[#This Row],[UpperE]],N320)</f>
        <v>261.07690601062814</v>
      </c>
      <c r="O321" s="1">
        <f>IF(OR(testdata[[#This Row],[LowerE]]&gt;O320,F320&lt;O320),testdata[[#This Row],[LowerE]],O320)</f>
        <v>244.34294665654463</v>
      </c>
      <c r="P321" s="7">
        <f>IF(S320=N320,testdata[[#This Row],[Upper]],testdata[[#This Row],[Lower]])</f>
        <v>261.07690601062814</v>
      </c>
      <c r="Q321" s="7">
        <f>IF(testdata[[#This Row],[AtrStop]]=testdata[[#This Row],[Upper]],testdata[[#This Row],[Upper]],NA())</f>
        <v>261.07690601062814</v>
      </c>
      <c r="R321" s="7" t="e">
        <f>IF(testdata[[#This Row],[AtrStop]]=testdata[[#This Row],[Lower]],testdata[[#This Row],[Lower]],NA())</f>
        <v>#N/A</v>
      </c>
      <c r="S321" s="19">
        <f>IF(testdata[[#This Row],[close]]&lt;=testdata[[#This Row],[STpot]],testdata[[#This Row],[Upper]],testdata[[#This Row],[Lower]])</f>
        <v>261.07690601062814</v>
      </c>
      <c r="U321" s="2">
        <v>43201</v>
      </c>
      <c r="V321" s="7">
        <v>261.07690000000002</v>
      </c>
      <c r="W321" s="7"/>
      <c r="X321" s="19">
        <v>261.07690601000002</v>
      </c>
      <c r="Y321" t="str">
        <f t="shared" si="4"/>
        <v/>
      </c>
    </row>
    <row r="322" spans="1:25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">
        <f>MAX(testdata[[#This Row],[H-L]:[|L-pC|]])</f>
        <v>3.1299999999999955</v>
      </c>
      <c r="K322" s="10">
        <f>(K321*20+testdata[[#This Row],[TR]])/21</f>
        <v>4.4605157344331197</v>
      </c>
      <c r="L322" s="1">
        <f>testdata[[#This Row],[close]]+Multiplier*testdata[[#This Row],[ATR]]</f>
        <v>270.53154720329934</v>
      </c>
      <c r="M322" s="1">
        <f>testdata[[#This Row],[close]]-Multiplier*testdata[[#This Row],[ATR]]</f>
        <v>243.76845279670061</v>
      </c>
      <c r="N322" s="1">
        <f>IF(OR(testdata[[#This Row],[UpperE]]&lt;N321,F321&gt;N321),testdata[[#This Row],[UpperE]],N321)</f>
        <v>261.07690601062814</v>
      </c>
      <c r="O322" s="1">
        <f>IF(OR(testdata[[#This Row],[LowerE]]&gt;O321,F321&lt;O321),testdata[[#This Row],[LowerE]],O321)</f>
        <v>244.34294665654463</v>
      </c>
      <c r="P322" s="7">
        <f>IF(S321=N321,testdata[[#This Row],[Upper]],testdata[[#This Row],[Lower]])</f>
        <v>261.07690601062814</v>
      </c>
      <c r="Q322" s="7">
        <f>IF(testdata[[#This Row],[AtrStop]]=testdata[[#This Row],[Upper]],testdata[[#This Row],[Upper]],NA())</f>
        <v>261.07690601062814</v>
      </c>
      <c r="R322" s="7" t="e">
        <f>IF(testdata[[#This Row],[AtrStop]]=testdata[[#This Row],[Lower]],testdata[[#This Row],[Lower]],NA())</f>
        <v>#N/A</v>
      </c>
      <c r="S322" s="19">
        <f>IF(testdata[[#This Row],[close]]&lt;=testdata[[#This Row],[STpot]],testdata[[#This Row],[Upper]],testdata[[#This Row],[Lower]])</f>
        <v>261.07690601062814</v>
      </c>
      <c r="U322" s="2">
        <v>43202</v>
      </c>
      <c r="V322" s="7">
        <v>261.07690000000002</v>
      </c>
      <c r="W322" s="7"/>
      <c r="X322" s="19">
        <v>261.07690601000002</v>
      </c>
      <c r="Y322" t="str">
        <f t="shared" si="4"/>
        <v/>
      </c>
    </row>
    <row r="323" spans="1:25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">
        <f>MAX(testdata[[#This Row],[H-L]:[|L-pC|]])</f>
        <v>3.4199999999999875</v>
      </c>
      <c r="K323" s="10">
        <f>(K322*20+testdata[[#This Row],[TR]])/21</f>
        <v>4.4109673661267799</v>
      </c>
      <c r="L323" s="1">
        <f>testdata[[#This Row],[close]]+Multiplier*testdata[[#This Row],[ATR]]</f>
        <v>269.63290209838033</v>
      </c>
      <c r="M323" s="1">
        <f>testdata[[#This Row],[close]]-Multiplier*testdata[[#This Row],[ATR]]</f>
        <v>243.16709790161963</v>
      </c>
      <c r="N323" s="1">
        <f>IF(OR(testdata[[#This Row],[UpperE]]&lt;N322,F322&gt;N322),testdata[[#This Row],[UpperE]],N322)</f>
        <v>261.07690601062814</v>
      </c>
      <c r="O323" s="1">
        <f>IF(OR(testdata[[#This Row],[LowerE]]&gt;O322,F322&lt;O322),testdata[[#This Row],[LowerE]],O322)</f>
        <v>244.34294665654463</v>
      </c>
      <c r="P323" s="7">
        <f>IF(S322=N322,testdata[[#This Row],[Upper]],testdata[[#This Row],[Lower]])</f>
        <v>261.07690601062814</v>
      </c>
      <c r="Q323" s="7">
        <f>IF(testdata[[#This Row],[AtrStop]]=testdata[[#This Row],[Upper]],testdata[[#This Row],[Upper]],NA())</f>
        <v>261.07690601062814</v>
      </c>
      <c r="R323" s="7" t="e">
        <f>IF(testdata[[#This Row],[AtrStop]]=testdata[[#This Row],[Lower]],testdata[[#This Row],[Lower]],NA())</f>
        <v>#N/A</v>
      </c>
      <c r="S323" s="19">
        <f>IF(testdata[[#This Row],[close]]&lt;=testdata[[#This Row],[STpot]],testdata[[#This Row],[Upper]],testdata[[#This Row],[Lower]])</f>
        <v>261.07690601062814</v>
      </c>
      <c r="U323" s="2">
        <v>43203</v>
      </c>
      <c r="V323" s="7">
        <v>261.07690000000002</v>
      </c>
      <c r="W323" s="7"/>
      <c r="X323" s="19">
        <v>261.07690601000002</v>
      </c>
      <c r="Y323" t="str">
        <f t="shared" si="4"/>
        <v/>
      </c>
    </row>
    <row r="324" spans="1:25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">
        <f>MAX(testdata[[#This Row],[H-L]:[|L-pC|]])</f>
        <v>2.9399999999999977</v>
      </c>
      <c r="K324" s="10">
        <f>(K323*20+testdata[[#This Row],[TR]])/21</f>
        <v>4.3409213010731236</v>
      </c>
      <c r="L324" s="1">
        <f>testdata[[#This Row],[close]]+Multiplier*testdata[[#This Row],[ATR]]</f>
        <v>271.52276390321936</v>
      </c>
      <c r="M324" s="1">
        <f>testdata[[#This Row],[close]]-Multiplier*testdata[[#This Row],[ATR]]</f>
        <v>245.47723609678064</v>
      </c>
      <c r="N324" s="1">
        <f>IF(OR(testdata[[#This Row],[UpperE]]&lt;N323,F323&gt;N323),testdata[[#This Row],[UpperE]],N323)</f>
        <v>261.07690601062814</v>
      </c>
      <c r="O324" s="1">
        <f>IF(OR(testdata[[#This Row],[LowerE]]&gt;O323,F323&lt;O323),testdata[[#This Row],[LowerE]],O323)</f>
        <v>245.47723609678064</v>
      </c>
      <c r="P324" s="7">
        <f>IF(S323=N323,testdata[[#This Row],[Upper]],testdata[[#This Row],[Lower]])</f>
        <v>261.07690601062814</v>
      </c>
      <c r="Q324" s="7">
        <f>IF(testdata[[#This Row],[AtrStop]]=testdata[[#This Row],[Upper]],testdata[[#This Row],[Upper]],NA())</f>
        <v>261.07690601062814</v>
      </c>
      <c r="R324" s="7" t="e">
        <f>IF(testdata[[#This Row],[AtrStop]]=testdata[[#This Row],[Lower]],testdata[[#This Row],[Lower]],NA())</f>
        <v>#N/A</v>
      </c>
      <c r="S324" s="19">
        <f>IF(testdata[[#This Row],[close]]&lt;=testdata[[#This Row],[STpot]],testdata[[#This Row],[Upper]],testdata[[#This Row],[Lower]])</f>
        <v>261.07690601062814</v>
      </c>
      <c r="U324" s="2">
        <v>43206</v>
      </c>
      <c r="V324" s="7">
        <v>261.07690000000002</v>
      </c>
      <c r="W324" s="7"/>
      <c r="X324" s="19">
        <v>261.07690601000002</v>
      </c>
      <c r="Y324" t="str">
        <f t="shared" si="4"/>
        <v/>
      </c>
    </row>
    <row r="325" spans="1:25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">
        <f>MAX(testdata[[#This Row],[H-L]:[|L-pC|]])</f>
        <v>3.4300000000000068</v>
      </c>
      <c r="K325" s="10">
        <f>(K324*20+testdata[[#This Row],[TR]])/21</f>
        <v>4.2975440962601184</v>
      </c>
      <c r="L325" s="1">
        <f>testdata[[#This Row],[close]]+Multiplier*testdata[[#This Row],[ATR]]</f>
        <v>274.16263228878034</v>
      </c>
      <c r="M325" s="1">
        <f>testdata[[#This Row],[close]]-Multiplier*testdata[[#This Row],[ATR]]</f>
        <v>248.37736771121962</v>
      </c>
      <c r="N325" s="1">
        <f>IF(OR(testdata[[#This Row],[UpperE]]&lt;N324,F324&gt;N324),testdata[[#This Row],[UpperE]],N324)</f>
        <v>261.07690601062814</v>
      </c>
      <c r="O325" s="1">
        <f>IF(OR(testdata[[#This Row],[LowerE]]&gt;O324,F324&lt;O324),testdata[[#This Row],[LowerE]],O324)</f>
        <v>248.37736771121962</v>
      </c>
      <c r="P325" s="7">
        <f>IF(S324=N324,testdata[[#This Row],[Upper]],testdata[[#This Row],[Lower]])</f>
        <v>261.07690601062814</v>
      </c>
      <c r="Q325" s="7" t="e">
        <f>IF(testdata[[#This Row],[AtrStop]]=testdata[[#This Row],[Upper]],testdata[[#This Row],[Upper]],NA())</f>
        <v>#N/A</v>
      </c>
      <c r="R325" s="7">
        <f>IF(testdata[[#This Row],[AtrStop]]=testdata[[#This Row],[Lower]],testdata[[#This Row],[Lower]],NA())</f>
        <v>248.37736771121962</v>
      </c>
      <c r="S325" s="19">
        <f>IF(testdata[[#This Row],[close]]&lt;=testdata[[#This Row],[STpot]],testdata[[#This Row],[Upper]],testdata[[#This Row],[Lower]])</f>
        <v>248.37736771121962</v>
      </c>
      <c r="U325" s="2">
        <v>43207</v>
      </c>
      <c r="V325" s="7"/>
      <c r="W325" s="7">
        <v>248.37739999999999</v>
      </c>
      <c r="X325" s="19">
        <v>248.37736770999999</v>
      </c>
      <c r="Y325" t="str">
        <f t="shared" si="4"/>
        <v/>
      </c>
    </row>
    <row r="326" spans="1:25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">
        <f>MAX(testdata[[#This Row],[H-L]:[|L-pC|]])</f>
        <v>1.3799999999999955</v>
      </c>
      <c r="K326" s="10">
        <f>(K325*20+testdata[[#This Row],[TR]])/21</f>
        <v>4.1586134250096363</v>
      </c>
      <c r="L326" s="1">
        <f>testdata[[#This Row],[close]]+Multiplier*testdata[[#This Row],[ATR]]</f>
        <v>273.93584027502891</v>
      </c>
      <c r="M326" s="1">
        <f>testdata[[#This Row],[close]]-Multiplier*testdata[[#This Row],[ATR]]</f>
        <v>248.98415972497108</v>
      </c>
      <c r="N326" s="1">
        <f>IF(OR(testdata[[#This Row],[UpperE]]&lt;N325,F325&gt;N325),testdata[[#This Row],[UpperE]],N325)</f>
        <v>273.93584027502891</v>
      </c>
      <c r="O326" s="1">
        <f>IF(OR(testdata[[#This Row],[LowerE]]&gt;O325,F325&lt;O325),testdata[[#This Row],[LowerE]],O325)</f>
        <v>248.98415972497108</v>
      </c>
      <c r="P326" s="7">
        <f>IF(S325=N325,testdata[[#This Row],[Upper]],testdata[[#This Row],[Lower]])</f>
        <v>248.98415972497108</v>
      </c>
      <c r="Q326" s="7" t="e">
        <f>IF(testdata[[#This Row],[AtrStop]]=testdata[[#This Row],[Upper]],testdata[[#This Row],[Upper]],NA())</f>
        <v>#N/A</v>
      </c>
      <c r="R326" s="7">
        <f>IF(testdata[[#This Row],[AtrStop]]=testdata[[#This Row],[Lower]],testdata[[#This Row],[Lower]],NA())</f>
        <v>248.98415972497108</v>
      </c>
      <c r="S326" s="19">
        <f>IF(testdata[[#This Row],[close]]&lt;=testdata[[#This Row],[STpot]],testdata[[#This Row],[Upper]],testdata[[#This Row],[Lower]])</f>
        <v>248.98415972497108</v>
      </c>
      <c r="U326" s="2">
        <v>43208</v>
      </c>
      <c r="V326" s="7"/>
      <c r="W326" s="7">
        <v>248.98419999999999</v>
      </c>
      <c r="X326" s="19">
        <v>248.98415972000001</v>
      </c>
      <c r="Y326" t="str">
        <f t="shared" si="4"/>
        <v/>
      </c>
    </row>
    <row r="327" spans="1:25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">
        <f>MAX(testdata[[#This Row],[H-L]:[|L-pC|]])</f>
        <v>2.5799999999999841</v>
      </c>
      <c r="K327" s="10">
        <f>(K326*20+testdata[[#This Row],[TR]])/21</f>
        <v>4.0834413571520338</v>
      </c>
      <c r="L327" s="1">
        <f>testdata[[#This Row],[close]]+Multiplier*testdata[[#This Row],[ATR]]</f>
        <v>272.26032407145607</v>
      </c>
      <c r="M327" s="1">
        <f>testdata[[#This Row],[close]]-Multiplier*testdata[[#This Row],[ATR]]</f>
        <v>247.75967592854388</v>
      </c>
      <c r="N327" s="1">
        <f>IF(OR(testdata[[#This Row],[UpperE]]&lt;N326,F326&gt;N326),testdata[[#This Row],[UpperE]],N326)</f>
        <v>272.26032407145607</v>
      </c>
      <c r="O327" s="1">
        <f>IF(OR(testdata[[#This Row],[LowerE]]&gt;O326,F326&lt;O326),testdata[[#This Row],[LowerE]],O326)</f>
        <v>248.98415972497108</v>
      </c>
      <c r="P327" s="7">
        <f>IF(S326=N326,testdata[[#This Row],[Upper]],testdata[[#This Row],[Lower]])</f>
        <v>248.98415972497108</v>
      </c>
      <c r="Q327" s="7" t="e">
        <f>IF(testdata[[#This Row],[AtrStop]]=testdata[[#This Row],[Upper]],testdata[[#This Row],[Upper]],NA())</f>
        <v>#N/A</v>
      </c>
      <c r="R327" s="7">
        <f>IF(testdata[[#This Row],[AtrStop]]=testdata[[#This Row],[Lower]],testdata[[#This Row],[Lower]],NA())</f>
        <v>248.98415972497108</v>
      </c>
      <c r="S327" s="19">
        <f>IF(testdata[[#This Row],[close]]&lt;=testdata[[#This Row],[STpot]],testdata[[#This Row],[Upper]],testdata[[#This Row],[Lower]])</f>
        <v>248.98415972497108</v>
      </c>
      <c r="U327" s="2">
        <v>43209</v>
      </c>
      <c r="V327" s="7"/>
      <c r="W327" s="7">
        <v>248.98419999999999</v>
      </c>
      <c r="X327" s="19">
        <v>248.98415972000001</v>
      </c>
      <c r="Y327" t="str">
        <f t="shared" si="4"/>
        <v/>
      </c>
    </row>
    <row r="328" spans="1:25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">
        <f>MAX(testdata[[#This Row],[H-L]:[|L-pC|]])</f>
        <v>3.3400000000000318</v>
      </c>
      <c r="K328" s="10">
        <f>(K327*20+testdata[[#This Row],[TR]])/21</f>
        <v>4.0480393877638434</v>
      </c>
      <c r="L328" s="1">
        <f>testdata[[#This Row],[close]]+Multiplier*testdata[[#This Row],[ATR]]</f>
        <v>269.95411816329153</v>
      </c>
      <c r="M328" s="1">
        <f>testdata[[#This Row],[close]]-Multiplier*testdata[[#This Row],[ATR]]</f>
        <v>245.66588183670848</v>
      </c>
      <c r="N328" s="1">
        <f>IF(OR(testdata[[#This Row],[UpperE]]&lt;N327,F327&gt;N327),testdata[[#This Row],[UpperE]],N327)</f>
        <v>269.95411816329153</v>
      </c>
      <c r="O328" s="1">
        <f>IF(OR(testdata[[#This Row],[LowerE]]&gt;O327,F327&lt;O327),testdata[[#This Row],[LowerE]],O327)</f>
        <v>248.98415972497108</v>
      </c>
      <c r="P328" s="7">
        <f>IF(S327=N327,testdata[[#This Row],[Upper]],testdata[[#This Row],[Lower]])</f>
        <v>248.98415972497108</v>
      </c>
      <c r="Q328" s="7" t="e">
        <f>IF(testdata[[#This Row],[AtrStop]]=testdata[[#This Row],[Upper]],testdata[[#This Row],[Upper]],NA())</f>
        <v>#N/A</v>
      </c>
      <c r="R328" s="7">
        <f>IF(testdata[[#This Row],[AtrStop]]=testdata[[#This Row],[Lower]],testdata[[#This Row],[Lower]],NA())</f>
        <v>248.98415972497108</v>
      </c>
      <c r="S328" s="19">
        <f>IF(testdata[[#This Row],[close]]&lt;=testdata[[#This Row],[STpot]],testdata[[#This Row],[Upper]],testdata[[#This Row],[Lower]])</f>
        <v>248.98415972497108</v>
      </c>
      <c r="U328" s="2">
        <v>43210</v>
      </c>
      <c r="V328" s="7"/>
      <c r="W328" s="7">
        <v>248.98419999999999</v>
      </c>
      <c r="X328" s="19">
        <v>248.98415972000001</v>
      </c>
      <c r="Y328" t="str">
        <f t="shared" si="4"/>
        <v/>
      </c>
    </row>
    <row r="329" spans="1:25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">
        <f>MAX(testdata[[#This Row],[H-L]:[|L-pC|]])</f>
        <v>2.4500000000000455</v>
      </c>
      <c r="K329" s="10">
        <f>(K328*20+testdata[[#This Row],[TR]])/21</f>
        <v>3.9719422740608055</v>
      </c>
      <c r="L329" s="1">
        <f>testdata[[#This Row],[close]]+Multiplier*testdata[[#This Row],[ATR]]</f>
        <v>269.68582682218238</v>
      </c>
      <c r="M329" s="1">
        <f>testdata[[#This Row],[close]]-Multiplier*testdata[[#This Row],[ATR]]</f>
        <v>245.85417317781756</v>
      </c>
      <c r="N329" s="1">
        <f>IF(OR(testdata[[#This Row],[UpperE]]&lt;N328,F328&gt;N328),testdata[[#This Row],[UpperE]],N328)</f>
        <v>269.68582682218238</v>
      </c>
      <c r="O329" s="1">
        <f>IF(OR(testdata[[#This Row],[LowerE]]&gt;O328,F328&lt;O328),testdata[[#This Row],[LowerE]],O328)</f>
        <v>248.98415972497108</v>
      </c>
      <c r="P329" s="7">
        <f>IF(S328=N328,testdata[[#This Row],[Upper]],testdata[[#This Row],[Lower]])</f>
        <v>248.98415972497108</v>
      </c>
      <c r="Q329" s="7" t="e">
        <f>IF(testdata[[#This Row],[AtrStop]]=testdata[[#This Row],[Upper]],testdata[[#This Row],[Upper]],NA())</f>
        <v>#N/A</v>
      </c>
      <c r="R329" s="7">
        <f>IF(testdata[[#This Row],[AtrStop]]=testdata[[#This Row],[Lower]],testdata[[#This Row],[Lower]],NA())</f>
        <v>248.98415972497108</v>
      </c>
      <c r="S329" s="19">
        <f>IF(testdata[[#This Row],[close]]&lt;=testdata[[#This Row],[STpot]],testdata[[#This Row],[Upper]],testdata[[#This Row],[Lower]])</f>
        <v>248.98415972497108</v>
      </c>
      <c r="U329" s="2">
        <v>43213</v>
      </c>
      <c r="V329" s="7"/>
      <c r="W329" s="7">
        <v>248.98419999999999</v>
      </c>
      <c r="X329" s="19">
        <v>248.98415972000001</v>
      </c>
      <c r="Y329" t="str">
        <f t="shared" si="4"/>
        <v/>
      </c>
    </row>
    <row r="330" spans="1:25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">
        <f>MAX(testdata[[#This Row],[H-L]:[|L-pC|]])</f>
        <v>6.4799999999999898</v>
      </c>
      <c r="K330" s="10">
        <f>(K329*20+testdata[[#This Row],[TR]])/21</f>
        <v>4.091373594343624</v>
      </c>
      <c r="L330" s="1">
        <f>testdata[[#This Row],[close]]+Multiplier*testdata[[#This Row],[ATR]]</f>
        <v>266.57412078303088</v>
      </c>
      <c r="M330" s="1">
        <f>testdata[[#This Row],[close]]-Multiplier*testdata[[#This Row],[ATR]]</f>
        <v>242.02587921696914</v>
      </c>
      <c r="N330" s="1">
        <f>IF(OR(testdata[[#This Row],[UpperE]]&lt;N329,F329&gt;N329),testdata[[#This Row],[UpperE]],N329)</f>
        <v>266.57412078303088</v>
      </c>
      <c r="O330" s="1">
        <f>IF(OR(testdata[[#This Row],[LowerE]]&gt;O329,F329&lt;O329),testdata[[#This Row],[LowerE]],O329)</f>
        <v>248.98415972497108</v>
      </c>
      <c r="P330" s="7">
        <f>IF(S329=N329,testdata[[#This Row],[Upper]],testdata[[#This Row],[Lower]])</f>
        <v>248.98415972497108</v>
      </c>
      <c r="Q330" s="7" t="e">
        <f>IF(testdata[[#This Row],[AtrStop]]=testdata[[#This Row],[Upper]],testdata[[#This Row],[Upper]],NA())</f>
        <v>#N/A</v>
      </c>
      <c r="R330" s="7">
        <f>IF(testdata[[#This Row],[AtrStop]]=testdata[[#This Row],[Lower]],testdata[[#This Row],[Lower]],NA())</f>
        <v>248.98415972497108</v>
      </c>
      <c r="S330" s="19">
        <f>IF(testdata[[#This Row],[close]]&lt;=testdata[[#This Row],[STpot]],testdata[[#This Row],[Upper]],testdata[[#This Row],[Lower]])</f>
        <v>248.98415972497108</v>
      </c>
      <c r="U330" s="2">
        <v>43214</v>
      </c>
      <c r="V330" s="7"/>
      <c r="W330" s="7">
        <v>248.98419999999999</v>
      </c>
      <c r="X330" s="19">
        <v>248.98415972000001</v>
      </c>
      <c r="Y330" t="str">
        <f t="shared" si="4"/>
        <v/>
      </c>
    </row>
    <row r="331" spans="1:25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">
        <f>MAX(testdata[[#This Row],[H-L]:[|L-pC|]])</f>
        <v>3.1699999999999875</v>
      </c>
      <c r="K331" s="10">
        <f>(K330*20+testdata[[#This Row],[TR]])/21</f>
        <v>4.0474986612796409</v>
      </c>
      <c r="L331" s="1">
        <f>testdata[[#This Row],[close]]+Multiplier*testdata[[#This Row],[ATR]]</f>
        <v>267.07249598383891</v>
      </c>
      <c r="M331" s="1">
        <f>testdata[[#This Row],[close]]-Multiplier*testdata[[#This Row],[ATR]]</f>
        <v>242.78750401616108</v>
      </c>
      <c r="N331" s="1">
        <f>IF(OR(testdata[[#This Row],[UpperE]]&lt;N330,F330&gt;N330),testdata[[#This Row],[UpperE]],N330)</f>
        <v>266.57412078303088</v>
      </c>
      <c r="O331" s="1">
        <f>IF(OR(testdata[[#This Row],[LowerE]]&gt;O330,F330&lt;O330),testdata[[#This Row],[LowerE]],O330)</f>
        <v>248.98415972497108</v>
      </c>
      <c r="P331" s="7">
        <f>IF(S330=N330,testdata[[#This Row],[Upper]],testdata[[#This Row],[Lower]])</f>
        <v>248.98415972497108</v>
      </c>
      <c r="Q331" s="7" t="e">
        <f>IF(testdata[[#This Row],[AtrStop]]=testdata[[#This Row],[Upper]],testdata[[#This Row],[Upper]],NA())</f>
        <v>#N/A</v>
      </c>
      <c r="R331" s="7">
        <f>IF(testdata[[#This Row],[AtrStop]]=testdata[[#This Row],[Lower]],testdata[[#This Row],[Lower]],NA())</f>
        <v>248.98415972497108</v>
      </c>
      <c r="S331" s="19">
        <f>IF(testdata[[#This Row],[close]]&lt;=testdata[[#This Row],[STpot]],testdata[[#This Row],[Upper]],testdata[[#This Row],[Lower]])</f>
        <v>248.98415972497108</v>
      </c>
      <c r="U331" s="2">
        <v>43215</v>
      </c>
      <c r="V331" s="7"/>
      <c r="W331" s="7">
        <v>248.98419999999999</v>
      </c>
      <c r="X331" s="19">
        <v>248.98415972000001</v>
      </c>
      <c r="Y331" t="str">
        <f t="shared" si="4"/>
        <v/>
      </c>
    </row>
    <row r="332" spans="1:25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">
        <f>MAX(testdata[[#This Row],[H-L]:[|L-pC|]])</f>
        <v>3.4900000000000091</v>
      </c>
      <c r="K332" s="10">
        <f>(K331*20+testdata[[#This Row],[TR]])/21</f>
        <v>4.0209511059806102</v>
      </c>
      <c r="L332" s="1">
        <f>testdata[[#This Row],[close]]+Multiplier*testdata[[#This Row],[ATR]]</f>
        <v>269.58285331794184</v>
      </c>
      <c r="M332" s="1">
        <f>testdata[[#This Row],[close]]-Multiplier*testdata[[#This Row],[ATR]]</f>
        <v>245.45714668205815</v>
      </c>
      <c r="N332" s="1">
        <f>IF(OR(testdata[[#This Row],[UpperE]]&lt;N331,F331&gt;N331),testdata[[#This Row],[UpperE]],N331)</f>
        <v>266.57412078303088</v>
      </c>
      <c r="O332" s="1">
        <f>IF(OR(testdata[[#This Row],[LowerE]]&gt;O331,F331&lt;O331),testdata[[#This Row],[LowerE]],O331)</f>
        <v>248.98415972497108</v>
      </c>
      <c r="P332" s="7">
        <f>IF(S331=N331,testdata[[#This Row],[Upper]],testdata[[#This Row],[Lower]])</f>
        <v>248.98415972497108</v>
      </c>
      <c r="Q332" s="7" t="e">
        <f>IF(testdata[[#This Row],[AtrStop]]=testdata[[#This Row],[Upper]],testdata[[#This Row],[Upper]],NA())</f>
        <v>#N/A</v>
      </c>
      <c r="R332" s="7">
        <f>IF(testdata[[#This Row],[AtrStop]]=testdata[[#This Row],[Lower]],testdata[[#This Row],[Lower]],NA())</f>
        <v>248.98415972497108</v>
      </c>
      <c r="S332" s="19">
        <f>IF(testdata[[#This Row],[close]]&lt;=testdata[[#This Row],[STpot]],testdata[[#This Row],[Upper]],testdata[[#This Row],[Lower]])</f>
        <v>248.98415972497108</v>
      </c>
      <c r="U332" s="2">
        <v>43216</v>
      </c>
      <c r="V332" s="7"/>
      <c r="W332" s="7">
        <v>248.98419999999999</v>
      </c>
      <c r="X332" s="19">
        <v>248.98415972000001</v>
      </c>
      <c r="Y332" t="str">
        <f t="shared" si="4"/>
        <v/>
      </c>
    </row>
    <row r="333" spans="1:25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">
        <f>MAX(testdata[[#This Row],[H-L]:[|L-pC|]])</f>
        <v>1.7799999999999727</v>
      </c>
      <c r="K333" s="10">
        <f>(K332*20+testdata[[#This Row],[TR]])/21</f>
        <v>3.9142391485529608</v>
      </c>
      <c r="L333" s="1">
        <f>testdata[[#This Row],[close]]+Multiplier*testdata[[#This Row],[ATR]]</f>
        <v>269.50271744565885</v>
      </c>
      <c r="M333" s="1">
        <f>testdata[[#This Row],[close]]-Multiplier*testdata[[#This Row],[ATR]]</f>
        <v>246.01728255434111</v>
      </c>
      <c r="N333" s="1">
        <f>IF(OR(testdata[[#This Row],[UpperE]]&lt;N332,F332&gt;N332),testdata[[#This Row],[UpperE]],N332)</f>
        <v>266.57412078303088</v>
      </c>
      <c r="O333" s="1">
        <f>IF(OR(testdata[[#This Row],[LowerE]]&gt;O332,F332&lt;O332),testdata[[#This Row],[LowerE]],O332)</f>
        <v>248.98415972497108</v>
      </c>
      <c r="P333" s="7">
        <f>IF(S332=N332,testdata[[#This Row],[Upper]],testdata[[#This Row],[Lower]])</f>
        <v>248.98415972497108</v>
      </c>
      <c r="Q333" s="7" t="e">
        <f>IF(testdata[[#This Row],[AtrStop]]=testdata[[#This Row],[Upper]],testdata[[#This Row],[Upper]],NA())</f>
        <v>#N/A</v>
      </c>
      <c r="R333" s="7">
        <f>IF(testdata[[#This Row],[AtrStop]]=testdata[[#This Row],[Lower]],testdata[[#This Row],[Lower]],NA())</f>
        <v>248.98415972497108</v>
      </c>
      <c r="S333" s="19">
        <f>IF(testdata[[#This Row],[close]]&lt;=testdata[[#This Row],[STpot]],testdata[[#This Row],[Upper]],testdata[[#This Row],[Lower]])</f>
        <v>248.98415972497108</v>
      </c>
      <c r="U333" s="2">
        <v>43217</v>
      </c>
      <c r="V333" s="7"/>
      <c r="W333" s="7">
        <v>248.98419999999999</v>
      </c>
      <c r="X333" s="19">
        <v>248.98415972000001</v>
      </c>
      <c r="Y333" t="str">
        <f t="shared" si="4"/>
        <v/>
      </c>
    </row>
    <row r="334" spans="1:25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">
        <f>MAX(testdata[[#This Row],[H-L]:[|L-pC|]])</f>
        <v>3.3400000000000318</v>
      </c>
      <c r="K334" s="10">
        <f>(K333*20+testdata[[#This Row],[TR]])/21</f>
        <v>3.8868944271932975</v>
      </c>
      <c r="L334" s="1">
        <f>testdata[[#This Row],[close]]+Multiplier*testdata[[#This Row],[ATR]]</f>
        <v>267.44068328157988</v>
      </c>
      <c r="M334" s="1">
        <f>testdata[[#This Row],[close]]-Multiplier*testdata[[#This Row],[ATR]]</f>
        <v>244.11931671842012</v>
      </c>
      <c r="N334" s="1">
        <f>IF(OR(testdata[[#This Row],[UpperE]]&lt;N333,F333&gt;N333),testdata[[#This Row],[UpperE]],N333)</f>
        <v>266.57412078303088</v>
      </c>
      <c r="O334" s="1">
        <f>IF(OR(testdata[[#This Row],[LowerE]]&gt;O333,F333&lt;O333),testdata[[#This Row],[LowerE]],O333)</f>
        <v>248.98415972497108</v>
      </c>
      <c r="P334" s="7">
        <f>IF(S333=N333,testdata[[#This Row],[Upper]],testdata[[#This Row],[Lower]])</f>
        <v>248.98415972497108</v>
      </c>
      <c r="Q334" s="7" t="e">
        <f>IF(testdata[[#This Row],[AtrStop]]=testdata[[#This Row],[Upper]],testdata[[#This Row],[Upper]],NA())</f>
        <v>#N/A</v>
      </c>
      <c r="R334" s="7">
        <f>IF(testdata[[#This Row],[AtrStop]]=testdata[[#This Row],[Lower]],testdata[[#This Row],[Lower]],NA())</f>
        <v>248.98415972497108</v>
      </c>
      <c r="S334" s="19">
        <f>IF(testdata[[#This Row],[close]]&lt;=testdata[[#This Row],[STpot]],testdata[[#This Row],[Upper]],testdata[[#This Row],[Lower]])</f>
        <v>248.98415972497108</v>
      </c>
      <c r="U334" s="2">
        <v>43220</v>
      </c>
      <c r="V334" s="7"/>
      <c r="W334" s="7">
        <v>248.98419999999999</v>
      </c>
      <c r="X334" s="19">
        <v>248.98415972000001</v>
      </c>
      <c r="Y334" t="str">
        <f t="shared" si="4"/>
        <v/>
      </c>
    </row>
    <row r="335" spans="1:25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">
        <f>MAX(testdata[[#This Row],[H-L]:[|L-pC|]])</f>
        <v>2.8900000000000148</v>
      </c>
      <c r="K335" s="10">
        <f>(K334*20+testdata[[#This Row],[TR]])/21</f>
        <v>3.8394232639936172</v>
      </c>
      <c r="L335" s="1">
        <f>testdata[[#This Row],[close]]+Multiplier*testdata[[#This Row],[ATR]]</f>
        <v>267.74826979198087</v>
      </c>
      <c r="M335" s="1">
        <f>testdata[[#This Row],[close]]-Multiplier*testdata[[#This Row],[ATR]]</f>
        <v>244.71173020801916</v>
      </c>
      <c r="N335" s="1">
        <f>IF(OR(testdata[[#This Row],[UpperE]]&lt;N334,F334&gt;N334),testdata[[#This Row],[UpperE]],N334)</f>
        <v>266.57412078303088</v>
      </c>
      <c r="O335" s="1">
        <f>IF(OR(testdata[[#This Row],[LowerE]]&gt;O334,F334&lt;O334),testdata[[#This Row],[LowerE]],O334)</f>
        <v>248.98415972497108</v>
      </c>
      <c r="P335" s="7">
        <f>IF(S334=N334,testdata[[#This Row],[Upper]],testdata[[#This Row],[Lower]])</f>
        <v>248.98415972497108</v>
      </c>
      <c r="Q335" s="7" t="e">
        <f>IF(testdata[[#This Row],[AtrStop]]=testdata[[#This Row],[Upper]],testdata[[#This Row],[Upper]],NA())</f>
        <v>#N/A</v>
      </c>
      <c r="R335" s="7">
        <f>IF(testdata[[#This Row],[AtrStop]]=testdata[[#This Row],[Lower]],testdata[[#This Row],[Lower]],NA())</f>
        <v>248.98415972497108</v>
      </c>
      <c r="S335" s="19">
        <f>IF(testdata[[#This Row],[close]]&lt;=testdata[[#This Row],[STpot]],testdata[[#This Row],[Upper]],testdata[[#This Row],[Lower]])</f>
        <v>248.98415972497108</v>
      </c>
      <c r="U335" s="2">
        <v>43221</v>
      </c>
      <c r="V335" s="7"/>
      <c r="W335" s="7">
        <v>248.98419999999999</v>
      </c>
      <c r="X335" s="19">
        <v>248.98415972000001</v>
      </c>
      <c r="Y335" t="str">
        <f t="shared" si="4"/>
        <v/>
      </c>
    </row>
    <row r="336" spans="1:25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">
        <f>MAX(testdata[[#This Row],[H-L]:[|L-pC|]])</f>
        <v>2.8300000000000125</v>
      </c>
      <c r="K336" s="10">
        <f>(K335*20+testdata[[#This Row],[TR]])/21</f>
        <v>3.791355489517731</v>
      </c>
      <c r="L336" s="1">
        <f>testdata[[#This Row],[close]]+Multiplier*testdata[[#This Row],[ATR]]</f>
        <v>265.88406646855316</v>
      </c>
      <c r="M336" s="1">
        <f>testdata[[#This Row],[close]]-Multiplier*testdata[[#This Row],[ATR]]</f>
        <v>243.1359335314468</v>
      </c>
      <c r="N336" s="1">
        <f>IF(OR(testdata[[#This Row],[UpperE]]&lt;N335,F335&gt;N335),testdata[[#This Row],[UpperE]],N335)</f>
        <v>265.88406646855316</v>
      </c>
      <c r="O336" s="1">
        <f>IF(OR(testdata[[#This Row],[LowerE]]&gt;O335,F335&lt;O335),testdata[[#This Row],[LowerE]],O335)</f>
        <v>248.98415972497108</v>
      </c>
      <c r="P336" s="7">
        <f>IF(S335=N335,testdata[[#This Row],[Upper]],testdata[[#This Row],[Lower]])</f>
        <v>248.98415972497108</v>
      </c>
      <c r="Q336" s="7" t="e">
        <f>IF(testdata[[#This Row],[AtrStop]]=testdata[[#This Row],[Upper]],testdata[[#This Row],[Upper]],NA())</f>
        <v>#N/A</v>
      </c>
      <c r="R336" s="7">
        <f>IF(testdata[[#This Row],[AtrStop]]=testdata[[#This Row],[Lower]],testdata[[#This Row],[Lower]],NA())</f>
        <v>248.98415972497108</v>
      </c>
      <c r="S336" s="19">
        <f>IF(testdata[[#This Row],[close]]&lt;=testdata[[#This Row],[STpot]],testdata[[#This Row],[Upper]],testdata[[#This Row],[Lower]])</f>
        <v>248.98415972497108</v>
      </c>
      <c r="U336" s="2">
        <v>43222</v>
      </c>
      <c r="V336" s="7"/>
      <c r="W336" s="7">
        <v>248.98419999999999</v>
      </c>
      <c r="X336" s="19">
        <v>248.98415972000001</v>
      </c>
      <c r="Y336" t="str">
        <f t="shared" ref="Y336:Y399" si="5">IF(ROUND(X336,8)&lt;&gt;ROUND(S336,8),"ERR","")</f>
        <v/>
      </c>
    </row>
    <row r="337" spans="1:25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">
        <f>MAX(testdata[[#This Row],[H-L]:[|L-pC|]])</f>
        <v>4.1599999999999966</v>
      </c>
      <c r="K337" s="10">
        <f>(K336*20+testdata[[#This Row],[TR]])/21</f>
        <v>3.808909990016887</v>
      </c>
      <c r="L337" s="1">
        <f>testdata[[#This Row],[close]]+Multiplier*testdata[[#This Row],[ATR]]</f>
        <v>265.37672997005063</v>
      </c>
      <c r="M337" s="1">
        <f>testdata[[#This Row],[close]]-Multiplier*testdata[[#This Row],[ATR]]</f>
        <v>242.52327002994932</v>
      </c>
      <c r="N337" s="1">
        <f>IF(OR(testdata[[#This Row],[UpperE]]&lt;N336,F336&gt;N336),testdata[[#This Row],[UpperE]],N336)</f>
        <v>265.37672997005063</v>
      </c>
      <c r="O337" s="1">
        <f>IF(OR(testdata[[#This Row],[LowerE]]&gt;O336,F336&lt;O336),testdata[[#This Row],[LowerE]],O336)</f>
        <v>248.98415972497108</v>
      </c>
      <c r="P337" s="7">
        <f>IF(S336=N336,testdata[[#This Row],[Upper]],testdata[[#This Row],[Lower]])</f>
        <v>248.98415972497108</v>
      </c>
      <c r="Q337" s="7" t="e">
        <f>IF(testdata[[#This Row],[AtrStop]]=testdata[[#This Row],[Upper]],testdata[[#This Row],[Upper]],NA())</f>
        <v>#N/A</v>
      </c>
      <c r="R337" s="7">
        <f>IF(testdata[[#This Row],[AtrStop]]=testdata[[#This Row],[Lower]],testdata[[#This Row],[Lower]],NA())</f>
        <v>248.98415972497108</v>
      </c>
      <c r="S337" s="19">
        <f>IF(testdata[[#This Row],[close]]&lt;=testdata[[#This Row],[STpot]],testdata[[#This Row],[Upper]],testdata[[#This Row],[Lower]])</f>
        <v>248.98415972497108</v>
      </c>
      <c r="U337" s="2">
        <v>43223</v>
      </c>
      <c r="V337" s="7"/>
      <c r="W337" s="7">
        <v>248.98419999999999</v>
      </c>
      <c r="X337" s="19">
        <v>248.98415972000001</v>
      </c>
      <c r="Y337" t="str">
        <f t="shared" si="5"/>
        <v/>
      </c>
    </row>
    <row r="338" spans="1:25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">
        <f>MAX(testdata[[#This Row],[H-L]:[|L-pC|]])</f>
        <v>5.4500000000000171</v>
      </c>
      <c r="K338" s="10">
        <f>(K337*20+testdata[[#This Row],[TR]])/21</f>
        <v>3.8870571333494168</v>
      </c>
      <c r="L338" s="1">
        <f>testdata[[#This Row],[close]]+Multiplier*testdata[[#This Row],[ATR]]</f>
        <v>268.90117140004827</v>
      </c>
      <c r="M338" s="1">
        <f>testdata[[#This Row],[close]]-Multiplier*testdata[[#This Row],[ATR]]</f>
        <v>245.57882859995175</v>
      </c>
      <c r="N338" s="1">
        <f>IF(OR(testdata[[#This Row],[UpperE]]&lt;N337,F337&gt;N337),testdata[[#This Row],[UpperE]],N337)</f>
        <v>265.37672997005063</v>
      </c>
      <c r="O338" s="1">
        <f>IF(OR(testdata[[#This Row],[LowerE]]&gt;O337,F337&lt;O337),testdata[[#This Row],[LowerE]],O337)</f>
        <v>248.98415972497108</v>
      </c>
      <c r="P338" s="7">
        <f>IF(S337=N337,testdata[[#This Row],[Upper]],testdata[[#This Row],[Lower]])</f>
        <v>248.98415972497108</v>
      </c>
      <c r="Q338" s="7" t="e">
        <f>IF(testdata[[#This Row],[AtrStop]]=testdata[[#This Row],[Upper]],testdata[[#This Row],[Upper]],NA())</f>
        <v>#N/A</v>
      </c>
      <c r="R338" s="7">
        <f>IF(testdata[[#This Row],[AtrStop]]=testdata[[#This Row],[Lower]],testdata[[#This Row],[Lower]],NA())</f>
        <v>248.98415972497108</v>
      </c>
      <c r="S338" s="19">
        <f>IF(testdata[[#This Row],[close]]&lt;=testdata[[#This Row],[STpot]],testdata[[#This Row],[Upper]],testdata[[#This Row],[Lower]])</f>
        <v>248.98415972497108</v>
      </c>
      <c r="U338" s="2">
        <v>43224</v>
      </c>
      <c r="V338" s="7"/>
      <c r="W338" s="7">
        <v>248.98419999999999</v>
      </c>
      <c r="X338" s="19">
        <v>248.98415972000001</v>
      </c>
      <c r="Y338" t="str">
        <f t="shared" si="5"/>
        <v/>
      </c>
    </row>
    <row r="339" spans="1:25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">
        <f>MAX(testdata[[#This Row],[H-L]:[|L-pC|]])</f>
        <v>1.9300000000000068</v>
      </c>
      <c r="K339" s="10">
        <f>(K338*20+testdata[[#This Row],[TR]])/21</f>
        <v>3.7938639365232545</v>
      </c>
      <c r="L339" s="1">
        <f>testdata[[#This Row],[close]]+Multiplier*testdata[[#This Row],[ATR]]</f>
        <v>269.4915918095698</v>
      </c>
      <c r="M339" s="1">
        <f>testdata[[#This Row],[close]]-Multiplier*testdata[[#This Row],[ATR]]</f>
        <v>246.72840819043026</v>
      </c>
      <c r="N339" s="1">
        <f>IF(OR(testdata[[#This Row],[UpperE]]&lt;N338,F338&gt;N338),testdata[[#This Row],[UpperE]],N338)</f>
        <v>265.37672997005063</v>
      </c>
      <c r="O339" s="1">
        <f>IF(OR(testdata[[#This Row],[LowerE]]&gt;O338,F338&lt;O338),testdata[[#This Row],[LowerE]],O338)</f>
        <v>248.98415972497108</v>
      </c>
      <c r="P339" s="7">
        <f>IF(S338=N338,testdata[[#This Row],[Upper]],testdata[[#This Row],[Lower]])</f>
        <v>248.98415972497108</v>
      </c>
      <c r="Q339" s="7" t="e">
        <f>IF(testdata[[#This Row],[AtrStop]]=testdata[[#This Row],[Upper]],testdata[[#This Row],[Upper]],NA())</f>
        <v>#N/A</v>
      </c>
      <c r="R339" s="7">
        <f>IF(testdata[[#This Row],[AtrStop]]=testdata[[#This Row],[Lower]],testdata[[#This Row],[Lower]],NA())</f>
        <v>248.98415972497108</v>
      </c>
      <c r="S339" s="19">
        <f>IF(testdata[[#This Row],[close]]&lt;=testdata[[#This Row],[STpot]],testdata[[#This Row],[Upper]],testdata[[#This Row],[Lower]])</f>
        <v>248.98415972497108</v>
      </c>
      <c r="U339" s="2">
        <v>43227</v>
      </c>
      <c r="V339" s="7"/>
      <c r="W339" s="7">
        <v>248.98419999999999</v>
      </c>
      <c r="X339" s="19">
        <v>248.98415972000001</v>
      </c>
      <c r="Y339" t="str">
        <f t="shared" si="5"/>
        <v/>
      </c>
    </row>
    <row r="340" spans="1:25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">
        <f>MAX(testdata[[#This Row],[H-L]:[|L-pC|]])</f>
        <v>2.1000000000000227</v>
      </c>
      <c r="K340" s="10">
        <f>(K339*20+testdata[[#This Row],[TR]])/21</f>
        <v>3.7132037490697676</v>
      </c>
      <c r="L340" s="1">
        <f>testdata[[#This Row],[close]]+Multiplier*testdata[[#This Row],[ATR]]</f>
        <v>269.24961124720932</v>
      </c>
      <c r="M340" s="1">
        <f>testdata[[#This Row],[close]]-Multiplier*testdata[[#This Row],[ATR]]</f>
        <v>246.97038875279071</v>
      </c>
      <c r="N340" s="1">
        <f>IF(OR(testdata[[#This Row],[UpperE]]&lt;N339,F339&gt;N339),testdata[[#This Row],[UpperE]],N339)</f>
        <v>265.37672997005063</v>
      </c>
      <c r="O340" s="1">
        <f>IF(OR(testdata[[#This Row],[LowerE]]&gt;O339,F339&lt;O339),testdata[[#This Row],[LowerE]],O339)</f>
        <v>248.98415972497108</v>
      </c>
      <c r="P340" s="7">
        <f>IF(S339=N339,testdata[[#This Row],[Upper]],testdata[[#This Row],[Lower]])</f>
        <v>248.98415972497108</v>
      </c>
      <c r="Q340" s="7" t="e">
        <f>IF(testdata[[#This Row],[AtrStop]]=testdata[[#This Row],[Upper]],testdata[[#This Row],[Upper]],NA())</f>
        <v>#N/A</v>
      </c>
      <c r="R340" s="7">
        <f>IF(testdata[[#This Row],[AtrStop]]=testdata[[#This Row],[Lower]],testdata[[#This Row],[Lower]],NA())</f>
        <v>248.98415972497108</v>
      </c>
      <c r="S340" s="19">
        <f>IF(testdata[[#This Row],[close]]&lt;=testdata[[#This Row],[STpot]],testdata[[#This Row],[Upper]],testdata[[#This Row],[Lower]])</f>
        <v>248.98415972497108</v>
      </c>
      <c r="U340" s="2">
        <v>43228</v>
      </c>
      <c r="V340" s="7"/>
      <c r="W340" s="7">
        <v>248.98419999999999</v>
      </c>
      <c r="X340" s="19">
        <v>248.98415972000001</v>
      </c>
      <c r="Y340" t="str">
        <f t="shared" si="5"/>
        <v/>
      </c>
    </row>
    <row r="341" spans="1:25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">
        <f>MAX(testdata[[#This Row],[H-L]:[|L-pC|]])</f>
        <v>2.839999999999975</v>
      </c>
      <c r="K341" s="10">
        <f>(K340*20+testdata[[#This Row],[TR]])/21</f>
        <v>3.6716226181616824</v>
      </c>
      <c r="L341" s="1">
        <f>testdata[[#This Row],[close]]+Multiplier*testdata[[#This Row],[ATR]]</f>
        <v>271.61486785448506</v>
      </c>
      <c r="M341" s="1">
        <f>testdata[[#This Row],[close]]-Multiplier*testdata[[#This Row],[ATR]]</f>
        <v>249.58513214551499</v>
      </c>
      <c r="N341" s="1">
        <f>IF(OR(testdata[[#This Row],[UpperE]]&lt;N340,F340&gt;N340),testdata[[#This Row],[UpperE]],N340)</f>
        <v>265.37672997005063</v>
      </c>
      <c r="O341" s="1">
        <f>IF(OR(testdata[[#This Row],[LowerE]]&gt;O340,F340&lt;O340),testdata[[#This Row],[LowerE]],O340)</f>
        <v>249.58513214551499</v>
      </c>
      <c r="P341" s="7">
        <f>IF(S340=N340,testdata[[#This Row],[Upper]],testdata[[#This Row],[Lower]])</f>
        <v>249.58513214551499</v>
      </c>
      <c r="Q341" s="7" t="e">
        <f>IF(testdata[[#This Row],[AtrStop]]=testdata[[#This Row],[Upper]],testdata[[#This Row],[Upper]],NA())</f>
        <v>#N/A</v>
      </c>
      <c r="R341" s="7">
        <f>IF(testdata[[#This Row],[AtrStop]]=testdata[[#This Row],[Lower]],testdata[[#This Row],[Lower]],NA())</f>
        <v>249.58513214551499</v>
      </c>
      <c r="S341" s="19">
        <f>IF(testdata[[#This Row],[close]]&lt;=testdata[[#This Row],[STpot]],testdata[[#This Row],[Upper]],testdata[[#This Row],[Lower]])</f>
        <v>249.58513214551499</v>
      </c>
      <c r="U341" s="2">
        <v>43229</v>
      </c>
      <c r="V341" s="7"/>
      <c r="W341" s="7">
        <v>249.58510000000001</v>
      </c>
      <c r="X341" s="19">
        <v>249.58513214999999</v>
      </c>
      <c r="Y341" t="str">
        <f t="shared" si="5"/>
        <v/>
      </c>
    </row>
    <row r="342" spans="1:25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">
        <f>MAX(testdata[[#This Row],[H-L]:[|L-pC|]])</f>
        <v>2.7999999999999545</v>
      </c>
      <c r="K342" s="10">
        <f>(K341*20+testdata[[#This Row],[TR]])/21</f>
        <v>3.6301167792016003</v>
      </c>
      <c r="L342" s="1">
        <f>testdata[[#This Row],[close]]+Multiplier*testdata[[#This Row],[ATR]]</f>
        <v>273.93035033760481</v>
      </c>
      <c r="M342" s="1">
        <f>testdata[[#This Row],[close]]-Multiplier*testdata[[#This Row],[ATR]]</f>
        <v>252.14964966239523</v>
      </c>
      <c r="N342" s="1">
        <f>IF(OR(testdata[[#This Row],[UpperE]]&lt;N341,F341&gt;N341),testdata[[#This Row],[UpperE]],N341)</f>
        <v>265.37672997005063</v>
      </c>
      <c r="O342" s="1">
        <f>IF(OR(testdata[[#This Row],[LowerE]]&gt;O341,F341&lt;O341),testdata[[#This Row],[LowerE]],O341)</f>
        <v>252.14964966239523</v>
      </c>
      <c r="P342" s="7">
        <f>IF(S341=N341,testdata[[#This Row],[Upper]],testdata[[#This Row],[Lower]])</f>
        <v>252.14964966239523</v>
      </c>
      <c r="Q342" s="7" t="e">
        <f>IF(testdata[[#This Row],[AtrStop]]=testdata[[#This Row],[Upper]],testdata[[#This Row],[Upper]],NA())</f>
        <v>#N/A</v>
      </c>
      <c r="R342" s="7">
        <f>IF(testdata[[#This Row],[AtrStop]]=testdata[[#This Row],[Lower]],testdata[[#This Row],[Lower]],NA())</f>
        <v>252.14964966239523</v>
      </c>
      <c r="S342" s="19">
        <f>IF(testdata[[#This Row],[close]]&lt;=testdata[[#This Row],[STpot]],testdata[[#This Row],[Upper]],testdata[[#This Row],[Lower]])</f>
        <v>252.14964966239523</v>
      </c>
      <c r="U342" s="2">
        <v>43230</v>
      </c>
      <c r="V342" s="7"/>
      <c r="W342" s="7">
        <v>252.14959999999999</v>
      </c>
      <c r="X342" s="19">
        <v>252.14964965999999</v>
      </c>
      <c r="Y342" t="str">
        <f t="shared" si="5"/>
        <v/>
      </c>
    </row>
    <row r="343" spans="1:25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">
        <f>MAX(testdata[[#This Row],[H-L]:[|L-pC|]])</f>
        <v>1.5199999999999818</v>
      </c>
      <c r="K343" s="10">
        <f>(K342*20+testdata[[#This Row],[TR]])/21</f>
        <v>3.5296350278110471</v>
      </c>
      <c r="L343" s="1">
        <f>testdata[[#This Row],[close]]+Multiplier*testdata[[#This Row],[ATR]]</f>
        <v>274.42890508343311</v>
      </c>
      <c r="M343" s="1">
        <f>testdata[[#This Row],[close]]-Multiplier*testdata[[#This Row],[ATR]]</f>
        <v>253.25109491656684</v>
      </c>
      <c r="N343" s="1">
        <f>IF(OR(testdata[[#This Row],[UpperE]]&lt;N342,F342&gt;N342),testdata[[#This Row],[UpperE]],N342)</f>
        <v>265.37672997005063</v>
      </c>
      <c r="O343" s="1">
        <f>IF(OR(testdata[[#This Row],[LowerE]]&gt;O342,F342&lt;O342),testdata[[#This Row],[LowerE]],O342)</f>
        <v>253.25109491656684</v>
      </c>
      <c r="P343" s="7">
        <f>IF(S342=N342,testdata[[#This Row],[Upper]],testdata[[#This Row],[Lower]])</f>
        <v>253.25109491656684</v>
      </c>
      <c r="Q343" s="7" t="e">
        <f>IF(testdata[[#This Row],[AtrStop]]=testdata[[#This Row],[Upper]],testdata[[#This Row],[Upper]],NA())</f>
        <v>#N/A</v>
      </c>
      <c r="R343" s="7">
        <f>IF(testdata[[#This Row],[AtrStop]]=testdata[[#This Row],[Lower]],testdata[[#This Row],[Lower]],NA())</f>
        <v>253.25109491656684</v>
      </c>
      <c r="S343" s="19">
        <f>IF(testdata[[#This Row],[close]]&lt;=testdata[[#This Row],[STpot]],testdata[[#This Row],[Upper]],testdata[[#This Row],[Lower]])</f>
        <v>253.25109491656684</v>
      </c>
      <c r="U343" s="2">
        <v>43231</v>
      </c>
      <c r="V343" s="7"/>
      <c r="W343" s="7">
        <v>253.25110000000001</v>
      </c>
      <c r="X343" s="19">
        <v>253.25109492000001</v>
      </c>
      <c r="Y343" t="str">
        <f t="shared" si="5"/>
        <v/>
      </c>
    </row>
    <row r="344" spans="1:25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">
        <f>MAX(testdata[[#This Row],[H-L]:[|L-pC|]])</f>
        <v>1.6599999999999682</v>
      </c>
      <c r="K344" s="10">
        <f>(K343*20+testdata[[#This Row],[TR]])/21</f>
        <v>3.4406047883914721</v>
      </c>
      <c r="L344" s="1">
        <f>testdata[[#This Row],[close]]+Multiplier*testdata[[#This Row],[ATR]]</f>
        <v>274.29181436517445</v>
      </c>
      <c r="M344" s="1">
        <f>testdata[[#This Row],[close]]-Multiplier*testdata[[#This Row],[ATR]]</f>
        <v>253.64818563482561</v>
      </c>
      <c r="N344" s="1">
        <f>IF(OR(testdata[[#This Row],[UpperE]]&lt;N343,F343&gt;N343),testdata[[#This Row],[UpperE]],N343)</f>
        <v>265.37672997005063</v>
      </c>
      <c r="O344" s="1">
        <f>IF(OR(testdata[[#This Row],[LowerE]]&gt;O343,F343&lt;O343),testdata[[#This Row],[LowerE]],O343)</f>
        <v>253.64818563482561</v>
      </c>
      <c r="P344" s="7">
        <f>IF(S343=N343,testdata[[#This Row],[Upper]],testdata[[#This Row],[Lower]])</f>
        <v>253.64818563482561</v>
      </c>
      <c r="Q344" s="7" t="e">
        <f>IF(testdata[[#This Row],[AtrStop]]=testdata[[#This Row],[Upper]],testdata[[#This Row],[Upper]],NA())</f>
        <v>#N/A</v>
      </c>
      <c r="R344" s="7">
        <f>IF(testdata[[#This Row],[AtrStop]]=testdata[[#This Row],[Lower]],testdata[[#This Row],[Lower]],NA())</f>
        <v>253.64818563482561</v>
      </c>
      <c r="S344" s="19">
        <f>IF(testdata[[#This Row],[close]]&lt;=testdata[[#This Row],[STpot]],testdata[[#This Row],[Upper]],testdata[[#This Row],[Lower]])</f>
        <v>253.64818563482561</v>
      </c>
      <c r="U344" s="2">
        <v>43234</v>
      </c>
      <c r="V344" s="7"/>
      <c r="W344" s="7">
        <v>253.6482</v>
      </c>
      <c r="X344" s="19">
        <v>253.64818563</v>
      </c>
      <c r="Y344" t="str">
        <f t="shared" si="5"/>
        <v/>
      </c>
    </row>
    <row r="345" spans="1:25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">
        <f>MAX(testdata[[#This Row],[H-L]:[|L-pC|]])</f>
        <v>2.8600000000000136</v>
      </c>
      <c r="K345" s="10">
        <f>(K344*20+testdata[[#This Row],[TR]])/21</f>
        <v>3.4129569413252123</v>
      </c>
      <c r="L345" s="1">
        <f>testdata[[#This Row],[close]]+Multiplier*testdata[[#This Row],[ATR]]</f>
        <v>272.38887082397559</v>
      </c>
      <c r="M345" s="1">
        <f>testdata[[#This Row],[close]]-Multiplier*testdata[[#This Row],[ATR]]</f>
        <v>251.91112917602433</v>
      </c>
      <c r="N345" s="1">
        <f>IF(OR(testdata[[#This Row],[UpperE]]&lt;N344,F344&gt;N344),testdata[[#This Row],[UpperE]],N344)</f>
        <v>265.37672997005063</v>
      </c>
      <c r="O345" s="1">
        <f>IF(OR(testdata[[#This Row],[LowerE]]&gt;O344,F344&lt;O344),testdata[[#This Row],[LowerE]],O344)</f>
        <v>253.64818563482561</v>
      </c>
      <c r="P345" s="7">
        <f>IF(S344=N344,testdata[[#This Row],[Upper]],testdata[[#This Row],[Lower]])</f>
        <v>253.64818563482561</v>
      </c>
      <c r="Q345" s="7" t="e">
        <f>IF(testdata[[#This Row],[AtrStop]]=testdata[[#This Row],[Upper]],testdata[[#This Row],[Upper]],NA())</f>
        <v>#N/A</v>
      </c>
      <c r="R345" s="7">
        <f>IF(testdata[[#This Row],[AtrStop]]=testdata[[#This Row],[Lower]],testdata[[#This Row],[Lower]],NA())</f>
        <v>253.64818563482561</v>
      </c>
      <c r="S345" s="19">
        <f>IF(testdata[[#This Row],[close]]&lt;=testdata[[#This Row],[STpot]],testdata[[#This Row],[Upper]],testdata[[#This Row],[Lower]])</f>
        <v>253.64818563482561</v>
      </c>
      <c r="U345" s="2">
        <v>43235</v>
      </c>
      <c r="V345" s="7"/>
      <c r="W345" s="7">
        <v>253.6482</v>
      </c>
      <c r="X345" s="19">
        <v>253.64818563</v>
      </c>
      <c r="Y345" t="str">
        <f t="shared" si="5"/>
        <v/>
      </c>
    </row>
    <row r="346" spans="1:25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">
        <f>MAX(testdata[[#This Row],[H-L]:[|L-pC|]])</f>
        <v>1.6000000000000227</v>
      </c>
      <c r="K346" s="10">
        <f>(K345*20+testdata[[#This Row],[TR]])/21</f>
        <v>3.3266256584049652</v>
      </c>
      <c r="L346" s="1">
        <f>testdata[[#This Row],[close]]+Multiplier*testdata[[#This Row],[ATR]]</f>
        <v>273.22987697521489</v>
      </c>
      <c r="M346" s="1">
        <f>testdata[[#This Row],[close]]-Multiplier*testdata[[#This Row],[ATR]]</f>
        <v>253.27012302478511</v>
      </c>
      <c r="N346" s="1">
        <f>IF(OR(testdata[[#This Row],[UpperE]]&lt;N345,F345&gt;N345),testdata[[#This Row],[UpperE]],N345)</f>
        <v>265.37672997005063</v>
      </c>
      <c r="O346" s="1">
        <f>IF(OR(testdata[[#This Row],[LowerE]]&gt;O345,F345&lt;O345),testdata[[#This Row],[LowerE]],O345)</f>
        <v>253.64818563482561</v>
      </c>
      <c r="P346" s="7">
        <f>IF(S345=N345,testdata[[#This Row],[Upper]],testdata[[#This Row],[Lower]])</f>
        <v>253.64818563482561</v>
      </c>
      <c r="Q346" s="7" t="e">
        <f>IF(testdata[[#This Row],[AtrStop]]=testdata[[#This Row],[Upper]],testdata[[#This Row],[Upper]],NA())</f>
        <v>#N/A</v>
      </c>
      <c r="R346" s="7">
        <f>IF(testdata[[#This Row],[AtrStop]]=testdata[[#This Row],[Lower]],testdata[[#This Row],[Lower]],NA())</f>
        <v>253.64818563482561</v>
      </c>
      <c r="S346" s="19">
        <f>IF(testdata[[#This Row],[close]]&lt;=testdata[[#This Row],[STpot]],testdata[[#This Row],[Upper]],testdata[[#This Row],[Lower]])</f>
        <v>253.64818563482561</v>
      </c>
      <c r="U346" s="2">
        <v>43236</v>
      </c>
      <c r="V346" s="7"/>
      <c r="W346" s="7">
        <v>253.6482</v>
      </c>
      <c r="X346" s="19">
        <v>253.64818563</v>
      </c>
      <c r="Y346" t="str">
        <f t="shared" si="5"/>
        <v/>
      </c>
    </row>
    <row r="347" spans="1:25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">
        <f>MAX(testdata[[#This Row],[H-L]:[|L-pC|]])</f>
        <v>2.0299999999999727</v>
      </c>
      <c r="K347" s="10">
        <f>(K346*20+testdata[[#This Row],[TR]])/21</f>
        <v>3.2648815794332986</v>
      </c>
      <c r="L347" s="1">
        <f>testdata[[#This Row],[close]]+Multiplier*testdata[[#This Row],[ATR]]</f>
        <v>272.82464473829987</v>
      </c>
      <c r="M347" s="1">
        <f>testdata[[#This Row],[close]]-Multiplier*testdata[[#This Row],[ATR]]</f>
        <v>253.23535526170008</v>
      </c>
      <c r="N347" s="1">
        <f>IF(OR(testdata[[#This Row],[UpperE]]&lt;N346,F346&gt;N346),testdata[[#This Row],[UpperE]],N346)</f>
        <v>265.37672997005063</v>
      </c>
      <c r="O347" s="1">
        <f>IF(OR(testdata[[#This Row],[LowerE]]&gt;O346,F346&lt;O346),testdata[[#This Row],[LowerE]],O346)</f>
        <v>253.64818563482561</v>
      </c>
      <c r="P347" s="7">
        <f>IF(S346=N346,testdata[[#This Row],[Upper]],testdata[[#This Row],[Lower]])</f>
        <v>253.64818563482561</v>
      </c>
      <c r="Q347" s="7" t="e">
        <f>IF(testdata[[#This Row],[AtrStop]]=testdata[[#This Row],[Upper]],testdata[[#This Row],[Upper]],NA())</f>
        <v>#N/A</v>
      </c>
      <c r="R347" s="7">
        <f>IF(testdata[[#This Row],[AtrStop]]=testdata[[#This Row],[Lower]],testdata[[#This Row],[Lower]],NA())</f>
        <v>253.64818563482561</v>
      </c>
      <c r="S347" s="19">
        <f>IF(testdata[[#This Row],[close]]&lt;=testdata[[#This Row],[STpot]],testdata[[#This Row],[Upper]],testdata[[#This Row],[Lower]])</f>
        <v>253.64818563482561</v>
      </c>
      <c r="U347" s="2">
        <v>43237</v>
      </c>
      <c r="V347" s="7"/>
      <c r="W347" s="7">
        <v>253.6482</v>
      </c>
      <c r="X347" s="19">
        <v>253.64818563</v>
      </c>
      <c r="Y347" t="str">
        <f t="shared" si="5"/>
        <v/>
      </c>
    </row>
    <row r="348" spans="1:25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">
        <f>MAX(testdata[[#This Row],[H-L]:[|L-pC|]])</f>
        <v>1.0699999999999932</v>
      </c>
      <c r="K348" s="10">
        <f>(K347*20+testdata[[#This Row],[TR]])/21</f>
        <v>3.160363408984094</v>
      </c>
      <c r="L348" s="1">
        <f>testdata[[#This Row],[close]]+Multiplier*testdata[[#This Row],[ATR]]</f>
        <v>271.85109022695229</v>
      </c>
      <c r="M348" s="1">
        <f>testdata[[#This Row],[close]]-Multiplier*testdata[[#This Row],[ATR]]</f>
        <v>252.88890977304771</v>
      </c>
      <c r="N348" s="1">
        <f>IF(OR(testdata[[#This Row],[UpperE]]&lt;N347,F347&gt;N347),testdata[[#This Row],[UpperE]],N347)</f>
        <v>265.37672997005063</v>
      </c>
      <c r="O348" s="1">
        <f>IF(OR(testdata[[#This Row],[LowerE]]&gt;O347,F347&lt;O347),testdata[[#This Row],[LowerE]],O347)</f>
        <v>253.64818563482561</v>
      </c>
      <c r="P348" s="7">
        <f>IF(S347=N347,testdata[[#This Row],[Upper]],testdata[[#This Row],[Lower]])</f>
        <v>253.64818563482561</v>
      </c>
      <c r="Q348" s="7" t="e">
        <f>IF(testdata[[#This Row],[AtrStop]]=testdata[[#This Row],[Upper]],testdata[[#This Row],[Upper]],NA())</f>
        <v>#N/A</v>
      </c>
      <c r="R348" s="7">
        <f>IF(testdata[[#This Row],[AtrStop]]=testdata[[#This Row],[Lower]],testdata[[#This Row],[Lower]],NA())</f>
        <v>253.64818563482561</v>
      </c>
      <c r="S348" s="19">
        <f>IF(testdata[[#This Row],[close]]&lt;=testdata[[#This Row],[STpot]],testdata[[#This Row],[Upper]],testdata[[#This Row],[Lower]])</f>
        <v>253.64818563482561</v>
      </c>
      <c r="U348" s="2">
        <v>43238</v>
      </c>
      <c r="V348" s="7"/>
      <c r="W348" s="7">
        <v>253.6482</v>
      </c>
      <c r="X348" s="19">
        <v>253.64818563</v>
      </c>
      <c r="Y348" t="str">
        <f t="shared" si="5"/>
        <v/>
      </c>
    </row>
    <row r="349" spans="1:25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">
        <f>MAX(testdata[[#This Row],[H-L]:[|L-pC|]])</f>
        <v>2.5600000000000023</v>
      </c>
      <c r="K349" s="10">
        <f>(K348*20+testdata[[#This Row],[TR]])/21</f>
        <v>3.1317746752229465</v>
      </c>
      <c r="L349" s="1">
        <f>testdata[[#This Row],[close]]+Multiplier*testdata[[#This Row],[ATR]]</f>
        <v>273.73532402566883</v>
      </c>
      <c r="M349" s="1">
        <f>testdata[[#This Row],[close]]-Multiplier*testdata[[#This Row],[ATR]]</f>
        <v>254.94467597433115</v>
      </c>
      <c r="N349" s="1">
        <f>IF(OR(testdata[[#This Row],[UpperE]]&lt;N348,F348&gt;N348),testdata[[#This Row],[UpperE]],N348)</f>
        <v>265.37672997005063</v>
      </c>
      <c r="O349" s="1">
        <f>IF(OR(testdata[[#This Row],[LowerE]]&gt;O348,F348&lt;O348),testdata[[#This Row],[LowerE]],O348)</f>
        <v>254.94467597433115</v>
      </c>
      <c r="P349" s="7">
        <f>IF(S348=N348,testdata[[#This Row],[Upper]],testdata[[#This Row],[Lower]])</f>
        <v>254.94467597433115</v>
      </c>
      <c r="Q349" s="7" t="e">
        <f>IF(testdata[[#This Row],[AtrStop]]=testdata[[#This Row],[Upper]],testdata[[#This Row],[Upper]],NA())</f>
        <v>#N/A</v>
      </c>
      <c r="R349" s="7">
        <f>IF(testdata[[#This Row],[AtrStop]]=testdata[[#This Row],[Lower]],testdata[[#This Row],[Lower]],NA())</f>
        <v>254.94467597433115</v>
      </c>
      <c r="S349" s="19">
        <f>IF(testdata[[#This Row],[close]]&lt;=testdata[[#This Row],[STpot]],testdata[[#This Row],[Upper]],testdata[[#This Row],[Lower]])</f>
        <v>254.94467597433115</v>
      </c>
      <c r="U349" s="2">
        <v>43241</v>
      </c>
      <c r="V349" s="7"/>
      <c r="W349" s="7">
        <v>254.94470000000001</v>
      </c>
      <c r="X349" s="19">
        <v>254.94467596999999</v>
      </c>
      <c r="Y349" t="str">
        <f t="shared" si="5"/>
        <v/>
      </c>
    </row>
    <row r="350" spans="1:25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">
        <f>MAX(testdata[[#This Row],[H-L]:[|L-pC|]])</f>
        <v>1.9499999999999886</v>
      </c>
      <c r="K350" s="10">
        <f>(K349*20+testdata[[#This Row],[TR]])/21</f>
        <v>3.0754996906885204</v>
      </c>
      <c r="L350" s="1">
        <f>testdata[[#This Row],[close]]+Multiplier*testdata[[#This Row],[ATR]]</f>
        <v>272.83649907206558</v>
      </c>
      <c r="M350" s="1">
        <f>testdata[[#This Row],[close]]-Multiplier*testdata[[#This Row],[ATR]]</f>
        <v>254.38350092793445</v>
      </c>
      <c r="N350" s="1">
        <f>IF(OR(testdata[[#This Row],[UpperE]]&lt;N349,F349&gt;N349),testdata[[#This Row],[UpperE]],N349)</f>
        <v>265.37672997005063</v>
      </c>
      <c r="O350" s="1">
        <f>IF(OR(testdata[[#This Row],[LowerE]]&gt;O349,F349&lt;O349),testdata[[#This Row],[LowerE]],O349)</f>
        <v>254.94467597433115</v>
      </c>
      <c r="P350" s="7">
        <f>IF(S349=N349,testdata[[#This Row],[Upper]],testdata[[#This Row],[Lower]])</f>
        <v>254.94467597433115</v>
      </c>
      <c r="Q350" s="7" t="e">
        <f>IF(testdata[[#This Row],[AtrStop]]=testdata[[#This Row],[Upper]],testdata[[#This Row],[Upper]],NA())</f>
        <v>#N/A</v>
      </c>
      <c r="R350" s="7">
        <f>IF(testdata[[#This Row],[AtrStop]]=testdata[[#This Row],[Lower]],testdata[[#This Row],[Lower]],NA())</f>
        <v>254.94467597433115</v>
      </c>
      <c r="S350" s="19">
        <f>IF(testdata[[#This Row],[close]]&lt;=testdata[[#This Row],[STpot]],testdata[[#This Row],[Upper]],testdata[[#This Row],[Lower]])</f>
        <v>254.94467597433115</v>
      </c>
      <c r="U350" s="2">
        <v>43242</v>
      </c>
      <c r="V350" s="7"/>
      <c r="W350" s="7">
        <v>254.94470000000001</v>
      </c>
      <c r="X350" s="19">
        <v>254.94467596999999</v>
      </c>
      <c r="Y350" t="str">
        <f t="shared" si="5"/>
        <v/>
      </c>
    </row>
    <row r="351" spans="1:25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">
        <f>MAX(testdata[[#This Row],[H-L]:[|L-pC|]])</f>
        <v>2.3199999999999932</v>
      </c>
      <c r="K351" s="10">
        <f>(K350*20+testdata[[#This Row],[TR]])/21</f>
        <v>3.0395235149414477</v>
      </c>
      <c r="L351" s="1">
        <f>testdata[[#This Row],[close]]+Multiplier*testdata[[#This Row],[ATR]]</f>
        <v>273.44857054482435</v>
      </c>
      <c r="M351" s="1">
        <f>testdata[[#This Row],[close]]-Multiplier*testdata[[#This Row],[ATR]]</f>
        <v>255.21142945517565</v>
      </c>
      <c r="N351" s="1">
        <f>IF(OR(testdata[[#This Row],[UpperE]]&lt;N350,F350&gt;N350),testdata[[#This Row],[UpperE]],N350)</f>
        <v>265.37672997005063</v>
      </c>
      <c r="O351" s="1">
        <f>IF(OR(testdata[[#This Row],[LowerE]]&gt;O350,F350&lt;O350),testdata[[#This Row],[LowerE]],O350)</f>
        <v>255.21142945517565</v>
      </c>
      <c r="P351" s="7">
        <f>IF(S350=N350,testdata[[#This Row],[Upper]],testdata[[#This Row],[Lower]])</f>
        <v>255.21142945517565</v>
      </c>
      <c r="Q351" s="7" t="e">
        <f>IF(testdata[[#This Row],[AtrStop]]=testdata[[#This Row],[Upper]],testdata[[#This Row],[Upper]],NA())</f>
        <v>#N/A</v>
      </c>
      <c r="R351" s="7">
        <f>IF(testdata[[#This Row],[AtrStop]]=testdata[[#This Row],[Lower]],testdata[[#This Row],[Lower]],NA())</f>
        <v>255.21142945517565</v>
      </c>
      <c r="S351" s="19">
        <f>IF(testdata[[#This Row],[close]]&lt;=testdata[[#This Row],[STpot]],testdata[[#This Row],[Upper]],testdata[[#This Row],[Lower]])</f>
        <v>255.21142945517565</v>
      </c>
      <c r="U351" s="2">
        <v>43243</v>
      </c>
      <c r="V351" s="7"/>
      <c r="W351" s="7">
        <v>255.2114</v>
      </c>
      <c r="X351" s="19">
        <v>255.21142946000001</v>
      </c>
      <c r="Y351" t="str">
        <f t="shared" si="5"/>
        <v/>
      </c>
    </row>
    <row r="352" spans="1:25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">
        <f>MAX(testdata[[#This Row],[H-L]:[|L-pC|]])</f>
        <v>2.4900000000000091</v>
      </c>
      <c r="K352" s="10">
        <f>(K351*20+testdata[[#This Row],[TR]])/21</f>
        <v>3.0133557285156649</v>
      </c>
      <c r="L352" s="1">
        <f>testdata[[#This Row],[close]]+Multiplier*testdata[[#This Row],[ATR]]</f>
        <v>272.83006718554702</v>
      </c>
      <c r="M352" s="1">
        <f>testdata[[#This Row],[close]]-Multiplier*testdata[[#This Row],[ATR]]</f>
        <v>254.74993281445302</v>
      </c>
      <c r="N352" s="1">
        <f>IF(OR(testdata[[#This Row],[UpperE]]&lt;N351,F351&gt;N351),testdata[[#This Row],[UpperE]],N351)</f>
        <v>265.37672997005063</v>
      </c>
      <c r="O352" s="1">
        <f>IF(OR(testdata[[#This Row],[LowerE]]&gt;O351,F351&lt;O351),testdata[[#This Row],[LowerE]],O351)</f>
        <v>255.21142945517565</v>
      </c>
      <c r="P352" s="7">
        <f>IF(S351=N351,testdata[[#This Row],[Upper]],testdata[[#This Row],[Lower]])</f>
        <v>255.21142945517565</v>
      </c>
      <c r="Q352" s="7" t="e">
        <f>IF(testdata[[#This Row],[AtrStop]]=testdata[[#This Row],[Upper]],testdata[[#This Row],[Upper]],NA())</f>
        <v>#N/A</v>
      </c>
      <c r="R352" s="7">
        <f>IF(testdata[[#This Row],[AtrStop]]=testdata[[#This Row],[Lower]],testdata[[#This Row],[Lower]],NA())</f>
        <v>255.21142945517565</v>
      </c>
      <c r="S352" s="19">
        <f>IF(testdata[[#This Row],[close]]&lt;=testdata[[#This Row],[STpot]],testdata[[#This Row],[Upper]],testdata[[#This Row],[Lower]])</f>
        <v>255.21142945517565</v>
      </c>
      <c r="U352" s="2">
        <v>43244</v>
      </c>
      <c r="V352" s="7"/>
      <c r="W352" s="7">
        <v>255.2114</v>
      </c>
      <c r="X352" s="19">
        <v>255.21142946000001</v>
      </c>
      <c r="Y352" t="str">
        <f t="shared" si="5"/>
        <v/>
      </c>
    </row>
    <row r="353" spans="1:25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">
        <f>MAX(testdata[[#This Row],[H-L]:[|L-pC|]])</f>
        <v>1.2400000000000091</v>
      </c>
      <c r="K353" s="10">
        <f>(K352*20+testdata[[#This Row],[TR]])/21</f>
        <v>2.928910217633967</v>
      </c>
      <c r="L353" s="1">
        <f>testdata[[#This Row],[close]]+Multiplier*testdata[[#This Row],[ATR]]</f>
        <v>271.94673065290192</v>
      </c>
      <c r="M353" s="1">
        <f>testdata[[#This Row],[close]]-Multiplier*testdata[[#This Row],[ATR]]</f>
        <v>254.37326934709813</v>
      </c>
      <c r="N353" s="1">
        <f>IF(OR(testdata[[#This Row],[UpperE]]&lt;N352,F352&gt;N352),testdata[[#This Row],[UpperE]],N352)</f>
        <v>265.37672997005063</v>
      </c>
      <c r="O353" s="1">
        <f>IF(OR(testdata[[#This Row],[LowerE]]&gt;O352,F352&lt;O352),testdata[[#This Row],[LowerE]],O352)</f>
        <v>255.21142945517565</v>
      </c>
      <c r="P353" s="7">
        <f>IF(S352=N352,testdata[[#This Row],[Upper]],testdata[[#This Row],[Lower]])</f>
        <v>255.21142945517565</v>
      </c>
      <c r="Q353" s="7" t="e">
        <f>IF(testdata[[#This Row],[AtrStop]]=testdata[[#This Row],[Upper]],testdata[[#This Row],[Upper]],NA())</f>
        <v>#N/A</v>
      </c>
      <c r="R353" s="7">
        <f>IF(testdata[[#This Row],[AtrStop]]=testdata[[#This Row],[Lower]],testdata[[#This Row],[Lower]],NA())</f>
        <v>255.21142945517565</v>
      </c>
      <c r="S353" s="19">
        <f>IF(testdata[[#This Row],[close]]&lt;=testdata[[#This Row],[STpot]],testdata[[#This Row],[Upper]],testdata[[#This Row],[Lower]])</f>
        <v>255.21142945517565</v>
      </c>
      <c r="U353" s="2">
        <v>43245</v>
      </c>
      <c r="V353" s="7"/>
      <c r="W353" s="7">
        <v>255.2114</v>
      </c>
      <c r="X353" s="19">
        <v>255.21142946000001</v>
      </c>
      <c r="Y353" t="str">
        <f t="shared" si="5"/>
        <v/>
      </c>
    </row>
    <row r="354" spans="1:25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">
        <f>MAX(testdata[[#This Row],[H-L]:[|L-pC|]])</f>
        <v>4.2400000000000091</v>
      </c>
      <c r="K354" s="10">
        <f>(K353*20+testdata[[#This Row],[TR]])/21</f>
        <v>2.9913430644133023</v>
      </c>
      <c r="L354" s="1">
        <f>testdata[[#This Row],[close]]+Multiplier*testdata[[#This Row],[ATR]]</f>
        <v>269.1140291932399</v>
      </c>
      <c r="M354" s="1">
        <f>testdata[[#This Row],[close]]-Multiplier*testdata[[#This Row],[ATR]]</f>
        <v>251.16597080676007</v>
      </c>
      <c r="N354" s="1">
        <f>IF(OR(testdata[[#This Row],[UpperE]]&lt;N353,F353&gt;N353),testdata[[#This Row],[UpperE]],N353)</f>
        <v>265.37672997005063</v>
      </c>
      <c r="O354" s="1">
        <f>IF(OR(testdata[[#This Row],[LowerE]]&gt;O353,F353&lt;O353),testdata[[#This Row],[LowerE]],O353)</f>
        <v>255.21142945517565</v>
      </c>
      <c r="P354" s="7">
        <f>IF(S353=N353,testdata[[#This Row],[Upper]],testdata[[#This Row],[Lower]])</f>
        <v>255.21142945517565</v>
      </c>
      <c r="Q354" s="7" t="e">
        <f>IF(testdata[[#This Row],[AtrStop]]=testdata[[#This Row],[Upper]],testdata[[#This Row],[Upper]],NA())</f>
        <v>#N/A</v>
      </c>
      <c r="R354" s="7">
        <f>IF(testdata[[#This Row],[AtrStop]]=testdata[[#This Row],[Lower]],testdata[[#This Row],[Lower]],NA())</f>
        <v>255.21142945517565</v>
      </c>
      <c r="S354" s="19">
        <f>IF(testdata[[#This Row],[close]]&lt;=testdata[[#This Row],[STpot]],testdata[[#This Row],[Upper]],testdata[[#This Row],[Lower]])</f>
        <v>255.21142945517565</v>
      </c>
      <c r="U354" s="2">
        <v>43249</v>
      </c>
      <c r="V354" s="7"/>
      <c r="W354" s="7">
        <v>255.2114</v>
      </c>
      <c r="X354" s="19">
        <v>255.21142946000001</v>
      </c>
      <c r="Y354" t="str">
        <f t="shared" si="5"/>
        <v/>
      </c>
    </row>
    <row r="355" spans="1:25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">
        <f>MAX(testdata[[#This Row],[H-L]:[|L-pC|]])</f>
        <v>3.9499999999999886</v>
      </c>
      <c r="K355" s="10">
        <f>(K354*20+testdata[[#This Row],[TR]])/21</f>
        <v>3.0369933946793348</v>
      </c>
      <c r="L355" s="1">
        <f>testdata[[#This Row],[close]]+Multiplier*testdata[[#This Row],[ATR]]</f>
        <v>272.72098018403801</v>
      </c>
      <c r="M355" s="1">
        <f>testdata[[#This Row],[close]]-Multiplier*testdata[[#This Row],[ATR]]</f>
        <v>254.49901981596201</v>
      </c>
      <c r="N355" s="1">
        <f>IF(OR(testdata[[#This Row],[UpperE]]&lt;N354,F354&gt;N354),testdata[[#This Row],[UpperE]],N354)</f>
        <v>265.37672997005063</v>
      </c>
      <c r="O355" s="1">
        <f>IF(OR(testdata[[#This Row],[LowerE]]&gt;O354,F354&lt;O354),testdata[[#This Row],[LowerE]],O354)</f>
        <v>255.21142945517565</v>
      </c>
      <c r="P355" s="7">
        <f>IF(S354=N354,testdata[[#This Row],[Upper]],testdata[[#This Row],[Lower]])</f>
        <v>255.21142945517565</v>
      </c>
      <c r="Q355" s="7" t="e">
        <f>IF(testdata[[#This Row],[AtrStop]]=testdata[[#This Row],[Upper]],testdata[[#This Row],[Upper]],NA())</f>
        <v>#N/A</v>
      </c>
      <c r="R355" s="7">
        <f>IF(testdata[[#This Row],[AtrStop]]=testdata[[#This Row],[Lower]],testdata[[#This Row],[Lower]],NA())</f>
        <v>255.21142945517565</v>
      </c>
      <c r="S355" s="19">
        <f>IF(testdata[[#This Row],[close]]&lt;=testdata[[#This Row],[STpot]],testdata[[#This Row],[Upper]],testdata[[#This Row],[Lower]])</f>
        <v>255.21142945517565</v>
      </c>
      <c r="U355" s="2">
        <v>43250</v>
      </c>
      <c r="V355" s="7"/>
      <c r="W355" s="7">
        <v>255.2114</v>
      </c>
      <c r="X355" s="19">
        <v>255.21142946000001</v>
      </c>
      <c r="Y355" t="str">
        <f t="shared" si="5"/>
        <v/>
      </c>
    </row>
    <row r="356" spans="1:25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">
        <f>MAX(testdata[[#This Row],[H-L]:[|L-pC|]])</f>
        <v>2.2800000000000296</v>
      </c>
      <c r="K356" s="10">
        <f>(K355*20+testdata[[#This Row],[TR]])/21</f>
        <v>3.0009460901707965</v>
      </c>
      <c r="L356" s="1">
        <f>testdata[[#This Row],[close]]+Multiplier*testdata[[#This Row],[ATR]]</f>
        <v>270.99283827051238</v>
      </c>
      <c r="M356" s="1">
        <f>testdata[[#This Row],[close]]-Multiplier*testdata[[#This Row],[ATR]]</f>
        <v>252.98716172948761</v>
      </c>
      <c r="N356" s="1">
        <f>IF(OR(testdata[[#This Row],[UpperE]]&lt;N355,F355&gt;N355),testdata[[#This Row],[UpperE]],N355)</f>
        <v>265.37672997005063</v>
      </c>
      <c r="O356" s="1">
        <f>IF(OR(testdata[[#This Row],[LowerE]]&gt;O355,F355&lt;O355),testdata[[#This Row],[LowerE]],O355)</f>
        <v>255.21142945517565</v>
      </c>
      <c r="P356" s="7">
        <f>IF(S355=N355,testdata[[#This Row],[Upper]],testdata[[#This Row],[Lower]])</f>
        <v>255.21142945517565</v>
      </c>
      <c r="Q356" s="7" t="e">
        <f>IF(testdata[[#This Row],[AtrStop]]=testdata[[#This Row],[Upper]],testdata[[#This Row],[Upper]],NA())</f>
        <v>#N/A</v>
      </c>
      <c r="R356" s="7">
        <f>IF(testdata[[#This Row],[AtrStop]]=testdata[[#This Row],[Lower]],testdata[[#This Row],[Lower]],NA())</f>
        <v>255.21142945517565</v>
      </c>
      <c r="S356" s="19">
        <f>IF(testdata[[#This Row],[close]]&lt;=testdata[[#This Row],[STpot]],testdata[[#This Row],[Upper]],testdata[[#This Row],[Lower]])</f>
        <v>255.21142945517565</v>
      </c>
      <c r="U356" s="2">
        <v>43251</v>
      </c>
      <c r="V356" s="7"/>
      <c r="W356" s="7">
        <v>255.2114</v>
      </c>
      <c r="X356" s="19">
        <v>255.21142946000001</v>
      </c>
      <c r="Y356" t="str">
        <f t="shared" si="5"/>
        <v/>
      </c>
    </row>
    <row r="357" spans="1:25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">
        <f>MAX(testdata[[#This Row],[H-L]:[|L-pC|]])</f>
        <v>2.9099999999999682</v>
      </c>
      <c r="K357" s="10">
        <f>(K356*20+testdata[[#This Row],[TR]])/21</f>
        <v>2.9966153239721853</v>
      </c>
      <c r="L357" s="1">
        <f>testdata[[#This Row],[close]]+Multiplier*testdata[[#This Row],[ATR]]</f>
        <v>273.55984597191656</v>
      </c>
      <c r="M357" s="1">
        <f>testdata[[#This Row],[close]]-Multiplier*testdata[[#This Row],[ATR]]</f>
        <v>255.58015402808343</v>
      </c>
      <c r="N357" s="1">
        <f>IF(OR(testdata[[#This Row],[UpperE]]&lt;N356,F356&gt;N356),testdata[[#This Row],[UpperE]],N356)</f>
        <v>265.37672997005063</v>
      </c>
      <c r="O357" s="1">
        <f>IF(OR(testdata[[#This Row],[LowerE]]&gt;O356,F356&lt;O356),testdata[[#This Row],[LowerE]],O356)</f>
        <v>255.58015402808343</v>
      </c>
      <c r="P357" s="7">
        <f>IF(S356=N356,testdata[[#This Row],[Upper]],testdata[[#This Row],[Lower]])</f>
        <v>255.58015402808343</v>
      </c>
      <c r="Q357" s="7" t="e">
        <f>IF(testdata[[#This Row],[AtrStop]]=testdata[[#This Row],[Upper]],testdata[[#This Row],[Upper]],NA())</f>
        <v>#N/A</v>
      </c>
      <c r="R357" s="7">
        <f>IF(testdata[[#This Row],[AtrStop]]=testdata[[#This Row],[Lower]],testdata[[#This Row],[Lower]],NA())</f>
        <v>255.58015402808343</v>
      </c>
      <c r="S357" s="19">
        <f>IF(testdata[[#This Row],[close]]&lt;=testdata[[#This Row],[STpot]],testdata[[#This Row],[Upper]],testdata[[#This Row],[Lower]])</f>
        <v>255.58015402808343</v>
      </c>
      <c r="U357" s="2">
        <v>43252</v>
      </c>
      <c r="V357" s="7"/>
      <c r="W357" s="7">
        <v>255.58019999999999</v>
      </c>
      <c r="X357" s="19">
        <v>255.58015402999999</v>
      </c>
      <c r="Y357" t="str">
        <f t="shared" si="5"/>
        <v/>
      </c>
    </row>
    <row r="358" spans="1:25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">
        <f>MAX(testdata[[#This Row],[H-L]:[|L-pC|]])</f>
        <v>1.5300000000000296</v>
      </c>
      <c r="K358" s="10">
        <f>(K357*20+testdata[[#This Row],[TR]])/21</f>
        <v>2.9267764990211305</v>
      </c>
      <c r="L358" s="1">
        <f>testdata[[#This Row],[close]]+Multiplier*testdata[[#This Row],[ATR]]</f>
        <v>274.6003294970634</v>
      </c>
      <c r="M358" s="1">
        <f>testdata[[#This Row],[close]]-Multiplier*testdata[[#This Row],[ATR]]</f>
        <v>257.03967050293659</v>
      </c>
      <c r="N358" s="1">
        <f>IF(OR(testdata[[#This Row],[UpperE]]&lt;N357,F357&gt;N357),testdata[[#This Row],[UpperE]],N357)</f>
        <v>265.37672997005063</v>
      </c>
      <c r="O358" s="1">
        <f>IF(OR(testdata[[#This Row],[LowerE]]&gt;O357,F357&lt;O357),testdata[[#This Row],[LowerE]],O357)</f>
        <v>257.03967050293659</v>
      </c>
      <c r="P358" s="7">
        <f>IF(S357=N357,testdata[[#This Row],[Upper]],testdata[[#This Row],[Lower]])</f>
        <v>257.03967050293659</v>
      </c>
      <c r="Q358" s="7" t="e">
        <f>IF(testdata[[#This Row],[AtrStop]]=testdata[[#This Row],[Upper]],testdata[[#This Row],[Upper]],NA())</f>
        <v>#N/A</v>
      </c>
      <c r="R358" s="7">
        <f>IF(testdata[[#This Row],[AtrStop]]=testdata[[#This Row],[Lower]],testdata[[#This Row],[Lower]],NA())</f>
        <v>257.03967050293659</v>
      </c>
      <c r="S358" s="19">
        <f>IF(testdata[[#This Row],[close]]&lt;=testdata[[#This Row],[STpot]],testdata[[#This Row],[Upper]],testdata[[#This Row],[Lower]])</f>
        <v>257.03967050293659</v>
      </c>
      <c r="U358" s="2">
        <v>43255</v>
      </c>
      <c r="V358" s="7"/>
      <c r="W358" s="7">
        <v>257.03969999999998</v>
      </c>
      <c r="X358" s="19">
        <v>257.0396705</v>
      </c>
      <c r="Y358" t="str">
        <f t="shared" si="5"/>
        <v/>
      </c>
    </row>
    <row r="359" spans="1:25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">
        <f>MAX(testdata[[#This Row],[H-L]:[|L-pC|]])</f>
        <v>1.3000000000000114</v>
      </c>
      <c r="K359" s="10">
        <f>(K358*20+testdata[[#This Row],[TR]])/21</f>
        <v>2.8493109514486963</v>
      </c>
      <c r="L359" s="1">
        <f>testdata[[#This Row],[close]]+Multiplier*testdata[[#This Row],[ATR]]</f>
        <v>274.56793285434605</v>
      </c>
      <c r="M359" s="1">
        <f>testdata[[#This Row],[close]]-Multiplier*testdata[[#This Row],[ATR]]</f>
        <v>257.47206714565391</v>
      </c>
      <c r="N359" s="1">
        <f>IF(OR(testdata[[#This Row],[UpperE]]&lt;N358,F358&gt;N358),testdata[[#This Row],[UpperE]],N358)</f>
        <v>274.56793285434605</v>
      </c>
      <c r="O359" s="1">
        <f>IF(OR(testdata[[#This Row],[LowerE]]&gt;O358,F358&lt;O358),testdata[[#This Row],[LowerE]],O358)</f>
        <v>257.47206714565391</v>
      </c>
      <c r="P359" s="7">
        <f>IF(S358=N358,testdata[[#This Row],[Upper]],testdata[[#This Row],[Lower]])</f>
        <v>257.47206714565391</v>
      </c>
      <c r="Q359" s="7" t="e">
        <f>IF(testdata[[#This Row],[AtrStop]]=testdata[[#This Row],[Upper]],testdata[[#This Row],[Upper]],NA())</f>
        <v>#N/A</v>
      </c>
      <c r="R359" s="7">
        <f>IF(testdata[[#This Row],[AtrStop]]=testdata[[#This Row],[Lower]],testdata[[#This Row],[Lower]],NA())</f>
        <v>257.47206714565391</v>
      </c>
      <c r="S359" s="19">
        <f>IF(testdata[[#This Row],[close]]&lt;=testdata[[#This Row],[STpot]],testdata[[#This Row],[Upper]],testdata[[#This Row],[Lower]])</f>
        <v>257.47206714565391</v>
      </c>
      <c r="U359" s="2">
        <v>43256</v>
      </c>
      <c r="V359" s="7"/>
      <c r="W359" s="7">
        <v>257.47210000000001</v>
      </c>
      <c r="X359" s="19">
        <v>257.47206714999999</v>
      </c>
      <c r="Y359" t="str">
        <f t="shared" si="5"/>
        <v/>
      </c>
    </row>
    <row r="360" spans="1:25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">
        <f>MAX(testdata[[#This Row],[H-L]:[|L-pC|]])</f>
        <v>2.3500000000000227</v>
      </c>
      <c r="K360" s="10">
        <f>(K359*20+testdata[[#This Row],[TR]])/21</f>
        <v>2.8255342394749499</v>
      </c>
      <c r="L360" s="1">
        <f>testdata[[#This Row],[close]]+Multiplier*testdata[[#This Row],[ATR]]</f>
        <v>276.71660271842484</v>
      </c>
      <c r="M360" s="1">
        <f>testdata[[#This Row],[close]]-Multiplier*testdata[[#This Row],[ATR]]</f>
        <v>259.76339728157518</v>
      </c>
      <c r="N360" s="1">
        <f>IF(OR(testdata[[#This Row],[UpperE]]&lt;N359,F359&gt;N359),testdata[[#This Row],[UpperE]],N359)</f>
        <v>274.56793285434605</v>
      </c>
      <c r="O360" s="1">
        <f>IF(OR(testdata[[#This Row],[LowerE]]&gt;O359,F359&lt;O359),testdata[[#This Row],[LowerE]],O359)</f>
        <v>259.76339728157518</v>
      </c>
      <c r="P360" s="7">
        <f>IF(S359=N359,testdata[[#This Row],[Upper]],testdata[[#This Row],[Lower]])</f>
        <v>259.76339728157518</v>
      </c>
      <c r="Q360" s="7" t="e">
        <f>IF(testdata[[#This Row],[AtrStop]]=testdata[[#This Row],[Upper]],testdata[[#This Row],[Upper]],NA())</f>
        <v>#N/A</v>
      </c>
      <c r="R360" s="7">
        <f>IF(testdata[[#This Row],[AtrStop]]=testdata[[#This Row],[Lower]],testdata[[#This Row],[Lower]],NA())</f>
        <v>259.76339728157518</v>
      </c>
      <c r="S360" s="19">
        <f>IF(testdata[[#This Row],[close]]&lt;=testdata[[#This Row],[STpot]],testdata[[#This Row],[Upper]],testdata[[#This Row],[Lower]])</f>
        <v>259.76339728157518</v>
      </c>
      <c r="U360" s="2">
        <v>43257</v>
      </c>
      <c r="V360" s="7"/>
      <c r="W360" s="7">
        <v>259.76339999999999</v>
      </c>
      <c r="X360" s="19">
        <v>259.76339727999999</v>
      </c>
      <c r="Y360" t="str">
        <f t="shared" si="5"/>
        <v/>
      </c>
    </row>
    <row r="361" spans="1:25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">
        <f>MAX(testdata[[#This Row],[H-L]:[|L-pC|]])</f>
        <v>1.8699999999999477</v>
      </c>
      <c r="K361" s="10">
        <f>(K360*20+testdata[[#This Row],[TR]])/21</f>
        <v>2.7800326090237593</v>
      </c>
      <c r="L361" s="1">
        <f>testdata[[#This Row],[close]]+Multiplier*testdata[[#This Row],[ATR]]</f>
        <v>276.55009782707128</v>
      </c>
      <c r="M361" s="1">
        <f>testdata[[#This Row],[close]]-Multiplier*testdata[[#This Row],[ATR]]</f>
        <v>259.86990217292868</v>
      </c>
      <c r="N361" s="1">
        <f>IF(OR(testdata[[#This Row],[UpperE]]&lt;N360,F360&gt;N360),testdata[[#This Row],[UpperE]],N360)</f>
        <v>274.56793285434605</v>
      </c>
      <c r="O361" s="1">
        <f>IF(OR(testdata[[#This Row],[LowerE]]&gt;O360,F360&lt;O360),testdata[[#This Row],[LowerE]],O360)</f>
        <v>259.86990217292868</v>
      </c>
      <c r="P361" s="7">
        <f>IF(S360=N360,testdata[[#This Row],[Upper]],testdata[[#This Row],[Lower]])</f>
        <v>259.86990217292868</v>
      </c>
      <c r="Q361" s="7" t="e">
        <f>IF(testdata[[#This Row],[AtrStop]]=testdata[[#This Row],[Upper]],testdata[[#This Row],[Upper]],NA())</f>
        <v>#N/A</v>
      </c>
      <c r="R361" s="7">
        <f>IF(testdata[[#This Row],[AtrStop]]=testdata[[#This Row],[Lower]],testdata[[#This Row],[Lower]],NA())</f>
        <v>259.86990217292868</v>
      </c>
      <c r="S361" s="19">
        <f>IF(testdata[[#This Row],[close]]&lt;=testdata[[#This Row],[STpot]],testdata[[#This Row],[Upper]],testdata[[#This Row],[Lower]])</f>
        <v>259.86990217292868</v>
      </c>
      <c r="U361" s="2">
        <v>43258</v>
      </c>
      <c r="V361" s="7"/>
      <c r="W361" s="7">
        <v>259.86989999999997</v>
      </c>
      <c r="X361" s="19">
        <v>259.86990216999999</v>
      </c>
      <c r="Y361" t="str">
        <f t="shared" si="5"/>
        <v/>
      </c>
    </row>
    <row r="362" spans="1:25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">
        <f>MAX(testdata[[#This Row],[H-L]:[|L-pC|]])</f>
        <v>1.5300000000000296</v>
      </c>
      <c r="K362" s="10">
        <f>(K361*20+testdata[[#This Row],[TR]])/21</f>
        <v>2.7205072466892961</v>
      </c>
      <c r="L362" s="1">
        <f>testdata[[#This Row],[close]]+Multiplier*testdata[[#This Row],[ATR]]</f>
        <v>277.16152174006788</v>
      </c>
      <c r="M362" s="1">
        <f>testdata[[#This Row],[close]]-Multiplier*testdata[[#This Row],[ATR]]</f>
        <v>260.83847825993212</v>
      </c>
      <c r="N362" s="1">
        <f>IF(OR(testdata[[#This Row],[UpperE]]&lt;N361,F361&gt;N361),testdata[[#This Row],[UpperE]],N361)</f>
        <v>274.56793285434605</v>
      </c>
      <c r="O362" s="1">
        <f>IF(OR(testdata[[#This Row],[LowerE]]&gt;O361,F361&lt;O361),testdata[[#This Row],[LowerE]],O361)</f>
        <v>260.83847825993212</v>
      </c>
      <c r="P362" s="7">
        <f>IF(S361=N361,testdata[[#This Row],[Upper]],testdata[[#This Row],[Lower]])</f>
        <v>260.83847825993212</v>
      </c>
      <c r="Q362" s="7" t="e">
        <f>IF(testdata[[#This Row],[AtrStop]]=testdata[[#This Row],[Upper]],testdata[[#This Row],[Upper]],NA())</f>
        <v>#N/A</v>
      </c>
      <c r="R362" s="7">
        <f>IF(testdata[[#This Row],[AtrStop]]=testdata[[#This Row],[Lower]],testdata[[#This Row],[Lower]],NA())</f>
        <v>260.83847825993212</v>
      </c>
      <c r="S362" s="19">
        <f>IF(testdata[[#This Row],[close]]&lt;=testdata[[#This Row],[STpot]],testdata[[#This Row],[Upper]],testdata[[#This Row],[Lower]])</f>
        <v>260.83847825993212</v>
      </c>
      <c r="U362" s="2">
        <v>43259</v>
      </c>
      <c r="V362" s="7"/>
      <c r="W362" s="7">
        <v>260.83850000000001</v>
      </c>
      <c r="X362" s="19">
        <v>260.83847825999999</v>
      </c>
      <c r="Y362" t="str">
        <f t="shared" si="5"/>
        <v/>
      </c>
    </row>
    <row r="363" spans="1:25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">
        <f>MAX(testdata[[#This Row],[H-L]:[|L-pC|]])</f>
        <v>1.1499999999999773</v>
      </c>
      <c r="K363" s="10">
        <f>(K362*20+testdata[[#This Row],[TR]])/21</f>
        <v>2.6457211873231379</v>
      </c>
      <c r="L363" s="1">
        <f>testdata[[#This Row],[close]]+Multiplier*testdata[[#This Row],[ATR]]</f>
        <v>277.29716356196946</v>
      </c>
      <c r="M363" s="1">
        <f>testdata[[#This Row],[close]]-Multiplier*testdata[[#This Row],[ATR]]</f>
        <v>261.42283643803057</v>
      </c>
      <c r="N363" s="1">
        <f>IF(OR(testdata[[#This Row],[UpperE]]&lt;N362,F362&gt;N362),testdata[[#This Row],[UpperE]],N362)</f>
        <v>274.56793285434605</v>
      </c>
      <c r="O363" s="1">
        <f>IF(OR(testdata[[#This Row],[LowerE]]&gt;O362,F362&lt;O362),testdata[[#This Row],[LowerE]],O362)</f>
        <v>261.42283643803057</v>
      </c>
      <c r="P363" s="7">
        <f>IF(S362=N362,testdata[[#This Row],[Upper]],testdata[[#This Row],[Lower]])</f>
        <v>261.42283643803057</v>
      </c>
      <c r="Q363" s="7" t="e">
        <f>IF(testdata[[#This Row],[AtrStop]]=testdata[[#This Row],[Upper]],testdata[[#This Row],[Upper]],NA())</f>
        <v>#N/A</v>
      </c>
      <c r="R363" s="7">
        <f>IF(testdata[[#This Row],[AtrStop]]=testdata[[#This Row],[Lower]],testdata[[#This Row],[Lower]],NA())</f>
        <v>261.42283643803057</v>
      </c>
      <c r="S363" s="19">
        <f>IF(testdata[[#This Row],[close]]&lt;=testdata[[#This Row],[STpot]],testdata[[#This Row],[Upper]],testdata[[#This Row],[Lower]])</f>
        <v>261.42283643803057</v>
      </c>
      <c r="U363" s="2">
        <v>43262</v>
      </c>
      <c r="V363" s="7"/>
      <c r="W363" s="7">
        <v>261.4228</v>
      </c>
      <c r="X363" s="19">
        <v>261.42283644000003</v>
      </c>
      <c r="Y363" t="str">
        <f t="shared" si="5"/>
        <v/>
      </c>
    </row>
    <row r="364" spans="1:25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">
        <f>MAX(testdata[[#This Row],[H-L]:[|L-pC|]])</f>
        <v>1.1100000000000136</v>
      </c>
      <c r="K364" s="10">
        <f>(K363*20+testdata[[#This Row],[TR]])/21</f>
        <v>2.5725916069744179</v>
      </c>
      <c r="L364" s="1">
        <f>testdata[[#This Row],[close]]+Multiplier*testdata[[#This Row],[ATR]]</f>
        <v>277.42777482092322</v>
      </c>
      <c r="M364" s="1">
        <f>testdata[[#This Row],[close]]-Multiplier*testdata[[#This Row],[ATR]]</f>
        <v>261.99222517907674</v>
      </c>
      <c r="N364" s="1">
        <f>IF(OR(testdata[[#This Row],[UpperE]]&lt;N363,F363&gt;N363),testdata[[#This Row],[UpperE]],N363)</f>
        <v>274.56793285434605</v>
      </c>
      <c r="O364" s="1">
        <f>IF(OR(testdata[[#This Row],[LowerE]]&gt;O363,F363&lt;O363),testdata[[#This Row],[LowerE]],O363)</f>
        <v>261.99222517907674</v>
      </c>
      <c r="P364" s="7">
        <f>IF(S363=N363,testdata[[#This Row],[Upper]],testdata[[#This Row],[Lower]])</f>
        <v>261.99222517907674</v>
      </c>
      <c r="Q364" s="7" t="e">
        <f>IF(testdata[[#This Row],[AtrStop]]=testdata[[#This Row],[Upper]],testdata[[#This Row],[Upper]],NA())</f>
        <v>#N/A</v>
      </c>
      <c r="R364" s="7">
        <f>IF(testdata[[#This Row],[AtrStop]]=testdata[[#This Row],[Lower]],testdata[[#This Row],[Lower]],NA())</f>
        <v>261.99222517907674</v>
      </c>
      <c r="S364" s="19">
        <f>IF(testdata[[#This Row],[close]]&lt;=testdata[[#This Row],[STpot]],testdata[[#This Row],[Upper]],testdata[[#This Row],[Lower]])</f>
        <v>261.99222517907674</v>
      </c>
      <c r="U364" s="2">
        <v>43263</v>
      </c>
      <c r="V364" s="7"/>
      <c r="W364" s="7">
        <v>261.99220000000003</v>
      </c>
      <c r="X364" s="19">
        <v>261.99222517999999</v>
      </c>
      <c r="Y364" t="str">
        <f t="shared" si="5"/>
        <v/>
      </c>
    </row>
    <row r="365" spans="1:25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">
        <f>MAX(testdata[[#This Row],[H-L]:[|L-pC|]])</f>
        <v>1.6200000000000045</v>
      </c>
      <c r="K365" s="10">
        <f>(K364*20+testdata[[#This Row],[TR]])/21</f>
        <v>2.5272301018803982</v>
      </c>
      <c r="L365" s="1">
        <f>testdata[[#This Row],[close]]+Multiplier*testdata[[#This Row],[ATR]]</f>
        <v>276.43169030564121</v>
      </c>
      <c r="M365" s="1">
        <f>testdata[[#This Row],[close]]-Multiplier*testdata[[#This Row],[ATR]]</f>
        <v>261.26830969435883</v>
      </c>
      <c r="N365" s="1">
        <f>IF(OR(testdata[[#This Row],[UpperE]]&lt;N364,F364&gt;N364),testdata[[#This Row],[UpperE]],N364)</f>
        <v>274.56793285434605</v>
      </c>
      <c r="O365" s="1">
        <f>IF(OR(testdata[[#This Row],[LowerE]]&gt;O364,F364&lt;O364),testdata[[#This Row],[LowerE]],O364)</f>
        <v>261.99222517907674</v>
      </c>
      <c r="P365" s="7">
        <f>IF(S364=N364,testdata[[#This Row],[Upper]],testdata[[#This Row],[Lower]])</f>
        <v>261.99222517907674</v>
      </c>
      <c r="Q365" s="7" t="e">
        <f>IF(testdata[[#This Row],[AtrStop]]=testdata[[#This Row],[Upper]],testdata[[#This Row],[Upper]],NA())</f>
        <v>#N/A</v>
      </c>
      <c r="R365" s="7">
        <f>IF(testdata[[#This Row],[AtrStop]]=testdata[[#This Row],[Lower]],testdata[[#This Row],[Lower]],NA())</f>
        <v>261.99222517907674</v>
      </c>
      <c r="S365" s="19">
        <f>IF(testdata[[#This Row],[close]]&lt;=testdata[[#This Row],[STpot]],testdata[[#This Row],[Upper]],testdata[[#This Row],[Lower]])</f>
        <v>261.99222517907674</v>
      </c>
      <c r="U365" s="2">
        <v>43264</v>
      </c>
      <c r="V365" s="7"/>
      <c r="W365" s="7">
        <v>261.99220000000003</v>
      </c>
      <c r="X365" s="19">
        <v>261.99222517999999</v>
      </c>
      <c r="Y365" t="str">
        <f t="shared" si="5"/>
        <v/>
      </c>
    </row>
    <row r="366" spans="1:25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">
        <f>MAX(testdata[[#This Row],[H-L]:[|L-pC|]])</f>
        <v>1.2599999999999909</v>
      </c>
      <c r="K366" s="10">
        <f>(K365*20+testdata[[#This Row],[TR]])/21</f>
        <v>2.4668858113146648</v>
      </c>
      <c r="L366" s="1">
        <f>testdata[[#This Row],[close]]+Multiplier*testdata[[#This Row],[ATR]]</f>
        <v>276.93065743394396</v>
      </c>
      <c r="M366" s="1">
        <f>testdata[[#This Row],[close]]-Multiplier*testdata[[#This Row],[ATR]]</f>
        <v>262.12934256605598</v>
      </c>
      <c r="N366" s="1">
        <f>IF(OR(testdata[[#This Row],[UpperE]]&lt;N365,F365&gt;N365),testdata[[#This Row],[UpperE]],N365)</f>
        <v>274.56793285434605</v>
      </c>
      <c r="O366" s="1">
        <f>IF(OR(testdata[[#This Row],[LowerE]]&gt;O365,F365&lt;O365),testdata[[#This Row],[LowerE]],O365)</f>
        <v>262.12934256605598</v>
      </c>
      <c r="P366" s="7">
        <f>IF(S365=N365,testdata[[#This Row],[Upper]],testdata[[#This Row],[Lower]])</f>
        <v>262.12934256605598</v>
      </c>
      <c r="Q366" s="7" t="e">
        <f>IF(testdata[[#This Row],[AtrStop]]=testdata[[#This Row],[Upper]],testdata[[#This Row],[Upper]],NA())</f>
        <v>#N/A</v>
      </c>
      <c r="R366" s="7">
        <f>IF(testdata[[#This Row],[AtrStop]]=testdata[[#This Row],[Lower]],testdata[[#This Row],[Lower]],NA())</f>
        <v>262.12934256605598</v>
      </c>
      <c r="S366" s="19">
        <f>IF(testdata[[#This Row],[close]]&lt;=testdata[[#This Row],[STpot]],testdata[[#This Row],[Upper]],testdata[[#This Row],[Lower]])</f>
        <v>262.12934256605598</v>
      </c>
      <c r="U366" s="2">
        <v>43265</v>
      </c>
      <c r="V366" s="7"/>
      <c r="W366" s="7">
        <v>262.1293</v>
      </c>
      <c r="X366" s="19">
        <v>262.12934257000001</v>
      </c>
      <c r="Y366" t="str">
        <f t="shared" si="5"/>
        <v/>
      </c>
    </row>
    <row r="367" spans="1:25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">
        <f>MAX(testdata[[#This Row],[H-L]:[|L-pC|]])</f>
        <v>2.1000000000000227</v>
      </c>
      <c r="K367" s="10">
        <f>(K366*20+testdata[[#This Row],[TR]])/21</f>
        <v>2.4494150583949201</v>
      </c>
      <c r="L367" s="1">
        <f>testdata[[#This Row],[close]]+Multiplier*testdata[[#This Row],[ATR]]</f>
        <v>276.52824517518479</v>
      </c>
      <c r="M367" s="1">
        <f>testdata[[#This Row],[close]]-Multiplier*testdata[[#This Row],[ATR]]</f>
        <v>261.83175482481522</v>
      </c>
      <c r="N367" s="1">
        <f>IF(OR(testdata[[#This Row],[UpperE]]&lt;N366,F366&gt;N366),testdata[[#This Row],[UpperE]],N366)</f>
        <v>274.56793285434605</v>
      </c>
      <c r="O367" s="1">
        <f>IF(OR(testdata[[#This Row],[LowerE]]&gt;O366,F366&lt;O366),testdata[[#This Row],[LowerE]],O366)</f>
        <v>262.12934256605598</v>
      </c>
      <c r="P367" s="7">
        <f>IF(S366=N366,testdata[[#This Row],[Upper]],testdata[[#This Row],[Lower]])</f>
        <v>262.12934256605598</v>
      </c>
      <c r="Q367" s="7" t="e">
        <f>IF(testdata[[#This Row],[AtrStop]]=testdata[[#This Row],[Upper]],testdata[[#This Row],[Upper]],NA())</f>
        <v>#N/A</v>
      </c>
      <c r="R367" s="7">
        <f>IF(testdata[[#This Row],[AtrStop]]=testdata[[#This Row],[Lower]],testdata[[#This Row],[Lower]],NA())</f>
        <v>262.12934256605598</v>
      </c>
      <c r="S367" s="19">
        <f>IF(testdata[[#This Row],[close]]&lt;=testdata[[#This Row],[STpot]],testdata[[#This Row],[Upper]],testdata[[#This Row],[Lower]])</f>
        <v>262.12934256605598</v>
      </c>
      <c r="U367" s="2">
        <v>43266</v>
      </c>
      <c r="V367" s="7"/>
      <c r="W367" s="7">
        <v>262.1293</v>
      </c>
      <c r="X367" s="19">
        <v>262.12934257000001</v>
      </c>
      <c r="Y367" t="str">
        <f t="shared" si="5"/>
        <v/>
      </c>
    </row>
    <row r="368" spans="1:25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">
        <f>MAX(testdata[[#This Row],[H-L]:[|L-pC|]])</f>
        <v>2.1100000000000136</v>
      </c>
      <c r="K368" s="10">
        <f>(K367*20+testdata[[#This Row],[TR]])/21</f>
        <v>2.4332524365665913</v>
      </c>
      <c r="L368" s="1">
        <f>testdata[[#This Row],[close]]+Multiplier*testdata[[#This Row],[ATR]]</f>
        <v>275.92975730969977</v>
      </c>
      <c r="M368" s="1">
        <f>testdata[[#This Row],[close]]-Multiplier*testdata[[#This Row],[ATR]]</f>
        <v>261.33024269030022</v>
      </c>
      <c r="N368" s="1">
        <f>IF(OR(testdata[[#This Row],[UpperE]]&lt;N367,F367&gt;N367),testdata[[#This Row],[UpperE]],N367)</f>
        <v>274.56793285434605</v>
      </c>
      <c r="O368" s="1">
        <f>IF(OR(testdata[[#This Row],[LowerE]]&gt;O367,F367&lt;O367),testdata[[#This Row],[LowerE]],O367)</f>
        <v>262.12934256605598</v>
      </c>
      <c r="P368" s="7">
        <f>IF(S367=N367,testdata[[#This Row],[Upper]],testdata[[#This Row],[Lower]])</f>
        <v>262.12934256605598</v>
      </c>
      <c r="Q368" s="7" t="e">
        <f>IF(testdata[[#This Row],[AtrStop]]=testdata[[#This Row],[Upper]],testdata[[#This Row],[Upper]],NA())</f>
        <v>#N/A</v>
      </c>
      <c r="R368" s="7">
        <f>IF(testdata[[#This Row],[AtrStop]]=testdata[[#This Row],[Lower]],testdata[[#This Row],[Lower]],NA())</f>
        <v>262.12934256605598</v>
      </c>
      <c r="S368" s="19">
        <f>IF(testdata[[#This Row],[close]]&lt;=testdata[[#This Row],[STpot]],testdata[[#This Row],[Upper]],testdata[[#This Row],[Lower]])</f>
        <v>262.12934256605598</v>
      </c>
      <c r="U368" s="2">
        <v>43269</v>
      </c>
      <c r="V368" s="7"/>
      <c r="W368" s="7">
        <v>262.1293</v>
      </c>
      <c r="X368" s="19">
        <v>262.12934257000001</v>
      </c>
      <c r="Y368" t="str">
        <f t="shared" si="5"/>
        <v/>
      </c>
    </row>
    <row r="369" spans="1:25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">
        <f>MAX(testdata[[#This Row],[H-L]:[|L-pC|]])</f>
        <v>2.9399999999999977</v>
      </c>
      <c r="K369" s="10">
        <f>(K368*20+testdata[[#This Row],[TR]])/21</f>
        <v>2.4573832729205627</v>
      </c>
      <c r="L369" s="1">
        <f>testdata[[#This Row],[close]]+Multiplier*testdata[[#This Row],[ATR]]</f>
        <v>274.97214981876169</v>
      </c>
      <c r="M369" s="1">
        <f>testdata[[#This Row],[close]]-Multiplier*testdata[[#This Row],[ATR]]</f>
        <v>260.22785018123835</v>
      </c>
      <c r="N369" s="1">
        <f>IF(OR(testdata[[#This Row],[UpperE]]&lt;N368,F368&gt;N368),testdata[[#This Row],[UpperE]],N368)</f>
        <v>274.56793285434605</v>
      </c>
      <c r="O369" s="1">
        <f>IF(OR(testdata[[#This Row],[LowerE]]&gt;O368,F368&lt;O368),testdata[[#This Row],[LowerE]],O368)</f>
        <v>262.12934256605598</v>
      </c>
      <c r="P369" s="7">
        <f>IF(S368=N368,testdata[[#This Row],[Upper]],testdata[[#This Row],[Lower]])</f>
        <v>262.12934256605598</v>
      </c>
      <c r="Q369" s="7" t="e">
        <f>IF(testdata[[#This Row],[AtrStop]]=testdata[[#This Row],[Upper]],testdata[[#This Row],[Upper]],NA())</f>
        <v>#N/A</v>
      </c>
      <c r="R369" s="7">
        <f>IF(testdata[[#This Row],[AtrStop]]=testdata[[#This Row],[Lower]],testdata[[#This Row],[Lower]],NA())</f>
        <v>262.12934256605598</v>
      </c>
      <c r="S369" s="19">
        <f>IF(testdata[[#This Row],[close]]&lt;=testdata[[#This Row],[STpot]],testdata[[#This Row],[Upper]],testdata[[#This Row],[Lower]])</f>
        <v>262.12934256605598</v>
      </c>
      <c r="U369" s="2">
        <v>43270</v>
      </c>
      <c r="V369" s="7"/>
      <c r="W369" s="7">
        <v>262.1293</v>
      </c>
      <c r="X369" s="19">
        <v>262.12934257000001</v>
      </c>
      <c r="Y369" t="str">
        <f t="shared" si="5"/>
        <v/>
      </c>
    </row>
    <row r="370" spans="1:25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">
        <f>MAX(testdata[[#This Row],[H-L]:[|L-pC|]])</f>
        <v>1.17999999999995</v>
      </c>
      <c r="K370" s="10">
        <f>(K369*20+testdata[[#This Row],[TR]])/21</f>
        <v>2.3965554980195813</v>
      </c>
      <c r="L370" s="1">
        <f>testdata[[#This Row],[close]]+Multiplier*testdata[[#This Row],[ATR]]</f>
        <v>275.24966649405877</v>
      </c>
      <c r="M370" s="1">
        <f>testdata[[#This Row],[close]]-Multiplier*testdata[[#This Row],[ATR]]</f>
        <v>260.87033350594123</v>
      </c>
      <c r="N370" s="1">
        <f>IF(OR(testdata[[#This Row],[UpperE]]&lt;N369,F369&gt;N369),testdata[[#This Row],[UpperE]],N369)</f>
        <v>274.56793285434605</v>
      </c>
      <c r="O370" s="1">
        <f>IF(OR(testdata[[#This Row],[LowerE]]&gt;O369,F369&lt;O369),testdata[[#This Row],[LowerE]],O369)</f>
        <v>262.12934256605598</v>
      </c>
      <c r="P370" s="7">
        <f>IF(S369=N369,testdata[[#This Row],[Upper]],testdata[[#This Row],[Lower]])</f>
        <v>262.12934256605598</v>
      </c>
      <c r="Q370" s="7" t="e">
        <f>IF(testdata[[#This Row],[AtrStop]]=testdata[[#This Row],[Upper]],testdata[[#This Row],[Upper]],NA())</f>
        <v>#N/A</v>
      </c>
      <c r="R370" s="7">
        <f>IF(testdata[[#This Row],[AtrStop]]=testdata[[#This Row],[Lower]],testdata[[#This Row],[Lower]],NA())</f>
        <v>262.12934256605598</v>
      </c>
      <c r="S370" s="19">
        <f>IF(testdata[[#This Row],[close]]&lt;=testdata[[#This Row],[STpot]],testdata[[#This Row],[Upper]],testdata[[#This Row],[Lower]])</f>
        <v>262.12934256605598</v>
      </c>
      <c r="U370" s="2">
        <v>43271</v>
      </c>
      <c r="V370" s="7"/>
      <c r="W370" s="7">
        <v>262.1293</v>
      </c>
      <c r="X370" s="19">
        <v>262.12934257000001</v>
      </c>
      <c r="Y370" t="str">
        <f t="shared" si="5"/>
        <v/>
      </c>
    </row>
    <row r="371" spans="1:25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">
        <f>MAX(testdata[[#This Row],[H-L]:[|L-pC|]])</f>
        <v>2.2400000000000091</v>
      </c>
      <c r="K371" s="10">
        <f>(K370*20+testdata[[#This Row],[TR]])/21</f>
        <v>2.3891004743043633</v>
      </c>
      <c r="L371" s="1">
        <f>testdata[[#This Row],[close]]+Multiplier*testdata[[#This Row],[ATR]]</f>
        <v>273.54730142291311</v>
      </c>
      <c r="M371" s="1">
        <f>testdata[[#This Row],[close]]-Multiplier*testdata[[#This Row],[ATR]]</f>
        <v>259.21269857708688</v>
      </c>
      <c r="N371" s="1">
        <f>IF(OR(testdata[[#This Row],[UpperE]]&lt;N370,F370&gt;N370),testdata[[#This Row],[UpperE]],N370)</f>
        <v>273.54730142291311</v>
      </c>
      <c r="O371" s="1">
        <f>IF(OR(testdata[[#This Row],[LowerE]]&gt;O370,F370&lt;O370),testdata[[#This Row],[LowerE]],O370)</f>
        <v>262.12934256605598</v>
      </c>
      <c r="P371" s="7">
        <f>IF(S370=N370,testdata[[#This Row],[Upper]],testdata[[#This Row],[Lower]])</f>
        <v>262.12934256605598</v>
      </c>
      <c r="Q371" s="7" t="e">
        <f>IF(testdata[[#This Row],[AtrStop]]=testdata[[#This Row],[Upper]],testdata[[#This Row],[Upper]],NA())</f>
        <v>#N/A</v>
      </c>
      <c r="R371" s="7">
        <f>IF(testdata[[#This Row],[AtrStop]]=testdata[[#This Row],[Lower]],testdata[[#This Row],[Lower]],NA())</f>
        <v>262.12934256605598</v>
      </c>
      <c r="S371" s="19">
        <f>IF(testdata[[#This Row],[close]]&lt;=testdata[[#This Row],[STpot]],testdata[[#This Row],[Upper]],testdata[[#This Row],[Lower]])</f>
        <v>262.12934256605598</v>
      </c>
      <c r="U371" s="2">
        <v>43272</v>
      </c>
      <c r="V371" s="7"/>
      <c r="W371" s="7">
        <v>262.1293</v>
      </c>
      <c r="X371" s="19">
        <v>262.12934257000001</v>
      </c>
      <c r="Y371" t="str">
        <f t="shared" si="5"/>
        <v/>
      </c>
    </row>
    <row r="372" spans="1:25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">
        <f>MAX(testdata[[#This Row],[H-L]:[|L-pC|]])</f>
        <v>1.5</v>
      </c>
      <c r="K372" s="10">
        <f>(K371*20+testdata[[#This Row],[TR]])/21</f>
        <v>2.3467623564803461</v>
      </c>
      <c r="L372" s="1">
        <f>testdata[[#This Row],[close]]+Multiplier*testdata[[#This Row],[ATR]]</f>
        <v>273.90028706944105</v>
      </c>
      <c r="M372" s="1">
        <f>testdata[[#This Row],[close]]-Multiplier*testdata[[#This Row],[ATR]]</f>
        <v>259.81971293055898</v>
      </c>
      <c r="N372" s="1">
        <f>IF(OR(testdata[[#This Row],[UpperE]]&lt;N371,F371&gt;N371),testdata[[#This Row],[UpperE]],N371)</f>
        <v>273.54730142291311</v>
      </c>
      <c r="O372" s="1">
        <f>IF(OR(testdata[[#This Row],[LowerE]]&gt;O371,F371&lt;O371),testdata[[#This Row],[LowerE]],O371)</f>
        <v>262.12934256605598</v>
      </c>
      <c r="P372" s="7">
        <f>IF(S371=N371,testdata[[#This Row],[Upper]],testdata[[#This Row],[Lower]])</f>
        <v>262.12934256605598</v>
      </c>
      <c r="Q372" s="7" t="e">
        <f>IF(testdata[[#This Row],[AtrStop]]=testdata[[#This Row],[Upper]],testdata[[#This Row],[Upper]],NA())</f>
        <v>#N/A</v>
      </c>
      <c r="R372" s="7">
        <f>IF(testdata[[#This Row],[AtrStop]]=testdata[[#This Row],[Lower]],testdata[[#This Row],[Lower]],NA())</f>
        <v>262.12934256605598</v>
      </c>
      <c r="S372" s="19">
        <f>IF(testdata[[#This Row],[close]]&lt;=testdata[[#This Row],[STpot]],testdata[[#This Row],[Upper]],testdata[[#This Row],[Lower]])</f>
        <v>262.12934256605598</v>
      </c>
      <c r="U372" s="2">
        <v>43273</v>
      </c>
      <c r="V372" s="7"/>
      <c r="W372" s="7">
        <v>262.1293</v>
      </c>
      <c r="X372" s="19">
        <v>262.12934257000001</v>
      </c>
      <c r="Y372" t="str">
        <f t="shared" si="5"/>
        <v/>
      </c>
    </row>
    <row r="373" spans="1:25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">
        <f>MAX(testdata[[#This Row],[H-L]:[|L-pC|]])</f>
        <v>5.4800000000000182</v>
      </c>
      <c r="K373" s="10">
        <f>(K372*20+testdata[[#This Row],[TR]])/21</f>
        <v>2.495964149028902</v>
      </c>
      <c r="L373" s="1">
        <f>testdata[[#This Row],[close]]+Multiplier*testdata[[#This Row],[ATR]]</f>
        <v>270.71789244708674</v>
      </c>
      <c r="M373" s="1">
        <f>testdata[[#This Row],[close]]-Multiplier*testdata[[#This Row],[ATR]]</f>
        <v>255.74210755291332</v>
      </c>
      <c r="N373" s="1">
        <f>IF(OR(testdata[[#This Row],[UpperE]]&lt;N372,F372&gt;N372),testdata[[#This Row],[UpperE]],N372)</f>
        <v>270.71789244708674</v>
      </c>
      <c r="O373" s="1">
        <f>IF(OR(testdata[[#This Row],[LowerE]]&gt;O372,F372&lt;O372),testdata[[#This Row],[LowerE]],O372)</f>
        <v>262.12934256605598</v>
      </c>
      <c r="P373" s="7">
        <f>IF(S372=N372,testdata[[#This Row],[Upper]],testdata[[#This Row],[Lower]])</f>
        <v>262.12934256605598</v>
      </c>
      <c r="Q373" s="7" t="e">
        <f>IF(testdata[[#This Row],[AtrStop]]=testdata[[#This Row],[Upper]],testdata[[#This Row],[Upper]],NA())</f>
        <v>#N/A</v>
      </c>
      <c r="R373" s="7">
        <f>IF(testdata[[#This Row],[AtrStop]]=testdata[[#This Row],[Lower]],testdata[[#This Row],[Lower]],NA())</f>
        <v>262.12934256605598</v>
      </c>
      <c r="S373" s="19">
        <f>IF(testdata[[#This Row],[close]]&lt;=testdata[[#This Row],[STpot]],testdata[[#This Row],[Upper]],testdata[[#This Row],[Lower]])</f>
        <v>262.12934256605598</v>
      </c>
      <c r="U373" s="2">
        <v>43276</v>
      </c>
      <c r="V373" s="7"/>
      <c r="W373" s="7">
        <v>262.1293</v>
      </c>
      <c r="X373" s="19">
        <v>262.12934257000001</v>
      </c>
      <c r="Y373" t="str">
        <f t="shared" si="5"/>
        <v/>
      </c>
    </row>
    <row r="374" spans="1:25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">
        <f>MAX(testdata[[#This Row],[H-L]:[|L-pC|]])</f>
        <v>1.7200000000000273</v>
      </c>
      <c r="K374" s="10">
        <f>(K373*20+testdata[[#This Row],[TR]])/21</f>
        <v>2.4590134752656221</v>
      </c>
      <c r="L374" s="1">
        <f>testdata[[#This Row],[close]]+Multiplier*testdata[[#This Row],[ATR]]</f>
        <v>271.18704042579685</v>
      </c>
      <c r="M374" s="1">
        <f>testdata[[#This Row],[close]]-Multiplier*testdata[[#This Row],[ATR]]</f>
        <v>256.43295957420315</v>
      </c>
      <c r="N374" s="1">
        <f>IF(OR(testdata[[#This Row],[UpperE]]&lt;N373,F373&gt;N373),testdata[[#This Row],[UpperE]],N373)</f>
        <v>270.71789244708674</v>
      </c>
      <c r="O374" s="1">
        <f>IF(OR(testdata[[#This Row],[LowerE]]&gt;O373,F373&lt;O373),testdata[[#This Row],[LowerE]],O373)</f>
        <v>262.12934256605598</v>
      </c>
      <c r="P374" s="7">
        <f>IF(S373=N373,testdata[[#This Row],[Upper]],testdata[[#This Row],[Lower]])</f>
        <v>262.12934256605598</v>
      </c>
      <c r="Q374" s="7" t="e">
        <f>IF(testdata[[#This Row],[AtrStop]]=testdata[[#This Row],[Upper]],testdata[[#This Row],[Upper]],NA())</f>
        <v>#N/A</v>
      </c>
      <c r="R374" s="7">
        <f>IF(testdata[[#This Row],[AtrStop]]=testdata[[#This Row],[Lower]],testdata[[#This Row],[Lower]],NA())</f>
        <v>262.12934256605598</v>
      </c>
      <c r="S374" s="19">
        <f>IF(testdata[[#This Row],[close]]&lt;=testdata[[#This Row],[STpot]],testdata[[#This Row],[Upper]],testdata[[#This Row],[Lower]])</f>
        <v>262.12934256605598</v>
      </c>
      <c r="U374" s="2">
        <v>43277</v>
      </c>
      <c r="V374" s="7"/>
      <c r="W374" s="7">
        <v>262.1293</v>
      </c>
      <c r="X374" s="19">
        <v>262.12934257000001</v>
      </c>
      <c r="Y374" t="str">
        <f t="shared" si="5"/>
        <v/>
      </c>
    </row>
    <row r="375" spans="1:25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">
        <f>MAX(testdata[[#This Row],[H-L]:[|L-pC|]])</f>
        <v>4.5500000000000114</v>
      </c>
      <c r="K375" s="10">
        <f>(K374*20+testdata[[#This Row],[TR]])/21</f>
        <v>2.5585842621577357</v>
      </c>
      <c r="L375" s="1">
        <f>testdata[[#This Row],[close]]+Multiplier*testdata[[#This Row],[ATR]]</f>
        <v>269.30575278647319</v>
      </c>
      <c r="M375" s="1">
        <f>testdata[[#This Row],[close]]-Multiplier*testdata[[#This Row],[ATR]]</f>
        <v>253.9542472135268</v>
      </c>
      <c r="N375" s="1">
        <f>IF(OR(testdata[[#This Row],[UpperE]]&lt;N374,F374&gt;N374),testdata[[#This Row],[UpperE]],N374)</f>
        <v>269.30575278647319</v>
      </c>
      <c r="O375" s="1">
        <f>IF(OR(testdata[[#This Row],[LowerE]]&gt;O374,F374&lt;O374),testdata[[#This Row],[LowerE]],O374)</f>
        <v>262.12934256605598</v>
      </c>
      <c r="P375" s="7">
        <f>IF(S374=N374,testdata[[#This Row],[Upper]],testdata[[#This Row],[Lower]])</f>
        <v>262.12934256605598</v>
      </c>
      <c r="Q375" s="7">
        <f>IF(testdata[[#This Row],[AtrStop]]=testdata[[#This Row],[Upper]],testdata[[#This Row],[Upper]],NA())</f>
        <v>269.30575278647319</v>
      </c>
      <c r="R375" s="7" t="e">
        <f>IF(testdata[[#This Row],[AtrStop]]=testdata[[#This Row],[Lower]],testdata[[#This Row],[Lower]],NA())</f>
        <v>#N/A</v>
      </c>
      <c r="S375" s="19">
        <f>IF(testdata[[#This Row],[close]]&lt;=testdata[[#This Row],[STpot]],testdata[[#This Row],[Upper]],testdata[[#This Row],[Lower]])</f>
        <v>269.30575278647319</v>
      </c>
      <c r="U375" s="2">
        <v>43278</v>
      </c>
      <c r="V375" s="7">
        <v>269.30579999999998</v>
      </c>
      <c r="W375" s="7"/>
      <c r="X375" s="19">
        <v>269.30575278999999</v>
      </c>
      <c r="Y375" t="str">
        <f t="shared" si="5"/>
        <v/>
      </c>
    </row>
    <row r="376" spans="1:25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">
        <f>MAX(testdata[[#This Row],[H-L]:[|L-pC|]])</f>
        <v>3.1699999999999591</v>
      </c>
      <c r="K376" s="10">
        <f>(K375*20+testdata[[#This Row],[TR]])/21</f>
        <v>2.5876992972930797</v>
      </c>
      <c r="L376" s="1">
        <f>testdata[[#This Row],[close]]+Multiplier*testdata[[#This Row],[ATR]]</f>
        <v>270.88309789187923</v>
      </c>
      <c r="M376" s="1">
        <f>testdata[[#This Row],[close]]-Multiplier*testdata[[#This Row],[ATR]]</f>
        <v>255.35690210812078</v>
      </c>
      <c r="N376" s="1">
        <f>IF(OR(testdata[[#This Row],[UpperE]]&lt;N375,F375&gt;N375),testdata[[#This Row],[UpperE]],N375)</f>
        <v>269.30575278647319</v>
      </c>
      <c r="O376" s="1">
        <f>IF(OR(testdata[[#This Row],[LowerE]]&gt;O375,F375&lt;O375),testdata[[#This Row],[LowerE]],O375)</f>
        <v>255.35690210812078</v>
      </c>
      <c r="P376" s="7">
        <f>IF(S375=N375,testdata[[#This Row],[Upper]],testdata[[#This Row],[Lower]])</f>
        <v>269.30575278647319</v>
      </c>
      <c r="Q376" s="7">
        <f>IF(testdata[[#This Row],[AtrStop]]=testdata[[#This Row],[Upper]],testdata[[#This Row],[Upper]],NA())</f>
        <v>269.30575278647319</v>
      </c>
      <c r="R376" s="7" t="e">
        <f>IF(testdata[[#This Row],[AtrStop]]=testdata[[#This Row],[Lower]],testdata[[#This Row],[Lower]],NA())</f>
        <v>#N/A</v>
      </c>
      <c r="S376" s="19">
        <f>IF(testdata[[#This Row],[close]]&lt;=testdata[[#This Row],[STpot]],testdata[[#This Row],[Upper]],testdata[[#This Row],[Lower]])</f>
        <v>269.30575278647319</v>
      </c>
      <c r="U376" s="2">
        <v>43279</v>
      </c>
      <c r="V376" s="7">
        <v>269.30579999999998</v>
      </c>
      <c r="W376" s="7"/>
      <c r="X376" s="19">
        <v>269.30575278999999</v>
      </c>
      <c r="Y376" t="str">
        <f t="shared" si="5"/>
        <v/>
      </c>
    </row>
    <row r="377" spans="1:25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">
        <f>MAX(testdata[[#This Row],[H-L]:[|L-pC|]])</f>
        <v>2.6899999999999977</v>
      </c>
      <c r="K377" s="10">
        <f>(K376*20+testdata[[#This Row],[TR]])/21</f>
        <v>2.5925707593267426</v>
      </c>
      <c r="L377" s="1">
        <f>testdata[[#This Row],[close]]+Multiplier*testdata[[#This Row],[ATR]]</f>
        <v>271.27771227798024</v>
      </c>
      <c r="M377" s="1">
        <f>testdata[[#This Row],[close]]-Multiplier*testdata[[#This Row],[ATR]]</f>
        <v>255.72228772201976</v>
      </c>
      <c r="N377" s="1">
        <f>IF(OR(testdata[[#This Row],[UpperE]]&lt;N376,F376&gt;N376),testdata[[#This Row],[UpperE]],N376)</f>
        <v>269.30575278647319</v>
      </c>
      <c r="O377" s="1">
        <f>IF(OR(testdata[[#This Row],[LowerE]]&gt;O376,F376&lt;O376),testdata[[#This Row],[LowerE]],O376)</f>
        <v>255.72228772201976</v>
      </c>
      <c r="P377" s="7">
        <f>IF(S376=N376,testdata[[#This Row],[Upper]],testdata[[#This Row],[Lower]])</f>
        <v>269.30575278647319</v>
      </c>
      <c r="Q377" s="7">
        <f>IF(testdata[[#This Row],[AtrStop]]=testdata[[#This Row],[Upper]],testdata[[#This Row],[Upper]],NA())</f>
        <v>269.30575278647319</v>
      </c>
      <c r="R377" s="7" t="e">
        <f>IF(testdata[[#This Row],[AtrStop]]=testdata[[#This Row],[Lower]],testdata[[#This Row],[Lower]],NA())</f>
        <v>#N/A</v>
      </c>
      <c r="S377" s="19">
        <f>IF(testdata[[#This Row],[close]]&lt;=testdata[[#This Row],[STpot]],testdata[[#This Row],[Upper]],testdata[[#This Row],[Lower]])</f>
        <v>269.30575278647319</v>
      </c>
      <c r="U377" s="2">
        <v>43280</v>
      </c>
      <c r="V377" s="7">
        <v>269.30579999999998</v>
      </c>
      <c r="W377" s="7"/>
      <c r="X377" s="19">
        <v>269.30575278999999</v>
      </c>
      <c r="Y377" t="str">
        <f t="shared" si="5"/>
        <v/>
      </c>
    </row>
    <row r="378" spans="1:25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">
        <f>MAX(testdata[[#This Row],[H-L]:[|L-pC|]])</f>
        <v>2.7200000000000273</v>
      </c>
      <c r="K378" s="10">
        <f>(K377*20+testdata[[#This Row],[TR]])/21</f>
        <v>2.5986388184064229</v>
      </c>
      <c r="L378" s="1">
        <f>testdata[[#This Row],[close]]+Multiplier*testdata[[#This Row],[ATR]]</f>
        <v>271.85591645521924</v>
      </c>
      <c r="M378" s="1">
        <f>testdata[[#This Row],[close]]-Multiplier*testdata[[#This Row],[ATR]]</f>
        <v>256.26408354478076</v>
      </c>
      <c r="N378" s="1">
        <f>IF(OR(testdata[[#This Row],[UpperE]]&lt;N377,F377&gt;N377),testdata[[#This Row],[UpperE]],N377)</f>
        <v>269.30575278647319</v>
      </c>
      <c r="O378" s="1">
        <f>IF(OR(testdata[[#This Row],[LowerE]]&gt;O377,F377&lt;O377),testdata[[#This Row],[LowerE]],O377)</f>
        <v>256.26408354478076</v>
      </c>
      <c r="P378" s="7">
        <f>IF(S377=N377,testdata[[#This Row],[Upper]],testdata[[#This Row],[Lower]])</f>
        <v>269.30575278647319</v>
      </c>
      <c r="Q378" s="7">
        <f>IF(testdata[[#This Row],[AtrStop]]=testdata[[#This Row],[Upper]],testdata[[#This Row],[Upper]],NA())</f>
        <v>269.30575278647319</v>
      </c>
      <c r="R378" s="7" t="e">
        <f>IF(testdata[[#This Row],[AtrStop]]=testdata[[#This Row],[Lower]],testdata[[#This Row],[Lower]],NA())</f>
        <v>#N/A</v>
      </c>
      <c r="S378" s="19">
        <f>IF(testdata[[#This Row],[close]]&lt;=testdata[[#This Row],[STpot]],testdata[[#This Row],[Upper]],testdata[[#This Row],[Lower]])</f>
        <v>269.30575278647319</v>
      </c>
      <c r="U378" s="2">
        <v>43283</v>
      </c>
      <c r="V378" s="7">
        <v>269.30579999999998</v>
      </c>
      <c r="W378" s="7"/>
      <c r="X378" s="19">
        <v>269.30575278999999</v>
      </c>
      <c r="Y378" t="str">
        <f t="shared" si="5"/>
        <v/>
      </c>
    </row>
    <row r="379" spans="1:25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">
        <f>MAX(testdata[[#This Row],[H-L]:[|L-pC|]])</f>
        <v>2.4799999999999613</v>
      </c>
      <c r="K379" s="10">
        <f>(K378*20+testdata[[#This Row],[TR]])/21</f>
        <v>2.5929893508632582</v>
      </c>
      <c r="L379" s="1">
        <f>testdata[[#This Row],[close]]+Multiplier*testdata[[#This Row],[ATR]]</f>
        <v>270.90896805258978</v>
      </c>
      <c r="M379" s="1">
        <f>testdata[[#This Row],[close]]-Multiplier*testdata[[#This Row],[ATR]]</f>
        <v>255.35103194741021</v>
      </c>
      <c r="N379" s="1">
        <f>IF(OR(testdata[[#This Row],[UpperE]]&lt;N378,F378&gt;N378),testdata[[#This Row],[UpperE]],N378)</f>
        <v>269.30575278647319</v>
      </c>
      <c r="O379" s="1">
        <f>IF(OR(testdata[[#This Row],[LowerE]]&gt;O378,F378&lt;O378),testdata[[#This Row],[LowerE]],O378)</f>
        <v>256.26408354478076</v>
      </c>
      <c r="P379" s="7">
        <f>IF(S378=N378,testdata[[#This Row],[Upper]],testdata[[#This Row],[Lower]])</f>
        <v>269.30575278647319</v>
      </c>
      <c r="Q379" s="7">
        <f>IF(testdata[[#This Row],[AtrStop]]=testdata[[#This Row],[Upper]],testdata[[#This Row],[Upper]],NA())</f>
        <v>269.30575278647319</v>
      </c>
      <c r="R379" s="7" t="e">
        <f>IF(testdata[[#This Row],[AtrStop]]=testdata[[#This Row],[Lower]],testdata[[#This Row],[Lower]],NA())</f>
        <v>#N/A</v>
      </c>
      <c r="S379" s="19">
        <f>IF(testdata[[#This Row],[close]]&lt;=testdata[[#This Row],[STpot]],testdata[[#This Row],[Upper]],testdata[[#This Row],[Lower]])</f>
        <v>269.30575278647319</v>
      </c>
      <c r="U379" s="2">
        <v>43284</v>
      </c>
      <c r="V379" s="7">
        <v>269.30579999999998</v>
      </c>
      <c r="W379" s="7"/>
      <c r="X379" s="19">
        <v>269.30575278999999</v>
      </c>
      <c r="Y379" t="str">
        <f t="shared" si="5"/>
        <v/>
      </c>
    </row>
    <row r="380" spans="1:25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">
        <f>MAX(testdata[[#This Row],[H-L]:[|L-pC|]])</f>
        <v>2.2200000000000273</v>
      </c>
      <c r="K380" s="10">
        <f>(K379*20+testdata[[#This Row],[TR]])/21</f>
        <v>2.5752279532031044</v>
      </c>
      <c r="L380" s="1">
        <f>testdata[[#This Row],[close]]+Multiplier*testdata[[#This Row],[ATR]]</f>
        <v>273.00568385960929</v>
      </c>
      <c r="M380" s="1">
        <f>testdata[[#This Row],[close]]-Multiplier*testdata[[#This Row],[ATR]]</f>
        <v>257.55431614039065</v>
      </c>
      <c r="N380" s="1">
        <f>IF(OR(testdata[[#This Row],[UpperE]]&lt;N379,F379&gt;N379),testdata[[#This Row],[UpperE]],N379)</f>
        <v>269.30575278647319</v>
      </c>
      <c r="O380" s="1">
        <f>IF(OR(testdata[[#This Row],[LowerE]]&gt;O379,F379&lt;O379),testdata[[#This Row],[LowerE]],O379)</f>
        <v>257.55431614039065</v>
      </c>
      <c r="P380" s="7">
        <f>IF(S379=N379,testdata[[#This Row],[Upper]],testdata[[#This Row],[Lower]])</f>
        <v>269.30575278647319</v>
      </c>
      <c r="Q380" s="7">
        <f>IF(testdata[[#This Row],[AtrStop]]=testdata[[#This Row],[Upper]],testdata[[#This Row],[Upper]],NA())</f>
        <v>269.30575278647319</v>
      </c>
      <c r="R380" s="7" t="e">
        <f>IF(testdata[[#This Row],[AtrStop]]=testdata[[#This Row],[Lower]],testdata[[#This Row],[Lower]],NA())</f>
        <v>#N/A</v>
      </c>
      <c r="S380" s="19">
        <f>IF(testdata[[#This Row],[close]]&lt;=testdata[[#This Row],[STpot]],testdata[[#This Row],[Upper]],testdata[[#This Row],[Lower]])</f>
        <v>269.30575278647319</v>
      </c>
      <c r="U380" s="2">
        <v>43286</v>
      </c>
      <c r="V380" s="7">
        <v>269.30579999999998</v>
      </c>
      <c r="W380" s="7"/>
      <c r="X380" s="19">
        <v>269.30575278999999</v>
      </c>
      <c r="Y380" t="str">
        <f t="shared" si="5"/>
        <v/>
      </c>
    </row>
    <row r="381" spans="1:25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">
        <f>MAX(testdata[[#This Row],[H-L]:[|L-pC|]])</f>
        <v>3.0400000000000205</v>
      </c>
      <c r="K381" s="10">
        <f>(K380*20+testdata[[#This Row],[TR]])/21</f>
        <v>2.597359955431529</v>
      </c>
      <c r="L381" s="1">
        <f>testdata[[#This Row],[close]]+Multiplier*testdata[[#This Row],[ATR]]</f>
        <v>275.3120798662946</v>
      </c>
      <c r="M381" s="1">
        <f>testdata[[#This Row],[close]]-Multiplier*testdata[[#This Row],[ATR]]</f>
        <v>259.72792013370537</v>
      </c>
      <c r="N381" s="1">
        <f>IF(OR(testdata[[#This Row],[UpperE]]&lt;N380,F380&gt;N380),testdata[[#This Row],[UpperE]],N380)</f>
        <v>269.30575278647319</v>
      </c>
      <c r="O381" s="1">
        <f>IF(OR(testdata[[#This Row],[LowerE]]&gt;O380,F380&lt;O380),testdata[[#This Row],[LowerE]],O380)</f>
        <v>259.72792013370537</v>
      </c>
      <c r="P381" s="7">
        <f>IF(S380=N380,testdata[[#This Row],[Upper]],testdata[[#This Row],[Lower]])</f>
        <v>269.30575278647319</v>
      </c>
      <c r="Q381" s="7">
        <f>IF(testdata[[#This Row],[AtrStop]]=testdata[[#This Row],[Upper]],testdata[[#This Row],[Upper]],NA())</f>
        <v>269.30575278647319</v>
      </c>
      <c r="R381" s="7" t="e">
        <f>IF(testdata[[#This Row],[AtrStop]]=testdata[[#This Row],[Lower]],testdata[[#This Row],[Lower]],NA())</f>
        <v>#N/A</v>
      </c>
      <c r="S381" s="19">
        <f>IF(testdata[[#This Row],[close]]&lt;=testdata[[#This Row],[STpot]],testdata[[#This Row],[Upper]],testdata[[#This Row],[Lower]])</f>
        <v>269.30575278647319</v>
      </c>
      <c r="U381" s="2">
        <v>43287</v>
      </c>
      <c r="V381" s="7">
        <v>269.30579999999998</v>
      </c>
      <c r="W381" s="7"/>
      <c r="X381" s="19">
        <v>269.30575278999999</v>
      </c>
      <c r="Y381" t="str">
        <f t="shared" si="5"/>
        <v/>
      </c>
    </row>
    <row r="382" spans="1:25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">
        <f>MAX(testdata[[#This Row],[H-L]:[|L-pC|]])</f>
        <v>2.4700000000000273</v>
      </c>
      <c r="K382" s="10">
        <f>(K381*20+testdata[[#This Row],[TR]])/21</f>
        <v>2.5912951956490766</v>
      </c>
      <c r="L382" s="1">
        <f>testdata[[#This Row],[close]]+Multiplier*testdata[[#This Row],[ATR]]</f>
        <v>277.70388558694725</v>
      </c>
      <c r="M382" s="1">
        <f>testdata[[#This Row],[close]]-Multiplier*testdata[[#This Row],[ATR]]</f>
        <v>262.15611441305276</v>
      </c>
      <c r="N382" s="1">
        <f>IF(OR(testdata[[#This Row],[UpperE]]&lt;N381,F381&gt;N381),testdata[[#This Row],[UpperE]],N381)</f>
        <v>269.30575278647319</v>
      </c>
      <c r="O382" s="1">
        <f>IF(OR(testdata[[#This Row],[LowerE]]&gt;O381,F381&lt;O381),testdata[[#This Row],[LowerE]],O381)</f>
        <v>262.15611441305276</v>
      </c>
      <c r="P382" s="7">
        <f>IF(S381=N381,testdata[[#This Row],[Upper]],testdata[[#This Row],[Lower]])</f>
        <v>269.30575278647319</v>
      </c>
      <c r="Q382" s="7" t="e">
        <f>IF(testdata[[#This Row],[AtrStop]]=testdata[[#This Row],[Upper]],testdata[[#This Row],[Upper]],NA())</f>
        <v>#N/A</v>
      </c>
      <c r="R382" s="7">
        <f>IF(testdata[[#This Row],[AtrStop]]=testdata[[#This Row],[Lower]],testdata[[#This Row],[Lower]],NA())</f>
        <v>262.15611441305276</v>
      </c>
      <c r="S382" s="19">
        <f>IF(testdata[[#This Row],[close]]&lt;=testdata[[#This Row],[STpot]],testdata[[#This Row],[Upper]],testdata[[#This Row],[Lower]])</f>
        <v>262.15611441305276</v>
      </c>
      <c r="U382" s="2">
        <v>43290</v>
      </c>
      <c r="V382" s="7"/>
      <c r="W382" s="7">
        <v>262.15609999999998</v>
      </c>
      <c r="X382" s="19">
        <v>262.15611440999999</v>
      </c>
      <c r="Y382" t="str">
        <f t="shared" si="5"/>
        <v/>
      </c>
    </row>
    <row r="383" spans="1:25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">
        <f>MAX(testdata[[#This Row],[H-L]:[|L-pC|]])</f>
        <v>1.0799999999999841</v>
      </c>
      <c r="K383" s="10">
        <f>(K382*20+testdata[[#This Row],[TR]])/21</f>
        <v>2.5193287577610244</v>
      </c>
      <c r="L383" s="1">
        <f>testdata[[#This Row],[close]]+Multiplier*testdata[[#This Row],[ATR]]</f>
        <v>278.45798627328304</v>
      </c>
      <c r="M383" s="1">
        <f>testdata[[#This Row],[close]]-Multiplier*testdata[[#This Row],[ATR]]</f>
        <v>263.34201372671691</v>
      </c>
      <c r="N383" s="1">
        <f>IF(OR(testdata[[#This Row],[UpperE]]&lt;N382,F382&gt;N382),testdata[[#This Row],[UpperE]],N382)</f>
        <v>278.45798627328304</v>
      </c>
      <c r="O383" s="1">
        <f>IF(OR(testdata[[#This Row],[LowerE]]&gt;O382,F382&lt;O382),testdata[[#This Row],[LowerE]],O382)</f>
        <v>263.34201372671691</v>
      </c>
      <c r="P383" s="7">
        <f>IF(S382=N382,testdata[[#This Row],[Upper]],testdata[[#This Row],[Lower]])</f>
        <v>263.34201372671691</v>
      </c>
      <c r="Q383" s="7" t="e">
        <f>IF(testdata[[#This Row],[AtrStop]]=testdata[[#This Row],[Upper]],testdata[[#This Row],[Upper]],NA())</f>
        <v>#N/A</v>
      </c>
      <c r="R383" s="7">
        <f>IF(testdata[[#This Row],[AtrStop]]=testdata[[#This Row],[Lower]],testdata[[#This Row],[Lower]],NA())</f>
        <v>263.34201372671691</v>
      </c>
      <c r="S383" s="19">
        <f>IF(testdata[[#This Row],[close]]&lt;=testdata[[#This Row],[STpot]],testdata[[#This Row],[Upper]],testdata[[#This Row],[Lower]])</f>
        <v>263.34201372671691</v>
      </c>
      <c r="U383" s="2">
        <v>43291</v>
      </c>
      <c r="V383" s="7"/>
      <c r="W383" s="7">
        <v>263.34199999999998</v>
      </c>
      <c r="X383" s="19">
        <v>263.34201373000002</v>
      </c>
      <c r="Y383" t="str">
        <f t="shared" si="5"/>
        <v/>
      </c>
    </row>
    <row r="384" spans="1:25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">
        <f>MAX(testdata[[#This Row],[H-L]:[|L-pC|]])</f>
        <v>2.3100000000000023</v>
      </c>
      <c r="K384" s="10">
        <f>(K383*20+testdata[[#This Row],[TR]])/21</f>
        <v>2.5093607216771661</v>
      </c>
      <c r="L384" s="1">
        <f>testdata[[#This Row],[close]]+Multiplier*testdata[[#This Row],[ATR]]</f>
        <v>276.44808216503151</v>
      </c>
      <c r="M384" s="1">
        <f>testdata[[#This Row],[close]]-Multiplier*testdata[[#This Row],[ATR]]</f>
        <v>261.39191783496852</v>
      </c>
      <c r="N384" s="1">
        <f>IF(OR(testdata[[#This Row],[UpperE]]&lt;N383,F383&gt;N383),testdata[[#This Row],[UpperE]],N383)</f>
        <v>276.44808216503151</v>
      </c>
      <c r="O384" s="1">
        <f>IF(OR(testdata[[#This Row],[LowerE]]&gt;O383,F383&lt;O383),testdata[[#This Row],[LowerE]],O383)</f>
        <v>263.34201372671691</v>
      </c>
      <c r="P384" s="7">
        <f>IF(S383=N383,testdata[[#This Row],[Upper]],testdata[[#This Row],[Lower]])</f>
        <v>263.34201372671691</v>
      </c>
      <c r="Q384" s="7" t="e">
        <f>IF(testdata[[#This Row],[AtrStop]]=testdata[[#This Row],[Upper]],testdata[[#This Row],[Upper]],NA())</f>
        <v>#N/A</v>
      </c>
      <c r="R384" s="7">
        <f>IF(testdata[[#This Row],[AtrStop]]=testdata[[#This Row],[Lower]],testdata[[#This Row],[Lower]],NA())</f>
        <v>263.34201372671691</v>
      </c>
      <c r="S384" s="19">
        <f>IF(testdata[[#This Row],[close]]&lt;=testdata[[#This Row],[STpot]],testdata[[#This Row],[Upper]],testdata[[#This Row],[Lower]])</f>
        <v>263.34201372671691</v>
      </c>
      <c r="U384" s="2">
        <v>43292</v>
      </c>
      <c r="V384" s="7"/>
      <c r="W384" s="7">
        <v>263.34199999999998</v>
      </c>
      <c r="X384" s="19">
        <v>263.34201373000002</v>
      </c>
      <c r="Y384" t="str">
        <f t="shared" si="5"/>
        <v/>
      </c>
    </row>
    <row r="385" spans="1:25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">
        <f>MAX(testdata[[#This Row],[H-L]:[|L-pC|]])</f>
        <v>2.5</v>
      </c>
      <c r="K385" s="10">
        <f>(K384*20+testdata[[#This Row],[TR]])/21</f>
        <v>2.5089149730258722</v>
      </c>
      <c r="L385" s="1">
        <f>testdata[[#This Row],[close]]+Multiplier*testdata[[#This Row],[ATR]]</f>
        <v>278.88674491907761</v>
      </c>
      <c r="M385" s="1">
        <f>testdata[[#This Row],[close]]-Multiplier*testdata[[#This Row],[ATR]]</f>
        <v>263.83325508092241</v>
      </c>
      <c r="N385" s="1">
        <f>IF(OR(testdata[[#This Row],[UpperE]]&lt;N384,F384&gt;N384),testdata[[#This Row],[UpperE]],N384)</f>
        <v>276.44808216503151</v>
      </c>
      <c r="O385" s="1">
        <f>IF(OR(testdata[[#This Row],[LowerE]]&gt;O384,F384&lt;O384),testdata[[#This Row],[LowerE]],O384)</f>
        <v>263.83325508092241</v>
      </c>
      <c r="P385" s="7">
        <f>IF(S384=N384,testdata[[#This Row],[Upper]],testdata[[#This Row],[Lower]])</f>
        <v>263.83325508092241</v>
      </c>
      <c r="Q385" s="7" t="e">
        <f>IF(testdata[[#This Row],[AtrStop]]=testdata[[#This Row],[Upper]],testdata[[#This Row],[Upper]],NA())</f>
        <v>#N/A</v>
      </c>
      <c r="R385" s="7">
        <f>IF(testdata[[#This Row],[AtrStop]]=testdata[[#This Row],[Lower]],testdata[[#This Row],[Lower]],NA())</f>
        <v>263.83325508092241</v>
      </c>
      <c r="S385" s="19">
        <f>IF(testdata[[#This Row],[close]]&lt;=testdata[[#This Row],[STpot]],testdata[[#This Row],[Upper]],testdata[[#This Row],[Lower]])</f>
        <v>263.83325508092241</v>
      </c>
      <c r="U385" s="2">
        <v>43293</v>
      </c>
      <c r="V385" s="7"/>
      <c r="W385" s="7">
        <v>263.83330000000001</v>
      </c>
      <c r="X385" s="19">
        <v>263.83325508000001</v>
      </c>
      <c r="Y385" t="str">
        <f t="shared" si="5"/>
        <v/>
      </c>
    </row>
    <row r="386" spans="1:25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">
        <f>MAX(testdata[[#This Row],[H-L]:[|L-pC|]])</f>
        <v>1.2299999999999613</v>
      </c>
      <c r="K386" s="10">
        <f>(K385*20+testdata[[#This Row],[TR]])/21</f>
        <v>2.4480142600246384</v>
      </c>
      <c r="L386" s="1">
        <f>testdata[[#This Row],[close]]+Multiplier*testdata[[#This Row],[ATR]]</f>
        <v>278.91404278007388</v>
      </c>
      <c r="M386" s="1">
        <f>testdata[[#This Row],[close]]-Multiplier*testdata[[#This Row],[ATR]]</f>
        <v>264.2259572199261</v>
      </c>
      <c r="N386" s="1">
        <f>IF(OR(testdata[[#This Row],[UpperE]]&lt;N385,F385&gt;N385),testdata[[#This Row],[UpperE]],N385)</f>
        <v>276.44808216503151</v>
      </c>
      <c r="O386" s="1">
        <f>IF(OR(testdata[[#This Row],[LowerE]]&gt;O385,F385&lt;O385),testdata[[#This Row],[LowerE]],O385)</f>
        <v>264.2259572199261</v>
      </c>
      <c r="P386" s="7">
        <f>IF(S385=N385,testdata[[#This Row],[Upper]],testdata[[#This Row],[Lower]])</f>
        <v>264.2259572199261</v>
      </c>
      <c r="Q386" s="7" t="e">
        <f>IF(testdata[[#This Row],[AtrStop]]=testdata[[#This Row],[Upper]],testdata[[#This Row],[Upper]],NA())</f>
        <v>#N/A</v>
      </c>
      <c r="R386" s="7">
        <f>IF(testdata[[#This Row],[AtrStop]]=testdata[[#This Row],[Lower]],testdata[[#This Row],[Lower]],NA())</f>
        <v>264.2259572199261</v>
      </c>
      <c r="S386" s="19">
        <f>IF(testdata[[#This Row],[close]]&lt;=testdata[[#This Row],[STpot]],testdata[[#This Row],[Upper]],testdata[[#This Row],[Lower]])</f>
        <v>264.2259572199261</v>
      </c>
      <c r="U386" s="2">
        <v>43294</v>
      </c>
      <c r="V386" s="7"/>
      <c r="W386" s="7">
        <v>264.226</v>
      </c>
      <c r="X386" s="19">
        <v>264.22595722</v>
      </c>
      <c r="Y386" t="str">
        <f t="shared" si="5"/>
        <v/>
      </c>
    </row>
    <row r="387" spans="1:25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">
        <f>MAX(testdata[[#This Row],[H-L]:[|L-pC|]])</f>
        <v>0.93999999999999773</v>
      </c>
      <c r="K387" s="10">
        <f>(K386*20+testdata[[#This Row],[TR]])/21</f>
        <v>2.3762040571663223</v>
      </c>
      <c r="L387" s="1">
        <f>testdata[[#This Row],[close]]+Multiplier*testdata[[#This Row],[ATR]]</f>
        <v>278.45861217149894</v>
      </c>
      <c r="M387" s="1">
        <f>testdata[[#This Row],[close]]-Multiplier*testdata[[#This Row],[ATR]]</f>
        <v>264.20138782850103</v>
      </c>
      <c r="N387" s="1">
        <f>IF(OR(testdata[[#This Row],[UpperE]]&lt;N386,F386&gt;N386),testdata[[#This Row],[UpperE]],N386)</f>
        <v>276.44808216503151</v>
      </c>
      <c r="O387" s="1">
        <f>IF(OR(testdata[[#This Row],[LowerE]]&gt;O386,F386&lt;O386),testdata[[#This Row],[LowerE]],O386)</f>
        <v>264.2259572199261</v>
      </c>
      <c r="P387" s="7">
        <f>IF(S386=N386,testdata[[#This Row],[Upper]],testdata[[#This Row],[Lower]])</f>
        <v>264.2259572199261</v>
      </c>
      <c r="Q387" s="7" t="e">
        <f>IF(testdata[[#This Row],[AtrStop]]=testdata[[#This Row],[Upper]],testdata[[#This Row],[Upper]],NA())</f>
        <v>#N/A</v>
      </c>
      <c r="R387" s="7">
        <f>IF(testdata[[#This Row],[AtrStop]]=testdata[[#This Row],[Lower]],testdata[[#This Row],[Lower]],NA())</f>
        <v>264.2259572199261</v>
      </c>
      <c r="S387" s="19">
        <f>IF(testdata[[#This Row],[close]]&lt;=testdata[[#This Row],[STpot]],testdata[[#This Row],[Upper]],testdata[[#This Row],[Lower]])</f>
        <v>264.2259572199261</v>
      </c>
      <c r="U387" s="2">
        <v>43297</v>
      </c>
      <c r="V387" s="7"/>
      <c r="W387" s="7">
        <v>264.226</v>
      </c>
      <c r="X387" s="19">
        <v>264.22595722</v>
      </c>
      <c r="Y387" t="str">
        <f t="shared" si="5"/>
        <v/>
      </c>
    </row>
    <row r="388" spans="1:25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">
        <f>MAX(testdata[[#This Row],[H-L]:[|L-pC|]])</f>
        <v>2.4200000000000159</v>
      </c>
      <c r="K388" s="10">
        <f>(K387*20+testdata[[#This Row],[TR]])/21</f>
        <v>2.3782895782536411</v>
      </c>
      <c r="L388" s="1">
        <f>testdata[[#This Row],[close]]+Multiplier*testdata[[#This Row],[ATR]]</f>
        <v>279.56486873476092</v>
      </c>
      <c r="M388" s="1">
        <f>testdata[[#This Row],[close]]-Multiplier*testdata[[#This Row],[ATR]]</f>
        <v>265.29513126523909</v>
      </c>
      <c r="N388" s="1">
        <f>IF(OR(testdata[[#This Row],[UpperE]]&lt;N387,F387&gt;N387),testdata[[#This Row],[UpperE]],N387)</f>
        <v>276.44808216503151</v>
      </c>
      <c r="O388" s="1">
        <f>IF(OR(testdata[[#This Row],[LowerE]]&gt;O387,F387&lt;O387),testdata[[#This Row],[LowerE]],O387)</f>
        <v>265.29513126523909</v>
      </c>
      <c r="P388" s="7">
        <f>IF(S387=N387,testdata[[#This Row],[Upper]],testdata[[#This Row],[Lower]])</f>
        <v>265.29513126523909</v>
      </c>
      <c r="Q388" s="7" t="e">
        <f>IF(testdata[[#This Row],[AtrStop]]=testdata[[#This Row],[Upper]],testdata[[#This Row],[Upper]],NA())</f>
        <v>#N/A</v>
      </c>
      <c r="R388" s="7">
        <f>IF(testdata[[#This Row],[AtrStop]]=testdata[[#This Row],[Lower]],testdata[[#This Row],[Lower]],NA())</f>
        <v>265.29513126523909</v>
      </c>
      <c r="S388" s="19">
        <f>IF(testdata[[#This Row],[close]]&lt;=testdata[[#This Row],[STpot]],testdata[[#This Row],[Upper]],testdata[[#This Row],[Lower]])</f>
        <v>265.29513126523909</v>
      </c>
      <c r="U388" s="2">
        <v>43298</v>
      </c>
      <c r="V388" s="7"/>
      <c r="W388" s="7">
        <v>265.29509999999999</v>
      </c>
      <c r="X388" s="19">
        <v>265.29513127000001</v>
      </c>
      <c r="Y388" t="str">
        <f t="shared" si="5"/>
        <v/>
      </c>
    </row>
    <row r="389" spans="1:25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">
        <f>MAX(testdata[[#This Row],[H-L]:[|L-pC|]])</f>
        <v>1.0900000000000318</v>
      </c>
      <c r="K389" s="10">
        <f>(K388*20+testdata[[#This Row],[TR]])/21</f>
        <v>2.3169424554796598</v>
      </c>
      <c r="L389" s="1">
        <f>testdata[[#This Row],[close]]+Multiplier*testdata[[#This Row],[ATR]]</f>
        <v>279.950827366439</v>
      </c>
      <c r="M389" s="1">
        <f>testdata[[#This Row],[close]]-Multiplier*testdata[[#This Row],[ATR]]</f>
        <v>266.049172633561</v>
      </c>
      <c r="N389" s="1">
        <f>IF(OR(testdata[[#This Row],[UpperE]]&lt;N388,F388&gt;N388),testdata[[#This Row],[UpperE]],N388)</f>
        <v>276.44808216503151</v>
      </c>
      <c r="O389" s="1">
        <f>IF(OR(testdata[[#This Row],[LowerE]]&gt;O388,F388&lt;O388),testdata[[#This Row],[LowerE]],O388)</f>
        <v>266.049172633561</v>
      </c>
      <c r="P389" s="7">
        <f>IF(S388=N388,testdata[[#This Row],[Upper]],testdata[[#This Row],[Lower]])</f>
        <v>266.049172633561</v>
      </c>
      <c r="Q389" s="7" t="e">
        <f>IF(testdata[[#This Row],[AtrStop]]=testdata[[#This Row],[Upper]],testdata[[#This Row],[Upper]],NA())</f>
        <v>#N/A</v>
      </c>
      <c r="R389" s="7">
        <f>IF(testdata[[#This Row],[AtrStop]]=testdata[[#This Row],[Lower]],testdata[[#This Row],[Lower]],NA())</f>
        <v>266.049172633561</v>
      </c>
      <c r="S389" s="19">
        <f>IF(testdata[[#This Row],[close]]&lt;=testdata[[#This Row],[STpot]],testdata[[#This Row],[Upper]],testdata[[#This Row],[Lower]])</f>
        <v>266.049172633561</v>
      </c>
      <c r="U389" s="2">
        <v>43299</v>
      </c>
      <c r="V389" s="7"/>
      <c r="W389" s="7">
        <v>266.04919999999998</v>
      </c>
      <c r="X389" s="19">
        <v>266.04917262999999</v>
      </c>
      <c r="Y389" t="str">
        <f t="shared" si="5"/>
        <v/>
      </c>
    </row>
    <row r="390" spans="1:25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">
        <f>MAX(testdata[[#This Row],[H-L]:[|L-pC|]])</f>
        <v>1.5500000000000114</v>
      </c>
      <c r="K390" s="10">
        <f>(K389*20+testdata[[#This Row],[TR]])/21</f>
        <v>2.2804213861711053</v>
      </c>
      <c r="L390" s="1">
        <f>testdata[[#This Row],[close]]+Multiplier*testdata[[#This Row],[ATR]]</f>
        <v>278.81126415851332</v>
      </c>
      <c r="M390" s="1">
        <f>testdata[[#This Row],[close]]-Multiplier*testdata[[#This Row],[ATR]]</f>
        <v>265.12873584148673</v>
      </c>
      <c r="N390" s="1">
        <f>IF(OR(testdata[[#This Row],[UpperE]]&lt;N389,F389&gt;N389),testdata[[#This Row],[UpperE]],N389)</f>
        <v>276.44808216503151</v>
      </c>
      <c r="O390" s="1">
        <f>IF(OR(testdata[[#This Row],[LowerE]]&gt;O389,F389&lt;O389),testdata[[#This Row],[LowerE]],O389)</f>
        <v>266.049172633561</v>
      </c>
      <c r="P390" s="7">
        <f>IF(S389=N389,testdata[[#This Row],[Upper]],testdata[[#This Row],[Lower]])</f>
        <v>266.049172633561</v>
      </c>
      <c r="Q390" s="7" t="e">
        <f>IF(testdata[[#This Row],[AtrStop]]=testdata[[#This Row],[Upper]],testdata[[#This Row],[Upper]],NA())</f>
        <v>#N/A</v>
      </c>
      <c r="R390" s="7">
        <f>IF(testdata[[#This Row],[AtrStop]]=testdata[[#This Row],[Lower]],testdata[[#This Row],[Lower]],NA())</f>
        <v>266.049172633561</v>
      </c>
      <c r="S390" s="19">
        <f>IF(testdata[[#This Row],[close]]&lt;=testdata[[#This Row],[STpot]],testdata[[#This Row],[Upper]],testdata[[#This Row],[Lower]])</f>
        <v>266.049172633561</v>
      </c>
      <c r="U390" s="2">
        <v>43300</v>
      </c>
      <c r="V390" s="7"/>
      <c r="W390" s="7">
        <v>266.04919999999998</v>
      </c>
      <c r="X390" s="19">
        <v>266.04917262999999</v>
      </c>
      <c r="Y390" t="str">
        <f t="shared" si="5"/>
        <v/>
      </c>
    </row>
    <row r="391" spans="1:25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">
        <f>MAX(testdata[[#This Row],[H-L]:[|L-pC|]])</f>
        <v>0.95999999999997954</v>
      </c>
      <c r="K391" s="10">
        <f>(K390*20+testdata[[#This Row],[TR]])/21</f>
        <v>2.2175441773058138</v>
      </c>
      <c r="L391" s="1">
        <f>testdata[[#This Row],[close]]+Multiplier*testdata[[#This Row],[ATR]]</f>
        <v>278.31263253191747</v>
      </c>
      <c r="M391" s="1">
        <f>testdata[[#This Row],[close]]-Multiplier*testdata[[#This Row],[ATR]]</f>
        <v>265.00736746808258</v>
      </c>
      <c r="N391" s="1">
        <f>IF(OR(testdata[[#This Row],[UpperE]]&lt;N390,F390&gt;N390),testdata[[#This Row],[UpperE]],N390)</f>
        <v>276.44808216503151</v>
      </c>
      <c r="O391" s="1">
        <f>IF(OR(testdata[[#This Row],[LowerE]]&gt;O390,F390&lt;O390),testdata[[#This Row],[LowerE]],O390)</f>
        <v>266.049172633561</v>
      </c>
      <c r="P391" s="7">
        <f>IF(S390=N390,testdata[[#This Row],[Upper]],testdata[[#This Row],[Lower]])</f>
        <v>266.049172633561</v>
      </c>
      <c r="Q391" s="7" t="e">
        <f>IF(testdata[[#This Row],[AtrStop]]=testdata[[#This Row],[Upper]],testdata[[#This Row],[Upper]],NA())</f>
        <v>#N/A</v>
      </c>
      <c r="R391" s="7">
        <f>IF(testdata[[#This Row],[AtrStop]]=testdata[[#This Row],[Lower]],testdata[[#This Row],[Lower]],NA())</f>
        <v>266.049172633561</v>
      </c>
      <c r="S391" s="19">
        <f>IF(testdata[[#This Row],[close]]&lt;=testdata[[#This Row],[STpot]],testdata[[#This Row],[Upper]],testdata[[#This Row],[Lower]])</f>
        <v>266.049172633561</v>
      </c>
      <c r="U391" s="2">
        <v>43301</v>
      </c>
      <c r="V391" s="7"/>
      <c r="W391" s="7">
        <v>266.04919999999998</v>
      </c>
      <c r="X391" s="19">
        <v>266.04917262999999</v>
      </c>
      <c r="Y391" t="str">
        <f t="shared" si="5"/>
        <v/>
      </c>
    </row>
    <row r="392" spans="1:25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">
        <f>MAX(testdata[[#This Row],[H-L]:[|L-pC|]])</f>
        <v>1.3299999999999841</v>
      </c>
      <c r="K392" s="10">
        <f>(K391*20+testdata[[#This Row],[TR]])/21</f>
        <v>2.1752801688626793</v>
      </c>
      <c r="L392" s="1">
        <f>testdata[[#This Row],[close]]+Multiplier*testdata[[#This Row],[ATR]]</f>
        <v>278.68584050658808</v>
      </c>
      <c r="M392" s="1">
        <f>testdata[[#This Row],[close]]-Multiplier*testdata[[#This Row],[ATR]]</f>
        <v>265.63415949341197</v>
      </c>
      <c r="N392" s="1">
        <f>IF(OR(testdata[[#This Row],[UpperE]]&lt;N391,F391&gt;N391),testdata[[#This Row],[UpperE]],N391)</f>
        <v>276.44808216503151</v>
      </c>
      <c r="O392" s="1">
        <f>IF(OR(testdata[[#This Row],[LowerE]]&gt;O391,F391&lt;O391),testdata[[#This Row],[LowerE]],O391)</f>
        <v>266.049172633561</v>
      </c>
      <c r="P392" s="7">
        <f>IF(S391=N391,testdata[[#This Row],[Upper]],testdata[[#This Row],[Lower]])</f>
        <v>266.049172633561</v>
      </c>
      <c r="Q392" s="7" t="e">
        <f>IF(testdata[[#This Row],[AtrStop]]=testdata[[#This Row],[Upper]],testdata[[#This Row],[Upper]],NA())</f>
        <v>#N/A</v>
      </c>
      <c r="R392" s="7">
        <f>IF(testdata[[#This Row],[AtrStop]]=testdata[[#This Row],[Lower]],testdata[[#This Row],[Lower]],NA())</f>
        <v>266.049172633561</v>
      </c>
      <c r="S392" s="19">
        <f>IF(testdata[[#This Row],[close]]&lt;=testdata[[#This Row],[STpot]],testdata[[#This Row],[Upper]],testdata[[#This Row],[Lower]])</f>
        <v>266.049172633561</v>
      </c>
      <c r="U392" s="2">
        <v>43304</v>
      </c>
      <c r="V392" s="7"/>
      <c r="W392" s="7">
        <v>266.04919999999998</v>
      </c>
      <c r="X392" s="19">
        <v>266.04917262999999</v>
      </c>
      <c r="Y392" t="str">
        <f t="shared" si="5"/>
        <v/>
      </c>
    </row>
    <row r="393" spans="1:25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">
        <f>MAX(testdata[[#This Row],[H-L]:[|L-pC|]])</f>
        <v>2.2999999999999545</v>
      </c>
      <c r="K393" s="10">
        <f>(K392*20+testdata[[#This Row],[TR]])/21</f>
        <v>2.1812192084406448</v>
      </c>
      <c r="L393" s="1">
        <f>testdata[[#This Row],[close]]+Multiplier*testdata[[#This Row],[ATR]]</f>
        <v>280.07365762532191</v>
      </c>
      <c r="M393" s="1">
        <f>testdata[[#This Row],[close]]-Multiplier*testdata[[#This Row],[ATR]]</f>
        <v>266.98634237467803</v>
      </c>
      <c r="N393" s="1">
        <f>IF(OR(testdata[[#This Row],[UpperE]]&lt;N392,F392&gt;N392),testdata[[#This Row],[UpperE]],N392)</f>
        <v>276.44808216503151</v>
      </c>
      <c r="O393" s="1">
        <f>IF(OR(testdata[[#This Row],[LowerE]]&gt;O392,F392&lt;O392),testdata[[#This Row],[LowerE]],O392)</f>
        <v>266.98634237467803</v>
      </c>
      <c r="P393" s="7">
        <f>IF(S392=N392,testdata[[#This Row],[Upper]],testdata[[#This Row],[Lower]])</f>
        <v>266.98634237467803</v>
      </c>
      <c r="Q393" s="7" t="e">
        <f>IF(testdata[[#This Row],[AtrStop]]=testdata[[#This Row],[Upper]],testdata[[#This Row],[Upper]],NA())</f>
        <v>#N/A</v>
      </c>
      <c r="R393" s="7">
        <f>IF(testdata[[#This Row],[AtrStop]]=testdata[[#This Row],[Lower]],testdata[[#This Row],[Lower]],NA())</f>
        <v>266.98634237467803</v>
      </c>
      <c r="S393" s="19">
        <f>IF(testdata[[#This Row],[close]]&lt;=testdata[[#This Row],[STpot]],testdata[[#This Row],[Upper]],testdata[[#This Row],[Lower]])</f>
        <v>266.98634237467803</v>
      </c>
      <c r="U393" s="2">
        <v>43305</v>
      </c>
      <c r="V393" s="7"/>
      <c r="W393" s="7">
        <v>266.98630000000003</v>
      </c>
      <c r="X393" s="19">
        <v>266.98634236999999</v>
      </c>
      <c r="Y393" t="str">
        <f t="shared" si="5"/>
        <v/>
      </c>
    </row>
    <row r="394" spans="1:25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">
        <f>MAX(testdata[[#This Row],[H-L]:[|L-pC|]])</f>
        <v>3.0100000000000477</v>
      </c>
      <c r="K394" s="10">
        <f>(K393*20+testdata[[#This Row],[TR]])/21</f>
        <v>2.2206849604196641</v>
      </c>
      <c r="L394" s="1">
        <f>testdata[[#This Row],[close]]+Multiplier*testdata[[#This Row],[ATR]]</f>
        <v>282.532054881259</v>
      </c>
      <c r="M394" s="1">
        <f>testdata[[#This Row],[close]]-Multiplier*testdata[[#This Row],[ATR]]</f>
        <v>269.20794511874101</v>
      </c>
      <c r="N394" s="1">
        <f>IF(OR(testdata[[#This Row],[UpperE]]&lt;N393,F393&gt;N393),testdata[[#This Row],[UpperE]],N393)</f>
        <v>276.44808216503151</v>
      </c>
      <c r="O394" s="1">
        <f>IF(OR(testdata[[#This Row],[LowerE]]&gt;O393,F393&lt;O393),testdata[[#This Row],[LowerE]],O393)</f>
        <v>269.20794511874101</v>
      </c>
      <c r="P394" s="7">
        <f>IF(S393=N393,testdata[[#This Row],[Upper]],testdata[[#This Row],[Lower]])</f>
        <v>269.20794511874101</v>
      </c>
      <c r="Q394" s="7" t="e">
        <f>IF(testdata[[#This Row],[AtrStop]]=testdata[[#This Row],[Upper]],testdata[[#This Row],[Upper]],NA())</f>
        <v>#N/A</v>
      </c>
      <c r="R394" s="7">
        <f>IF(testdata[[#This Row],[AtrStop]]=testdata[[#This Row],[Lower]],testdata[[#This Row],[Lower]],NA())</f>
        <v>269.20794511874101</v>
      </c>
      <c r="S394" s="19">
        <f>IF(testdata[[#This Row],[close]]&lt;=testdata[[#This Row],[STpot]],testdata[[#This Row],[Upper]],testdata[[#This Row],[Lower]])</f>
        <v>269.20794511874101</v>
      </c>
      <c r="U394" s="2">
        <v>43306</v>
      </c>
      <c r="V394" s="7"/>
      <c r="W394" s="7">
        <v>269.2079</v>
      </c>
      <c r="X394" s="19">
        <v>269.20794511999998</v>
      </c>
      <c r="Y394" t="str">
        <f t="shared" si="5"/>
        <v/>
      </c>
    </row>
    <row r="395" spans="1:25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">
        <f>MAX(testdata[[#This Row],[H-L]:[|L-pC|]])</f>
        <v>0.98999999999995225</v>
      </c>
      <c r="K395" s="10">
        <f>(K394*20+testdata[[#This Row],[TR]])/21</f>
        <v>2.1620809146853923</v>
      </c>
      <c r="L395" s="1">
        <f>testdata[[#This Row],[close]]+Multiplier*testdata[[#This Row],[ATR]]</f>
        <v>281.69624274405618</v>
      </c>
      <c r="M395" s="1">
        <f>testdata[[#This Row],[close]]-Multiplier*testdata[[#This Row],[ATR]]</f>
        <v>268.72375725594378</v>
      </c>
      <c r="N395" s="1">
        <f>IF(OR(testdata[[#This Row],[UpperE]]&lt;N394,F394&gt;N394),testdata[[#This Row],[UpperE]],N394)</f>
        <v>276.44808216503151</v>
      </c>
      <c r="O395" s="1">
        <f>IF(OR(testdata[[#This Row],[LowerE]]&gt;O394,F394&lt;O394),testdata[[#This Row],[LowerE]],O394)</f>
        <v>269.20794511874101</v>
      </c>
      <c r="P395" s="7">
        <f>IF(S394=N394,testdata[[#This Row],[Upper]],testdata[[#This Row],[Lower]])</f>
        <v>269.20794511874101</v>
      </c>
      <c r="Q395" s="7" t="e">
        <f>IF(testdata[[#This Row],[AtrStop]]=testdata[[#This Row],[Upper]],testdata[[#This Row],[Upper]],NA())</f>
        <v>#N/A</v>
      </c>
      <c r="R395" s="7">
        <f>IF(testdata[[#This Row],[AtrStop]]=testdata[[#This Row],[Lower]],testdata[[#This Row],[Lower]],NA())</f>
        <v>269.20794511874101</v>
      </c>
      <c r="S395" s="19">
        <f>IF(testdata[[#This Row],[close]]&lt;=testdata[[#This Row],[STpot]],testdata[[#This Row],[Upper]],testdata[[#This Row],[Lower]])</f>
        <v>269.20794511874101</v>
      </c>
      <c r="U395" s="2">
        <v>43307</v>
      </c>
      <c r="V395" s="7"/>
      <c r="W395" s="7">
        <v>269.2079</v>
      </c>
      <c r="X395" s="19">
        <v>269.20794511999998</v>
      </c>
      <c r="Y395" t="str">
        <f t="shared" si="5"/>
        <v/>
      </c>
    </row>
    <row r="396" spans="1:25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">
        <f>MAX(testdata[[#This Row],[H-L]:[|L-pC|]])</f>
        <v>3.3400000000000318</v>
      </c>
      <c r="K396" s="10">
        <f>(K395*20+testdata[[#This Row],[TR]])/21</f>
        <v>2.2181722997003752</v>
      </c>
      <c r="L396" s="1">
        <f>testdata[[#This Row],[close]]+Multiplier*testdata[[#This Row],[ATR]]</f>
        <v>280.00451689910113</v>
      </c>
      <c r="M396" s="1">
        <f>testdata[[#This Row],[close]]-Multiplier*testdata[[#This Row],[ATR]]</f>
        <v>266.69548310089891</v>
      </c>
      <c r="N396" s="1">
        <f>IF(OR(testdata[[#This Row],[UpperE]]&lt;N395,F395&gt;N395),testdata[[#This Row],[UpperE]],N395)</f>
        <v>276.44808216503151</v>
      </c>
      <c r="O396" s="1">
        <f>IF(OR(testdata[[#This Row],[LowerE]]&gt;O395,F395&lt;O395),testdata[[#This Row],[LowerE]],O395)</f>
        <v>269.20794511874101</v>
      </c>
      <c r="P396" s="7">
        <f>IF(S395=N395,testdata[[#This Row],[Upper]],testdata[[#This Row],[Lower]])</f>
        <v>269.20794511874101</v>
      </c>
      <c r="Q396" s="7" t="e">
        <f>IF(testdata[[#This Row],[AtrStop]]=testdata[[#This Row],[Upper]],testdata[[#This Row],[Upper]],NA())</f>
        <v>#N/A</v>
      </c>
      <c r="R396" s="7">
        <f>IF(testdata[[#This Row],[AtrStop]]=testdata[[#This Row],[Lower]],testdata[[#This Row],[Lower]],NA())</f>
        <v>269.20794511874101</v>
      </c>
      <c r="S396" s="19">
        <f>IF(testdata[[#This Row],[close]]&lt;=testdata[[#This Row],[STpot]],testdata[[#This Row],[Upper]],testdata[[#This Row],[Lower]])</f>
        <v>269.20794511874101</v>
      </c>
      <c r="U396" s="2">
        <v>43308</v>
      </c>
      <c r="V396" s="7"/>
      <c r="W396" s="7">
        <v>269.2079</v>
      </c>
      <c r="X396" s="19">
        <v>269.20794511999998</v>
      </c>
      <c r="Y396" t="str">
        <f t="shared" si="5"/>
        <v/>
      </c>
    </row>
    <row r="397" spans="1:25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">
        <f>MAX(testdata[[#This Row],[H-L]:[|L-pC|]])</f>
        <v>2.2599999999999909</v>
      </c>
      <c r="K397" s="10">
        <f>(K396*20+testdata[[#This Row],[TR]])/21</f>
        <v>2.2201640949527381</v>
      </c>
      <c r="L397" s="1">
        <f>testdata[[#This Row],[close]]+Multiplier*testdata[[#This Row],[ATR]]</f>
        <v>278.58049228485822</v>
      </c>
      <c r="M397" s="1">
        <f>testdata[[#This Row],[close]]-Multiplier*testdata[[#This Row],[ATR]]</f>
        <v>265.25950771514181</v>
      </c>
      <c r="N397" s="1">
        <f>IF(OR(testdata[[#This Row],[UpperE]]&lt;N396,F396&gt;N396),testdata[[#This Row],[UpperE]],N396)</f>
        <v>276.44808216503151</v>
      </c>
      <c r="O397" s="1">
        <f>IF(OR(testdata[[#This Row],[LowerE]]&gt;O396,F396&lt;O396),testdata[[#This Row],[LowerE]],O396)</f>
        <v>269.20794511874101</v>
      </c>
      <c r="P397" s="7">
        <f>IF(S396=N396,testdata[[#This Row],[Upper]],testdata[[#This Row],[Lower]])</f>
        <v>269.20794511874101</v>
      </c>
      <c r="Q397" s="7" t="e">
        <f>IF(testdata[[#This Row],[AtrStop]]=testdata[[#This Row],[Upper]],testdata[[#This Row],[Upper]],NA())</f>
        <v>#N/A</v>
      </c>
      <c r="R397" s="7">
        <f>IF(testdata[[#This Row],[AtrStop]]=testdata[[#This Row],[Lower]],testdata[[#This Row],[Lower]],NA())</f>
        <v>269.20794511874101</v>
      </c>
      <c r="S397" s="19">
        <f>IF(testdata[[#This Row],[close]]&lt;=testdata[[#This Row],[STpot]],testdata[[#This Row],[Upper]],testdata[[#This Row],[Lower]])</f>
        <v>269.20794511874101</v>
      </c>
      <c r="U397" s="2">
        <v>43311</v>
      </c>
      <c r="V397" s="7"/>
      <c r="W397" s="7">
        <v>269.2079</v>
      </c>
      <c r="X397" s="19">
        <v>269.20794511999998</v>
      </c>
      <c r="Y397" t="str">
        <f t="shared" si="5"/>
        <v/>
      </c>
    </row>
    <row r="398" spans="1:25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">
        <f>MAX(testdata[[#This Row],[H-L]:[|L-pC|]])</f>
        <v>2.0099999999999909</v>
      </c>
      <c r="K398" s="10">
        <f>(K397*20+testdata[[#This Row],[TR]])/21</f>
        <v>2.2101562809073689</v>
      </c>
      <c r="L398" s="1">
        <f>testdata[[#This Row],[close]]+Multiplier*testdata[[#This Row],[ATR]]</f>
        <v>279.8904688427221</v>
      </c>
      <c r="M398" s="1">
        <f>testdata[[#This Row],[close]]-Multiplier*testdata[[#This Row],[ATR]]</f>
        <v>266.62953115727788</v>
      </c>
      <c r="N398" s="1">
        <f>IF(OR(testdata[[#This Row],[UpperE]]&lt;N397,F397&gt;N397),testdata[[#This Row],[UpperE]],N397)</f>
        <v>276.44808216503151</v>
      </c>
      <c r="O398" s="1">
        <f>IF(OR(testdata[[#This Row],[LowerE]]&gt;O397,F397&lt;O397),testdata[[#This Row],[LowerE]],O397)</f>
        <v>269.20794511874101</v>
      </c>
      <c r="P398" s="7">
        <f>IF(S397=N397,testdata[[#This Row],[Upper]],testdata[[#This Row],[Lower]])</f>
        <v>269.20794511874101</v>
      </c>
      <c r="Q398" s="7" t="e">
        <f>IF(testdata[[#This Row],[AtrStop]]=testdata[[#This Row],[Upper]],testdata[[#This Row],[Upper]],NA())</f>
        <v>#N/A</v>
      </c>
      <c r="R398" s="7">
        <f>IF(testdata[[#This Row],[AtrStop]]=testdata[[#This Row],[Lower]],testdata[[#This Row],[Lower]],NA())</f>
        <v>269.20794511874101</v>
      </c>
      <c r="S398" s="19">
        <f>IF(testdata[[#This Row],[close]]&lt;=testdata[[#This Row],[STpot]],testdata[[#This Row],[Upper]],testdata[[#This Row],[Lower]])</f>
        <v>269.20794511874101</v>
      </c>
      <c r="U398" s="2">
        <v>43312</v>
      </c>
      <c r="V398" s="7"/>
      <c r="W398" s="7">
        <v>269.2079</v>
      </c>
      <c r="X398" s="19">
        <v>269.20794511999998</v>
      </c>
      <c r="Y398" t="str">
        <f t="shared" si="5"/>
        <v/>
      </c>
    </row>
    <row r="399" spans="1:25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">
        <f>MAX(testdata[[#This Row],[H-L]:[|L-pC|]])</f>
        <v>1.9399999999999977</v>
      </c>
      <c r="K399" s="10">
        <f>(K398*20+testdata[[#This Row],[TR]])/21</f>
        <v>2.1972916961022562</v>
      </c>
      <c r="L399" s="1">
        <f>testdata[[#This Row],[close]]+Multiplier*testdata[[#This Row],[ATR]]</f>
        <v>279.40187508830678</v>
      </c>
      <c r="M399" s="1">
        <f>testdata[[#This Row],[close]]-Multiplier*testdata[[#This Row],[ATR]]</f>
        <v>266.21812491169322</v>
      </c>
      <c r="N399" s="1">
        <f>IF(OR(testdata[[#This Row],[UpperE]]&lt;N398,F398&gt;N398),testdata[[#This Row],[UpperE]],N398)</f>
        <v>276.44808216503151</v>
      </c>
      <c r="O399" s="1">
        <f>IF(OR(testdata[[#This Row],[LowerE]]&gt;O398,F398&lt;O398),testdata[[#This Row],[LowerE]],O398)</f>
        <v>269.20794511874101</v>
      </c>
      <c r="P399" s="7">
        <f>IF(S398=N398,testdata[[#This Row],[Upper]],testdata[[#This Row],[Lower]])</f>
        <v>269.20794511874101</v>
      </c>
      <c r="Q399" s="7" t="e">
        <f>IF(testdata[[#This Row],[AtrStop]]=testdata[[#This Row],[Upper]],testdata[[#This Row],[Upper]],NA())</f>
        <v>#N/A</v>
      </c>
      <c r="R399" s="7">
        <f>IF(testdata[[#This Row],[AtrStop]]=testdata[[#This Row],[Lower]],testdata[[#This Row],[Lower]],NA())</f>
        <v>269.20794511874101</v>
      </c>
      <c r="S399" s="19">
        <f>IF(testdata[[#This Row],[close]]&lt;=testdata[[#This Row],[STpot]],testdata[[#This Row],[Upper]],testdata[[#This Row],[Lower]])</f>
        <v>269.20794511874101</v>
      </c>
      <c r="U399" s="2">
        <v>43313</v>
      </c>
      <c r="V399" s="7"/>
      <c r="W399" s="7">
        <v>269.2079</v>
      </c>
      <c r="X399" s="19">
        <v>269.20794511999998</v>
      </c>
      <c r="Y399" t="str">
        <f t="shared" si="5"/>
        <v/>
      </c>
    </row>
    <row r="400" spans="1:25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">
        <f>MAX(testdata[[#This Row],[H-L]:[|L-pC|]])</f>
        <v>3.3300000000000409</v>
      </c>
      <c r="K400" s="10">
        <f>(K399*20+testdata[[#This Row],[TR]])/21</f>
        <v>2.2512301867640554</v>
      </c>
      <c r="L400" s="1">
        <f>testdata[[#This Row],[close]]+Multiplier*testdata[[#This Row],[ATR]]</f>
        <v>281.04369056029219</v>
      </c>
      <c r="M400" s="1">
        <f>testdata[[#This Row],[close]]-Multiplier*testdata[[#This Row],[ATR]]</f>
        <v>267.53630943970785</v>
      </c>
      <c r="N400" s="1">
        <f>IF(OR(testdata[[#This Row],[UpperE]]&lt;N399,F399&gt;N399),testdata[[#This Row],[UpperE]],N399)</f>
        <v>276.44808216503151</v>
      </c>
      <c r="O400" s="1">
        <f>IF(OR(testdata[[#This Row],[LowerE]]&gt;O399,F399&lt;O399),testdata[[#This Row],[LowerE]],O399)</f>
        <v>269.20794511874101</v>
      </c>
      <c r="P400" s="7">
        <f>IF(S399=N399,testdata[[#This Row],[Upper]],testdata[[#This Row],[Lower]])</f>
        <v>269.20794511874101</v>
      </c>
      <c r="Q400" s="7" t="e">
        <f>IF(testdata[[#This Row],[AtrStop]]=testdata[[#This Row],[Upper]],testdata[[#This Row],[Upper]],NA())</f>
        <v>#N/A</v>
      </c>
      <c r="R400" s="7">
        <f>IF(testdata[[#This Row],[AtrStop]]=testdata[[#This Row],[Lower]],testdata[[#This Row],[Lower]],NA())</f>
        <v>269.20794511874101</v>
      </c>
      <c r="S400" s="19">
        <f>IF(testdata[[#This Row],[close]]&lt;=testdata[[#This Row],[STpot]],testdata[[#This Row],[Upper]],testdata[[#This Row],[Lower]])</f>
        <v>269.20794511874101</v>
      </c>
      <c r="U400" s="2">
        <v>43314</v>
      </c>
      <c r="V400" s="7"/>
      <c r="W400" s="7">
        <v>269.2079</v>
      </c>
      <c r="X400" s="19">
        <v>269.20794511999998</v>
      </c>
      <c r="Y400" t="str">
        <f t="shared" ref="Y400:Y463" si="6">IF(ROUND(X400,8)&lt;&gt;ROUND(S400,8),"ERR","")</f>
        <v/>
      </c>
    </row>
    <row r="401" spans="1:25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">
        <f>MAX(testdata[[#This Row],[H-L]:[|L-pC|]])</f>
        <v>1.2899999999999636</v>
      </c>
      <c r="K401" s="10">
        <f>(K400*20+testdata[[#This Row],[TR]])/21</f>
        <v>2.2054573207276698</v>
      </c>
      <c r="L401" s="1">
        <f>testdata[[#This Row],[close]]+Multiplier*testdata[[#This Row],[ATR]]</f>
        <v>282.08637196218302</v>
      </c>
      <c r="M401" s="1">
        <f>testdata[[#This Row],[close]]-Multiplier*testdata[[#This Row],[ATR]]</f>
        <v>268.85362803781703</v>
      </c>
      <c r="N401" s="1">
        <f>IF(OR(testdata[[#This Row],[UpperE]]&lt;N400,F400&gt;N400),testdata[[#This Row],[UpperE]],N400)</f>
        <v>276.44808216503151</v>
      </c>
      <c r="O401" s="1">
        <f>IF(OR(testdata[[#This Row],[LowerE]]&gt;O400,F400&lt;O400),testdata[[#This Row],[LowerE]],O400)</f>
        <v>269.20794511874101</v>
      </c>
      <c r="P401" s="7">
        <f>IF(S400=N400,testdata[[#This Row],[Upper]],testdata[[#This Row],[Lower]])</f>
        <v>269.20794511874101</v>
      </c>
      <c r="Q401" s="7" t="e">
        <f>IF(testdata[[#This Row],[AtrStop]]=testdata[[#This Row],[Upper]],testdata[[#This Row],[Upper]],NA())</f>
        <v>#N/A</v>
      </c>
      <c r="R401" s="7">
        <f>IF(testdata[[#This Row],[AtrStop]]=testdata[[#This Row],[Lower]],testdata[[#This Row],[Lower]],NA())</f>
        <v>269.20794511874101</v>
      </c>
      <c r="S401" s="19">
        <f>IF(testdata[[#This Row],[close]]&lt;=testdata[[#This Row],[STpot]],testdata[[#This Row],[Upper]],testdata[[#This Row],[Lower]])</f>
        <v>269.20794511874101</v>
      </c>
      <c r="U401" s="2">
        <v>43315</v>
      </c>
      <c r="V401" s="7"/>
      <c r="W401" s="7">
        <v>269.2079</v>
      </c>
      <c r="X401" s="19">
        <v>269.20794511999998</v>
      </c>
      <c r="Y401" t="str">
        <f t="shared" si="6"/>
        <v/>
      </c>
    </row>
    <row r="402" spans="1:25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">
        <f>MAX(testdata[[#This Row],[H-L]:[|L-pC|]])</f>
        <v>1.7400000000000091</v>
      </c>
      <c r="K402" s="10">
        <f>(K401*20+testdata[[#This Row],[TR]])/21</f>
        <v>2.183292686407305</v>
      </c>
      <c r="L402" s="1">
        <f>testdata[[#This Row],[close]]+Multiplier*testdata[[#This Row],[ATR]]</f>
        <v>283.02987805922191</v>
      </c>
      <c r="M402" s="1">
        <f>testdata[[#This Row],[close]]-Multiplier*testdata[[#This Row],[ATR]]</f>
        <v>269.93012194077812</v>
      </c>
      <c r="N402" s="1">
        <f>IF(OR(testdata[[#This Row],[UpperE]]&lt;N401,F401&gt;N401),testdata[[#This Row],[UpperE]],N401)</f>
        <v>276.44808216503151</v>
      </c>
      <c r="O402" s="1">
        <f>IF(OR(testdata[[#This Row],[LowerE]]&gt;O401,F401&lt;O401),testdata[[#This Row],[LowerE]],O401)</f>
        <v>269.93012194077812</v>
      </c>
      <c r="P402" s="7">
        <f>IF(S401=N401,testdata[[#This Row],[Upper]],testdata[[#This Row],[Lower]])</f>
        <v>269.93012194077812</v>
      </c>
      <c r="Q402" s="7" t="e">
        <f>IF(testdata[[#This Row],[AtrStop]]=testdata[[#This Row],[Upper]],testdata[[#This Row],[Upper]],NA())</f>
        <v>#N/A</v>
      </c>
      <c r="R402" s="7">
        <f>IF(testdata[[#This Row],[AtrStop]]=testdata[[#This Row],[Lower]],testdata[[#This Row],[Lower]],NA())</f>
        <v>269.93012194077812</v>
      </c>
      <c r="S402" s="19">
        <f>IF(testdata[[#This Row],[close]]&lt;=testdata[[#This Row],[STpot]],testdata[[#This Row],[Upper]],testdata[[#This Row],[Lower]])</f>
        <v>269.93012194077812</v>
      </c>
      <c r="U402" s="2">
        <v>43318</v>
      </c>
      <c r="V402" s="7"/>
      <c r="W402" s="7">
        <v>269.93009999999998</v>
      </c>
      <c r="X402" s="19">
        <v>269.93012193999999</v>
      </c>
      <c r="Y402" t="str">
        <f t="shared" si="6"/>
        <v/>
      </c>
    </row>
    <row r="403" spans="1:25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">
        <f>MAX(testdata[[#This Row],[H-L]:[|L-pC|]])</f>
        <v>1.3299999999999841</v>
      </c>
      <c r="K403" s="10">
        <f>(K402*20+testdata[[#This Row],[TR]])/21</f>
        <v>2.1426597013402899</v>
      </c>
      <c r="L403" s="1">
        <f>testdata[[#This Row],[close]]+Multiplier*testdata[[#This Row],[ATR]]</f>
        <v>283.81797910402088</v>
      </c>
      <c r="M403" s="1">
        <f>testdata[[#This Row],[close]]-Multiplier*testdata[[#This Row],[ATR]]</f>
        <v>270.96202089597909</v>
      </c>
      <c r="N403" s="1">
        <f>IF(OR(testdata[[#This Row],[UpperE]]&lt;N402,F402&gt;N402),testdata[[#This Row],[UpperE]],N402)</f>
        <v>283.81797910402088</v>
      </c>
      <c r="O403" s="1">
        <f>IF(OR(testdata[[#This Row],[LowerE]]&gt;O402,F402&lt;O402),testdata[[#This Row],[LowerE]],O402)</f>
        <v>270.96202089597909</v>
      </c>
      <c r="P403" s="7">
        <f>IF(S402=N402,testdata[[#This Row],[Upper]],testdata[[#This Row],[Lower]])</f>
        <v>270.96202089597909</v>
      </c>
      <c r="Q403" s="7" t="e">
        <f>IF(testdata[[#This Row],[AtrStop]]=testdata[[#This Row],[Upper]],testdata[[#This Row],[Upper]],NA())</f>
        <v>#N/A</v>
      </c>
      <c r="R403" s="7">
        <f>IF(testdata[[#This Row],[AtrStop]]=testdata[[#This Row],[Lower]],testdata[[#This Row],[Lower]],NA())</f>
        <v>270.96202089597909</v>
      </c>
      <c r="S403" s="19">
        <f>IF(testdata[[#This Row],[close]]&lt;=testdata[[#This Row],[STpot]],testdata[[#This Row],[Upper]],testdata[[#This Row],[Lower]])</f>
        <v>270.96202089597909</v>
      </c>
      <c r="U403" s="2">
        <v>43319</v>
      </c>
      <c r="V403" s="7"/>
      <c r="W403" s="7">
        <v>270.96199999999999</v>
      </c>
      <c r="X403" s="19">
        <v>270.96202090000003</v>
      </c>
      <c r="Y403" t="str">
        <f t="shared" si="6"/>
        <v/>
      </c>
    </row>
    <row r="404" spans="1:25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">
        <f>MAX(testdata[[#This Row],[H-L]:[|L-pC|]])</f>
        <v>0.93999999999999773</v>
      </c>
      <c r="K404" s="10">
        <f>(K403*20+testdata[[#This Row],[TR]])/21</f>
        <v>2.0853901917526567</v>
      </c>
      <c r="L404" s="1">
        <f>testdata[[#This Row],[close]]+Multiplier*testdata[[#This Row],[ATR]]</f>
        <v>283.52617057525794</v>
      </c>
      <c r="M404" s="1">
        <f>testdata[[#This Row],[close]]-Multiplier*testdata[[#This Row],[ATR]]</f>
        <v>271.01382942474203</v>
      </c>
      <c r="N404" s="1">
        <f>IF(OR(testdata[[#This Row],[UpperE]]&lt;N403,F403&gt;N403),testdata[[#This Row],[UpperE]],N403)</f>
        <v>283.52617057525794</v>
      </c>
      <c r="O404" s="1">
        <f>IF(OR(testdata[[#This Row],[LowerE]]&gt;O403,F403&lt;O403),testdata[[#This Row],[LowerE]],O403)</f>
        <v>271.01382942474203</v>
      </c>
      <c r="P404" s="7">
        <f>IF(S403=N403,testdata[[#This Row],[Upper]],testdata[[#This Row],[Lower]])</f>
        <v>271.01382942474203</v>
      </c>
      <c r="Q404" s="7" t="e">
        <f>IF(testdata[[#This Row],[AtrStop]]=testdata[[#This Row],[Upper]],testdata[[#This Row],[Upper]],NA())</f>
        <v>#N/A</v>
      </c>
      <c r="R404" s="7">
        <f>IF(testdata[[#This Row],[AtrStop]]=testdata[[#This Row],[Lower]],testdata[[#This Row],[Lower]],NA())</f>
        <v>271.01382942474203</v>
      </c>
      <c r="S404" s="19">
        <f>IF(testdata[[#This Row],[close]]&lt;=testdata[[#This Row],[STpot]],testdata[[#This Row],[Upper]],testdata[[#This Row],[Lower]])</f>
        <v>271.01382942474203</v>
      </c>
      <c r="U404" s="2">
        <v>43320</v>
      </c>
      <c r="V404" s="7"/>
      <c r="W404" s="7">
        <v>271.0138</v>
      </c>
      <c r="X404" s="19">
        <v>271.01382941999998</v>
      </c>
      <c r="Y404" t="str">
        <f t="shared" si="6"/>
        <v/>
      </c>
    </row>
    <row r="405" spans="1:25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">
        <f>MAX(testdata[[#This Row],[H-L]:[|L-pC|]])</f>
        <v>1.0299999999999727</v>
      </c>
      <c r="K405" s="10">
        <f>(K404*20+testdata[[#This Row],[TR]])/21</f>
        <v>2.03513351595491</v>
      </c>
      <c r="L405" s="1">
        <f>testdata[[#This Row],[close]]+Multiplier*testdata[[#This Row],[ATR]]</f>
        <v>283.00540054786472</v>
      </c>
      <c r="M405" s="1">
        <f>testdata[[#This Row],[close]]-Multiplier*testdata[[#This Row],[ATR]]</f>
        <v>270.79459945213523</v>
      </c>
      <c r="N405" s="1">
        <f>IF(OR(testdata[[#This Row],[UpperE]]&lt;N404,F404&gt;N404),testdata[[#This Row],[UpperE]],N404)</f>
        <v>283.00540054786472</v>
      </c>
      <c r="O405" s="1">
        <f>IF(OR(testdata[[#This Row],[LowerE]]&gt;O404,F404&lt;O404),testdata[[#This Row],[LowerE]],O404)</f>
        <v>271.01382942474203</v>
      </c>
      <c r="P405" s="7">
        <f>IF(S404=N404,testdata[[#This Row],[Upper]],testdata[[#This Row],[Lower]])</f>
        <v>271.01382942474203</v>
      </c>
      <c r="Q405" s="7" t="e">
        <f>IF(testdata[[#This Row],[AtrStop]]=testdata[[#This Row],[Upper]],testdata[[#This Row],[Upper]],NA())</f>
        <v>#N/A</v>
      </c>
      <c r="R405" s="7">
        <f>IF(testdata[[#This Row],[AtrStop]]=testdata[[#This Row],[Lower]],testdata[[#This Row],[Lower]],NA())</f>
        <v>271.01382942474203</v>
      </c>
      <c r="S405" s="19">
        <f>IF(testdata[[#This Row],[close]]&lt;=testdata[[#This Row],[STpot]],testdata[[#This Row],[Upper]],testdata[[#This Row],[Lower]])</f>
        <v>271.01382942474203</v>
      </c>
      <c r="U405" s="2">
        <v>43321</v>
      </c>
      <c r="V405" s="7"/>
      <c r="W405" s="7">
        <v>271.0138</v>
      </c>
      <c r="X405" s="19">
        <v>271.01382941999998</v>
      </c>
      <c r="Y405" t="str">
        <f t="shared" si="6"/>
        <v/>
      </c>
    </row>
    <row r="406" spans="1:25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">
        <f>MAX(testdata[[#This Row],[H-L]:[|L-pC|]])</f>
        <v>2.6399999999999864</v>
      </c>
      <c r="K406" s="10">
        <f>(K405*20+testdata[[#This Row],[TR]])/21</f>
        <v>2.0639366818618186</v>
      </c>
      <c r="L406" s="1">
        <f>testdata[[#This Row],[close]]+Multiplier*testdata[[#This Row],[ATR]]</f>
        <v>281.23181004558546</v>
      </c>
      <c r="M406" s="1">
        <f>testdata[[#This Row],[close]]-Multiplier*testdata[[#This Row],[ATR]]</f>
        <v>268.84818995441458</v>
      </c>
      <c r="N406" s="1">
        <f>IF(OR(testdata[[#This Row],[UpperE]]&lt;N405,F405&gt;N405),testdata[[#This Row],[UpperE]],N405)</f>
        <v>281.23181004558546</v>
      </c>
      <c r="O406" s="1">
        <f>IF(OR(testdata[[#This Row],[LowerE]]&gt;O405,F405&lt;O405),testdata[[#This Row],[LowerE]],O405)</f>
        <v>271.01382942474203</v>
      </c>
      <c r="P406" s="7">
        <f>IF(S405=N405,testdata[[#This Row],[Upper]],testdata[[#This Row],[Lower]])</f>
        <v>271.01382942474203</v>
      </c>
      <c r="Q406" s="7" t="e">
        <f>IF(testdata[[#This Row],[AtrStop]]=testdata[[#This Row],[Upper]],testdata[[#This Row],[Upper]],NA())</f>
        <v>#N/A</v>
      </c>
      <c r="R406" s="7">
        <f>IF(testdata[[#This Row],[AtrStop]]=testdata[[#This Row],[Lower]],testdata[[#This Row],[Lower]],NA())</f>
        <v>271.01382942474203</v>
      </c>
      <c r="S406" s="19">
        <f>IF(testdata[[#This Row],[close]]&lt;=testdata[[#This Row],[STpot]],testdata[[#This Row],[Upper]],testdata[[#This Row],[Lower]])</f>
        <v>271.01382942474203</v>
      </c>
      <c r="U406" s="2">
        <v>43322</v>
      </c>
      <c r="V406" s="7"/>
      <c r="W406" s="7">
        <v>271.0138</v>
      </c>
      <c r="X406" s="19">
        <v>271.01382941999998</v>
      </c>
      <c r="Y406" t="str">
        <f t="shared" si="6"/>
        <v/>
      </c>
    </row>
    <row r="407" spans="1:25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">
        <f>MAX(testdata[[#This Row],[H-L]:[|L-pC|]])</f>
        <v>2.3199999999999932</v>
      </c>
      <c r="K407" s="10">
        <f>(K406*20+testdata[[#This Row],[TR]])/21</f>
        <v>2.0761301732017317</v>
      </c>
      <c r="L407" s="1">
        <f>testdata[[#This Row],[close]]+Multiplier*testdata[[#This Row],[ATR]]</f>
        <v>280.23839051960516</v>
      </c>
      <c r="M407" s="1">
        <f>testdata[[#This Row],[close]]-Multiplier*testdata[[#This Row],[ATR]]</f>
        <v>267.78160948039482</v>
      </c>
      <c r="N407" s="1">
        <f>IF(OR(testdata[[#This Row],[UpperE]]&lt;N406,F406&gt;N406),testdata[[#This Row],[UpperE]],N406)</f>
        <v>280.23839051960516</v>
      </c>
      <c r="O407" s="1">
        <f>IF(OR(testdata[[#This Row],[LowerE]]&gt;O406,F406&lt;O406),testdata[[#This Row],[LowerE]],O406)</f>
        <v>271.01382942474203</v>
      </c>
      <c r="P407" s="7">
        <f>IF(S406=N406,testdata[[#This Row],[Upper]],testdata[[#This Row],[Lower]])</f>
        <v>271.01382942474203</v>
      </c>
      <c r="Q407" s="7" t="e">
        <f>IF(testdata[[#This Row],[AtrStop]]=testdata[[#This Row],[Upper]],testdata[[#This Row],[Upper]],NA())</f>
        <v>#N/A</v>
      </c>
      <c r="R407" s="7">
        <f>IF(testdata[[#This Row],[AtrStop]]=testdata[[#This Row],[Lower]],testdata[[#This Row],[Lower]],NA())</f>
        <v>271.01382942474203</v>
      </c>
      <c r="S407" s="19">
        <f>IF(testdata[[#This Row],[close]]&lt;=testdata[[#This Row],[STpot]],testdata[[#This Row],[Upper]],testdata[[#This Row],[Lower]])</f>
        <v>271.01382942474203</v>
      </c>
      <c r="U407" s="2">
        <v>43325</v>
      </c>
      <c r="V407" s="7"/>
      <c r="W407" s="7">
        <v>271.0138</v>
      </c>
      <c r="X407" s="19">
        <v>271.01382941999998</v>
      </c>
      <c r="Y407" t="str">
        <f t="shared" si="6"/>
        <v/>
      </c>
    </row>
    <row r="408" spans="1:25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">
        <f>MAX(testdata[[#This Row],[H-L]:[|L-pC|]])</f>
        <v>2.0099999999999909</v>
      </c>
      <c r="K408" s="10">
        <f>(K407*20+testdata[[#This Row],[TR]])/21</f>
        <v>2.0729811173349821</v>
      </c>
      <c r="L408" s="1">
        <f>testdata[[#This Row],[close]]+Multiplier*testdata[[#This Row],[ATR]]</f>
        <v>281.97894335200493</v>
      </c>
      <c r="M408" s="1">
        <f>testdata[[#This Row],[close]]-Multiplier*testdata[[#This Row],[ATR]]</f>
        <v>269.54105664799505</v>
      </c>
      <c r="N408" s="1">
        <f>IF(OR(testdata[[#This Row],[UpperE]]&lt;N407,F407&gt;N407),testdata[[#This Row],[UpperE]],N407)</f>
        <v>280.23839051960516</v>
      </c>
      <c r="O408" s="1">
        <f>IF(OR(testdata[[#This Row],[LowerE]]&gt;O407,F407&lt;O407),testdata[[#This Row],[LowerE]],O407)</f>
        <v>271.01382942474203</v>
      </c>
      <c r="P408" s="7">
        <f>IF(S407=N407,testdata[[#This Row],[Upper]],testdata[[#This Row],[Lower]])</f>
        <v>271.01382942474203</v>
      </c>
      <c r="Q408" s="7" t="e">
        <f>IF(testdata[[#This Row],[AtrStop]]=testdata[[#This Row],[Upper]],testdata[[#This Row],[Upper]],NA())</f>
        <v>#N/A</v>
      </c>
      <c r="R408" s="7">
        <f>IF(testdata[[#This Row],[AtrStop]]=testdata[[#This Row],[Lower]],testdata[[#This Row],[Lower]],NA())</f>
        <v>271.01382942474203</v>
      </c>
      <c r="S408" s="19">
        <f>IF(testdata[[#This Row],[close]]&lt;=testdata[[#This Row],[STpot]],testdata[[#This Row],[Upper]],testdata[[#This Row],[Lower]])</f>
        <v>271.01382942474203</v>
      </c>
      <c r="U408" s="2">
        <v>43326</v>
      </c>
      <c r="V408" s="7"/>
      <c r="W408" s="7">
        <v>271.0138</v>
      </c>
      <c r="X408" s="19">
        <v>271.01382941999998</v>
      </c>
      <c r="Y408" t="str">
        <f t="shared" si="6"/>
        <v/>
      </c>
    </row>
    <row r="409" spans="1:25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">
        <f>MAX(testdata[[#This Row],[H-L]:[|L-pC|]])</f>
        <v>3.6299999999999955</v>
      </c>
      <c r="K409" s="10">
        <f>(K408*20+testdata[[#This Row],[TR]])/21</f>
        <v>2.147124873652364</v>
      </c>
      <c r="L409" s="1">
        <f>testdata[[#This Row],[close]]+Multiplier*testdata[[#This Row],[ATR]]</f>
        <v>280.14137462095709</v>
      </c>
      <c r="M409" s="1">
        <f>testdata[[#This Row],[close]]-Multiplier*testdata[[#This Row],[ATR]]</f>
        <v>267.25862537904288</v>
      </c>
      <c r="N409" s="1">
        <f>IF(OR(testdata[[#This Row],[UpperE]]&lt;N408,F408&gt;N408),testdata[[#This Row],[UpperE]],N408)</f>
        <v>280.14137462095709</v>
      </c>
      <c r="O409" s="1">
        <f>IF(OR(testdata[[#This Row],[LowerE]]&gt;O408,F408&lt;O408),testdata[[#This Row],[LowerE]],O408)</f>
        <v>271.01382942474203</v>
      </c>
      <c r="P409" s="7">
        <f>IF(S408=N408,testdata[[#This Row],[Upper]],testdata[[#This Row],[Lower]])</f>
        <v>271.01382942474203</v>
      </c>
      <c r="Q409" s="7" t="e">
        <f>IF(testdata[[#This Row],[AtrStop]]=testdata[[#This Row],[Upper]],testdata[[#This Row],[Upper]],NA())</f>
        <v>#N/A</v>
      </c>
      <c r="R409" s="7">
        <f>IF(testdata[[#This Row],[AtrStop]]=testdata[[#This Row],[Lower]],testdata[[#This Row],[Lower]],NA())</f>
        <v>271.01382942474203</v>
      </c>
      <c r="S409" s="19">
        <f>IF(testdata[[#This Row],[close]]&lt;=testdata[[#This Row],[STpot]],testdata[[#This Row],[Upper]],testdata[[#This Row],[Lower]])</f>
        <v>271.01382942474203</v>
      </c>
      <c r="U409" s="2">
        <v>43327</v>
      </c>
      <c r="V409" s="7"/>
      <c r="W409" s="7">
        <v>271.0138</v>
      </c>
      <c r="X409" s="19">
        <v>271.01382941999998</v>
      </c>
      <c r="Y409" t="str">
        <f t="shared" si="6"/>
        <v/>
      </c>
    </row>
    <row r="410" spans="1:25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">
        <f>MAX(testdata[[#This Row],[H-L]:[|L-pC|]])</f>
        <v>3.1700000000000159</v>
      </c>
      <c r="K410" s="10">
        <f>(K409*20+testdata[[#This Row],[TR]])/21</f>
        <v>2.1958332130022522</v>
      </c>
      <c r="L410" s="1">
        <f>testdata[[#This Row],[close]]+Multiplier*testdata[[#This Row],[ATR]]</f>
        <v>282.49749963900678</v>
      </c>
      <c r="M410" s="1">
        <f>testdata[[#This Row],[close]]-Multiplier*testdata[[#This Row],[ATR]]</f>
        <v>269.32250036099327</v>
      </c>
      <c r="N410" s="1">
        <f>IF(OR(testdata[[#This Row],[UpperE]]&lt;N409,F409&gt;N409),testdata[[#This Row],[UpperE]],N409)</f>
        <v>280.14137462095709</v>
      </c>
      <c r="O410" s="1">
        <f>IF(OR(testdata[[#This Row],[LowerE]]&gt;O409,F409&lt;O409),testdata[[#This Row],[LowerE]],O409)</f>
        <v>271.01382942474203</v>
      </c>
      <c r="P410" s="7">
        <f>IF(S409=N409,testdata[[#This Row],[Upper]],testdata[[#This Row],[Lower]])</f>
        <v>271.01382942474203</v>
      </c>
      <c r="Q410" s="7" t="e">
        <f>IF(testdata[[#This Row],[AtrStop]]=testdata[[#This Row],[Upper]],testdata[[#This Row],[Upper]],NA())</f>
        <v>#N/A</v>
      </c>
      <c r="R410" s="7">
        <f>IF(testdata[[#This Row],[AtrStop]]=testdata[[#This Row],[Lower]],testdata[[#This Row],[Lower]],NA())</f>
        <v>271.01382942474203</v>
      </c>
      <c r="S410" s="19">
        <f>IF(testdata[[#This Row],[close]]&lt;=testdata[[#This Row],[STpot]],testdata[[#This Row],[Upper]],testdata[[#This Row],[Lower]])</f>
        <v>271.01382942474203</v>
      </c>
      <c r="U410" s="2">
        <v>43328</v>
      </c>
      <c r="V410" s="7"/>
      <c r="W410" s="7">
        <v>271.0138</v>
      </c>
      <c r="X410" s="19">
        <v>271.01382941999998</v>
      </c>
      <c r="Y410" t="str">
        <f t="shared" si="6"/>
        <v/>
      </c>
    </row>
    <row r="411" spans="1:25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">
        <f>MAX(testdata[[#This Row],[H-L]:[|L-pC|]])</f>
        <v>2.1299999999999955</v>
      </c>
      <c r="K411" s="10">
        <f>(K410*20+testdata[[#This Row],[TR]])/21</f>
        <v>2.1926982980973828</v>
      </c>
      <c r="L411" s="1">
        <f>testdata[[#This Row],[close]]+Multiplier*testdata[[#This Row],[ATR]]</f>
        <v>283.46809489429211</v>
      </c>
      <c r="M411" s="1">
        <f>testdata[[#This Row],[close]]-Multiplier*testdata[[#This Row],[ATR]]</f>
        <v>270.31190510570787</v>
      </c>
      <c r="N411" s="1">
        <f>IF(OR(testdata[[#This Row],[UpperE]]&lt;N410,F410&gt;N410),testdata[[#This Row],[UpperE]],N410)</f>
        <v>280.14137462095709</v>
      </c>
      <c r="O411" s="1">
        <f>IF(OR(testdata[[#This Row],[LowerE]]&gt;O410,F410&lt;O410),testdata[[#This Row],[LowerE]],O410)</f>
        <v>271.01382942474203</v>
      </c>
      <c r="P411" s="7">
        <f>IF(S410=N410,testdata[[#This Row],[Upper]],testdata[[#This Row],[Lower]])</f>
        <v>271.01382942474203</v>
      </c>
      <c r="Q411" s="7" t="e">
        <f>IF(testdata[[#This Row],[AtrStop]]=testdata[[#This Row],[Upper]],testdata[[#This Row],[Upper]],NA())</f>
        <v>#N/A</v>
      </c>
      <c r="R411" s="7">
        <f>IF(testdata[[#This Row],[AtrStop]]=testdata[[#This Row],[Lower]],testdata[[#This Row],[Lower]],NA())</f>
        <v>271.01382942474203</v>
      </c>
      <c r="S411" s="19">
        <f>IF(testdata[[#This Row],[close]]&lt;=testdata[[#This Row],[STpot]],testdata[[#This Row],[Upper]],testdata[[#This Row],[Lower]])</f>
        <v>271.01382942474203</v>
      </c>
      <c r="U411" s="2">
        <v>43329</v>
      </c>
      <c r="V411" s="7"/>
      <c r="W411" s="7">
        <v>271.0138</v>
      </c>
      <c r="X411" s="19">
        <v>271.01382941999998</v>
      </c>
      <c r="Y411" t="str">
        <f t="shared" si="6"/>
        <v/>
      </c>
    </row>
    <row r="412" spans="1:25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">
        <f>MAX(testdata[[#This Row],[H-L]:[|L-pC|]])</f>
        <v>0.87999999999999545</v>
      </c>
      <c r="K412" s="10">
        <f>(K411*20+testdata[[#This Row],[TR]])/21</f>
        <v>2.1301888553308408</v>
      </c>
      <c r="L412" s="1">
        <f>testdata[[#This Row],[close]]+Multiplier*testdata[[#This Row],[ATR]]</f>
        <v>283.87056656599253</v>
      </c>
      <c r="M412" s="1">
        <f>testdata[[#This Row],[close]]-Multiplier*testdata[[#This Row],[ATR]]</f>
        <v>271.0894334340075</v>
      </c>
      <c r="N412" s="1">
        <f>IF(OR(testdata[[#This Row],[UpperE]]&lt;N411,F411&gt;N411),testdata[[#This Row],[UpperE]],N411)</f>
        <v>280.14137462095709</v>
      </c>
      <c r="O412" s="1">
        <f>IF(OR(testdata[[#This Row],[LowerE]]&gt;O411,F411&lt;O411),testdata[[#This Row],[LowerE]],O411)</f>
        <v>271.0894334340075</v>
      </c>
      <c r="P412" s="7">
        <f>IF(S411=N411,testdata[[#This Row],[Upper]],testdata[[#This Row],[Lower]])</f>
        <v>271.0894334340075</v>
      </c>
      <c r="Q412" s="7" t="e">
        <f>IF(testdata[[#This Row],[AtrStop]]=testdata[[#This Row],[Upper]],testdata[[#This Row],[Upper]],NA())</f>
        <v>#N/A</v>
      </c>
      <c r="R412" s="7">
        <f>IF(testdata[[#This Row],[AtrStop]]=testdata[[#This Row],[Lower]],testdata[[#This Row],[Lower]],NA())</f>
        <v>271.0894334340075</v>
      </c>
      <c r="S412" s="19">
        <f>IF(testdata[[#This Row],[close]]&lt;=testdata[[#This Row],[STpot]],testdata[[#This Row],[Upper]],testdata[[#This Row],[Lower]])</f>
        <v>271.0894334340075</v>
      </c>
      <c r="U412" s="2">
        <v>43332</v>
      </c>
      <c r="V412" s="7"/>
      <c r="W412" s="7">
        <v>271.08940000000001</v>
      </c>
      <c r="X412" s="19">
        <v>271.08943342999999</v>
      </c>
      <c r="Y412" t="str">
        <f t="shared" si="6"/>
        <v/>
      </c>
    </row>
    <row r="413" spans="1:25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">
        <f>MAX(testdata[[#This Row],[H-L]:[|L-pC|]])</f>
        <v>1.589999999999975</v>
      </c>
      <c r="K413" s="10">
        <f>(K412*20+testdata[[#This Row],[TR]])/21</f>
        <v>2.1044655765055618</v>
      </c>
      <c r="L413" s="1">
        <f>testdata[[#This Row],[close]]+Multiplier*testdata[[#This Row],[ATR]]</f>
        <v>284.44339672951668</v>
      </c>
      <c r="M413" s="1">
        <f>testdata[[#This Row],[close]]-Multiplier*testdata[[#This Row],[ATR]]</f>
        <v>271.81660327048331</v>
      </c>
      <c r="N413" s="1">
        <f>IF(OR(testdata[[#This Row],[UpperE]]&lt;N412,F412&gt;N412),testdata[[#This Row],[UpperE]],N412)</f>
        <v>280.14137462095709</v>
      </c>
      <c r="O413" s="1">
        <f>IF(OR(testdata[[#This Row],[LowerE]]&gt;O412,F412&lt;O412),testdata[[#This Row],[LowerE]],O412)</f>
        <v>271.81660327048331</v>
      </c>
      <c r="P413" s="7">
        <f>IF(S412=N412,testdata[[#This Row],[Upper]],testdata[[#This Row],[Lower]])</f>
        <v>271.81660327048331</v>
      </c>
      <c r="Q413" s="7" t="e">
        <f>IF(testdata[[#This Row],[AtrStop]]=testdata[[#This Row],[Upper]],testdata[[#This Row],[Upper]],NA())</f>
        <v>#N/A</v>
      </c>
      <c r="R413" s="7">
        <f>IF(testdata[[#This Row],[AtrStop]]=testdata[[#This Row],[Lower]],testdata[[#This Row],[Lower]],NA())</f>
        <v>271.81660327048331</v>
      </c>
      <c r="S413" s="19">
        <f>IF(testdata[[#This Row],[close]]&lt;=testdata[[#This Row],[STpot]],testdata[[#This Row],[Upper]],testdata[[#This Row],[Lower]])</f>
        <v>271.81660327048331</v>
      </c>
      <c r="U413" s="2">
        <v>43333</v>
      </c>
      <c r="V413" s="7"/>
      <c r="W413" s="7">
        <v>271.81659999999999</v>
      </c>
      <c r="X413" s="19">
        <v>271.81660326999997</v>
      </c>
      <c r="Y413" t="str">
        <f t="shared" si="6"/>
        <v/>
      </c>
    </row>
    <row r="414" spans="1:25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">
        <f>MAX(testdata[[#This Row],[H-L]:[|L-pC|]])</f>
        <v>1.1500000000000341</v>
      </c>
      <c r="K414" s="10">
        <f>(K413*20+testdata[[#This Row],[TR]])/21</f>
        <v>2.0590148347672033</v>
      </c>
      <c r="L414" s="1">
        <f>testdata[[#This Row],[close]]+Multiplier*testdata[[#This Row],[ATR]]</f>
        <v>284.13704450430157</v>
      </c>
      <c r="M414" s="1">
        <f>testdata[[#This Row],[close]]-Multiplier*testdata[[#This Row],[ATR]]</f>
        <v>271.78295549569839</v>
      </c>
      <c r="N414" s="1">
        <f>IF(OR(testdata[[#This Row],[UpperE]]&lt;N413,F413&gt;N413),testdata[[#This Row],[UpperE]],N413)</f>
        <v>280.14137462095709</v>
      </c>
      <c r="O414" s="1">
        <f>IF(OR(testdata[[#This Row],[LowerE]]&gt;O413,F413&lt;O413),testdata[[#This Row],[LowerE]],O413)</f>
        <v>271.81660327048331</v>
      </c>
      <c r="P414" s="7">
        <f>IF(S413=N413,testdata[[#This Row],[Upper]],testdata[[#This Row],[Lower]])</f>
        <v>271.81660327048331</v>
      </c>
      <c r="Q414" s="7" t="e">
        <f>IF(testdata[[#This Row],[AtrStop]]=testdata[[#This Row],[Upper]],testdata[[#This Row],[Upper]],NA())</f>
        <v>#N/A</v>
      </c>
      <c r="R414" s="7">
        <f>IF(testdata[[#This Row],[AtrStop]]=testdata[[#This Row],[Lower]],testdata[[#This Row],[Lower]],NA())</f>
        <v>271.81660327048331</v>
      </c>
      <c r="S414" s="19">
        <f>IF(testdata[[#This Row],[close]]&lt;=testdata[[#This Row],[STpot]],testdata[[#This Row],[Upper]],testdata[[#This Row],[Lower]])</f>
        <v>271.81660327048331</v>
      </c>
      <c r="U414" s="2">
        <v>43334</v>
      </c>
      <c r="V414" s="7"/>
      <c r="W414" s="7">
        <v>271.81659999999999</v>
      </c>
      <c r="X414" s="19">
        <v>271.81660326999997</v>
      </c>
      <c r="Y414" t="str">
        <f t="shared" si="6"/>
        <v/>
      </c>
    </row>
    <row r="415" spans="1:25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">
        <f>MAX(testdata[[#This Row],[H-L]:[|L-pC|]])</f>
        <v>1.4699999999999704</v>
      </c>
      <c r="K415" s="10">
        <f>(K414*20+testdata[[#This Row],[TR]])/21</f>
        <v>2.0309665093020972</v>
      </c>
      <c r="L415" s="1">
        <f>testdata[[#This Row],[close]]+Multiplier*testdata[[#This Row],[ATR]]</f>
        <v>283.68289952790627</v>
      </c>
      <c r="M415" s="1">
        <f>testdata[[#This Row],[close]]-Multiplier*testdata[[#This Row],[ATR]]</f>
        <v>271.49710047209368</v>
      </c>
      <c r="N415" s="1">
        <f>IF(OR(testdata[[#This Row],[UpperE]]&lt;N414,F414&gt;N414),testdata[[#This Row],[UpperE]],N414)</f>
        <v>280.14137462095709</v>
      </c>
      <c r="O415" s="1">
        <f>IF(OR(testdata[[#This Row],[LowerE]]&gt;O414,F414&lt;O414),testdata[[#This Row],[LowerE]],O414)</f>
        <v>271.81660327048331</v>
      </c>
      <c r="P415" s="7">
        <f>IF(S414=N414,testdata[[#This Row],[Upper]],testdata[[#This Row],[Lower]])</f>
        <v>271.81660327048331</v>
      </c>
      <c r="Q415" s="7" t="e">
        <f>IF(testdata[[#This Row],[AtrStop]]=testdata[[#This Row],[Upper]],testdata[[#This Row],[Upper]],NA())</f>
        <v>#N/A</v>
      </c>
      <c r="R415" s="7">
        <f>IF(testdata[[#This Row],[AtrStop]]=testdata[[#This Row],[Lower]],testdata[[#This Row],[Lower]],NA())</f>
        <v>271.81660327048331</v>
      </c>
      <c r="S415" s="19">
        <f>IF(testdata[[#This Row],[close]]&lt;=testdata[[#This Row],[STpot]],testdata[[#This Row],[Upper]],testdata[[#This Row],[Lower]])</f>
        <v>271.81660327048331</v>
      </c>
      <c r="U415" s="2">
        <v>43335</v>
      </c>
      <c r="V415" s="7"/>
      <c r="W415" s="7">
        <v>271.81659999999999</v>
      </c>
      <c r="X415" s="19">
        <v>271.81660326999997</v>
      </c>
      <c r="Y415" t="str">
        <f t="shared" si="6"/>
        <v/>
      </c>
    </row>
    <row r="416" spans="1:25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">
        <f>MAX(testdata[[#This Row],[H-L]:[|L-pC|]])</f>
        <v>1.8300000000000409</v>
      </c>
      <c r="K416" s="10">
        <f>(K415*20+testdata[[#This Row],[TR]])/21</f>
        <v>2.0213966755258088</v>
      </c>
      <c r="L416" s="1">
        <f>testdata[[#This Row],[close]]+Multiplier*testdata[[#This Row],[ATR]]</f>
        <v>285.3341900265774</v>
      </c>
      <c r="M416" s="1">
        <f>testdata[[#This Row],[close]]-Multiplier*testdata[[#This Row],[ATR]]</f>
        <v>273.20580997342256</v>
      </c>
      <c r="N416" s="1">
        <f>IF(OR(testdata[[#This Row],[UpperE]]&lt;N415,F415&gt;N415),testdata[[#This Row],[UpperE]],N415)</f>
        <v>280.14137462095709</v>
      </c>
      <c r="O416" s="1">
        <f>IF(OR(testdata[[#This Row],[LowerE]]&gt;O415,F415&lt;O415),testdata[[#This Row],[LowerE]],O415)</f>
        <v>273.20580997342256</v>
      </c>
      <c r="P416" s="7">
        <f>IF(S415=N415,testdata[[#This Row],[Upper]],testdata[[#This Row],[Lower]])</f>
        <v>273.20580997342256</v>
      </c>
      <c r="Q416" s="7" t="e">
        <f>IF(testdata[[#This Row],[AtrStop]]=testdata[[#This Row],[Upper]],testdata[[#This Row],[Upper]],NA())</f>
        <v>#N/A</v>
      </c>
      <c r="R416" s="7">
        <f>IF(testdata[[#This Row],[AtrStop]]=testdata[[#This Row],[Lower]],testdata[[#This Row],[Lower]],NA())</f>
        <v>273.20580997342256</v>
      </c>
      <c r="S416" s="19">
        <f>IF(testdata[[#This Row],[close]]&lt;=testdata[[#This Row],[STpot]],testdata[[#This Row],[Upper]],testdata[[#This Row],[Lower]])</f>
        <v>273.20580997342256</v>
      </c>
      <c r="U416" s="2">
        <v>43336</v>
      </c>
      <c r="V416" s="7"/>
      <c r="W416" s="7">
        <v>273.20580000000001</v>
      </c>
      <c r="X416" s="19">
        <v>273.20580997000002</v>
      </c>
      <c r="Y416" t="str">
        <f t="shared" si="6"/>
        <v/>
      </c>
    </row>
    <row r="417" spans="1:25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">
        <f>MAX(testdata[[#This Row],[H-L]:[|L-pC|]])</f>
        <v>2.3199999999999932</v>
      </c>
      <c r="K417" s="10">
        <f>(K416*20+testdata[[#This Row],[TR]])/21</f>
        <v>2.0356158814531509</v>
      </c>
      <c r="L417" s="1">
        <f>testdata[[#This Row],[close]]+Multiplier*testdata[[#This Row],[ATR]]</f>
        <v>287.57684764435947</v>
      </c>
      <c r="M417" s="1">
        <f>testdata[[#This Row],[close]]-Multiplier*testdata[[#This Row],[ATR]]</f>
        <v>275.36315235564058</v>
      </c>
      <c r="N417" s="1">
        <f>IF(OR(testdata[[#This Row],[UpperE]]&lt;N416,F416&gt;N416),testdata[[#This Row],[UpperE]],N416)</f>
        <v>280.14137462095709</v>
      </c>
      <c r="O417" s="1">
        <f>IF(OR(testdata[[#This Row],[LowerE]]&gt;O416,F416&lt;O416),testdata[[#This Row],[LowerE]],O416)</f>
        <v>275.36315235564058</v>
      </c>
      <c r="P417" s="7">
        <f>IF(S416=N416,testdata[[#This Row],[Upper]],testdata[[#This Row],[Lower]])</f>
        <v>275.36315235564058</v>
      </c>
      <c r="Q417" s="7" t="e">
        <f>IF(testdata[[#This Row],[AtrStop]]=testdata[[#This Row],[Upper]],testdata[[#This Row],[Upper]],NA())</f>
        <v>#N/A</v>
      </c>
      <c r="R417" s="7">
        <f>IF(testdata[[#This Row],[AtrStop]]=testdata[[#This Row],[Lower]],testdata[[#This Row],[Lower]],NA())</f>
        <v>275.36315235564058</v>
      </c>
      <c r="S417" s="19">
        <f>IF(testdata[[#This Row],[close]]&lt;=testdata[[#This Row],[STpot]],testdata[[#This Row],[Upper]],testdata[[#This Row],[Lower]])</f>
        <v>275.36315235564058</v>
      </c>
      <c r="U417" s="2">
        <v>43339</v>
      </c>
      <c r="V417" s="7"/>
      <c r="W417" s="7">
        <v>275.36320000000001</v>
      </c>
      <c r="X417" s="19">
        <v>275.36315236000002</v>
      </c>
      <c r="Y417" t="str">
        <f t="shared" si="6"/>
        <v/>
      </c>
    </row>
    <row r="418" spans="1:25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">
        <f>MAX(testdata[[#This Row],[H-L]:[|L-pC|]])</f>
        <v>0.98999999999995225</v>
      </c>
      <c r="K418" s="10">
        <f>(K417*20+testdata[[#This Row],[TR]])/21</f>
        <v>1.9858246490029985</v>
      </c>
      <c r="L418" s="1">
        <f>testdata[[#This Row],[close]]+Multiplier*testdata[[#This Row],[ATR]]</f>
        <v>287.56747394700903</v>
      </c>
      <c r="M418" s="1">
        <f>testdata[[#This Row],[close]]-Multiplier*testdata[[#This Row],[ATR]]</f>
        <v>275.65252605299099</v>
      </c>
      <c r="N418" s="1">
        <f>IF(OR(testdata[[#This Row],[UpperE]]&lt;N417,F417&gt;N417),testdata[[#This Row],[UpperE]],N417)</f>
        <v>287.56747394700903</v>
      </c>
      <c r="O418" s="1">
        <f>IF(OR(testdata[[#This Row],[LowerE]]&gt;O417,F417&lt;O417),testdata[[#This Row],[LowerE]],O417)</f>
        <v>275.65252605299099</v>
      </c>
      <c r="P418" s="7">
        <f>IF(S417=N417,testdata[[#This Row],[Upper]],testdata[[#This Row],[Lower]])</f>
        <v>275.65252605299099</v>
      </c>
      <c r="Q418" s="7" t="e">
        <f>IF(testdata[[#This Row],[AtrStop]]=testdata[[#This Row],[Upper]],testdata[[#This Row],[Upper]],NA())</f>
        <v>#N/A</v>
      </c>
      <c r="R418" s="7">
        <f>IF(testdata[[#This Row],[AtrStop]]=testdata[[#This Row],[Lower]],testdata[[#This Row],[Lower]],NA())</f>
        <v>275.65252605299099</v>
      </c>
      <c r="S418" s="19">
        <f>IF(testdata[[#This Row],[close]]&lt;=testdata[[#This Row],[STpot]],testdata[[#This Row],[Upper]],testdata[[#This Row],[Lower]])</f>
        <v>275.65252605299099</v>
      </c>
      <c r="U418" s="2">
        <v>43340</v>
      </c>
      <c r="V418" s="7"/>
      <c r="W418" s="7">
        <v>275.65249999999997</v>
      </c>
      <c r="X418" s="19">
        <v>275.65252605000001</v>
      </c>
      <c r="Y418" t="str">
        <f t="shared" si="6"/>
        <v/>
      </c>
    </row>
    <row r="419" spans="1:25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">
        <f>MAX(testdata[[#This Row],[H-L]:[|L-pC|]])</f>
        <v>1.8000000000000114</v>
      </c>
      <c r="K419" s="10">
        <f>(K418*20+testdata[[#This Row],[TR]])/21</f>
        <v>1.9769758561933324</v>
      </c>
      <c r="L419" s="1">
        <f>testdata[[#This Row],[close]]+Multiplier*testdata[[#This Row],[ATR]]</f>
        <v>289.05092756857999</v>
      </c>
      <c r="M419" s="1">
        <f>testdata[[#This Row],[close]]-Multiplier*testdata[[#This Row],[ATR]]</f>
        <v>277.18907243142002</v>
      </c>
      <c r="N419" s="1">
        <f>IF(OR(testdata[[#This Row],[UpperE]]&lt;N418,F418&gt;N418),testdata[[#This Row],[UpperE]],N418)</f>
        <v>287.56747394700903</v>
      </c>
      <c r="O419" s="1">
        <f>IF(OR(testdata[[#This Row],[LowerE]]&gt;O418,F418&lt;O418),testdata[[#This Row],[LowerE]],O418)</f>
        <v>277.18907243142002</v>
      </c>
      <c r="P419" s="7">
        <f>IF(S418=N418,testdata[[#This Row],[Upper]],testdata[[#This Row],[Lower]])</f>
        <v>277.18907243142002</v>
      </c>
      <c r="Q419" s="7" t="e">
        <f>IF(testdata[[#This Row],[AtrStop]]=testdata[[#This Row],[Upper]],testdata[[#This Row],[Upper]],NA())</f>
        <v>#N/A</v>
      </c>
      <c r="R419" s="7">
        <f>IF(testdata[[#This Row],[AtrStop]]=testdata[[#This Row],[Lower]],testdata[[#This Row],[Lower]],NA())</f>
        <v>277.18907243142002</v>
      </c>
      <c r="S419" s="19">
        <f>IF(testdata[[#This Row],[close]]&lt;=testdata[[#This Row],[STpot]],testdata[[#This Row],[Upper]],testdata[[#This Row],[Lower]])</f>
        <v>277.18907243142002</v>
      </c>
      <c r="U419" s="2">
        <v>43341</v>
      </c>
      <c r="V419" s="7"/>
      <c r="W419" s="7">
        <v>277.1891</v>
      </c>
      <c r="X419" s="19">
        <v>277.18907243000001</v>
      </c>
      <c r="Y419" t="str">
        <f t="shared" si="6"/>
        <v/>
      </c>
    </row>
    <row r="420" spans="1:25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">
        <f>MAX(testdata[[#This Row],[H-L]:[|L-pC|]])</f>
        <v>1.8000000000000114</v>
      </c>
      <c r="K420" s="10">
        <f>(K419*20+testdata[[#This Row],[TR]])/21</f>
        <v>1.9685484344698407</v>
      </c>
      <c r="L420" s="1">
        <f>testdata[[#This Row],[close]]+Multiplier*testdata[[#This Row],[ATR]]</f>
        <v>287.88564530340955</v>
      </c>
      <c r="M420" s="1">
        <f>testdata[[#This Row],[close]]-Multiplier*testdata[[#This Row],[ATR]]</f>
        <v>276.07435469659049</v>
      </c>
      <c r="N420" s="1">
        <f>IF(OR(testdata[[#This Row],[UpperE]]&lt;N419,F419&gt;N419),testdata[[#This Row],[UpperE]],N419)</f>
        <v>287.56747394700903</v>
      </c>
      <c r="O420" s="1">
        <f>IF(OR(testdata[[#This Row],[LowerE]]&gt;O419,F419&lt;O419),testdata[[#This Row],[LowerE]],O419)</f>
        <v>277.18907243142002</v>
      </c>
      <c r="P420" s="7">
        <f>IF(S419=N419,testdata[[#This Row],[Upper]],testdata[[#This Row],[Lower]])</f>
        <v>277.18907243142002</v>
      </c>
      <c r="Q420" s="7" t="e">
        <f>IF(testdata[[#This Row],[AtrStop]]=testdata[[#This Row],[Upper]],testdata[[#This Row],[Upper]],NA())</f>
        <v>#N/A</v>
      </c>
      <c r="R420" s="7">
        <f>IF(testdata[[#This Row],[AtrStop]]=testdata[[#This Row],[Lower]],testdata[[#This Row],[Lower]],NA())</f>
        <v>277.18907243142002</v>
      </c>
      <c r="S420" s="19">
        <f>IF(testdata[[#This Row],[close]]&lt;=testdata[[#This Row],[STpot]],testdata[[#This Row],[Upper]],testdata[[#This Row],[Lower]])</f>
        <v>277.18907243142002</v>
      </c>
      <c r="U420" s="2">
        <v>43342</v>
      </c>
      <c r="V420" s="7"/>
      <c r="W420" s="7">
        <v>277.1891</v>
      </c>
      <c r="X420" s="19">
        <v>277.18907243000001</v>
      </c>
      <c r="Y420" t="str">
        <f t="shared" si="6"/>
        <v/>
      </c>
    </row>
    <row r="421" spans="1:25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">
        <f>MAX(testdata[[#This Row],[H-L]:[|L-pC|]])</f>
        <v>1.4800000000000182</v>
      </c>
      <c r="K421" s="10">
        <f>(K420*20+testdata[[#This Row],[TR]])/21</f>
        <v>1.9452842233046113</v>
      </c>
      <c r="L421" s="1">
        <f>testdata[[#This Row],[close]]+Multiplier*testdata[[#This Row],[ATR]]</f>
        <v>287.81585266991385</v>
      </c>
      <c r="M421" s="1">
        <f>testdata[[#This Row],[close]]-Multiplier*testdata[[#This Row],[ATR]]</f>
        <v>276.14414733008618</v>
      </c>
      <c r="N421" s="1">
        <f>IF(OR(testdata[[#This Row],[UpperE]]&lt;N420,F420&gt;N420),testdata[[#This Row],[UpperE]],N420)</f>
        <v>287.56747394700903</v>
      </c>
      <c r="O421" s="1">
        <f>IF(OR(testdata[[#This Row],[LowerE]]&gt;O420,F420&lt;O420),testdata[[#This Row],[LowerE]],O420)</f>
        <v>277.18907243142002</v>
      </c>
      <c r="P421" s="7">
        <f>IF(S420=N420,testdata[[#This Row],[Upper]],testdata[[#This Row],[Lower]])</f>
        <v>277.18907243142002</v>
      </c>
      <c r="Q421" s="7" t="e">
        <f>IF(testdata[[#This Row],[AtrStop]]=testdata[[#This Row],[Upper]],testdata[[#This Row],[Upper]],NA())</f>
        <v>#N/A</v>
      </c>
      <c r="R421" s="7">
        <f>IF(testdata[[#This Row],[AtrStop]]=testdata[[#This Row],[Lower]],testdata[[#This Row],[Lower]],NA())</f>
        <v>277.18907243142002</v>
      </c>
      <c r="S421" s="19">
        <f>IF(testdata[[#This Row],[close]]&lt;=testdata[[#This Row],[STpot]],testdata[[#This Row],[Upper]],testdata[[#This Row],[Lower]])</f>
        <v>277.18907243142002</v>
      </c>
      <c r="U421" s="2">
        <v>43343</v>
      </c>
      <c r="V421" s="7"/>
      <c r="W421" s="7">
        <v>277.1891</v>
      </c>
      <c r="X421" s="19">
        <v>277.18907243000001</v>
      </c>
      <c r="Y421" t="str">
        <f t="shared" si="6"/>
        <v/>
      </c>
    </row>
    <row r="422" spans="1:25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">
        <f>MAX(testdata[[#This Row],[H-L]:[|L-pC|]])</f>
        <v>1.5800000000000409</v>
      </c>
      <c r="K422" s="10">
        <f>(K421*20+testdata[[#This Row],[TR]])/21</f>
        <v>1.927889736480584</v>
      </c>
      <c r="L422" s="1">
        <f>testdata[[#This Row],[close]]+Multiplier*testdata[[#This Row],[ATR]]</f>
        <v>287.28366920944177</v>
      </c>
      <c r="M422" s="1">
        <f>testdata[[#This Row],[close]]-Multiplier*testdata[[#This Row],[ATR]]</f>
        <v>275.71633079055823</v>
      </c>
      <c r="N422" s="1">
        <f>IF(OR(testdata[[#This Row],[UpperE]]&lt;N421,F421&gt;N421),testdata[[#This Row],[UpperE]],N421)</f>
        <v>287.28366920944177</v>
      </c>
      <c r="O422" s="1">
        <f>IF(OR(testdata[[#This Row],[LowerE]]&gt;O421,F421&lt;O421),testdata[[#This Row],[LowerE]],O421)</f>
        <v>277.18907243142002</v>
      </c>
      <c r="P422" s="7">
        <f>IF(S421=N421,testdata[[#This Row],[Upper]],testdata[[#This Row],[Lower]])</f>
        <v>277.18907243142002</v>
      </c>
      <c r="Q422" s="7" t="e">
        <f>IF(testdata[[#This Row],[AtrStop]]=testdata[[#This Row],[Upper]],testdata[[#This Row],[Upper]],NA())</f>
        <v>#N/A</v>
      </c>
      <c r="R422" s="7">
        <f>IF(testdata[[#This Row],[AtrStop]]=testdata[[#This Row],[Lower]],testdata[[#This Row],[Lower]],NA())</f>
        <v>277.18907243142002</v>
      </c>
      <c r="S422" s="19">
        <f>IF(testdata[[#This Row],[close]]&lt;=testdata[[#This Row],[STpot]],testdata[[#This Row],[Upper]],testdata[[#This Row],[Lower]])</f>
        <v>277.18907243142002</v>
      </c>
      <c r="U422" s="2">
        <v>43347</v>
      </c>
      <c r="V422" s="7"/>
      <c r="W422" s="7">
        <v>277.1891</v>
      </c>
      <c r="X422" s="19">
        <v>277.18907243000001</v>
      </c>
      <c r="Y422" t="str">
        <f t="shared" si="6"/>
        <v/>
      </c>
    </row>
    <row r="423" spans="1:25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">
        <f>MAX(testdata[[#This Row],[H-L]:[|L-pC|]])</f>
        <v>1.8700000000000045</v>
      </c>
      <c r="K423" s="10">
        <f>(K422*20+testdata[[#This Row],[TR]])/21</f>
        <v>1.9251330823624611</v>
      </c>
      <c r="L423" s="1">
        <f>testdata[[#This Row],[close]]+Multiplier*testdata[[#This Row],[ATR]]</f>
        <v>286.51539924708737</v>
      </c>
      <c r="M423" s="1">
        <f>testdata[[#This Row],[close]]-Multiplier*testdata[[#This Row],[ATR]]</f>
        <v>274.96460075291265</v>
      </c>
      <c r="N423" s="1">
        <f>IF(OR(testdata[[#This Row],[UpperE]]&lt;N422,F422&gt;N422),testdata[[#This Row],[UpperE]],N422)</f>
        <v>286.51539924708737</v>
      </c>
      <c r="O423" s="1">
        <f>IF(OR(testdata[[#This Row],[LowerE]]&gt;O422,F422&lt;O422),testdata[[#This Row],[LowerE]],O422)</f>
        <v>277.18907243142002</v>
      </c>
      <c r="P423" s="7">
        <f>IF(S422=N422,testdata[[#This Row],[Upper]],testdata[[#This Row],[Lower]])</f>
        <v>277.18907243142002</v>
      </c>
      <c r="Q423" s="7" t="e">
        <f>IF(testdata[[#This Row],[AtrStop]]=testdata[[#This Row],[Upper]],testdata[[#This Row],[Upper]],NA())</f>
        <v>#N/A</v>
      </c>
      <c r="R423" s="7">
        <f>IF(testdata[[#This Row],[AtrStop]]=testdata[[#This Row],[Lower]],testdata[[#This Row],[Lower]],NA())</f>
        <v>277.18907243142002</v>
      </c>
      <c r="S423" s="19">
        <f>IF(testdata[[#This Row],[close]]&lt;=testdata[[#This Row],[STpot]],testdata[[#This Row],[Upper]],testdata[[#This Row],[Lower]])</f>
        <v>277.18907243142002</v>
      </c>
      <c r="U423" s="2">
        <v>43348</v>
      </c>
      <c r="V423" s="7"/>
      <c r="W423" s="7">
        <v>277.1891</v>
      </c>
      <c r="X423" s="19">
        <v>277.18907243000001</v>
      </c>
      <c r="Y423" t="str">
        <f t="shared" si="6"/>
        <v/>
      </c>
    </row>
    <row r="424" spans="1:25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">
        <f>MAX(testdata[[#This Row],[H-L]:[|L-pC|]])</f>
        <v>2.4200000000000159</v>
      </c>
      <c r="K424" s="10">
        <f>(K423*20+testdata[[#This Row],[TR]])/21</f>
        <v>1.9486981736785349</v>
      </c>
      <c r="L424" s="1">
        <f>testdata[[#This Row],[close]]+Multiplier*testdata[[#This Row],[ATR]]</f>
        <v>285.74609452103556</v>
      </c>
      <c r="M424" s="1">
        <f>testdata[[#This Row],[close]]-Multiplier*testdata[[#This Row],[ATR]]</f>
        <v>274.0539054789644</v>
      </c>
      <c r="N424" s="1">
        <f>IF(OR(testdata[[#This Row],[UpperE]]&lt;N423,F423&gt;N423),testdata[[#This Row],[UpperE]],N423)</f>
        <v>285.74609452103556</v>
      </c>
      <c r="O424" s="1">
        <f>IF(OR(testdata[[#This Row],[LowerE]]&gt;O423,F423&lt;O423),testdata[[#This Row],[LowerE]],O423)</f>
        <v>277.18907243142002</v>
      </c>
      <c r="P424" s="7">
        <f>IF(S423=N423,testdata[[#This Row],[Upper]],testdata[[#This Row],[Lower]])</f>
        <v>277.18907243142002</v>
      </c>
      <c r="Q424" s="7" t="e">
        <f>IF(testdata[[#This Row],[AtrStop]]=testdata[[#This Row],[Upper]],testdata[[#This Row],[Upper]],NA())</f>
        <v>#N/A</v>
      </c>
      <c r="R424" s="7">
        <f>IF(testdata[[#This Row],[AtrStop]]=testdata[[#This Row],[Lower]],testdata[[#This Row],[Lower]],NA())</f>
        <v>277.18907243142002</v>
      </c>
      <c r="S424" s="19">
        <f>IF(testdata[[#This Row],[close]]&lt;=testdata[[#This Row],[STpot]],testdata[[#This Row],[Upper]],testdata[[#This Row],[Lower]])</f>
        <v>277.18907243142002</v>
      </c>
      <c r="U424" s="2">
        <v>43349</v>
      </c>
      <c r="V424" s="7"/>
      <c r="W424" s="7">
        <v>277.1891</v>
      </c>
      <c r="X424" s="19">
        <v>277.18907243000001</v>
      </c>
      <c r="Y424" t="str">
        <f t="shared" si="6"/>
        <v/>
      </c>
    </row>
    <row r="425" spans="1:25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">
        <f>MAX(testdata[[#This Row],[H-L]:[|L-pC|]])</f>
        <v>1.9300000000000068</v>
      </c>
      <c r="K425" s="10">
        <f>(K424*20+testdata[[#This Row],[TR]])/21</f>
        <v>1.947807784455748</v>
      </c>
      <c r="L425" s="1">
        <f>testdata[[#This Row],[close]]+Multiplier*testdata[[#This Row],[ATR]]</f>
        <v>285.19342335336728</v>
      </c>
      <c r="M425" s="1">
        <f>testdata[[#This Row],[close]]-Multiplier*testdata[[#This Row],[ATR]]</f>
        <v>273.50657664663277</v>
      </c>
      <c r="N425" s="1">
        <f>IF(OR(testdata[[#This Row],[UpperE]]&lt;N424,F424&gt;N424),testdata[[#This Row],[UpperE]],N424)</f>
        <v>285.19342335336728</v>
      </c>
      <c r="O425" s="1">
        <f>IF(OR(testdata[[#This Row],[LowerE]]&gt;O424,F424&lt;O424),testdata[[#This Row],[LowerE]],O424)</f>
        <v>277.18907243142002</v>
      </c>
      <c r="P425" s="7">
        <f>IF(S424=N424,testdata[[#This Row],[Upper]],testdata[[#This Row],[Lower]])</f>
        <v>277.18907243142002</v>
      </c>
      <c r="Q425" s="7" t="e">
        <f>IF(testdata[[#This Row],[AtrStop]]=testdata[[#This Row],[Upper]],testdata[[#This Row],[Upper]],NA())</f>
        <v>#N/A</v>
      </c>
      <c r="R425" s="7">
        <f>IF(testdata[[#This Row],[AtrStop]]=testdata[[#This Row],[Lower]],testdata[[#This Row],[Lower]],NA())</f>
        <v>277.18907243142002</v>
      </c>
      <c r="S425" s="19">
        <f>IF(testdata[[#This Row],[close]]&lt;=testdata[[#This Row],[STpot]],testdata[[#This Row],[Upper]],testdata[[#This Row],[Lower]])</f>
        <v>277.18907243142002</v>
      </c>
      <c r="U425" s="2">
        <v>43350</v>
      </c>
      <c r="V425" s="7"/>
      <c r="W425" s="7">
        <v>277.1891</v>
      </c>
      <c r="X425" s="19">
        <v>277.18907243000001</v>
      </c>
      <c r="Y425" t="str">
        <f t="shared" si="6"/>
        <v/>
      </c>
    </row>
    <row r="426" spans="1:25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">
        <f>MAX(testdata[[#This Row],[H-L]:[|L-pC|]])</f>
        <v>1.3999999999999773</v>
      </c>
      <c r="K426" s="10">
        <f>(K425*20+testdata[[#This Row],[TR]])/21</f>
        <v>1.9217216994816635</v>
      </c>
      <c r="L426" s="1">
        <f>testdata[[#This Row],[close]]+Multiplier*testdata[[#This Row],[ATR]]</f>
        <v>285.60516509844496</v>
      </c>
      <c r="M426" s="1">
        <f>testdata[[#This Row],[close]]-Multiplier*testdata[[#This Row],[ATR]]</f>
        <v>274.07483490155499</v>
      </c>
      <c r="N426" s="1">
        <f>IF(OR(testdata[[#This Row],[UpperE]]&lt;N425,F425&gt;N425),testdata[[#This Row],[UpperE]],N425)</f>
        <v>285.19342335336728</v>
      </c>
      <c r="O426" s="1">
        <f>IF(OR(testdata[[#This Row],[LowerE]]&gt;O425,F425&lt;O425),testdata[[#This Row],[LowerE]],O425)</f>
        <v>277.18907243142002</v>
      </c>
      <c r="P426" s="7">
        <f>IF(S425=N425,testdata[[#This Row],[Upper]],testdata[[#This Row],[Lower]])</f>
        <v>277.18907243142002</v>
      </c>
      <c r="Q426" s="7" t="e">
        <f>IF(testdata[[#This Row],[AtrStop]]=testdata[[#This Row],[Upper]],testdata[[#This Row],[Upper]],NA())</f>
        <v>#N/A</v>
      </c>
      <c r="R426" s="7">
        <f>IF(testdata[[#This Row],[AtrStop]]=testdata[[#This Row],[Lower]],testdata[[#This Row],[Lower]],NA())</f>
        <v>277.18907243142002</v>
      </c>
      <c r="S426" s="19">
        <f>IF(testdata[[#This Row],[close]]&lt;=testdata[[#This Row],[STpot]],testdata[[#This Row],[Upper]],testdata[[#This Row],[Lower]])</f>
        <v>277.18907243142002</v>
      </c>
      <c r="U426" s="2">
        <v>43353</v>
      </c>
      <c r="V426" s="7"/>
      <c r="W426" s="7">
        <v>277.1891</v>
      </c>
      <c r="X426" s="19">
        <v>277.18907243000001</v>
      </c>
      <c r="Y426" t="str">
        <f t="shared" si="6"/>
        <v/>
      </c>
    </row>
    <row r="427" spans="1:25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">
        <f>MAX(testdata[[#This Row],[H-L]:[|L-pC|]])</f>
        <v>2.5</v>
      </c>
      <c r="K427" s="10">
        <f>(K426*20+testdata[[#This Row],[TR]])/21</f>
        <v>1.9492587614111081</v>
      </c>
      <c r="L427" s="1">
        <f>testdata[[#This Row],[close]]+Multiplier*testdata[[#This Row],[ATR]]</f>
        <v>286.6077762842333</v>
      </c>
      <c r="M427" s="1">
        <f>testdata[[#This Row],[close]]-Multiplier*testdata[[#This Row],[ATR]]</f>
        <v>274.91222371576669</v>
      </c>
      <c r="N427" s="1">
        <f>IF(OR(testdata[[#This Row],[UpperE]]&lt;N426,F426&gt;N426),testdata[[#This Row],[UpperE]],N426)</f>
        <v>285.19342335336728</v>
      </c>
      <c r="O427" s="1">
        <f>IF(OR(testdata[[#This Row],[LowerE]]&gt;O426,F426&lt;O426),testdata[[#This Row],[LowerE]],O426)</f>
        <v>277.18907243142002</v>
      </c>
      <c r="P427" s="7">
        <f>IF(S426=N426,testdata[[#This Row],[Upper]],testdata[[#This Row],[Lower]])</f>
        <v>277.18907243142002</v>
      </c>
      <c r="Q427" s="7" t="e">
        <f>IF(testdata[[#This Row],[AtrStop]]=testdata[[#This Row],[Upper]],testdata[[#This Row],[Upper]],NA())</f>
        <v>#N/A</v>
      </c>
      <c r="R427" s="7">
        <f>IF(testdata[[#This Row],[AtrStop]]=testdata[[#This Row],[Lower]],testdata[[#This Row],[Lower]],NA())</f>
        <v>277.18907243142002</v>
      </c>
      <c r="S427" s="19">
        <f>IF(testdata[[#This Row],[close]]&lt;=testdata[[#This Row],[STpot]],testdata[[#This Row],[Upper]],testdata[[#This Row],[Lower]])</f>
        <v>277.18907243142002</v>
      </c>
      <c r="U427" s="2">
        <v>43354</v>
      </c>
      <c r="V427" s="7"/>
      <c r="W427" s="7">
        <v>277.1891</v>
      </c>
      <c r="X427" s="19">
        <v>277.18907243000001</v>
      </c>
      <c r="Y427" t="str">
        <f t="shared" si="6"/>
        <v/>
      </c>
    </row>
    <row r="428" spans="1:25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">
        <f>MAX(testdata[[#This Row],[H-L]:[|L-pC|]])</f>
        <v>1.5300000000000296</v>
      </c>
      <c r="K428" s="10">
        <f>(K427*20+testdata[[#This Row],[TR]])/21</f>
        <v>1.929294058486771</v>
      </c>
      <c r="L428" s="1">
        <f>testdata[[#This Row],[close]]+Multiplier*testdata[[#This Row],[ATR]]</f>
        <v>286.6178821754603</v>
      </c>
      <c r="M428" s="1">
        <f>testdata[[#This Row],[close]]-Multiplier*testdata[[#This Row],[ATR]]</f>
        <v>275.04211782453967</v>
      </c>
      <c r="N428" s="1">
        <f>IF(OR(testdata[[#This Row],[UpperE]]&lt;N427,F427&gt;N427),testdata[[#This Row],[UpperE]],N427)</f>
        <v>285.19342335336728</v>
      </c>
      <c r="O428" s="1">
        <f>IF(OR(testdata[[#This Row],[LowerE]]&gt;O427,F427&lt;O427),testdata[[#This Row],[LowerE]],O427)</f>
        <v>277.18907243142002</v>
      </c>
      <c r="P428" s="7">
        <f>IF(S427=N427,testdata[[#This Row],[Upper]],testdata[[#This Row],[Lower]])</f>
        <v>277.18907243142002</v>
      </c>
      <c r="Q428" s="7" t="e">
        <f>IF(testdata[[#This Row],[AtrStop]]=testdata[[#This Row],[Upper]],testdata[[#This Row],[Upper]],NA())</f>
        <v>#N/A</v>
      </c>
      <c r="R428" s="7">
        <f>IF(testdata[[#This Row],[AtrStop]]=testdata[[#This Row],[Lower]],testdata[[#This Row],[Lower]],NA())</f>
        <v>277.18907243142002</v>
      </c>
      <c r="S428" s="19">
        <f>IF(testdata[[#This Row],[close]]&lt;=testdata[[#This Row],[STpot]],testdata[[#This Row],[Upper]],testdata[[#This Row],[Lower]])</f>
        <v>277.18907243142002</v>
      </c>
      <c r="U428" s="2">
        <v>43355</v>
      </c>
      <c r="V428" s="7"/>
      <c r="W428" s="7">
        <v>277.1891</v>
      </c>
      <c r="X428" s="19">
        <v>277.18907243000001</v>
      </c>
      <c r="Y428" t="str">
        <f t="shared" si="6"/>
        <v/>
      </c>
    </row>
    <row r="429" spans="1:25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">
        <f>MAX(testdata[[#This Row],[H-L]:[|L-pC|]])</f>
        <v>1.8600000000000136</v>
      </c>
      <c r="K429" s="10">
        <f>(K428*20+testdata[[#This Row],[TR]])/21</f>
        <v>1.9259943414159733</v>
      </c>
      <c r="L429" s="1">
        <f>testdata[[#This Row],[close]]+Multiplier*testdata[[#This Row],[ATR]]</f>
        <v>288.26798302424794</v>
      </c>
      <c r="M429" s="1">
        <f>testdata[[#This Row],[close]]-Multiplier*testdata[[#This Row],[ATR]]</f>
        <v>276.71201697575208</v>
      </c>
      <c r="N429" s="1">
        <f>IF(OR(testdata[[#This Row],[UpperE]]&lt;N428,F428&gt;N428),testdata[[#This Row],[UpperE]],N428)</f>
        <v>285.19342335336728</v>
      </c>
      <c r="O429" s="1">
        <f>IF(OR(testdata[[#This Row],[LowerE]]&gt;O428,F428&lt;O428),testdata[[#This Row],[LowerE]],O428)</f>
        <v>277.18907243142002</v>
      </c>
      <c r="P429" s="7">
        <f>IF(S428=N428,testdata[[#This Row],[Upper]],testdata[[#This Row],[Lower]])</f>
        <v>277.18907243142002</v>
      </c>
      <c r="Q429" s="7" t="e">
        <f>IF(testdata[[#This Row],[AtrStop]]=testdata[[#This Row],[Upper]],testdata[[#This Row],[Upper]],NA())</f>
        <v>#N/A</v>
      </c>
      <c r="R429" s="7">
        <f>IF(testdata[[#This Row],[AtrStop]]=testdata[[#This Row],[Lower]],testdata[[#This Row],[Lower]],NA())</f>
        <v>277.18907243142002</v>
      </c>
      <c r="S429" s="19">
        <f>IF(testdata[[#This Row],[close]]&lt;=testdata[[#This Row],[STpot]],testdata[[#This Row],[Upper]],testdata[[#This Row],[Lower]])</f>
        <v>277.18907243142002</v>
      </c>
      <c r="U429" s="2">
        <v>43356</v>
      </c>
      <c r="V429" s="7"/>
      <c r="W429" s="7">
        <v>277.1891</v>
      </c>
      <c r="X429" s="19">
        <v>277.18907243000001</v>
      </c>
      <c r="Y429" t="str">
        <f t="shared" si="6"/>
        <v/>
      </c>
    </row>
    <row r="430" spans="1:25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">
        <f>MAX(testdata[[#This Row],[H-L]:[|L-pC|]])</f>
        <v>1.2400000000000091</v>
      </c>
      <c r="K430" s="10">
        <f>(K429*20+testdata[[#This Row],[TR]])/21</f>
        <v>1.8933279442056892</v>
      </c>
      <c r="L430" s="1">
        <f>testdata[[#This Row],[close]]+Multiplier*testdata[[#This Row],[ATR]]</f>
        <v>288.21998383261706</v>
      </c>
      <c r="M430" s="1">
        <f>testdata[[#This Row],[close]]-Multiplier*testdata[[#This Row],[ATR]]</f>
        <v>276.86001616738298</v>
      </c>
      <c r="N430" s="1">
        <f>IF(OR(testdata[[#This Row],[UpperE]]&lt;N429,F429&gt;N429),testdata[[#This Row],[UpperE]],N429)</f>
        <v>285.19342335336728</v>
      </c>
      <c r="O430" s="1">
        <f>IF(OR(testdata[[#This Row],[LowerE]]&gt;O429,F429&lt;O429),testdata[[#This Row],[LowerE]],O429)</f>
        <v>277.18907243142002</v>
      </c>
      <c r="P430" s="7">
        <f>IF(S429=N429,testdata[[#This Row],[Upper]],testdata[[#This Row],[Lower]])</f>
        <v>277.18907243142002</v>
      </c>
      <c r="Q430" s="7" t="e">
        <f>IF(testdata[[#This Row],[AtrStop]]=testdata[[#This Row],[Upper]],testdata[[#This Row],[Upper]],NA())</f>
        <v>#N/A</v>
      </c>
      <c r="R430" s="7">
        <f>IF(testdata[[#This Row],[AtrStop]]=testdata[[#This Row],[Lower]],testdata[[#This Row],[Lower]],NA())</f>
        <v>277.18907243142002</v>
      </c>
      <c r="S430" s="19">
        <f>IF(testdata[[#This Row],[close]]&lt;=testdata[[#This Row],[STpot]],testdata[[#This Row],[Upper]],testdata[[#This Row],[Lower]])</f>
        <v>277.18907243142002</v>
      </c>
      <c r="U430" s="2">
        <v>43357</v>
      </c>
      <c r="V430" s="7"/>
      <c r="W430" s="7">
        <v>277.1891</v>
      </c>
      <c r="X430" s="19">
        <v>277.18907243000001</v>
      </c>
      <c r="Y430" t="str">
        <f t="shared" si="6"/>
        <v/>
      </c>
    </row>
    <row r="431" spans="1:25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">
        <f>MAX(testdata[[#This Row],[H-L]:[|L-pC|]])</f>
        <v>1.8000000000000114</v>
      </c>
      <c r="K431" s="10">
        <f>(K430*20+testdata[[#This Row],[TR]])/21</f>
        <v>1.8888837563863714</v>
      </c>
      <c r="L431" s="1">
        <f>testdata[[#This Row],[close]]+Multiplier*testdata[[#This Row],[ATR]]</f>
        <v>286.70665126915912</v>
      </c>
      <c r="M431" s="1">
        <f>testdata[[#This Row],[close]]-Multiplier*testdata[[#This Row],[ATR]]</f>
        <v>275.37334873084092</v>
      </c>
      <c r="N431" s="1">
        <f>IF(OR(testdata[[#This Row],[UpperE]]&lt;N430,F430&gt;N430),testdata[[#This Row],[UpperE]],N430)</f>
        <v>285.19342335336728</v>
      </c>
      <c r="O431" s="1">
        <f>IF(OR(testdata[[#This Row],[LowerE]]&gt;O430,F430&lt;O430),testdata[[#This Row],[LowerE]],O430)</f>
        <v>277.18907243142002</v>
      </c>
      <c r="P431" s="7">
        <f>IF(S430=N430,testdata[[#This Row],[Upper]],testdata[[#This Row],[Lower]])</f>
        <v>277.18907243142002</v>
      </c>
      <c r="Q431" s="7" t="e">
        <f>IF(testdata[[#This Row],[AtrStop]]=testdata[[#This Row],[Upper]],testdata[[#This Row],[Upper]],NA())</f>
        <v>#N/A</v>
      </c>
      <c r="R431" s="7">
        <f>IF(testdata[[#This Row],[AtrStop]]=testdata[[#This Row],[Lower]],testdata[[#This Row],[Lower]],NA())</f>
        <v>277.18907243142002</v>
      </c>
      <c r="S431" s="19">
        <f>IF(testdata[[#This Row],[close]]&lt;=testdata[[#This Row],[STpot]],testdata[[#This Row],[Upper]],testdata[[#This Row],[Lower]])</f>
        <v>277.18907243142002</v>
      </c>
      <c r="U431" s="2">
        <v>43360</v>
      </c>
      <c r="V431" s="7"/>
      <c r="W431" s="7">
        <v>277.1891</v>
      </c>
      <c r="X431" s="19">
        <v>277.18907243000001</v>
      </c>
      <c r="Y431" t="str">
        <f t="shared" si="6"/>
        <v/>
      </c>
    </row>
    <row r="432" spans="1:25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">
        <f>MAX(testdata[[#This Row],[H-L]:[|L-pC|]])</f>
        <v>2.1800000000000068</v>
      </c>
      <c r="K432" s="10">
        <f>(K431*20+testdata[[#This Row],[TR]])/21</f>
        <v>1.9027464346536873</v>
      </c>
      <c r="L432" s="1">
        <f>testdata[[#This Row],[close]]+Multiplier*testdata[[#This Row],[ATR]]</f>
        <v>288.27823930396107</v>
      </c>
      <c r="M432" s="1">
        <f>testdata[[#This Row],[close]]-Multiplier*testdata[[#This Row],[ATR]]</f>
        <v>276.86176069603891</v>
      </c>
      <c r="N432" s="1">
        <f>IF(OR(testdata[[#This Row],[UpperE]]&lt;N431,F431&gt;N431),testdata[[#This Row],[UpperE]],N431)</f>
        <v>285.19342335336728</v>
      </c>
      <c r="O432" s="1">
        <f>IF(OR(testdata[[#This Row],[LowerE]]&gt;O431,F431&lt;O431),testdata[[#This Row],[LowerE]],O431)</f>
        <v>277.18907243142002</v>
      </c>
      <c r="P432" s="7">
        <f>IF(S431=N431,testdata[[#This Row],[Upper]],testdata[[#This Row],[Lower]])</f>
        <v>277.18907243142002</v>
      </c>
      <c r="Q432" s="7" t="e">
        <f>IF(testdata[[#This Row],[AtrStop]]=testdata[[#This Row],[Upper]],testdata[[#This Row],[Upper]],NA())</f>
        <v>#N/A</v>
      </c>
      <c r="R432" s="7">
        <f>IF(testdata[[#This Row],[AtrStop]]=testdata[[#This Row],[Lower]],testdata[[#This Row],[Lower]],NA())</f>
        <v>277.18907243142002</v>
      </c>
      <c r="S432" s="19">
        <f>IF(testdata[[#This Row],[close]]&lt;=testdata[[#This Row],[STpot]],testdata[[#This Row],[Upper]],testdata[[#This Row],[Lower]])</f>
        <v>277.18907243142002</v>
      </c>
      <c r="U432" s="2">
        <v>43361</v>
      </c>
      <c r="V432" s="7"/>
      <c r="W432" s="7">
        <v>277.1891</v>
      </c>
      <c r="X432" s="19">
        <v>277.18907243000001</v>
      </c>
      <c r="Y432" t="str">
        <f t="shared" si="6"/>
        <v/>
      </c>
    </row>
    <row r="433" spans="1:25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">
        <f>MAX(testdata[[#This Row],[H-L]:[|L-pC|]])</f>
        <v>0.84999999999996589</v>
      </c>
      <c r="K433" s="10">
        <f>(K432*20+testdata[[#This Row],[TR]])/21</f>
        <v>1.8526156520511292</v>
      </c>
      <c r="L433" s="1">
        <f>testdata[[#This Row],[close]]+Multiplier*testdata[[#This Row],[ATR]]</f>
        <v>288.42784695615342</v>
      </c>
      <c r="M433" s="1">
        <f>testdata[[#This Row],[close]]-Multiplier*testdata[[#This Row],[ATR]]</f>
        <v>277.31215304384659</v>
      </c>
      <c r="N433" s="1">
        <f>IF(OR(testdata[[#This Row],[UpperE]]&lt;N432,F432&gt;N432),testdata[[#This Row],[UpperE]],N432)</f>
        <v>285.19342335336728</v>
      </c>
      <c r="O433" s="1">
        <f>IF(OR(testdata[[#This Row],[LowerE]]&gt;O432,F432&lt;O432),testdata[[#This Row],[LowerE]],O432)</f>
        <v>277.31215304384659</v>
      </c>
      <c r="P433" s="7">
        <f>IF(S432=N432,testdata[[#This Row],[Upper]],testdata[[#This Row],[Lower]])</f>
        <v>277.31215304384659</v>
      </c>
      <c r="Q433" s="7" t="e">
        <f>IF(testdata[[#This Row],[AtrStop]]=testdata[[#This Row],[Upper]],testdata[[#This Row],[Upper]],NA())</f>
        <v>#N/A</v>
      </c>
      <c r="R433" s="7">
        <f>IF(testdata[[#This Row],[AtrStop]]=testdata[[#This Row],[Lower]],testdata[[#This Row],[Lower]],NA())</f>
        <v>277.31215304384659</v>
      </c>
      <c r="S433" s="19">
        <f>IF(testdata[[#This Row],[close]]&lt;=testdata[[#This Row],[STpot]],testdata[[#This Row],[Upper]],testdata[[#This Row],[Lower]])</f>
        <v>277.31215304384659</v>
      </c>
      <c r="U433" s="2">
        <v>43362</v>
      </c>
      <c r="V433" s="7"/>
      <c r="W433" s="7">
        <v>277.31220000000002</v>
      </c>
      <c r="X433" s="19">
        <v>277.31215304</v>
      </c>
      <c r="Y433" t="str">
        <f t="shared" si="6"/>
        <v/>
      </c>
    </row>
    <row r="434" spans="1:25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">
        <f>MAX(testdata[[#This Row],[H-L]:[|L-pC|]])</f>
        <v>2.6399999999999864</v>
      </c>
      <c r="K434" s="10">
        <f>(K433*20+testdata[[#This Row],[TR]])/21</f>
        <v>1.8901101448105986</v>
      </c>
      <c r="L434" s="1">
        <f>testdata[[#This Row],[close]]+Multiplier*testdata[[#This Row],[ATR]]</f>
        <v>290.8303304344318</v>
      </c>
      <c r="M434" s="1">
        <f>testdata[[#This Row],[close]]-Multiplier*testdata[[#This Row],[ATR]]</f>
        <v>279.48966956556825</v>
      </c>
      <c r="N434" s="1">
        <f>IF(OR(testdata[[#This Row],[UpperE]]&lt;N433,F433&gt;N433),testdata[[#This Row],[UpperE]],N433)</f>
        <v>285.19342335336728</v>
      </c>
      <c r="O434" s="1">
        <f>IF(OR(testdata[[#This Row],[LowerE]]&gt;O433,F433&lt;O433),testdata[[#This Row],[LowerE]],O433)</f>
        <v>279.48966956556825</v>
      </c>
      <c r="P434" s="7">
        <f>IF(S433=N433,testdata[[#This Row],[Upper]],testdata[[#This Row],[Lower]])</f>
        <v>279.48966956556825</v>
      </c>
      <c r="Q434" s="7" t="e">
        <f>IF(testdata[[#This Row],[AtrStop]]=testdata[[#This Row],[Upper]],testdata[[#This Row],[Upper]],NA())</f>
        <v>#N/A</v>
      </c>
      <c r="R434" s="7">
        <f>IF(testdata[[#This Row],[AtrStop]]=testdata[[#This Row],[Lower]],testdata[[#This Row],[Lower]],NA())</f>
        <v>279.48966956556825</v>
      </c>
      <c r="S434" s="19">
        <f>IF(testdata[[#This Row],[close]]&lt;=testdata[[#This Row],[STpot]],testdata[[#This Row],[Upper]],testdata[[#This Row],[Lower]])</f>
        <v>279.48966956556825</v>
      </c>
      <c r="U434" s="2">
        <v>43363</v>
      </c>
      <c r="V434" s="7"/>
      <c r="W434" s="7">
        <v>279.48970000000003</v>
      </c>
      <c r="X434" s="19">
        <v>279.48966956999999</v>
      </c>
      <c r="Y434" t="str">
        <f t="shared" si="6"/>
        <v/>
      </c>
    </row>
    <row r="435" spans="1:25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">
        <f>MAX(testdata[[#This Row],[H-L]:[|L-pC|]])</f>
        <v>1.3799999999999955</v>
      </c>
      <c r="K435" s="10">
        <f>(K434*20+testdata[[#This Row],[TR]])/21</f>
        <v>1.8658191855339032</v>
      </c>
      <c r="L435" s="1">
        <f>testdata[[#This Row],[close]]+Multiplier*testdata[[#This Row],[ATR]]</f>
        <v>290.49745755660166</v>
      </c>
      <c r="M435" s="1">
        <f>testdata[[#This Row],[close]]-Multiplier*testdata[[#This Row],[ATR]]</f>
        <v>279.30254244339829</v>
      </c>
      <c r="N435" s="1">
        <f>IF(OR(testdata[[#This Row],[UpperE]]&lt;N434,F434&gt;N434),testdata[[#This Row],[UpperE]],N434)</f>
        <v>285.19342335336728</v>
      </c>
      <c r="O435" s="1">
        <f>IF(OR(testdata[[#This Row],[LowerE]]&gt;O434,F434&lt;O434),testdata[[#This Row],[LowerE]],O434)</f>
        <v>279.48966956556825</v>
      </c>
      <c r="P435" s="7">
        <f>IF(S434=N434,testdata[[#This Row],[Upper]],testdata[[#This Row],[Lower]])</f>
        <v>279.48966956556825</v>
      </c>
      <c r="Q435" s="7" t="e">
        <f>IF(testdata[[#This Row],[AtrStop]]=testdata[[#This Row],[Upper]],testdata[[#This Row],[Upper]],NA())</f>
        <v>#N/A</v>
      </c>
      <c r="R435" s="7">
        <f>IF(testdata[[#This Row],[AtrStop]]=testdata[[#This Row],[Lower]],testdata[[#This Row],[Lower]],NA())</f>
        <v>279.48966956556825</v>
      </c>
      <c r="S435" s="19">
        <f>IF(testdata[[#This Row],[close]]&lt;=testdata[[#This Row],[STpot]],testdata[[#This Row],[Upper]],testdata[[#This Row],[Lower]])</f>
        <v>279.48966956556825</v>
      </c>
      <c r="U435" s="2">
        <v>43364</v>
      </c>
      <c r="V435" s="7"/>
      <c r="W435" s="7">
        <v>279.48970000000003</v>
      </c>
      <c r="X435" s="19">
        <v>279.48966956999999</v>
      </c>
      <c r="Y435" t="str">
        <f t="shared" si="6"/>
        <v/>
      </c>
    </row>
    <row r="436" spans="1:25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">
        <f>MAX(testdata[[#This Row],[H-L]:[|L-pC|]])</f>
        <v>1.5799999999999841</v>
      </c>
      <c r="K436" s="10">
        <f>(K435*20+testdata[[#This Row],[TR]])/21</f>
        <v>1.8522087481275262</v>
      </c>
      <c r="L436" s="1">
        <f>testdata[[#This Row],[close]]+Multiplier*testdata[[#This Row],[ATR]]</f>
        <v>289.50662624438257</v>
      </c>
      <c r="M436" s="1">
        <f>testdata[[#This Row],[close]]-Multiplier*testdata[[#This Row],[ATR]]</f>
        <v>278.3933737556174</v>
      </c>
      <c r="N436" s="1">
        <f>IF(OR(testdata[[#This Row],[UpperE]]&lt;N435,F435&gt;N435),testdata[[#This Row],[UpperE]],N435)</f>
        <v>285.19342335336728</v>
      </c>
      <c r="O436" s="1">
        <f>IF(OR(testdata[[#This Row],[LowerE]]&gt;O435,F435&lt;O435),testdata[[#This Row],[LowerE]],O435)</f>
        <v>279.48966956556825</v>
      </c>
      <c r="P436" s="7">
        <f>IF(S435=N435,testdata[[#This Row],[Upper]],testdata[[#This Row],[Lower]])</f>
        <v>279.48966956556825</v>
      </c>
      <c r="Q436" s="7" t="e">
        <f>IF(testdata[[#This Row],[AtrStop]]=testdata[[#This Row],[Upper]],testdata[[#This Row],[Upper]],NA())</f>
        <v>#N/A</v>
      </c>
      <c r="R436" s="7">
        <f>IF(testdata[[#This Row],[AtrStop]]=testdata[[#This Row],[Lower]],testdata[[#This Row],[Lower]],NA())</f>
        <v>279.48966956556825</v>
      </c>
      <c r="S436" s="19">
        <f>IF(testdata[[#This Row],[close]]&lt;=testdata[[#This Row],[STpot]],testdata[[#This Row],[Upper]],testdata[[#This Row],[Lower]])</f>
        <v>279.48966956556825</v>
      </c>
      <c r="U436" s="2">
        <v>43367</v>
      </c>
      <c r="V436" s="7"/>
      <c r="W436" s="7">
        <v>279.48970000000003</v>
      </c>
      <c r="X436" s="19">
        <v>279.48966956999999</v>
      </c>
      <c r="Y436" t="str">
        <f t="shared" si="6"/>
        <v/>
      </c>
    </row>
    <row r="437" spans="1:25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">
        <f>MAX(testdata[[#This Row],[H-L]:[|L-pC|]])</f>
        <v>1.1399999999999864</v>
      </c>
      <c r="K437" s="10">
        <f>(K436*20+testdata[[#This Row],[TR]])/21</f>
        <v>1.8182940458357388</v>
      </c>
      <c r="L437" s="1">
        <f>testdata[[#This Row],[close]]+Multiplier*testdata[[#This Row],[ATR]]</f>
        <v>289.14488213750724</v>
      </c>
      <c r="M437" s="1">
        <f>testdata[[#This Row],[close]]-Multiplier*testdata[[#This Row],[ATR]]</f>
        <v>278.23511786249276</v>
      </c>
      <c r="N437" s="1">
        <f>IF(OR(testdata[[#This Row],[UpperE]]&lt;N436,F436&gt;N436),testdata[[#This Row],[UpperE]],N436)</f>
        <v>285.19342335336728</v>
      </c>
      <c r="O437" s="1">
        <f>IF(OR(testdata[[#This Row],[LowerE]]&gt;O436,F436&lt;O436),testdata[[#This Row],[LowerE]],O436)</f>
        <v>279.48966956556825</v>
      </c>
      <c r="P437" s="7">
        <f>IF(S436=N436,testdata[[#This Row],[Upper]],testdata[[#This Row],[Lower]])</f>
        <v>279.48966956556825</v>
      </c>
      <c r="Q437" s="7" t="e">
        <f>IF(testdata[[#This Row],[AtrStop]]=testdata[[#This Row],[Upper]],testdata[[#This Row],[Upper]],NA())</f>
        <v>#N/A</v>
      </c>
      <c r="R437" s="7">
        <f>IF(testdata[[#This Row],[AtrStop]]=testdata[[#This Row],[Lower]],testdata[[#This Row],[Lower]],NA())</f>
        <v>279.48966956556825</v>
      </c>
      <c r="S437" s="19">
        <f>IF(testdata[[#This Row],[close]]&lt;=testdata[[#This Row],[STpot]],testdata[[#This Row],[Upper]],testdata[[#This Row],[Lower]])</f>
        <v>279.48966956556825</v>
      </c>
      <c r="U437" s="2">
        <v>43368</v>
      </c>
      <c r="V437" s="7"/>
      <c r="W437" s="7">
        <v>279.48970000000003</v>
      </c>
      <c r="X437" s="19">
        <v>279.48966956999999</v>
      </c>
      <c r="Y437" t="str">
        <f t="shared" si="6"/>
        <v/>
      </c>
    </row>
    <row r="438" spans="1:25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">
        <f>MAX(testdata[[#This Row],[H-L]:[|L-pC|]])</f>
        <v>2.7599999999999909</v>
      </c>
      <c r="K438" s="10">
        <f>(K437*20+testdata[[#This Row],[TR]])/21</f>
        <v>1.8631371865102271</v>
      </c>
      <c r="L438" s="1">
        <f>testdata[[#This Row],[close]]+Multiplier*testdata[[#This Row],[ATR]]</f>
        <v>288.42941155953065</v>
      </c>
      <c r="M438" s="1">
        <f>testdata[[#This Row],[close]]-Multiplier*testdata[[#This Row],[ATR]]</f>
        <v>277.2505884404693</v>
      </c>
      <c r="N438" s="1">
        <f>IF(OR(testdata[[#This Row],[UpperE]]&lt;N437,F437&gt;N437),testdata[[#This Row],[UpperE]],N437)</f>
        <v>285.19342335336728</v>
      </c>
      <c r="O438" s="1">
        <f>IF(OR(testdata[[#This Row],[LowerE]]&gt;O437,F437&lt;O437),testdata[[#This Row],[LowerE]],O437)</f>
        <v>279.48966956556825</v>
      </c>
      <c r="P438" s="7">
        <f>IF(S437=N437,testdata[[#This Row],[Upper]],testdata[[#This Row],[Lower]])</f>
        <v>279.48966956556825</v>
      </c>
      <c r="Q438" s="7" t="e">
        <f>IF(testdata[[#This Row],[AtrStop]]=testdata[[#This Row],[Upper]],testdata[[#This Row],[Upper]],NA())</f>
        <v>#N/A</v>
      </c>
      <c r="R438" s="7">
        <f>IF(testdata[[#This Row],[AtrStop]]=testdata[[#This Row],[Lower]],testdata[[#This Row],[Lower]],NA())</f>
        <v>279.48966956556825</v>
      </c>
      <c r="S438" s="19">
        <f>IF(testdata[[#This Row],[close]]&lt;=testdata[[#This Row],[STpot]],testdata[[#This Row],[Upper]],testdata[[#This Row],[Lower]])</f>
        <v>279.48966956556825</v>
      </c>
      <c r="U438" s="2">
        <v>43369</v>
      </c>
      <c r="V438" s="7"/>
      <c r="W438" s="7">
        <v>279.48970000000003</v>
      </c>
      <c r="X438" s="19">
        <v>279.48966956999999</v>
      </c>
      <c r="Y438" t="str">
        <f t="shared" si="6"/>
        <v/>
      </c>
    </row>
    <row r="439" spans="1:25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">
        <f>MAX(testdata[[#This Row],[H-L]:[|L-pC|]])</f>
        <v>1.9800000000000182</v>
      </c>
      <c r="K439" s="10">
        <f>(K438*20+testdata[[#This Row],[TR]])/21</f>
        <v>1.8687020823906932</v>
      </c>
      <c r="L439" s="1">
        <f>testdata[[#This Row],[close]]+Multiplier*testdata[[#This Row],[ATR]]</f>
        <v>289.23610624717207</v>
      </c>
      <c r="M439" s="1">
        <f>testdata[[#This Row],[close]]-Multiplier*testdata[[#This Row],[ATR]]</f>
        <v>278.02389375282792</v>
      </c>
      <c r="N439" s="1">
        <f>IF(OR(testdata[[#This Row],[UpperE]]&lt;N438,F438&gt;N438),testdata[[#This Row],[UpperE]],N438)</f>
        <v>285.19342335336728</v>
      </c>
      <c r="O439" s="1">
        <f>IF(OR(testdata[[#This Row],[LowerE]]&gt;O438,F438&lt;O438),testdata[[#This Row],[LowerE]],O438)</f>
        <v>279.48966956556825</v>
      </c>
      <c r="P439" s="7">
        <f>IF(S438=N438,testdata[[#This Row],[Upper]],testdata[[#This Row],[Lower]])</f>
        <v>279.48966956556825</v>
      </c>
      <c r="Q439" s="7" t="e">
        <f>IF(testdata[[#This Row],[AtrStop]]=testdata[[#This Row],[Upper]],testdata[[#This Row],[Upper]],NA())</f>
        <v>#N/A</v>
      </c>
      <c r="R439" s="7">
        <f>IF(testdata[[#This Row],[AtrStop]]=testdata[[#This Row],[Lower]],testdata[[#This Row],[Lower]],NA())</f>
        <v>279.48966956556825</v>
      </c>
      <c r="S439" s="19">
        <f>IF(testdata[[#This Row],[close]]&lt;=testdata[[#This Row],[STpot]],testdata[[#This Row],[Upper]],testdata[[#This Row],[Lower]])</f>
        <v>279.48966956556825</v>
      </c>
      <c r="U439" s="2">
        <v>43370</v>
      </c>
      <c r="V439" s="7"/>
      <c r="W439" s="7">
        <v>279.48970000000003</v>
      </c>
      <c r="X439" s="19">
        <v>279.48966956999999</v>
      </c>
      <c r="Y439" t="str">
        <f t="shared" si="6"/>
        <v/>
      </c>
    </row>
    <row r="440" spans="1:25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">
        <f>MAX(testdata[[#This Row],[H-L]:[|L-pC|]])</f>
        <v>1.2999999999999545</v>
      </c>
      <c r="K440" s="10">
        <f>(K439*20+testdata[[#This Row],[TR]])/21</f>
        <v>1.8416210308482772</v>
      </c>
      <c r="L440" s="1">
        <f>testdata[[#This Row],[close]]+Multiplier*testdata[[#This Row],[ATR]]</f>
        <v>289.18486309254484</v>
      </c>
      <c r="M440" s="1">
        <f>testdata[[#This Row],[close]]-Multiplier*testdata[[#This Row],[ATR]]</f>
        <v>278.13513690745521</v>
      </c>
      <c r="N440" s="1">
        <f>IF(OR(testdata[[#This Row],[UpperE]]&lt;N439,F439&gt;N439),testdata[[#This Row],[UpperE]],N439)</f>
        <v>285.19342335336728</v>
      </c>
      <c r="O440" s="1">
        <f>IF(OR(testdata[[#This Row],[LowerE]]&gt;O439,F439&lt;O439),testdata[[#This Row],[LowerE]],O439)</f>
        <v>279.48966956556825</v>
      </c>
      <c r="P440" s="7">
        <f>IF(S439=N439,testdata[[#This Row],[Upper]],testdata[[#This Row],[Lower]])</f>
        <v>279.48966956556825</v>
      </c>
      <c r="Q440" s="7" t="e">
        <f>IF(testdata[[#This Row],[AtrStop]]=testdata[[#This Row],[Upper]],testdata[[#This Row],[Upper]],NA())</f>
        <v>#N/A</v>
      </c>
      <c r="R440" s="7">
        <f>IF(testdata[[#This Row],[AtrStop]]=testdata[[#This Row],[Lower]],testdata[[#This Row],[Lower]],NA())</f>
        <v>279.48966956556825</v>
      </c>
      <c r="S440" s="19">
        <f>IF(testdata[[#This Row],[close]]&lt;=testdata[[#This Row],[STpot]],testdata[[#This Row],[Upper]],testdata[[#This Row],[Lower]])</f>
        <v>279.48966956556825</v>
      </c>
      <c r="U440" s="2">
        <v>43371</v>
      </c>
      <c r="V440" s="7"/>
      <c r="W440" s="7">
        <v>279.48970000000003</v>
      </c>
      <c r="X440" s="19">
        <v>279.48966956999999</v>
      </c>
      <c r="Y440" t="str">
        <f t="shared" si="6"/>
        <v/>
      </c>
    </row>
    <row r="441" spans="1:25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">
        <f>MAX(testdata[[#This Row],[H-L]:[|L-pC|]])</f>
        <v>2.1599999999999682</v>
      </c>
      <c r="K441" s="10">
        <f>(K440*20+testdata[[#This Row],[TR]])/21</f>
        <v>1.8567819341412148</v>
      </c>
      <c r="L441" s="1">
        <f>testdata[[#This Row],[close]]+Multiplier*testdata[[#This Row],[ATR]]</f>
        <v>290.22034580242359</v>
      </c>
      <c r="M441" s="1">
        <f>testdata[[#This Row],[close]]-Multiplier*testdata[[#This Row],[ATR]]</f>
        <v>279.07965419757636</v>
      </c>
      <c r="N441" s="1">
        <f>IF(OR(testdata[[#This Row],[UpperE]]&lt;N440,F440&gt;N440),testdata[[#This Row],[UpperE]],N440)</f>
        <v>285.19342335336728</v>
      </c>
      <c r="O441" s="1">
        <f>IF(OR(testdata[[#This Row],[LowerE]]&gt;O440,F440&lt;O440),testdata[[#This Row],[LowerE]],O440)</f>
        <v>279.48966956556825</v>
      </c>
      <c r="P441" s="7">
        <f>IF(S440=N440,testdata[[#This Row],[Upper]],testdata[[#This Row],[Lower]])</f>
        <v>279.48966956556825</v>
      </c>
      <c r="Q441" s="7" t="e">
        <f>IF(testdata[[#This Row],[AtrStop]]=testdata[[#This Row],[Upper]],testdata[[#This Row],[Upper]],NA())</f>
        <v>#N/A</v>
      </c>
      <c r="R441" s="7">
        <f>IF(testdata[[#This Row],[AtrStop]]=testdata[[#This Row],[Lower]],testdata[[#This Row],[Lower]],NA())</f>
        <v>279.48966956556825</v>
      </c>
      <c r="S441" s="19">
        <f>IF(testdata[[#This Row],[close]]&lt;=testdata[[#This Row],[STpot]],testdata[[#This Row],[Upper]],testdata[[#This Row],[Lower]])</f>
        <v>279.48966956556825</v>
      </c>
      <c r="U441" s="2">
        <v>43374</v>
      </c>
      <c r="V441" s="7"/>
      <c r="W441" s="7">
        <v>279.48970000000003</v>
      </c>
      <c r="X441" s="19">
        <v>279.48966956999999</v>
      </c>
      <c r="Y441" t="str">
        <f t="shared" si="6"/>
        <v/>
      </c>
    </row>
    <row r="442" spans="1:25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">
        <f>MAX(testdata[[#This Row],[H-L]:[|L-pC|]])</f>
        <v>1.1899999999999977</v>
      </c>
      <c r="K442" s="10">
        <f>(K441*20+testdata[[#This Row],[TR]])/21</f>
        <v>1.8250304134678235</v>
      </c>
      <c r="L442" s="1">
        <f>testdata[[#This Row],[close]]+Multiplier*testdata[[#This Row],[ATR]]</f>
        <v>289.95509124040348</v>
      </c>
      <c r="M442" s="1">
        <f>testdata[[#This Row],[close]]-Multiplier*testdata[[#This Row],[ATR]]</f>
        <v>279.00490875959656</v>
      </c>
      <c r="N442" s="1">
        <f>IF(OR(testdata[[#This Row],[UpperE]]&lt;N441,F441&gt;N441),testdata[[#This Row],[UpperE]],N441)</f>
        <v>285.19342335336728</v>
      </c>
      <c r="O442" s="1">
        <f>IF(OR(testdata[[#This Row],[LowerE]]&gt;O441,F441&lt;O441),testdata[[#This Row],[LowerE]],O441)</f>
        <v>279.48966956556825</v>
      </c>
      <c r="P442" s="7">
        <f>IF(S441=N441,testdata[[#This Row],[Upper]],testdata[[#This Row],[Lower]])</f>
        <v>279.48966956556825</v>
      </c>
      <c r="Q442" s="7" t="e">
        <f>IF(testdata[[#This Row],[AtrStop]]=testdata[[#This Row],[Upper]],testdata[[#This Row],[Upper]],NA())</f>
        <v>#N/A</v>
      </c>
      <c r="R442" s="7">
        <f>IF(testdata[[#This Row],[AtrStop]]=testdata[[#This Row],[Lower]],testdata[[#This Row],[Lower]],NA())</f>
        <v>279.48966956556825</v>
      </c>
      <c r="S442" s="19">
        <f>IF(testdata[[#This Row],[close]]&lt;=testdata[[#This Row],[STpot]],testdata[[#This Row],[Upper]],testdata[[#This Row],[Lower]])</f>
        <v>279.48966956556825</v>
      </c>
      <c r="U442" s="2">
        <v>43375</v>
      </c>
      <c r="V442" s="7"/>
      <c r="W442" s="7">
        <v>279.48970000000003</v>
      </c>
      <c r="X442" s="19">
        <v>279.48966956999999</v>
      </c>
      <c r="Y442" t="str">
        <f t="shared" si="6"/>
        <v/>
      </c>
    </row>
    <row r="443" spans="1:25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">
        <f>MAX(testdata[[#This Row],[H-L]:[|L-pC|]])</f>
        <v>1.839999999999975</v>
      </c>
      <c r="K443" s="10">
        <f>(K442*20+testdata[[#This Row],[TR]])/21</f>
        <v>1.8257432509217355</v>
      </c>
      <c r="L443" s="1">
        <f>testdata[[#This Row],[close]]+Multiplier*testdata[[#This Row],[ATR]]</f>
        <v>290.11722975276518</v>
      </c>
      <c r="M443" s="1">
        <f>testdata[[#This Row],[close]]-Multiplier*testdata[[#This Row],[ATR]]</f>
        <v>279.16277024723479</v>
      </c>
      <c r="N443" s="1">
        <f>IF(OR(testdata[[#This Row],[UpperE]]&lt;N442,F442&gt;N442),testdata[[#This Row],[UpperE]],N442)</f>
        <v>285.19342335336728</v>
      </c>
      <c r="O443" s="1">
        <f>IF(OR(testdata[[#This Row],[LowerE]]&gt;O442,F442&lt;O442),testdata[[#This Row],[LowerE]],O442)</f>
        <v>279.48966956556825</v>
      </c>
      <c r="P443" s="7">
        <f>IF(S442=N442,testdata[[#This Row],[Upper]],testdata[[#This Row],[Lower]])</f>
        <v>279.48966956556825</v>
      </c>
      <c r="Q443" s="7" t="e">
        <f>IF(testdata[[#This Row],[AtrStop]]=testdata[[#This Row],[Upper]],testdata[[#This Row],[Upper]],NA())</f>
        <v>#N/A</v>
      </c>
      <c r="R443" s="7">
        <f>IF(testdata[[#This Row],[AtrStop]]=testdata[[#This Row],[Lower]],testdata[[#This Row],[Lower]],NA())</f>
        <v>279.48966956556825</v>
      </c>
      <c r="S443" s="19">
        <f>IF(testdata[[#This Row],[close]]&lt;=testdata[[#This Row],[STpot]],testdata[[#This Row],[Upper]],testdata[[#This Row],[Lower]])</f>
        <v>279.48966956556825</v>
      </c>
      <c r="U443" s="2">
        <v>43376</v>
      </c>
      <c r="V443" s="7"/>
      <c r="W443" s="7">
        <v>279.48970000000003</v>
      </c>
      <c r="X443" s="19">
        <v>279.48966956999999</v>
      </c>
      <c r="Y443" t="str">
        <f t="shared" si="6"/>
        <v/>
      </c>
    </row>
    <row r="444" spans="1:25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">
        <f>MAX(testdata[[#This Row],[H-L]:[|L-pC|]])</f>
        <v>3.9599999999999795</v>
      </c>
      <c r="K444" s="10">
        <f>(K443*20+testdata[[#This Row],[TR]])/21</f>
        <v>1.9273745246873664</v>
      </c>
      <c r="L444" s="1">
        <f>testdata[[#This Row],[close]]+Multiplier*testdata[[#This Row],[ATR]]</f>
        <v>288.19212357406212</v>
      </c>
      <c r="M444" s="1">
        <f>testdata[[#This Row],[close]]-Multiplier*testdata[[#This Row],[ATR]]</f>
        <v>276.62787642593793</v>
      </c>
      <c r="N444" s="1">
        <f>IF(OR(testdata[[#This Row],[UpperE]]&lt;N443,F443&gt;N443),testdata[[#This Row],[UpperE]],N443)</f>
        <v>285.19342335336728</v>
      </c>
      <c r="O444" s="1">
        <f>IF(OR(testdata[[#This Row],[LowerE]]&gt;O443,F443&lt;O443),testdata[[#This Row],[LowerE]],O443)</f>
        <v>279.48966956556825</v>
      </c>
      <c r="P444" s="7">
        <f>IF(S443=N443,testdata[[#This Row],[Upper]],testdata[[#This Row],[Lower]])</f>
        <v>279.48966956556825</v>
      </c>
      <c r="Q444" s="7" t="e">
        <f>IF(testdata[[#This Row],[AtrStop]]=testdata[[#This Row],[Upper]],testdata[[#This Row],[Upper]],NA())</f>
        <v>#N/A</v>
      </c>
      <c r="R444" s="7">
        <f>IF(testdata[[#This Row],[AtrStop]]=testdata[[#This Row],[Lower]],testdata[[#This Row],[Lower]],NA())</f>
        <v>279.48966956556825</v>
      </c>
      <c r="S444" s="19">
        <f>IF(testdata[[#This Row],[close]]&lt;=testdata[[#This Row],[STpot]],testdata[[#This Row],[Upper]],testdata[[#This Row],[Lower]])</f>
        <v>279.48966956556825</v>
      </c>
      <c r="U444" s="2">
        <v>43377</v>
      </c>
      <c r="V444" s="7"/>
      <c r="W444" s="7">
        <v>279.48970000000003</v>
      </c>
      <c r="X444" s="19">
        <v>279.48966956999999</v>
      </c>
      <c r="Y444" t="str">
        <f t="shared" si="6"/>
        <v/>
      </c>
    </row>
    <row r="445" spans="1:25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">
        <f>MAX(testdata[[#This Row],[H-L]:[|L-pC|]])</f>
        <v>3.9500000000000455</v>
      </c>
      <c r="K445" s="10">
        <f>(K444*20+testdata[[#This Row],[TR]])/21</f>
        <v>2.0236900235117794</v>
      </c>
      <c r="L445" s="1">
        <f>testdata[[#This Row],[close]]+Multiplier*testdata[[#This Row],[ATR]]</f>
        <v>286.9010700705353</v>
      </c>
      <c r="M445" s="1">
        <f>testdata[[#This Row],[close]]-Multiplier*testdata[[#This Row],[ATR]]</f>
        <v>274.75892992946467</v>
      </c>
      <c r="N445" s="1">
        <f>IF(OR(testdata[[#This Row],[UpperE]]&lt;N444,F444&gt;N444),testdata[[#This Row],[UpperE]],N444)</f>
        <v>285.19342335336728</v>
      </c>
      <c r="O445" s="1">
        <f>IF(OR(testdata[[#This Row],[LowerE]]&gt;O444,F444&lt;O444),testdata[[#This Row],[LowerE]],O444)</f>
        <v>279.48966956556825</v>
      </c>
      <c r="P445" s="7">
        <f>IF(S444=N444,testdata[[#This Row],[Upper]],testdata[[#This Row],[Lower]])</f>
        <v>279.48966956556825</v>
      </c>
      <c r="Q445" s="7" t="e">
        <f>IF(testdata[[#This Row],[AtrStop]]=testdata[[#This Row],[Upper]],testdata[[#This Row],[Upper]],NA())</f>
        <v>#N/A</v>
      </c>
      <c r="R445" s="7">
        <f>IF(testdata[[#This Row],[AtrStop]]=testdata[[#This Row],[Lower]],testdata[[#This Row],[Lower]],NA())</f>
        <v>279.48966956556825</v>
      </c>
      <c r="S445" s="19">
        <f>IF(testdata[[#This Row],[close]]&lt;=testdata[[#This Row],[STpot]],testdata[[#This Row],[Upper]],testdata[[#This Row],[Lower]])</f>
        <v>279.48966956556825</v>
      </c>
      <c r="U445" s="2">
        <v>43378</v>
      </c>
      <c r="V445" s="7"/>
      <c r="W445" s="7">
        <v>279.48970000000003</v>
      </c>
      <c r="X445" s="19">
        <v>279.48966956999999</v>
      </c>
      <c r="Y445" t="str">
        <f t="shared" si="6"/>
        <v/>
      </c>
    </row>
    <row r="446" spans="1:25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">
        <f>MAX(testdata[[#This Row],[H-L]:[|L-pC|]])</f>
        <v>2.6500000000000341</v>
      </c>
      <c r="K446" s="10">
        <f>(K445*20+testdata[[#This Row],[TR]])/21</f>
        <v>2.0535143081064584</v>
      </c>
      <c r="L446" s="1">
        <f>testdata[[#This Row],[close]]+Multiplier*testdata[[#This Row],[ATR]]</f>
        <v>286.99054292431936</v>
      </c>
      <c r="M446" s="1">
        <f>testdata[[#This Row],[close]]-Multiplier*testdata[[#This Row],[ATR]]</f>
        <v>274.66945707568061</v>
      </c>
      <c r="N446" s="1">
        <f>IF(OR(testdata[[#This Row],[UpperE]]&lt;N445,F445&gt;N445),testdata[[#This Row],[UpperE]],N445)</f>
        <v>285.19342335336728</v>
      </c>
      <c r="O446" s="1">
        <f>IF(OR(testdata[[#This Row],[LowerE]]&gt;O445,F445&lt;O445),testdata[[#This Row],[LowerE]],O445)</f>
        <v>279.48966956556825</v>
      </c>
      <c r="P446" s="7">
        <f>IF(S445=N445,testdata[[#This Row],[Upper]],testdata[[#This Row],[Lower]])</f>
        <v>279.48966956556825</v>
      </c>
      <c r="Q446" s="7" t="e">
        <f>IF(testdata[[#This Row],[AtrStop]]=testdata[[#This Row],[Upper]],testdata[[#This Row],[Upper]],NA())</f>
        <v>#N/A</v>
      </c>
      <c r="R446" s="7">
        <f>IF(testdata[[#This Row],[AtrStop]]=testdata[[#This Row],[Lower]],testdata[[#This Row],[Lower]],NA())</f>
        <v>279.48966956556825</v>
      </c>
      <c r="S446" s="19">
        <f>IF(testdata[[#This Row],[close]]&lt;=testdata[[#This Row],[STpot]],testdata[[#This Row],[Upper]],testdata[[#This Row],[Lower]])</f>
        <v>279.48966956556825</v>
      </c>
      <c r="U446" s="2">
        <v>43381</v>
      </c>
      <c r="V446" s="7"/>
      <c r="W446" s="7">
        <v>279.48970000000003</v>
      </c>
      <c r="X446" s="19">
        <v>279.48966956999999</v>
      </c>
      <c r="Y446" t="str">
        <f t="shared" si="6"/>
        <v/>
      </c>
    </row>
    <row r="447" spans="1:25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">
        <f>MAX(testdata[[#This Row],[H-L]:[|L-pC|]])</f>
        <v>2.0400000000000205</v>
      </c>
      <c r="K447" s="10">
        <f>(K446*20+testdata[[#This Row],[TR]])/21</f>
        <v>2.0528707696251991</v>
      </c>
      <c r="L447" s="1">
        <f>testdata[[#This Row],[close]]+Multiplier*testdata[[#This Row],[ATR]]</f>
        <v>286.57861230887562</v>
      </c>
      <c r="M447" s="1">
        <f>testdata[[#This Row],[close]]-Multiplier*testdata[[#This Row],[ATR]]</f>
        <v>274.26138769112441</v>
      </c>
      <c r="N447" s="1">
        <f>IF(OR(testdata[[#This Row],[UpperE]]&lt;N446,F446&gt;N446),testdata[[#This Row],[UpperE]],N446)</f>
        <v>285.19342335336728</v>
      </c>
      <c r="O447" s="1">
        <f>IF(OR(testdata[[#This Row],[LowerE]]&gt;O446,F446&lt;O446),testdata[[#This Row],[LowerE]],O446)</f>
        <v>279.48966956556825</v>
      </c>
      <c r="P447" s="7">
        <f>IF(S446=N446,testdata[[#This Row],[Upper]],testdata[[#This Row],[Lower]])</f>
        <v>279.48966956556825</v>
      </c>
      <c r="Q447" s="7" t="e">
        <f>IF(testdata[[#This Row],[AtrStop]]=testdata[[#This Row],[Upper]],testdata[[#This Row],[Upper]],NA())</f>
        <v>#N/A</v>
      </c>
      <c r="R447" s="7">
        <f>IF(testdata[[#This Row],[AtrStop]]=testdata[[#This Row],[Lower]],testdata[[#This Row],[Lower]],NA())</f>
        <v>279.48966956556825</v>
      </c>
      <c r="S447" s="19">
        <f>IF(testdata[[#This Row],[close]]&lt;=testdata[[#This Row],[STpot]],testdata[[#This Row],[Upper]],testdata[[#This Row],[Lower]])</f>
        <v>279.48966956556825</v>
      </c>
      <c r="U447" s="2">
        <v>43382</v>
      </c>
      <c r="V447" s="7"/>
      <c r="W447" s="7">
        <v>279.48970000000003</v>
      </c>
      <c r="X447" s="19">
        <v>279.48966956999999</v>
      </c>
      <c r="Y447" t="str">
        <f t="shared" si="6"/>
        <v/>
      </c>
    </row>
    <row r="448" spans="1:25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">
        <f>MAX(testdata[[#This Row],[H-L]:[|L-pC|]])</f>
        <v>9.2900000000000205</v>
      </c>
      <c r="K448" s="10">
        <f>(K447*20+testdata[[#This Row],[TR]])/21</f>
        <v>2.3974959710716193</v>
      </c>
      <c r="L448" s="1">
        <f>testdata[[#This Row],[close]]+Multiplier*testdata[[#This Row],[ATR]]</f>
        <v>278.73248791321487</v>
      </c>
      <c r="M448" s="1">
        <f>testdata[[#This Row],[close]]-Multiplier*testdata[[#This Row],[ATR]]</f>
        <v>264.34751208678517</v>
      </c>
      <c r="N448" s="1">
        <f>IF(OR(testdata[[#This Row],[UpperE]]&lt;N447,F447&gt;N447),testdata[[#This Row],[UpperE]],N447)</f>
        <v>278.73248791321487</v>
      </c>
      <c r="O448" s="1">
        <f>IF(OR(testdata[[#This Row],[LowerE]]&gt;O447,F447&lt;O447),testdata[[#This Row],[LowerE]],O447)</f>
        <v>279.48966956556825</v>
      </c>
      <c r="P448" s="7">
        <f>IF(S447=N447,testdata[[#This Row],[Upper]],testdata[[#This Row],[Lower]])</f>
        <v>279.48966956556825</v>
      </c>
      <c r="Q448" s="7">
        <f>IF(testdata[[#This Row],[AtrStop]]=testdata[[#This Row],[Upper]],testdata[[#This Row],[Upper]],NA())</f>
        <v>278.73248791321487</v>
      </c>
      <c r="R448" s="7" t="e">
        <f>IF(testdata[[#This Row],[AtrStop]]=testdata[[#This Row],[Lower]],testdata[[#This Row],[Lower]],NA())</f>
        <v>#N/A</v>
      </c>
      <c r="S448" s="19">
        <f>IF(testdata[[#This Row],[close]]&lt;=testdata[[#This Row],[STpot]],testdata[[#This Row],[Upper]],testdata[[#This Row],[Lower]])</f>
        <v>278.73248791321487</v>
      </c>
      <c r="U448" s="2">
        <v>43383</v>
      </c>
      <c r="V448" s="7">
        <v>278.73250000000002</v>
      </c>
      <c r="W448" s="7"/>
      <c r="X448" s="19">
        <v>278.73248790999997</v>
      </c>
      <c r="Y448" t="str">
        <f t="shared" si="6"/>
        <v/>
      </c>
    </row>
    <row r="449" spans="1:25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">
        <f>MAX(testdata[[#This Row],[H-L]:[|L-pC|]])</f>
        <v>8.3299999999999841</v>
      </c>
      <c r="K449" s="10">
        <f>(K448*20+testdata[[#This Row],[TR]])/21</f>
        <v>2.679996162925351</v>
      </c>
      <c r="L449" s="1">
        <f>testdata[[#This Row],[close]]+Multiplier*testdata[[#This Row],[ATR]]</f>
        <v>273.59998848877603</v>
      </c>
      <c r="M449" s="1">
        <f>testdata[[#This Row],[close]]-Multiplier*testdata[[#This Row],[ATR]]</f>
        <v>257.52001151122397</v>
      </c>
      <c r="N449" s="1">
        <f>IF(OR(testdata[[#This Row],[UpperE]]&lt;N448,F448&gt;N448),testdata[[#This Row],[UpperE]],N448)</f>
        <v>273.59998848877603</v>
      </c>
      <c r="O449" s="1">
        <f>IF(OR(testdata[[#This Row],[LowerE]]&gt;O448,F448&lt;O448),testdata[[#This Row],[LowerE]],O448)</f>
        <v>257.52001151122397</v>
      </c>
      <c r="P449" s="7">
        <f>IF(S448=N448,testdata[[#This Row],[Upper]],testdata[[#This Row],[Lower]])</f>
        <v>273.59998848877603</v>
      </c>
      <c r="Q449" s="7">
        <f>IF(testdata[[#This Row],[AtrStop]]=testdata[[#This Row],[Upper]],testdata[[#This Row],[Upper]],NA())</f>
        <v>273.59998848877603</v>
      </c>
      <c r="R449" s="7" t="e">
        <f>IF(testdata[[#This Row],[AtrStop]]=testdata[[#This Row],[Lower]],testdata[[#This Row],[Lower]],NA())</f>
        <v>#N/A</v>
      </c>
      <c r="S449" s="19">
        <f>IF(testdata[[#This Row],[close]]&lt;=testdata[[#This Row],[STpot]],testdata[[#This Row],[Upper]],testdata[[#This Row],[Lower]])</f>
        <v>273.59998848877603</v>
      </c>
      <c r="U449" s="2">
        <v>43384</v>
      </c>
      <c r="V449" s="7">
        <v>273.60000000000002</v>
      </c>
      <c r="W449" s="7"/>
      <c r="X449" s="19">
        <v>273.59998848999999</v>
      </c>
      <c r="Y449" t="str">
        <f t="shared" si="6"/>
        <v/>
      </c>
    </row>
    <row r="450" spans="1:25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">
        <f>MAX(testdata[[#This Row],[H-L]:[|L-pC|]])</f>
        <v>4.8000000000000114</v>
      </c>
      <c r="K450" s="10">
        <f>(K449*20+testdata[[#This Row],[TR]])/21</f>
        <v>2.780948726595573</v>
      </c>
      <c r="L450" s="1">
        <f>testdata[[#This Row],[close]]+Multiplier*testdata[[#This Row],[ATR]]</f>
        <v>277.5928461797867</v>
      </c>
      <c r="M450" s="1">
        <f>testdata[[#This Row],[close]]-Multiplier*testdata[[#This Row],[ATR]]</f>
        <v>260.9071538202133</v>
      </c>
      <c r="N450" s="1">
        <f>IF(OR(testdata[[#This Row],[UpperE]]&lt;N449,F449&gt;N449),testdata[[#This Row],[UpperE]],N449)</f>
        <v>273.59998848877603</v>
      </c>
      <c r="O450" s="1">
        <f>IF(OR(testdata[[#This Row],[LowerE]]&gt;O449,F449&lt;O449),testdata[[#This Row],[LowerE]],O449)</f>
        <v>260.9071538202133</v>
      </c>
      <c r="P450" s="7">
        <f>IF(S449=N449,testdata[[#This Row],[Upper]],testdata[[#This Row],[Lower]])</f>
        <v>273.59998848877603</v>
      </c>
      <c r="Q450" s="7">
        <f>IF(testdata[[#This Row],[AtrStop]]=testdata[[#This Row],[Upper]],testdata[[#This Row],[Upper]],NA())</f>
        <v>273.59998848877603</v>
      </c>
      <c r="R450" s="7" t="e">
        <f>IF(testdata[[#This Row],[AtrStop]]=testdata[[#This Row],[Lower]],testdata[[#This Row],[Lower]],NA())</f>
        <v>#N/A</v>
      </c>
      <c r="S450" s="19">
        <f>IF(testdata[[#This Row],[close]]&lt;=testdata[[#This Row],[STpot]],testdata[[#This Row],[Upper]],testdata[[#This Row],[Lower]])</f>
        <v>273.59998848877603</v>
      </c>
      <c r="U450" s="2">
        <v>43385</v>
      </c>
      <c r="V450" s="7">
        <v>273.60000000000002</v>
      </c>
      <c r="W450" s="7"/>
      <c r="X450" s="19">
        <v>273.59998848999999</v>
      </c>
      <c r="Y450" t="str">
        <f t="shared" si="6"/>
        <v/>
      </c>
    </row>
    <row r="451" spans="1:25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">
        <f>MAX(testdata[[#This Row],[H-L]:[|L-pC|]])</f>
        <v>2.6700000000000159</v>
      </c>
      <c r="K451" s="10">
        <f>(K450*20+testdata[[#This Row],[TR]])/21</f>
        <v>2.7756654539005465</v>
      </c>
      <c r="L451" s="1">
        <f>testdata[[#This Row],[close]]+Multiplier*testdata[[#This Row],[ATR]]</f>
        <v>276.06699636170163</v>
      </c>
      <c r="M451" s="1">
        <f>testdata[[#This Row],[close]]-Multiplier*testdata[[#This Row],[ATR]]</f>
        <v>259.41300363829839</v>
      </c>
      <c r="N451" s="1">
        <f>IF(OR(testdata[[#This Row],[UpperE]]&lt;N450,F450&gt;N450),testdata[[#This Row],[UpperE]],N450)</f>
        <v>273.59998848877603</v>
      </c>
      <c r="O451" s="1">
        <f>IF(OR(testdata[[#This Row],[LowerE]]&gt;O450,F450&lt;O450),testdata[[#This Row],[LowerE]],O450)</f>
        <v>260.9071538202133</v>
      </c>
      <c r="P451" s="7">
        <f>IF(S450=N450,testdata[[#This Row],[Upper]],testdata[[#This Row],[Lower]])</f>
        <v>273.59998848877603</v>
      </c>
      <c r="Q451" s="7">
        <f>IF(testdata[[#This Row],[AtrStop]]=testdata[[#This Row],[Upper]],testdata[[#This Row],[Upper]],NA())</f>
        <v>273.59998848877603</v>
      </c>
      <c r="R451" s="7" t="e">
        <f>IF(testdata[[#This Row],[AtrStop]]=testdata[[#This Row],[Lower]],testdata[[#This Row],[Lower]],NA())</f>
        <v>#N/A</v>
      </c>
      <c r="S451" s="19">
        <f>IF(testdata[[#This Row],[close]]&lt;=testdata[[#This Row],[STpot]],testdata[[#This Row],[Upper]],testdata[[#This Row],[Lower]])</f>
        <v>273.59998848877603</v>
      </c>
      <c r="U451" s="2">
        <v>43388</v>
      </c>
      <c r="V451" s="7">
        <v>273.60000000000002</v>
      </c>
      <c r="W451" s="7"/>
      <c r="X451" s="19">
        <v>273.59998848999999</v>
      </c>
      <c r="Y451" t="str">
        <f t="shared" si="6"/>
        <v/>
      </c>
    </row>
    <row r="452" spans="1:25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">
        <f>MAX(testdata[[#This Row],[H-L]:[|L-pC|]])</f>
        <v>6.2599999999999909</v>
      </c>
      <c r="K452" s="10">
        <f>(K451*20+testdata[[#This Row],[TR]])/21</f>
        <v>2.9415861465719488</v>
      </c>
      <c r="L452" s="1">
        <f>testdata[[#This Row],[close]]+Multiplier*testdata[[#This Row],[ATR]]</f>
        <v>282.4147584397158</v>
      </c>
      <c r="M452" s="1">
        <f>testdata[[#This Row],[close]]-Multiplier*testdata[[#This Row],[ATR]]</f>
        <v>264.76524156028415</v>
      </c>
      <c r="N452" s="1">
        <f>IF(OR(testdata[[#This Row],[UpperE]]&lt;N451,F451&gt;N451),testdata[[#This Row],[UpperE]],N451)</f>
        <v>273.59998848877603</v>
      </c>
      <c r="O452" s="1">
        <f>IF(OR(testdata[[#This Row],[LowerE]]&gt;O451,F451&lt;O451),testdata[[#This Row],[LowerE]],O451)</f>
        <v>264.76524156028415</v>
      </c>
      <c r="P452" s="7">
        <f>IF(S451=N451,testdata[[#This Row],[Upper]],testdata[[#This Row],[Lower]])</f>
        <v>273.59998848877603</v>
      </c>
      <c r="Q452" s="7">
        <f>IF(testdata[[#This Row],[AtrStop]]=testdata[[#This Row],[Upper]],testdata[[#This Row],[Upper]],NA())</f>
        <v>273.59998848877603</v>
      </c>
      <c r="R452" s="7" t="e">
        <f>IF(testdata[[#This Row],[AtrStop]]=testdata[[#This Row],[Lower]],testdata[[#This Row],[Lower]],NA())</f>
        <v>#N/A</v>
      </c>
      <c r="S452" s="19">
        <f>IF(testdata[[#This Row],[close]]&lt;=testdata[[#This Row],[STpot]],testdata[[#This Row],[Upper]],testdata[[#This Row],[Lower]])</f>
        <v>273.59998848877603</v>
      </c>
      <c r="U452" s="2">
        <v>43389</v>
      </c>
      <c r="V452" s="7">
        <v>273.60000000000002</v>
      </c>
      <c r="W452" s="7"/>
      <c r="X452" s="19">
        <v>273.59998848999999</v>
      </c>
      <c r="Y452" t="str">
        <f t="shared" si="6"/>
        <v/>
      </c>
    </row>
    <row r="453" spans="1:25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">
        <f>MAX(testdata[[#This Row],[H-L]:[|L-pC|]])</f>
        <v>3.5</v>
      </c>
      <c r="K453" s="10">
        <f>(K452*20+testdata[[#This Row],[TR]])/21</f>
        <v>2.9681772824494752</v>
      </c>
      <c r="L453" s="1">
        <f>testdata[[#This Row],[close]]+Multiplier*testdata[[#This Row],[ATR]]</f>
        <v>282.54453184734842</v>
      </c>
      <c r="M453" s="1">
        <f>testdata[[#This Row],[close]]-Multiplier*testdata[[#This Row],[ATR]]</f>
        <v>264.73546815265155</v>
      </c>
      <c r="N453" s="1">
        <f>IF(OR(testdata[[#This Row],[UpperE]]&lt;N452,F452&gt;N452),testdata[[#This Row],[UpperE]],N452)</f>
        <v>273.59998848877603</v>
      </c>
      <c r="O453" s="1">
        <f>IF(OR(testdata[[#This Row],[LowerE]]&gt;O452,F452&lt;O452),testdata[[#This Row],[LowerE]],O452)</f>
        <v>264.76524156028415</v>
      </c>
      <c r="P453" s="7">
        <f>IF(S452=N452,testdata[[#This Row],[Upper]],testdata[[#This Row],[Lower]])</f>
        <v>273.59998848877603</v>
      </c>
      <c r="Q453" s="7" t="e">
        <f>IF(testdata[[#This Row],[AtrStop]]=testdata[[#This Row],[Upper]],testdata[[#This Row],[Upper]],NA())</f>
        <v>#N/A</v>
      </c>
      <c r="R453" s="7">
        <f>IF(testdata[[#This Row],[AtrStop]]=testdata[[#This Row],[Lower]],testdata[[#This Row],[Lower]],NA())</f>
        <v>264.76524156028415</v>
      </c>
      <c r="S453" s="19">
        <f>IF(testdata[[#This Row],[close]]&lt;=testdata[[#This Row],[STpot]],testdata[[#This Row],[Upper]],testdata[[#This Row],[Lower]])</f>
        <v>264.76524156028415</v>
      </c>
      <c r="U453" s="2">
        <v>43390</v>
      </c>
      <c r="V453" s="7"/>
      <c r="W453" s="7">
        <v>264.76519999999999</v>
      </c>
      <c r="X453" s="19">
        <v>264.76524155999999</v>
      </c>
      <c r="Y453" t="str">
        <f t="shared" si="6"/>
        <v/>
      </c>
    </row>
    <row r="454" spans="1:25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">
        <f>MAX(testdata[[#This Row],[H-L]:[|L-pC|]])</f>
        <v>5.3499999999999659</v>
      </c>
      <c r="K454" s="10">
        <f>(K453*20+testdata[[#This Row],[TR]])/21</f>
        <v>3.0815974118566412</v>
      </c>
      <c r="L454" s="1">
        <f>testdata[[#This Row],[close]]+Multiplier*testdata[[#This Row],[ATR]]</f>
        <v>278.93479223556994</v>
      </c>
      <c r="M454" s="1">
        <f>testdata[[#This Row],[close]]-Multiplier*testdata[[#This Row],[ATR]]</f>
        <v>260.44520776443005</v>
      </c>
      <c r="N454" s="1">
        <f>IF(OR(testdata[[#This Row],[UpperE]]&lt;N453,F453&gt;N453),testdata[[#This Row],[UpperE]],N453)</f>
        <v>278.93479223556994</v>
      </c>
      <c r="O454" s="1">
        <f>IF(OR(testdata[[#This Row],[LowerE]]&gt;O453,F453&lt;O453),testdata[[#This Row],[LowerE]],O453)</f>
        <v>264.76524156028415</v>
      </c>
      <c r="P454" s="7">
        <f>IF(S453=N453,testdata[[#This Row],[Upper]],testdata[[#This Row],[Lower]])</f>
        <v>264.76524156028415</v>
      </c>
      <c r="Q454" s="7" t="e">
        <f>IF(testdata[[#This Row],[AtrStop]]=testdata[[#This Row],[Upper]],testdata[[#This Row],[Upper]],NA())</f>
        <v>#N/A</v>
      </c>
      <c r="R454" s="7">
        <f>IF(testdata[[#This Row],[AtrStop]]=testdata[[#This Row],[Lower]],testdata[[#This Row],[Lower]],NA())</f>
        <v>264.76524156028415</v>
      </c>
      <c r="S454" s="19">
        <f>IF(testdata[[#This Row],[close]]&lt;=testdata[[#This Row],[STpot]],testdata[[#This Row],[Upper]],testdata[[#This Row],[Lower]])</f>
        <v>264.76524156028415</v>
      </c>
      <c r="U454" s="2">
        <v>43391</v>
      </c>
      <c r="V454" s="7"/>
      <c r="W454" s="7">
        <v>264.76519999999999</v>
      </c>
      <c r="X454" s="19">
        <v>264.76524155999999</v>
      </c>
      <c r="Y454" t="str">
        <f t="shared" si="6"/>
        <v/>
      </c>
    </row>
    <row r="455" spans="1:25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">
        <f>MAX(testdata[[#This Row],[H-L]:[|L-pC|]])</f>
        <v>3.7400000000000091</v>
      </c>
      <c r="K455" s="10">
        <f>(K454*20+testdata[[#This Row],[TR]])/21</f>
        <v>3.1129499160539447</v>
      </c>
      <c r="L455" s="1">
        <f>testdata[[#This Row],[close]]+Multiplier*testdata[[#This Row],[ATR]]</f>
        <v>278.87884974816188</v>
      </c>
      <c r="M455" s="1">
        <f>testdata[[#This Row],[close]]-Multiplier*testdata[[#This Row],[ATR]]</f>
        <v>260.20115025183816</v>
      </c>
      <c r="N455" s="1">
        <f>IF(OR(testdata[[#This Row],[UpperE]]&lt;N454,F454&gt;N454),testdata[[#This Row],[UpperE]],N454)</f>
        <v>278.87884974816188</v>
      </c>
      <c r="O455" s="1">
        <f>IF(OR(testdata[[#This Row],[LowerE]]&gt;O454,F454&lt;O454),testdata[[#This Row],[LowerE]],O454)</f>
        <v>264.76524156028415</v>
      </c>
      <c r="P455" s="7">
        <f>IF(S454=N454,testdata[[#This Row],[Upper]],testdata[[#This Row],[Lower]])</f>
        <v>264.76524156028415</v>
      </c>
      <c r="Q455" s="7" t="e">
        <f>IF(testdata[[#This Row],[AtrStop]]=testdata[[#This Row],[Upper]],testdata[[#This Row],[Upper]],NA())</f>
        <v>#N/A</v>
      </c>
      <c r="R455" s="7">
        <f>IF(testdata[[#This Row],[AtrStop]]=testdata[[#This Row],[Lower]],testdata[[#This Row],[Lower]],NA())</f>
        <v>264.76524156028415</v>
      </c>
      <c r="S455" s="19">
        <f>IF(testdata[[#This Row],[close]]&lt;=testdata[[#This Row],[STpot]],testdata[[#This Row],[Upper]],testdata[[#This Row],[Lower]])</f>
        <v>264.76524156028415</v>
      </c>
      <c r="U455" s="2">
        <v>43392</v>
      </c>
      <c r="V455" s="7"/>
      <c r="W455" s="7">
        <v>264.76519999999999</v>
      </c>
      <c r="X455" s="19">
        <v>264.76524155999999</v>
      </c>
      <c r="Y455" t="str">
        <f t="shared" si="6"/>
        <v/>
      </c>
    </row>
    <row r="456" spans="1:25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">
        <f>MAX(testdata[[#This Row],[H-L]:[|L-pC|]])</f>
        <v>2.8799999999999955</v>
      </c>
      <c r="K456" s="10">
        <f>(K455*20+testdata[[#This Row],[TR]])/21</f>
        <v>3.1018570629085183</v>
      </c>
      <c r="L456" s="1">
        <f>testdata[[#This Row],[close]]+Multiplier*testdata[[#This Row],[ATR]]</f>
        <v>277.63557118872552</v>
      </c>
      <c r="M456" s="1">
        <f>testdata[[#This Row],[close]]-Multiplier*testdata[[#This Row],[ATR]]</f>
        <v>259.02442881127445</v>
      </c>
      <c r="N456" s="1">
        <f>IF(OR(testdata[[#This Row],[UpperE]]&lt;N455,F455&gt;N455),testdata[[#This Row],[UpperE]],N455)</f>
        <v>277.63557118872552</v>
      </c>
      <c r="O456" s="1">
        <f>IF(OR(testdata[[#This Row],[LowerE]]&gt;O455,F455&lt;O455),testdata[[#This Row],[LowerE]],O455)</f>
        <v>264.76524156028415</v>
      </c>
      <c r="P456" s="7">
        <f>IF(S455=N455,testdata[[#This Row],[Upper]],testdata[[#This Row],[Lower]])</f>
        <v>264.76524156028415</v>
      </c>
      <c r="Q456" s="7" t="e">
        <f>IF(testdata[[#This Row],[AtrStop]]=testdata[[#This Row],[Upper]],testdata[[#This Row],[Upper]],NA())</f>
        <v>#N/A</v>
      </c>
      <c r="R456" s="7">
        <f>IF(testdata[[#This Row],[AtrStop]]=testdata[[#This Row],[Lower]],testdata[[#This Row],[Lower]],NA())</f>
        <v>264.76524156028415</v>
      </c>
      <c r="S456" s="19">
        <f>IF(testdata[[#This Row],[close]]&lt;=testdata[[#This Row],[STpot]],testdata[[#This Row],[Upper]],testdata[[#This Row],[Lower]])</f>
        <v>264.76524156028415</v>
      </c>
      <c r="U456" s="2">
        <v>43395</v>
      </c>
      <c r="V456" s="7"/>
      <c r="W456" s="7">
        <v>264.76519999999999</v>
      </c>
      <c r="X456" s="19">
        <v>264.76524155999999</v>
      </c>
      <c r="Y456" t="str">
        <f t="shared" si="6"/>
        <v/>
      </c>
    </row>
    <row r="457" spans="1:25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">
        <f>MAX(testdata[[#This Row],[H-L]:[|L-pC|]])</f>
        <v>6.2400000000000091</v>
      </c>
      <c r="K457" s="10">
        <f>(K456*20+testdata[[#This Row],[TR]])/21</f>
        <v>3.2512924408652557</v>
      </c>
      <c r="L457" s="1">
        <f>testdata[[#This Row],[close]]+Multiplier*testdata[[#This Row],[ATR]]</f>
        <v>276.7238773225958</v>
      </c>
      <c r="M457" s="1">
        <f>testdata[[#This Row],[close]]-Multiplier*testdata[[#This Row],[ATR]]</f>
        <v>257.21612267740426</v>
      </c>
      <c r="N457" s="1">
        <f>IF(OR(testdata[[#This Row],[UpperE]]&lt;N456,F456&gt;N456),testdata[[#This Row],[UpperE]],N456)</f>
        <v>276.7238773225958</v>
      </c>
      <c r="O457" s="1">
        <f>IF(OR(testdata[[#This Row],[LowerE]]&gt;O456,F456&lt;O456),testdata[[#This Row],[LowerE]],O456)</f>
        <v>264.76524156028415</v>
      </c>
      <c r="P457" s="7">
        <f>IF(S456=N456,testdata[[#This Row],[Upper]],testdata[[#This Row],[Lower]])</f>
        <v>264.76524156028415</v>
      </c>
      <c r="Q457" s="7" t="e">
        <f>IF(testdata[[#This Row],[AtrStop]]=testdata[[#This Row],[Upper]],testdata[[#This Row],[Upper]],NA())</f>
        <v>#N/A</v>
      </c>
      <c r="R457" s="7">
        <f>IF(testdata[[#This Row],[AtrStop]]=testdata[[#This Row],[Lower]],testdata[[#This Row],[Lower]],NA())</f>
        <v>264.76524156028415</v>
      </c>
      <c r="S457" s="19">
        <f>IF(testdata[[#This Row],[close]]&lt;=testdata[[#This Row],[STpot]],testdata[[#This Row],[Upper]],testdata[[#This Row],[Lower]])</f>
        <v>264.76524156028415</v>
      </c>
      <c r="U457" s="2">
        <v>43396</v>
      </c>
      <c r="V457" s="7"/>
      <c r="W457" s="7">
        <v>264.76519999999999</v>
      </c>
      <c r="X457" s="19">
        <v>264.76524155999999</v>
      </c>
      <c r="Y457" t="str">
        <f t="shared" si="6"/>
        <v/>
      </c>
    </row>
    <row r="458" spans="1:25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">
        <f>MAX(testdata[[#This Row],[H-L]:[|L-pC|]])</f>
        <v>8.8400000000000318</v>
      </c>
      <c r="K458" s="10">
        <f>(K457*20+testdata[[#This Row],[TR]])/21</f>
        <v>3.5174213722526262</v>
      </c>
      <c r="L458" s="1">
        <f>testdata[[#This Row],[close]]+Multiplier*testdata[[#This Row],[ATR]]</f>
        <v>269.43226411675789</v>
      </c>
      <c r="M458" s="1">
        <f>testdata[[#This Row],[close]]-Multiplier*testdata[[#This Row],[ATR]]</f>
        <v>248.32773588324213</v>
      </c>
      <c r="N458" s="1">
        <f>IF(OR(testdata[[#This Row],[UpperE]]&lt;N457,F457&gt;N457),testdata[[#This Row],[UpperE]],N457)</f>
        <v>269.43226411675789</v>
      </c>
      <c r="O458" s="1">
        <f>IF(OR(testdata[[#This Row],[LowerE]]&gt;O457,F457&lt;O457),testdata[[#This Row],[LowerE]],O457)</f>
        <v>264.76524156028415</v>
      </c>
      <c r="P458" s="7">
        <f>IF(S457=N457,testdata[[#This Row],[Upper]],testdata[[#This Row],[Lower]])</f>
        <v>264.76524156028415</v>
      </c>
      <c r="Q458" s="7">
        <f>IF(testdata[[#This Row],[AtrStop]]=testdata[[#This Row],[Upper]],testdata[[#This Row],[Upper]],NA())</f>
        <v>269.43226411675789</v>
      </c>
      <c r="R458" s="7" t="e">
        <f>IF(testdata[[#This Row],[AtrStop]]=testdata[[#This Row],[Lower]],testdata[[#This Row],[Lower]],NA())</f>
        <v>#N/A</v>
      </c>
      <c r="S458" s="19">
        <f>IF(testdata[[#This Row],[close]]&lt;=testdata[[#This Row],[STpot]],testdata[[#This Row],[Upper]],testdata[[#This Row],[Lower]])</f>
        <v>269.43226411675789</v>
      </c>
      <c r="U458" s="2">
        <v>43397</v>
      </c>
      <c r="V458" s="7">
        <v>269.4323</v>
      </c>
      <c r="W458" s="7"/>
      <c r="X458" s="19">
        <v>269.43226412000001</v>
      </c>
      <c r="Y458" t="str">
        <f t="shared" si="6"/>
        <v/>
      </c>
    </row>
    <row r="459" spans="1:25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">
        <f>MAX(testdata[[#This Row],[H-L]:[|L-pC|]])</f>
        <v>6.3299999999999841</v>
      </c>
      <c r="K459" s="10">
        <f>(K458*20+testdata[[#This Row],[TR]])/21</f>
        <v>3.6513536878596433</v>
      </c>
      <c r="L459" s="1">
        <f>testdata[[#This Row],[close]]+Multiplier*testdata[[#This Row],[ATR]]</f>
        <v>274.47406106357892</v>
      </c>
      <c r="M459" s="1">
        <f>testdata[[#This Row],[close]]-Multiplier*testdata[[#This Row],[ATR]]</f>
        <v>252.56593893642105</v>
      </c>
      <c r="N459" s="1">
        <f>IF(OR(testdata[[#This Row],[UpperE]]&lt;N458,F458&gt;N458),testdata[[#This Row],[UpperE]],N458)</f>
        <v>269.43226411675789</v>
      </c>
      <c r="O459" s="1">
        <f>IF(OR(testdata[[#This Row],[LowerE]]&gt;O458,F458&lt;O458),testdata[[#This Row],[LowerE]],O458)</f>
        <v>252.56593893642105</v>
      </c>
      <c r="P459" s="7">
        <f>IF(S458=N458,testdata[[#This Row],[Upper]],testdata[[#This Row],[Lower]])</f>
        <v>269.43226411675789</v>
      </c>
      <c r="Q459" s="7">
        <f>IF(testdata[[#This Row],[AtrStop]]=testdata[[#This Row],[Upper]],testdata[[#This Row],[Upper]],NA())</f>
        <v>269.43226411675789</v>
      </c>
      <c r="R459" s="7" t="e">
        <f>IF(testdata[[#This Row],[AtrStop]]=testdata[[#This Row],[Lower]],testdata[[#This Row],[Lower]],NA())</f>
        <v>#N/A</v>
      </c>
      <c r="S459" s="19">
        <f>IF(testdata[[#This Row],[close]]&lt;=testdata[[#This Row],[STpot]],testdata[[#This Row],[Upper]],testdata[[#This Row],[Lower]])</f>
        <v>269.43226411675789</v>
      </c>
      <c r="U459" s="2">
        <v>43398</v>
      </c>
      <c r="V459" s="7">
        <v>269.4323</v>
      </c>
      <c r="W459" s="7"/>
      <c r="X459" s="19">
        <v>269.43226412000001</v>
      </c>
      <c r="Y459" t="str">
        <f t="shared" si="6"/>
        <v/>
      </c>
    </row>
    <row r="460" spans="1:25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">
        <f>MAX(testdata[[#This Row],[H-L]:[|L-pC|]])</f>
        <v>8.5000000000000284</v>
      </c>
      <c r="K460" s="10">
        <f>(K459*20+testdata[[#This Row],[TR]])/21</f>
        <v>3.8822416074853758</v>
      </c>
      <c r="L460" s="1">
        <f>testdata[[#This Row],[close]]+Multiplier*testdata[[#This Row],[ATR]]</f>
        <v>270.53672482245611</v>
      </c>
      <c r="M460" s="1">
        <f>testdata[[#This Row],[close]]-Multiplier*testdata[[#This Row],[ATR]]</f>
        <v>247.24327517754386</v>
      </c>
      <c r="N460" s="1">
        <f>IF(OR(testdata[[#This Row],[UpperE]]&lt;N459,F459&gt;N459),testdata[[#This Row],[UpperE]],N459)</f>
        <v>269.43226411675789</v>
      </c>
      <c r="O460" s="1">
        <f>IF(OR(testdata[[#This Row],[LowerE]]&gt;O459,F459&lt;O459),testdata[[#This Row],[LowerE]],O459)</f>
        <v>252.56593893642105</v>
      </c>
      <c r="P460" s="7">
        <f>IF(S459=N459,testdata[[#This Row],[Upper]],testdata[[#This Row],[Lower]])</f>
        <v>269.43226411675789</v>
      </c>
      <c r="Q460" s="7">
        <f>IF(testdata[[#This Row],[AtrStop]]=testdata[[#This Row],[Upper]],testdata[[#This Row],[Upper]],NA())</f>
        <v>269.43226411675789</v>
      </c>
      <c r="R460" s="7" t="e">
        <f>IF(testdata[[#This Row],[AtrStop]]=testdata[[#This Row],[Lower]],testdata[[#This Row],[Lower]],NA())</f>
        <v>#N/A</v>
      </c>
      <c r="S460" s="19">
        <f>IF(testdata[[#This Row],[close]]&lt;=testdata[[#This Row],[STpot]],testdata[[#This Row],[Upper]],testdata[[#This Row],[Lower]])</f>
        <v>269.43226411675789</v>
      </c>
      <c r="U460" s="2">
        <v>43399</v>
      </c>
      <c r="V460" s="7">
        <v>269.4323</v>
      </c>
      <c r="W460" s="7"/>
      <c r="X460" s="19">
        <v>269.43226412000001</v>
      </c>
      <c r="Y460" t="str">
        <f t="shared" si="6"/>
        <v/>
      </c>
    </row>
    <row r="461" spans="1:25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">
        <f>MAX(testdata[[#This Row],[H-L]:[|L-pC|]])</f>
        <v>10.150000000000006</v>
      </c>
      <c r="K461" s="10">
        <f>(K460*20+testdata[[#This Row],[TR]])/21</f>
        <v>4.1807062928432153</v>
      </c>
      <c r="L461" s="1">
        <f>testdata[[#This Row],[close]]+Multiplier*testdata[[#This Row],[ATR]]</f>
        <v>269.99211887852965</v>
      </c>
      <c r="M461" s="1">
        <f>testdata[[#This Row],[close]]-Multiplier*testdata[[#This Row],[ATR]]</f>
        <v>244.90788112147035</v>
      </c>
      <c r="N461" s="1">
        <f>IF(OR(testdata[[#This Row],[UpperE]]&lt;N460,F460&gt;N460),testdata[[#This Row],[UpperE]],N460)</f>
        <v>269.43226411675789</v>
      </c>
      <c r="O461" s="1">
        <f>IF(OR(testdata[[#This Row],[LowerE]]&gt;O460,F460&lt;O460),testdata[[#This Row],[LowerE]],O460)</f>
        <v>252.56593893642105</v>
      </c>
      <c r="P461" s="7">
        <f>IF(S460=N460,testdata[[#This Row],[Upper]],testdata[[#This Row],[Lower]])</f>
        <v>269.43226411675789</v>
      </c>
      <c r="Q461" s="7">
        <f>IF(testdata[[#This Row],[AtrStop]]=testdata[[#This Row],[Upper]],testdata[[#This Row],[Upper]],NA())</f>
        <v>269.43226411675789</v>
      </c>
      <c r="R461" s="7" t="e">
        <f>IF(testdata[[#This Row],[AtrStop]]=testdata[[#This Row],[Lower]],testdata[[#This Row],[Lower]],NA())</f>
        <v>#N/A</v>
      </c>
      <c r="S461" s="19">
        <f>IF(testdata[[#This Row],[close]]&lt;=testdata[[#This Row],[STpot]],testdata[[#This Row],[Upper]],testdata[[#This Row],[Lower]])</f>
        <v>269.43226411675789</v>
      </c>
      <c r="U461" s="2">
        <v>43402</v>
      </c>
      <c r="V461" s="7">
        <v>269.4323</v>
      </c>
      <c r="W461" s="7"/>
      <c r="X461" s="19">
        <v>269.43226412000001</v>
      </c>
      <c r="Y461" t="str">
        <f t="shared" si="6"/>
        <v/>
      </c>
    </row>
    <row r="462" spans="1:25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">
        <f>MAX(testdata[[#This Row],[H-L]:[|L-pC|]])</f>
        <v>4.8799999999999955</v>
      </c>
      <c r="K462" s="10">
        <f>(K461*20+testdata[[#This Row],[TR]])/21</f>
        <v>4.2140059931840144</v>
      </c>
      <c r="L462" s="1">
        <f>testdata[[#This Row],[close]]+Multiplier*testdata[[#This Row],[ATR]]</f>
        <v>273.91201797955205</v>
      </c>
      <c r="M462" s="1">
        <f>testdata[[#This Row],[close]]-Multiplier*testdata[[#This Row],[ATR]]</f>
        <v>248.62798202044794</v>
      </c>
      <c r="N462" s="1">
        <f>IF(OR(testdata[[#This Row],[UpperE]]&lt;N461,F461&gt;N461),testdata[[#This Row],[UpperE]],N461)</f>
        <v>269.43226411675789</v>
      </c>
      <c r="O462" s="1">
        <f>IF(OR(testdata[[#This Row],[LowerE]]&gt;O461,F461&lt;O461),testdata[[#This Row],[LowerE]],O461)</f>
        <v>252.56593893642105</v>
      </c>
      <c r="P462" s="7">
        <f>IF(S461=N461,testdata[[#This Row],[Upper]],testdata[[#This Row],[Lower]])</f>
        <v>269.43226411675789</v>
      </c>
      <c r="Q462" s="7">
        <f>IF(testdata[[#This Row],[AtrStop]]=testdata[[#This Row],[Upper]],testdata[[#This Row],[Upper]],NA())</f>
        <v>269.43226411675789</v>
      </c>
      <c r="R462" s="7" t="e">
        <f>IF(testdata[[#This Row],[AtrStop]]=testdata[[#This Row],[Lower]],testdata[[#This Row],[Lower]],NA())</f>
        <v>#N/A</v>
      </c>
      <c r="S462" s="19">
        <f>IF(testdata[[#This Row],[close]]&lt;=testdata[[#This Row],[STpot]],testdata[[#This Row],[Upper]],testdata[[#This Row],[Lower]])</f>
        <v>269.43226411675789</v>
      </c>
      <c r="U462" s="2">
        <v>43403</v>
      </c>
      <c r="V462" s="7">
        <v>269.4323</v>
      </c>
      <c r="W462" s="7"/>
      <c r="X462" s="19">
        <v>269.43226412000001</v>
      </c>
      <c r="Y462" t="str">
        <f t="shared" si="6"/>
        <v/>
      </c>
    </row>
    <row r="463" spans="1:25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">
        <f>MAX(testdata[[#This Row],[H-L]:[|L-pC|]])</f>
        <v>5.3300000000000409</v>
      </c>
      <c r="K463" s="10">
        <f>(K462*20+testdata[[#This Row],[TR]])/21</f>
        <v>4.2671485649371581</v>
      </c>
      <c r="L463" s="1">
        <f>testdata[[#This Row],[close]]+Multiplier*testdata[[#This Row],[ATR]]</f>
        <v>276.86144569481149</v>
      </c>
      <c r="M463" s="1">
        <f>testdata[[#This Row],[close]]-Multiplier*testdata[[#This Row],[ATR]]</f>
        <v>251.25855430518854</v>
      </c>
      <c r="N463" s="1">
        <f>IF(OR(testdata[[#This Row],[UpperE]]&lt;N462,F462&gt;N462),testdata[[#This Row],[UpperE]],N462)</f>
        <v>269.43226411675789</v>
      </c>
      <c r="O463" s="1">
        <f>IF(OR(testdata[[#This Row],[LowerE]]&gt;O462,F462&lt;O462),testdata[[#This Row],[LowerE]],O462)</f>
        <v>252.56593893642105</v>
      </c>
      <c r="P463" s="7">
        <f>IF(S462=N462,testdata[[#This Row],[Upper]],testdata[[#This Row],[Lower]])</f>
        <v>269.43226411675789</v>
      </c>
      <c r="Q463" s="7">
        <f>IF(testdata[[#This Row],[AtrStop]]=testdata[[#This Row],[Upper]],testdata[[#This Row],[Upper]],NA())</f>
        <v>269.43226411675789</v>
      </c>
      <c r="R463" s="7" t="e">
        <f>IF(testdata[[#This Row],[AtrStop]]=testdata[[#This Row],[Lower]],testdata[[#This Row],[Lower]],NA())</f>
        <v>#N/A</v>
      </c>
      <c r="S463" s="19">
        <f>IF(testdata[[#This Row],[close]]&lt;=testdata[[#This Row],[STpot]],testdata[[#This Row],[Upper]],testdata[[#This Row],[Lower]])</f>
        <v>269.43226411675789</v>
      </c>
      <c r="U463" s="2">
        <v>43404</v>
      </c>
      <c r="V463" s="7">
        <v>269.4323</v>
      </c>
      <c r="W463" s="7"/>
      <c r="X463" s="19">
        <v>269.43226412000001</v>
      </c>
      <c r="Y463" t="str">
        <f t="shared" si="6"/>
        <v/>
      </c>
    </row>
    <row r="464" spans="1:25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">
        <f>MAX(testdata[[#This Row],[H-L]:[|L-pC|]])</f>
        <v>3.2699999999999818</v>
      </c>
      <c r="K464" s="10">
        <f>(K463*20+testdata[[#This Row],[TR]])/21</f>
        <v>4.21966529994015</v>
      </c>
      <c r="L464" s="1">
        <f>testdata[[#This Row],[close]]+Multiplier*testdata[[#This Row],[ATR]]</f>
        <v>279.52899589982047</v>
      </c>
      <c r="M464" s="1">
        <f>testdata[[#This Row],[close]]-Multiplier*testdata[[#This Row],[ATR]]</f>
        <v>254.21100410017957</v>
      </c>
      <c r="N464" s="1">
        <f>IF(OR(testdata[[#This Row],[UpperE]]&lt;N463,F463&gt;N463),testdata[[#This Row],[UpperE]],N463)</f>
        <v>269.43226411675789</v>
      </c>
      <c r="O464" s="1">
        <f>IF(OR(testdata[[#This Row],[LowerE]]&gt;O463,F463&lt;O463),testdata[[#This Row],[LowerE]],O463)</f>
        <v>254.21100410017957</v>
      </c>
      <c r="P464" s="7">
        <f>IF(S463=N463,testdata[[#This Row],[Upper]],testdata[[#This Row],[Lower]])</f>
        <v>269.43226411675789</v>
      </c>
      <c r="Q464" s="7">
        <f>IF(testdata[[#This Row],[AtrStop]]=testdata[[#This Row],[Upper]],testdata[[#This Row],[Upper]],NA())</f>
        <v>269.43226411675789</v>
      </c>
      <c r="R464" s="7" t="e">
        <f>IF(testdata[[#This Row],[AtrStop]]=testdata[[#This Row],[Lower]],testdata[[#This Row],[Lower]],NA())</f>
        <v>#N/A</v>
      </c>
      <c r="S464" s="19">
        <f>IF(testdata[[#This Row],[close]]&lt;=testdata[[#This Row],[STpot]],testdata[[#This Row],[Upper]],testdata[[#This Row],[Lower]])</f>
        <v>269.43226411675789</v>
      </c>
      <c r="U464" s="2">
        <v>43405</v>
      </c>
      <c r="V464" s="7">
        <v>269.4323</v>
      </c>
      <c r="W464" s="7"/>
      <c r="X464" s="19">
        <v>269.43226412000001</v>
      </c>
      <c r="Y464" t="str">
        <f t="shared" ref="Y464:Y503" si="7">IF(ROUND(X464,8)&lt;&gt;ROUND(S464,8),"ERR","")</f>
        <v/>
      </c>
    </row>
    <row r="465" spans="1:25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">
        <f>MAX(testdata[[#This Row],[H-L]:[|L-pC|]])</f>
        <v>5.5099999999999909</v>
      </c>
      <c r="K465" s="10">
        <f>(K464*20+testdata[[#This Row],[TR]])/21</f>
        <v>4.281109809466809</v>
      </c>
      <c r="L465" s="1">
        <f>testdata[[#This Row],[close]]+Multiplier*testdata[[#This Row],[ATR]]</f>
        <v>278.13332942840043</v>
      </c>
      <c r="M465" s="1">
        <f>testdata[[#This Row],[close]]-Multiplier*testdata[[#This Row],[ATR]]</f>
        <v>252.44667057159958</v>
      </c>
      <c r="N465" s="1">
        <f>IF(OR(testdata[[#This Row],[UpperE]]&lt;N464,F464&gt;N464),testdata[[#This Row],[UpperE]],N464)</f>
        <v>269.43226411675789</v>
      </c>
      <c r="O465" s="1">
        <f>IF(OR(testdata[[#This Row],[LowerE]]&gt;O464,F464&lt;O464),testdata[[#This Row],[LowerE]],O464)</f>
        <v>254.21100410017957</v>
      </c>
      <c r="P465" s="7">
        <f>IF(S464=N464,testdata[[#This Row],[Upper]],testdata[[#This Row],[Lower]])</f>
        <v>269.43226411675789</v>
      </c>
      <c r="Q465" s="7">
        <f>IF(testdata[[#This Row],[AtrStop]]=testdata[[#This Row],[Upper]],testdata[[#This Row],[Upper]],NA())</f>
        <v>269.43226411675789</v>
      </c>
      <c r="R465" s="7" t="e">
        <f>IF(testdata[[#This Row],[AtrStop]]=testdata[[#This Row],[Lower]],testdata[[#This Row],[Lower]],NA())</f>
        <v>#N/A</v>
      </c>
      <c r="S465" s="19">
        <f>IF(testdata[[#This Row],[close]]&lt;=testdata[[#This Row],[STpot]],testdata[[#This Row],[Upper]],testdata[[#This Row],[Lower]])</f>
        <v>269.43226411675789</v>
      </c>
      <c r="U465" s="2">
        <v>43406</v>
      </c>
      <c r="V465" s="7">
        <v>269.4323</v>
      </c>
      <c r="W465" s="7"/>
      <c r="X465" s="19">
        <v>269.43226412000001</v>
      </c>
      <c r="Y465" t="str">
        <f t="shared" si="7"/>
        <v/>
      </c>
    </row>
    <row r="466" spans="1:25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">
        <f>MAX(testdata[[#This Row],[H-L]:[|L-pC|]])</f>
        <v>2.6000000000000227</v>
      </c>
      <c r="K466" s="10">
        <f>(K465*20+testdata[[#This Row],[TR]])/21</f>
        <v>4.2010569613969624</v>
      </c>
      <c r="L466" s="1">
        <f>testdata[[#This Row],[close]]+Multiplier*testdata[[#This Row],[ATR]]</f>
        <v>279.35317088419089</v>
      </c>
      <c r="M466" s="1">
        <f>testdata[[#This Row],[close]]-Multiplier*testdata[[#This Row],[ATR]]</f>
        <v>254.14682911580911</v>
      </c>
      <c r="N466" s="1">
        <f>IF(OR(testdata[[#This Row],[UpperE]]&lt;N465,F465&gt;N465),testdata[[#This Row],[UpperE]],N465)</f>
        <v>269.43226411675789</v>
      </c>
      <c r="O466" s="1">
        <f>IF(OR(testdata[[#This Row],[LowerE]]&gt;O465,F465&lt;O465),testdata[[#This Row],[LowerE]],O465)</f>
        <v>254.21100410017957</v>
      </c>
      <c r="P466" s="7">
        <f>IF(S465=N465,testdata[[#This Row],[Upper]],testdata[[#This Row],[Lower]])</f>
        <v>269.43226411675789</v>
      </c>
      <c r="Q466" s="7">
        <f>IF(testdata[[#This Row],[AtrStop]]=testdata[[#This Row],[Upper]],testdata[[#This Row],[Upper]],NA())</f>
        <v>269.43226411675789</v>
      </c>
      <c r="R466" s="7" t="e">
        <f>IF(testdata[[#This Row],[AtrStop]]=testdata[[#This Row],[Lower]],testdata[[#This Row],[Lower]],NA())</f>
        <v>#N/A</v>
      </c>
      <c r="S466" s="19">
        <f>IF(testdata[[#This Row],[close]]&lt;=testdata[[#This Row],[STpot]],testdata[[#This Row],[Upper]],testdata[[#This Row],[Lower]])</f>
        <v>269.43226411675789</v>
      </c>
      <c r="U466" s="2">
        <v>43409</v>
      </c>
      <c r="V466" s="7">
        <v>269.4323</v>
      </c>
      <c r="W466" s="7"/>
      <c r="X466" s="19">
        <v>269.43226412000001</v>
      </c>
      <c r="Y466" t="str">
        <f t="shared" si="7"/>
        <v/>
      </c>
    </row>
    <row r="467" spans="1:25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">
        <f>MAX(testdata[[#This Row],[H-L]:[|L-pC|]])</f>
        <v>2</v>
      </c>
      <c r="K467" s="10">
        <f>(K466*20+testdata[[#This Row],[TR]])/21</f>
        <v>4.0962447251399636</v>
      </c>
      <c r="L467" s="1">
        <f>testdata[[#This Row],[close]]+Multiplier*testdata[[#This Row],[ATR]]</f>
        <v>280.7287341754199</v>
      </c>
      <c r="M467" s="1">
        <f>testdata[[#This Row],[close]]-Multiplier*testdata[[#This Row],[ATR]]</f>
        <v>256.15126582458009</v>
      </c>
      <c r="N467" s="1">
        <f>IF(OR(testdata[[#This Row],[UpperE]]&lt;N466,F466&gt;N466),testdata[[#This Row],[UpperE]],N466)</f>
        <v>269.43226411675789</v>
      </c>
      <c r="O467" s="1">
        <f>IF(OR(testdata[[#This Row],[LowerE]]&gt;O466,F466&lt;O466),testdata[[#This Row],[LowerE]],O466)</f>
        <v>256.15126582458009</v>
      </c>
      <c r="P467" s="7">
        <f>IF(S466=N466,testdata[[#This Row],[Upper]],testdata[[#This Row],[Lower]])</f>
        <v>269.43226411675789</v>
      </c>
      <c r="Q467" s="7">
        <f>IF(testdata[[#This Row],[AtrStop]]=testdata[[#This Row],[Upper]],testdata[[#This Row],[Upper]],NA())</f>
        <v>269.43226411675789</v>
      </c>
      <c r="R467" s="7" t="e">
        <f>IF(testdata[[#This Row],[AtrStop]]=testdata[[#This Row],[Lower]],testdata[[#This Row],[Lower]],NA())</f>
        <v>#N/A</v>
      </c>
      <c r="S467" s="19">
        <f>IF(testdata[[#This Row],[close]]&lt;=testdata[[#This Row],[STpot]],testdata[[#This Row],[Upper]],testdata[[#This Row],[Lower]])</f>
        <v>269.43226411675789</v>
      </c>
      <c r="U467" s="2">
        <v>43410</v>
      </c>
      <c r="V467" s="7">
        <v>269.4323</v>
      </c>
      <c r="W467" s="7"/>
      <c r="X467" s="19">
        <v>269.43226412000001</v>
      </c>
      <c r="Y467" t="str">
        <f t="shared" si="7"/>
        <v/>
      </c>
    </row>
    <row r="468" spans="1:25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">
        <f>MAX(testdata[[#This Row],[H-L]:[|L-pC|]])</f>
        <v>5.8299999999999841</v>
      </c>
      <c r="K468" s="10">
        <f>(K467*20+testdata[[#This Row],[TR]])/21</f>
        <v>4.1788045001332979</v>
      </c>
      <c r="L468" s="1">
        <f>testdata[[#This Row],[close]]+Multiplier*testdata[[#This Row],[ATR]]</f>
        <v>286.72641350039987</v>
      </c>
      <c r="M468" s="1">
        <f>testdata[[#This Row],[close]]-Multiplier*testdata[[#This Row],[ATR]]</f>
        <v>261.65358649960012</v>
      </c>
      <c r="N468" s="1">
        <f>IF(OR(testdata[[#This Row],[UpperE]]&lt;N467,F467&gt;N467),testdata[[#This Row],[UpperE]],N467)</f>
        <v>269.43226411675789</v>
      </c>
      <c r="O468" s="1">
        <f>IF(OR(testdata[[#This Row],[LowerE]]&gt;O467,F467&lt;O467),testdata[[#This Row],[LowerE]],O467)</f>
        <v>261.65358649960012</v>
      </c>
      <c r="P468" s="7">
        <f>IF(S467=N467,testdata[[#This Row],[Upper]],testdata[[#This Row],[Lower]])</f>
        <v>269.43226411675789</v>
      </c>
      <c r="Q468" s="7" t="e">
        <f>IF(testdata[[#This Row],[AtrStop]]=testdata[[#This Row],[Upper]],testdata[[#This Row],[Upper]],NA())</f>
        <v>#N/A</v>
      </c>
      <c r="R468" s="7">
        <f>IF(testdata[[#This Row],[AtrStop]]=testdata[[#This Row],[Lower]],testdata[[#This Row],[Lower]],NA())</f>
        <v>261.65358649960012</v>
      </c>
      <c r="S468" s="19">
        <f>IF(testdata[[#This Row],[close]]&lt;=testdata[[#This Row],[STpot]],testdata[[#This Row],[Upper]],testdata[[#This Row],[Lower]])</f>
        <v>261.65358649960012</v>
      </c>
      <c r="U468" s="2">
        <v>43411</v>
      </c>
      <c r="V468" s="7"/>
      <c r="W468" s="7">
        <v>261.65359999999998</v>
      </c>
      <c r="X468" s="19">
        <v>261.65358650000002</v>
      </c>
      <c r="Y468" t="str">
        <f t="shared" si="7"/>
        <v/>
      </c>
    </row>
    <row r="469" spans="1:25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">
        <f>MAX(testdata[[#This Row],[H-L]:[|L-pC|]])</f>
        <v>1.9499999999999886</v>
      </c>
      <c r="K469" s="10">
        <f>(K468*20+testdata[[#This Row],[TR]])/21</f>
        <v>4.0726709525079015</v>
      </c>
      <c r="L469" s="1">
        <f>testdata[[#This Row],[close]]+Multiplier*testdata[[#This Row],[ATR]]</f>
        <v>285.90801285752372</v>
      </c>
      <c r="M469" s="1">
        <f>testdata[[#This Row],[close]]-Multiplier*testdata[[#This Row],[ATR]]</f>
        <v>261.47198714247628</v>
      </c>
      <c r="N469" s="1">
        <f>IF(OR(testdata[[#This Row],[UpperE]]&lt;N468,F468&gt;N468),testdata[[#This Row],[UpperE]],N468)</f>
        <v>285.90801285752372</v>
      </c>
      <c r="O469" s="1">
        <f>IF(OR(testdata[[#This Row],[LowerE]]&gt;O468,F468&lt;O468),testdata[[#This Row],[LowerE]],O468)</f>
        <v>261.65358649960012</v>
      </c>
      <c r="P469" s="7">
        <f>IF(S468=N468,testdata[[#This Row],[Upper]],testdata[[#This Row],[Lower]])</f>
        <v>261.65358649960012</v>
      </c>
      <c r="Q469" s="7" t="e">
        <f>IF(testdata[[#This Row],[AtrStop]]=testdata[[#This Row],[Upper]],testdata[[#This Row],[Upper]],NA())</f>
        <v>#N/A</v>
      </c>
      <c r="R469" s="7">
        <f>IF(testdata[[#This Row],[AtrStop]]=testdata[[#This Row],[Lower]],testdata[[#This Row],[Lower]],NA())</f>
        <v>261.65358649960012</v>
      </c>
      <c r="S469" s="19">
        <f>IF(testdata[[#This Row],[close]]&lt;=testdata[[#This Row],[STpot]],testdata[[#This Row],[Upper]],testdata[[#This Row],[Lower]])</f>
        <v>261.65358649960012</v>
      </c>
      <c r="U469" s="2">
        <v>43412</v>
      </c>
      <c r="V469" s="7"/>
      <c r="W469" s="7">
        <v>261.65359999999998</v>
      </c>
      <c r="X469" s="19">
        <v>261.65358650000002</v>
      </c>
      <c r="Y469" t="str">
        <f t="shared" si="7"/>
        <v/>
      </c>
    </row>
    <row r="470" spans="1:25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">
        <f>MAX(testdata[[#This Row],[H-L]:[|L-pC|]])</f>
        <v>4.2199999999999704</v>
      </c>
      <c r="K470" s="10">
        <f>(K469*20+testdata[[#This Row],[TR]])/21</f>
        <v>4.0796866214360952</v>
      </c>
      <c r="L470" s="1">
        <f>testdata[[#This Row],[close]]+Multiplier*testdata[[#This Row],[ATR]]</f>
        <v>283.25905986430826</v>
      </c>
      <c r="M470" s="1">
        <f>testdata[[#This Row],[close]]-Multiplier*testdata[[#This Row],[ATR]]</f>
        <v>258.78094013569171</v>
      </c>
      <c r="N470" s="1">
        <f>IF(OR(testdata[[#This Row],[UpperE]]&lt;N469,F469&gt;N469),testdata[[#This Row],[UpperE]],N469)</f>
        <v>283.25905986430826</v>
      </c>
      <c r="O470" s="1">
        <f>IF(OR(testdata[[#This Row],[LowerE]]&gt;O469,F469&lt;O469),testdata[[#This Row],[LowerE]],O469)</f>
        <v>261.65358649960012</v>
      </c>
      <c r="P470" s="7">
        <f>IF(S469=N469,testdata[[#This Row],[Upper]],testdata[[#This Row],[Lower]])</f>
        <v>261.65358649960012</v>
      </c>
      <c r="Q470" s="7" t="e">
        <f>IF(testdata[[#This Row],[AtrStop]]=testdata[[#This Row],[Upper]],testdata[[#This Row],[Upper]],NA())</f>
        <v>#N/A</v>
      </c>
      <c r="R470" s="7">
        <f>IF(testdata[[#This Row],[AtrStop]]=testdata[[#This Row],[Lower]],testdata[[#This Row],[Lower]],NA())</f>
        <v>261.65358649960012</v>
      </c>
      <c r="S470" s="19">
        <f>IF(testdata[[#This Row],[close]]&lt;=testdata[[#This Row],[STpot]],testdata[[#This Row],[Upper]],testdata[[#This Row],[Lower]])</f>
        <v>261.65358649960012</v>
      </c>
      <c r="U470" s="2">
        <v>43413</v>
      </c>
      <c r="V470" s="7"/>
      <c r="W470" s="7">
        <v>261.65359999999998</v>
      </c>
      <c r="X470" s="19">
        <v>261.65358650000002</v>
      </c>
      <c r="Y470" t="str">
        <f t="shared" si="7"/>
        <v/>
      </c>
    </row>
    <row r="471" spans="1:25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">
        <f>MAX(testdata[[#This Row],[H-L]:[|L-pC|]])</f>
        <v>5.6299999999999955</v>
      </c>
      <c r="K471" s="10">
        <f>(K470*20+testdata[[#This Row],[TR]])/21</f>
        <v>4.1535110680343763</v>
      </c>
      <c r="L471" s="1">
        <f>testdata[[#This Row],[close]]+Multiplier*testdata[[#This Row],[ATR]]</f>
        <v>278.4105332041031</v>
      </c>
      <c r="M471" s="1">
        <f>testdata[[#This Row],[close]]-Multiplier*testdata[[#This Row],[ATR]]</f>
        <v>253.48946679589687</v>
      </c>
      <c r="N471" s="1">
        <f>IF(OR(testdata[[#This Row],[UpperE]]&lt;N470,F470&gt;N470),testdata[[#This Row],[UpperE]],N470)</f>
        <v>278.4105332041031</v>
      </c>
      <c r="O471" s="1">
        <f>IF(OR(testdata[[#This Row],[LowerE]]&gt;O470,F470&lt;O470),testdata[[#This Row],[LowerE]],O470)</f>
        <v>261.65358649960012</v>
      </c>
      <c r="P471" s="7">
        <f>IF(S470=N470,testdata[[#This Row],[Upper]],testdata[[#This Row],[Lower]])</f>
        <v>261.65358649960012</v>
      </c>
      <c r="Q471" s="7" t="e">
        <f>IF(testdata[[#This Row],[AtrStop]]=testdata[[#This Row],[Upper]],testdata[[#This Row],[Upper]],NA())</f>
        <v>#N/A</v>
      </c>
      <c r="R471" s="7">
        <f>IF(testdata[[#This Row],[AtrStop]]=testdata[[#This Row],[Lower]],testdata[[#This Row],[Lower]],NA())</f>
        <v>261.65358649960012</v>
      </c>
      <c r="S471" s="19">
        <f>IF(testdata[[#This Row],[close]]&lt;=testdata[[#This Row],[STpot]],testdata[[#This Row],[Upper]],testdata[[#This Row],[Lower]])</f>
        <v>261.65358649960012</v>
      </c>
      <c r="U471" s="2">
        <v>43416</v>
      </c>
      <c r="V471" s="7"/>
      <c r="W471" s="7">
        <v>261.65359999999998</v>
      </c>
      <c r="X471" s="19">
        <v>261.65358650000002</v>
      </c>
      <c r="Y471" t="str">
        <f t="shared" si="7"/>
        <v/>
      </c>
    </row>
    <row r="472" spans="1:25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">
        <f>MAX(testdata[[#This Row],[H-L]:[|L-pC|]])</f>
        <v>3.9799999999999613</v>
      </c>
      <c r="K472" s="10">
        <f>(K471*20+testdata[[#This Row],[TR]])/21</f>
        <v>4.1452486362232133</v>
      </c>
      <c r="L472" s="1">
        <f>testdata[[#This Row],[close]]+Multiplier*testdata[[#This Row],[ATR]]</f>
        <v>277.88574590866961</v>
      </c>
      <c r="M472" s="1">
        <f>testdata[[#This Row],[close]]-Multiplier*testdata[[#This Row],[ATR]]</f>
        <v>253.01425409133034</v>
      </c>
      <c r="N472" s="1">
        <f>IF(OR(testdata[[#This Row],[UpperE]]&lt;N471,F471&gt;N471),testdata[[#This Row],[UpperE]],N471)</f>
        <v>277.88574590866961</v>
      </c>
      <c r="O472" s="1">
        <f>IF(OR(testdata[[#This Row],[LowerE]]&gt;O471,F471&lt;O471),testdata[[#This Row],[LowerE]],O471)</f>
        <v>261.65358649960012</v>
      </c>
      <c r="P472" s="7">
        <f>IF(S471=N471,testdata[[#This Row],[Upper]],testdata[[#This Row],[Lower]])</f>
        <v>261.65358649960012</v>
      </c>
      <c r="Q472" s="7" t="e">
        <f>IF(testdata[[#This Row],[AtrStop]]=testdata[[#This Row],[Upper]],testdata[[#This Row],[Upper]],NA())</f>
        <v>#N/A</v>
      </c>
      <c r="R472" s="7">
        <f>IF(testdata[[#This Row],[AtrStop]]=testdata[[#This Row],[Lower]],testdata[[#This Row],[Lower]],NA())</f>
        <v>261.65358649960012</v>
      </c>
      <c r="S472" s="19">
        <f>IF(testdata[[#This Row],[close]]&lt;=testdata[[#This Row],[STpot]],testdata[[#This Row],[Upper]],testdata[[#This Row],[Lower]])</f>
        <v>261.65358649960012</v>
      </c>
      <c r="U472" s="2">
        <v>43417</v>
      </c>
      <c r="V472" s="7"/>
      <c r="W472" s="7">
        <v>261.65359999999998</v>
      </c>
      <c r="X472" s="19">
        <v>261.65358650000002</v>
      </c>
      <c r="Y472" t="str">
        <f t="shared" si="7"/>
        <v/>
      </c>
    </row>
    <row r="473" spans="1:25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">
        <f>MAX(testdata[[#This Row],[H-L]:[|L-pC|]])</f>
        <v>6.0099999999999909</v>
      </c>
      <c r="K473" s="10">
        <f>(K472*20+testdata[[#This Row],[TR]])/21</f>
        <v>4.2340463202125838</v>
      </c>
      <c r="L473" s="1">
        <f>testdata[[#This Row],[close]]+Multiplier*testdata[[#This Row],[ATR]]</f>
        <v>276.34213896063773</v>
      </c>
      <c r="M473" s="1">
        <f>testdata[[#This Row],[close]]-Multiplier*testdata[[#This Row],[ATR]]</f>
        <v>250.93786103936225</v>
      </c>
      <c r="N473" s="1">
        <f>IF(OR(testdata[[#This Row],[UpperE]]&lt;N472,F472&gt;N472),testdata[[#This Row],[UpperE]],N472)</f>
        <v>276.34213896063773</v>
      </c>
      <c r="O473" s="1">
        <f>IF(OR(testdata[[#This Row],[LowerE]]&gt;O472,F472&lt;O472),testdata[[#This Row],[LowerE]],O472)</f>
        <v>261.65358649960012</v>
      </c>
      <c r="P473" s="7">
        <f>IF(S472=N472,testdata[[#This Row],[Upper]],testdata[[#This Row],[Lower]])</f>
        <v>261.65358649960012</v>
      </c>
      <c r="Q473" s="7" t="e">
        <f>IF(testdata[[#This Row],[AtrStop]]=testdata[[#This Row],[Upper]],testdata[[#This Row],[Upper]],NA())</f>
        <v>#N/A</v>
      </c>
      <c r="R473" s="7">
        <f>IF(testdata[[#This Row],[AtrStop]]=testdata[[#This Row],[Lower]],testdata[[#This Row],[Lower]],NA())</f>
        <v>261.65358649960012</v>
      </c>
      <c r="S473" s="19">
        <f>IF(testdata[[#This Row],[close]]&lt;=testdata[[#This Row],[STpot]],testdata[[#This Row],[Upper]],testdata[[#This Row],[Lower]])</f>
        <v>261.65358649960012</v>
      </c>
      <c r="U473" s="2">
        <v>43418</v>
      </c>
      <c r="V473" s="7"/>
      <c r="W473" s="7">
        <v>261.65359999999998</v>
      </c>
      <c r="X473" s="19">
        <v>261.65358650000002</v>
      </c>
      <c r="Y473" t="str">
        <f t="shared" si="7"/>
        <v/>
      </c>
    </row>
    <row r="474" spans="1:25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">
        <f>MAX(testdata[[#This Row],[H-L]:[|L-pC|]])</f>
        <v>6.3700000000000045</v>
      </c>
      <c r="K474" s="10">
        <f>(K473*20+testdata[[#This Row],[TR]])/21</f>
        <v>4.3357584002024607</v>
      </c>
      <c r="L474" s="1">
        <f>testdata[[#This Row],[close]]+Multiplier*testdata[[#This Row],[ATR]]</f>
        <v>279.3972752006074</v>
      </c>
      <c r="M474" s="1">
        <f>testdata[[#This Row],[close]]-Multiplier*testdata[[#This Row],[ATR]]</f>
        <v>253.38272479939261</v>
      </c>
      <c r="N474" s="1">
        <f>IF(OR(testdata[[#This Row],[UpperE]]&lt;N473,F473&gt;N473),testdata[[#This Row],[UpperE]],N473)</f>
        <v>276.34213896063773</v>
      </c>
      <c r="O474" s="1">
        <f>IF(OR(testdata[[#This Row],[LowerE]]&gt;O473,F473&lt;O473),testdata[[#This Row],[LowerE]],O473)</f>
        <v>261.65358649960012</v>
      </c>
      <c r="P474" s="7">
        <f>IF(S473=N473,testdata[[#This Row],[Upper]],testdata[[#This Row],[Lower]])</f>
        <v>261.65358649960012</v>
      </c>
      <c r="Q474" s="7" t="e">
        <f>IF(testdata[[#This Row],[AtrStop]]=testdata[[#This Row],[Upper]],testdata[[#This Row],[Upper]],NA())</f>
        <v>#N/A</v>
      </c>
      <c r="R474" s="7">
        <f>IF(testdata[[#This Row],[AtrStop]]=testdata[[#This Row],[Lower]],testdata[[#This Row],[Lower]],NA())</f>
        <v>261.65358649960012</v>
      </c>
      <c r="S474" s="19">
        <f>IF(testdata[[#This Row],[close]]&lt;=testdata[[#This Row],[STpot]],testdata[[#This Row],[Upper]],testdata[[#This Row],[Lower]])</f>
        <v>261.65358649960012</v>
      </c>
      <c r="U474" s="2">
        <v>43419</v>
      </c>
      <c r="V474" s="7"/>
      <c r="W474" s="7">
        <v>261.65359999999998</v>
      </c>
      <c r="X474" s="19">
        <v>261.65358650000002</v>
      </c>
      <c r="Y474" t="str">
        <f t="shared" si="7"/>
        <v/>
      </c>
    </row>
    <row r="475" spans="1:25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">
        <f>MAX(testdata[[#This Row],[H-L]:[|L-pC|]])</f>
        <v>3.4599999999999795</v>
      </c>
      <c r="K475" s="10">
        <f>(K474*20+testdata[[#This Row],[TR]])/21</f>
        <v>4.2940556192404378</v>
      </c>
      <c r="L475" s="1">
        <f>testdata[[#This Row],[close]]+Multiplier*testdata[[#This Row],[ATR]]</f>
        <v>279.96216685772129</v>
      </c>
      <c r="M475" s="1">
        <f>testdata[[#This Row],[close]]-Multiplier*testdata[[#This Row],[ATR]]</f>
        <v>254.19783314227868</v>
      </c>
      <c r="N475" s="1">
        <f>IF(OR(testdata[[#This Row],[UpperE]]&lt;N474,F474&gt;N474),testdata[[#This Row],[UpperE]],N474)</f>
        <v>276.34213896063773</v>
      </c>
      <c r="O475" s="1">
        <f>IF(OR(testdata[[#This Row],[LowerE]]&gt;O474,F474&lt;O474),testdata[[#This Row],[LowerE]],O474)</f>
        <v>261.65358649960012</v>
      </c>
      <c r="P475" s="7">
        <f>IF(S474=N474,testdata[[#This Row],[Upper]],testdata[[#This Row],[Lower]])</f>
        <v>261.65358649960012</v>
      </c>
      <c r="Q475" s="7" t="e">
        <f>IF(testdata[[#This Row],[AtrStop]]=testdata[[#This Row],[Upper]],testdata[[#This Row],[Upper]],NA())</f>
        <v>#N/A</v>
      </c>
      <c r="R475" s="7">
        <f>IF(testdata[[#This Row],[AtrStop]]=testdata[[#This Row],[Lower]],testdata[[#This Row],[Lower]],NA())</f>
        <v>261.65358649960012</v>
      </c>
      <c r="S475" s="19">
        <f>IF(testdata[[#This Row],[close]]&lt;=testdata[[#This Row],[STpot]],testdata[[#This Row],[Upper]],testdata[[#This Row],[Lower]])</f>
        <v>261.65358649960012</v>
      </c>
      <c r="U475" s="2">
        <v>43420</v>
      </c>
      <c r="V475" s="7"/>
      <c r="W475" s="7">
        <v>261.65359999999998</v>
      </c>
      <c r="X475" s="19">
        <v>261.65358650000002</v>
      </c>
      <c r="Y475" t="str">
        <f t="shared" si="7"/>
        <v/>
      </c>
    </row>
    <row r="476" spans="1:25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">
        <f>MAX(testdata[[#This Row],[H-L]:[|L-pC|]])</f>
        <v>5.5199999999999818</v>
      </c>
      <c r="K476" s="10">
        <f>(K475*20+testdata[[#This Row],[TR]])/21</f>
        <v>4.3524339230861306</v>
      </c>
      <c r="L476" s="1">
        <f>testdata[[#This Row],[close]]+Multiplier*testdata[[#This Row],[ATR]]</f>
        <v>275.62730176925839</v>
      </c>
      <c r="M476" s="1">
        <f>testdata[[#This Row],[close]]-Multiplier*testdata[[#This Row],[ATR]]</f>
        <v>249.51269823074159</v>
      </c>
      <c r="N476" s="1">
        <f>IF(OR(testdata[[#This Row],[UpperE]]&lt;N475,F475&gt;N475),testdata[[#This Row],[UpperE]],N475)</f>
        <v>275.62730176925839</v>
      </c>
      <c r="O476" s="1">
        <f>IF(OR(testdata[[#This Row],[LowerE]]&gt;O475,F475&lt;O475),testdata[[#This Row],[LowerE]],O475)</f>
        <v>261.65358649960012</v>
      </c>
      <c r="P476" s="7">
        <f>IF(S475=N475,testdata[[#This Row],[Upper]],testdata[[#This Row],[Lower]])</f>
        <v>261.65358649960012</v>
      </c>
      <c r="Q476" s="7" t="e">
        <f>IF(testdata[[#This Row],[AtrStop]]=testdata[[#This Row],[Upper]],testdata[[#This Row],[Upper]],NA())</f>
        <v>#N/A</v>
      </c>
      <c r="R476" s="7">
        <f>IF(testdata[[#This Row],[AtrStop]]=testdata[[#This Row],[Lower]],testdata[[#This Row],[Lower]],NA())</f>
        <v>261.65358649960012</v>
      </c>
      <c r="S476" s="19">
        <f>IF(testdata[[#This Row],[close]]&lt;=testdata[[#This Row],[STpot]],testdata[[#This Row],[Upper]],testdata[[#This Row],[Lower]])</f>
        <v>261.65358649960012</v>
      </c>
      <c r="U476" s="2">
        <v>43423</v>
      </c>
      <c r="V476" s="7"/>
      <c r="W476" s="7">
        <v>261.65359999999998</v>
      </c>
      <c r="X476" s="19">
        <v>261.65358650000002</v>
      </c>
      <c r="Y476" t="str">
        <f t="shared" si="7"/>
        <v/>
      </c>
    </row>
    <row r="477" spans="1:25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">
        <f>MAX(testdata[[#This Row],[H-L]:[|L-pC|]])</f>
        <v>5.8100000000000023</v>
      </c>
      <c r="K477" s="10">
        <f>(K476*20+testdata[[#This Row],[TR]])/21</f>
        <v>4.4218418315106005</v>
      </c>
      <c r="L477" s="1">
        <f>testdata[[#This Row],[close]]+Multiplier*testdata[[#This Row],[ATR]]</f>
        <v>270.97552549453178</v>
      </c>
      <c r="M477" s="1">
        <f>testdata[[#This Row],[close]]-Multiplier*testdata[[#This Row],[ATR]]</f>
        <v>244.44447450546818</v>
      </c>
      <c r="N477" s="1">
        <f>IF(OR(testdata[[#This Row],[UpperE]]&lt;N476,F476&gt;N476),testdata[[#This Row],[UpperE]],N476)</f>
        <v>270.97552549453178</v>
      </c>
      <c r="O477" s="1">
        <f>IF(OR(testdata[[#This Row],[LowerE]]&gt;O476,F476&lt;O476),testdata[[#This Row],[LowerE]],O476)</f>
        <v>261.65358649960012</v>
      </c>
      <c r="P477" s="7">
        <f>IF(S476=N476,testdata[[#This Row],[Upper]],testdata[[#This Row],[Lower]])</f>
        <v>261.65358649960012</v>
      </c>
      <c r="Q477" s="7">
        <f>IF(testdata[[#This Row],[AtrStop]]=testdata[[#This Row],[Upper]],testdata[[#This Row],[Upper]],NA())</f>
        <v>270.97552549453178</v>
      </c>
      <c r="R477" s="7" t="e">
        <f>IF(testdata[[#This Row],[AtrStop]]=testdata[[#This Row],[Lower]],testdata[[#This Row],[Lower]],NA())</f>
        <v>#N/A</v>
      </c>
      <c r="S477" s="19">
        <f>IF(testdata[[#This Row],[close]]&lt;=testdata[[#This Row],[STpot]],testdata[[#This Row],[Upper]],testdata[[#This Row],[Lower]])</f>
        <v>270.97552549453178</v>
      </c>
      <c r="U477" s="2">
        <v>43424</v>
      </c>
      <c r="V477" s="7">
        <v>270.97550000000001</v>
      </c>
      <c r="W477" s="7"/>
      <c r="X477" s="19">
        <v>270.97552549</v>
      </c>
      <c r="Y477" t="str">
        <f t="shared" si="7"/>
        <v/>
      </c>
    </row>
    <row r="478" spans="1:25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">
        <f>MAX(testdata[[#This Row],[H-L]:[|L-pC|]])</f>
        <v>2.9500000000000455</v>
      </c>
      <c r="K478" s="10">
        <f>(K477*20+testdata[[#This Row],[TR]])/21</f>
        <v>4.3517541252481937</v>
      </c>
      <c r="L478" s="1">
        <f>testdata[[#This Row],[close]]+Multiplier*testdata[[#This Row],[ATR]]</f>
        <v>271.63526237574456</v>
      </c>
      <c r="M478" s="1">
        <f>testdata[[#This Row],[close]]-Multiplier*testdata[[#This Row],[ATR]]</f>
        <v>245.52473762425541</v>
      </c>
      <c r="N478" s="1">
        <f>IF(OR(testdata[[#This Row],[UpperE]]&lt;N477,F477&gt;N477),testdata[[#This Row],[UpperE]],N477)</f>
        <v>270.97552549453178</v>
      </c>
      <c r="O478" s="1">
        <f>IF(OR(testdata[[#This Row],[LowerE]]&gt;O477,F477&lt;O477),testdata[[#This Row],[LowerE]],O477)</f>
        <v>245.52473762425541</v>
      </c>
      <c r="P478" s="7">
        <f>IF(S477=N477,testdata[[#This Row],[Upper]],testdata[[#This Row],[Lower]])</f>
        <v>270.97552549453178</v>
      </c>
      <c r="Q478" s="7">
        <f>IF(testdata[[#This Row],[AtrStop]]=testdata[[#This Row],[Upper]],testdata[[#This Row],[Upper]],NA())</f>
        <v>270.97552549453178</v>
      </c>
      <c r="R478" s="7" t="e">
        <f>IF(testdata[[#This Row],[AtrStop]]=testdata[[#This Row],[Lower]],testdata[[#This Row],[Lower]],NA())</f>
        <v>#N/A</v>
      </c>
      <c r="S478" s="19">
        <f>IF(testdata[[#This Row],[close]]&lt;=testdata[[#This Row],[STpot]],testdata[[#This Row],[Upper]],testdata[[#This Row],[Lower]])</f>
        <v>270.97552549453178</v>
      </c>
      <c r="U478" s="2">
        <v>43425</v>
      </c>
      <c r="V478" s="7">
        <v>270.97550000000001</v>
      </c>
      <c r="W478" s="7"/>
      <c r="X478" s="19">
        <v>270.97552549</v>
      </c>
      <c r="Y478" t="str">
        <f t="shared" si="7"/>
        <v/>
      </c>
    </row>
    <row r="479" spans="1:25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">
        <f>MAX(testdata[[#This Row],[H-L]:[|L-pC|]])</f>
        <v>1.8999999999999773</v>
      </c>
      <c r="K479" s="10">
        <f>(K478*20+testdata[[#This Row],[TR]])/21</f>
        <v>4.2350039288078021</v>
      </c>
      <c r="L479" s="1">
        <f>testdata[[#This Row],[close]]+Multiplier*testdata[[#This Row],[ATR]]</f>
        <v>269.56501178642344</v>
      </c>
      <c r="M479" s="1">
        <f>testdata[[#This Row],[close]]-Multiplier*testdata[[#This Row],[ATR]]</f>
        <v>244.15498821357662</v>
      </c>
      <c r="N479" s="1">
        <f>IF(OR(testdata[[#This Row],[UpperE]]&lt;N478,F478&gt;N478),testdata[[#This Row],[UpperE]],N478)</f>
        <v>269.56501178642344</v>
      </c>
      <c r="O479" s="1">
        <f>IF(OR(testdata[[#This Row],[LowerE]]&gt;O478,F478&lt;O478),testdata[[#This Row],[LowerE]],O478)</f>
        <v>245.52473762425541</v>
      </c>
      <c r="P479" s="7">
        <f>IF(S478=N478,testdata[[#This Row],[Upper]],testdata[[#This Row],[Lower]])</f>
        <v>269.56501178642344</v>
      </c>
      <c r="Q479" s="7">
        <f>IF(testdata[[#This Row],[AtrStop]]=testdata[[#This Row],[Upper]],testdata[[#This Row],[Upper]],NA())</f>
        <v>269.56501178642344</v>
      </c>
      <c r="R479" s="7" t="e">
        <f>IF(testdata[[#This Row],[AtrStop]]=testdata[[#This Row],[Lower]],testdata[[#This Row],[Lower]],NA())</f>
        <v>#N/A</v>
      </c>
      <c r="S479" s="19">
        <f>IF(testdata[[#This Row],[close]]&lt;=testdata[[#This Row],[STpot]],testdata[[#This Row],[Upper]],testdata[[#This Row],[Lower]])</f>
        <v>269.56501178642344</v>
      </c>
      <c r="U479" s="2">
        <v>43427</v>
      </c>
      <c r="V479" s="7">
        <v>269.565</v>
      </c>
      <c r="W479" s="7"/>
      <c r="X479" s="19">
        <v>269.56501179000003</v>
      </c>
      <c r="Y479" t="str">
        <f t="shared" si="7"/>
        <v/>
      </c>
    </row>
    <row r="480" spans="1:25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">
        <f>MAX(testdata[[#This Row],[H-L]:[|L-pC|]])</f>
        <v>4.3899999999999864</v>
      </c>
      <c r="K480" s="10">
        <f>(K479*20+testdata[[#This Row],[TR]])/21</f>
        <v>4.2423846941026682</v>
      </c>
      <c r="L480" s="1">
        <f>testdata[[#This Row],[close]]+Multiplier*testdata[[#This Row],[ATR]]</f>
        <v>273.727154082308</v>
      </c>
      <c r="M480" s="1">
        <f>testdata[[#This Row],[close]]-Multiplier*testdata[[#This Row],[ATR]]</f>
        <v>248.272845917692</v>
      </c>
      <c r="N480" s="1">
        <f>IF(OR(testdata[[#This Row],[UpperE]]&lt;N479,F479&gt;N479),testdata[[#This Row],[UpperE]],N479)</f>
        <v>269.56501178642344</v>
      </c>
      <c r="O480" s="1">
        <f>IF(OR(testdata[[#This Row],[LowerE]]&gt;O479,F479&lt;O479),testdata[[#This Row],[LowerE]],O479)</f>
        <v>248.272845917692</v>
      </c>
      <c r="P480" s="7">
        <f>IF(S479=N479,testdata[[#This Row],[Upper]],testdata[[#This Row],[Lower]])</f>
        <v>269.56501178642344</v>
      </c>
      <c r="Q480" s="7">
        <f>IF(testdata[[#This Row],[AtrStop]]=testdata[[#This Row],[Upper]],testdata[[#This Row],[Upper]],NA())</f>
        <v>269.56501178642344</v>
      </c>
      <c r="R480" s="7" t="e">
        <f>IF(testdata[[#This Row],[AtrStop]]=testdata[[#This Row],[Lower]],testdata[[#This Row],[Lower]],NA())</f>
        <v>#N/A</v>
      </c>
      <c r="S480" s="19">
        <f>IF(testdata[[#This Row],[close]]&lt;=testdata[[#This Row],[STpot]],testdata[[#This Row],[Upper]],testdata[[#This Row],[Lower]])</f>
        <v>269.56501178642344</v>
      </c>
      <c r="U480" s="2">
        <v>43430</v>
      </c>
      <c r="V480" s="7">
        <v>269.565</v>
      </c>
      <c r="W480" s="7"/>
      <c r="X480" s="19">
        <v>269.56501179000003</v>
      </c>
      <c r="Y480" t="str">
        <f t="shared" si="7"/>
        <v/>
      </c>
    </row>
    <row r="481" spans="1:25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">
        <f>MAX(testdata[[#This Row],[H-L]:[|L-pC|]])</f>
        <v>2.6700000000000159</v>
      </c>
      <c r="K481" s="10">
        <f>(K480*20+testdata[[#This Row],[TR]])/21</f>
        <v>4.1675092324787322</v>
      </c>
      <c r="L481" s="1">
        <f>testdata[[#This Row],[close]]+Multiplier*testdata[[#This Row],[ATR]]</f>
        <v>274.38252769743622</v>
      </c>
      <c r="M481" s="1">
        <f>testdata[[#This Row],[close]]-Multiplier*testdata[[#This Row],[ATR]]</f>
        <v>249.3774723025638</v>
      </c>
      <c r="N481" s="1">
        <f>IF(OR(testdata[[#This Row],[UpperE]]&lt;N480,F480&gt;N480),testdata[[#This Row],[UpperE]],N480)</f>
        <v>269.56501178642344</v>
      </c>
      <c r="O481" s="1">
        <f>IF(OR(testdata[[#This Row],[LowerE]]&gt;O480,F480&lt;O480),testdata[[#This Row],[LowerE]],O480)</f>
        <v>249.3774723025638</v>
      </c>
      <c r="P481" s="7">
        <f>IF(S480=N480,testdata[[#This Row],[Upper]],testdata[[#This Row],[Lower]])</f>
        <v>269.56501178642344</v>
      </c>
      <c r="Q481" s="7">
        <f>IF(testdata[[#This Row],[AtrStop]]=testdata[[#This Row],[Upper]],testdata[[#This Row],[Upper]],NA())</f>
        <v>269.56501178642344</v>
      </c>
      <c r="R481" s="7" t="e">
        <f>IF(testdata[[#This Row],[AtrStop]]=testdata[[#This Row],[Lower]],testdata[[#This Row],[Lower]],NA())</f>
        <v>#N/A</v>
      </c>
      <c r="S481" s="19">
        <f>IF(testdata[[#This Row],[close]]&lt;=testdata[[#This Row],[STpot]],testdata[[#This Row],[Upper]],testdata[[#This Row],[Lower]])</f>
        <v>269.56501178642344</v>
      </c>
      <c r="U481" s="2">
        <v>43431</v>
      </c>
      <c r="V481" s="7">
        <v>269.565</v>
      </c>
      <c r="W481" s="7"/>
      <c r="X481" s="19">
        <v>269.56501179000003</v>
      </c>
      <c r="Y481" t="str">
        <f t="shared" si="7"/>
        <v/>
      </c>
    </row>
    <row r="482" spans="1:25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">
        <f>MAX(testdata[[#This Row],[H-L]:[|L-pC|]])</f>
        <v>6.1000000000000227</v>
      </c>
      <c r="K482" s="10">
        <f>(K481*20+testdata[[#This Row],[TR]])/21</f>
        <v>4.2595326023606983</v>
      </c>
      <c r="L482" s="1">
        <f>testdata[[#This Row],[close]]+Multiplier*testdata[[#This Row],[ATR]]</f>
        <v>280.68859780708215</v>
      </c>
      <c r="M482" s="1">
        <f>testdata[[#This Row],[close]]-Multiplier*testdata[[#This Row],[ATR]]</f>
        <v>255.13140219291793</v>
      </c>
      <c r="N482" s="1">
        <f>IF(OR(testdata[[#This Row],[UpperE]]&lt;N481,F481&gt;N481),testdata[[#This Row],[UpperE]],N481)</f>
        <v>269.56501178642344</v>
      </c>
      <c r="O482" s="1">
        <f>IF(OR(testdata[[#This Row],[LowerE]]&gt;O481,F481&lt;O481),testdata[[#This Row],[LowerE]],O481)</f>
        <v>255.13140219291793</v>
      </c>
      <c r="P482" s="7">
        <f>IF(S481=N481,testdata[[#This Row],[Upper]],testdata[[#This Row],[Lower]])</f>
        <v>269.56501178642344</v>
      </c>
      <c r="Q482" s="7">
        <f>IF(testdata[[#This Row],[AtrStop]]=testdata[[#This Row],[Upper]],testdata[[#This Row],[Upper]],NA())</f>
        <v>269.56501178642344</v>
      </c>
      <c r="R482" s="7" t="e">
        <f>IF(testdata[[#This Row],[AtrStop]]=testdata[[#This Row],[Lower]],testdata[[#This Row],[Lower]],NA())</f>
        <v>#N/A</v>
      </c>
      <c r="S482" s="19">
        <f>IF(testdata[[#This Row],[close]]&lt;=testdata[[#This Row],[STpot]],testdata[[#This Row],[Upper]],testdata[[#This Row],[Lower]])</f>
        <v>269.56501178642344</v>
      </c>
      <c r="U482" s="2">
        <v>43432</v>
      </c>
      <c r="V482" s="7">
        <v>269.565</v>
      </c>
      <c r="W482" s="7"/>
      <c r="X482" s="19">
        <v>269.56501179000003</v>
      </c>
      <c r="Y482" t="str">
        <f t="shared" si="7"/>
        <v/>
      </c>
    </row>
    <row r="483" spans="1:25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">
        <f>MAX(testdata[[#This Row],[H-L]:[|L-pC|]])</f>
        <v>3.0400000000000205</v>
      </c>
      <c r="K483" s="10">
        <f>(K482*20+testdata[[#This Row],[TR]])/21</f>
        <v>4.2014596212959043</v>
      </c>
      <c r="L483" s="1">
        <f>testdata[[#This Row],[close]]+Multiplier*testdata[[#This Row],[ATR]]</f>
        <v>279.93437886388767</v>
      </c>
      <c r="M483" s="1">
        <f>testdata[[#This Row],[close]]-Multiplier*testdata[[#This Row],[ATR]]</f>
        <v>254.72562113611227</v>
      </c>
      <c r="N483" s="1">
        <f>IF(OR(testdata[[#This Row],[UpperE]]&lt;N482,F482&gt;N482),testdata[[#This Row],[UpperE]],N482)</f>
        <v>269.56501178642344</v>
      </c>
      <c r="O483" s="1">
        <f>IF(OR(testdata[[#This Row],[LowerE]]&gt;O482,F482&lt;O482),testdata[[#This Row],[LowerE]],O482)</f>
        <v>255.13140219291793</v>
      </c>
      <c r="P483" s="7">
        <f>IF(S482=N482,testdata[[#This Row],[Upper]],testdata[[#This Row],[Lower]])</f>
        <v>269.56501178642344</v>
      </c>
      <c r="Q483" s="7">
        <f>IF(testdata[[#This Row],[AtrStop]]=testdata[[#This Row],[Upper]],testdata[[#This Row],[Upper]],NA())</f>
        <v>269.56501178642344</v>
      </c>
      <c r="R483" s="7" t="e">
        <f>IF(testdata[[#This Row],[AtrStop]]=testdata[[#This Row],[Lower]],testdata[[#This Row],[Lower]],NA())</f>
        <v>#N/A</v>
      </c>
      <c r="S483" s="19">
        <f>IF(testdata[[#This Row],[close]]&lt;=testdata[[#This Row],[STpot]],testdata[[#This Row],[Upper]],testdata[[#This Row],[Lower]])</f>
        <v>269.56501178642344</v>
      </c>
      <c r="U483" s="2">
        <v>43433</v>
      </c>
      <c r="V483" s="7">
        <v>269.565</v>
      </c>
      <c r="W483" s="7"/>
      <c r="X483" s="19">
        <v>269.56501179000003</v>
      </c>
      <c r="Y483" t="str">
        <f t="shared" si="7"/>
        <v/>
      </c>
    </row>
    <row r="484" spans="1:25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">
        <f>MAX(testdata[[#This Row],[H-L]:[|L-pC|]])</f>
        <v>2.7599999999999909</v>
      </c>
      <c r="K484" s="10">
        <f>(K483*20+testdata[[#This Row],[TR]])/21</f>
        <v>4.1328186869484798</v>
      </c>
      <c r="L484" s="1">
        <f>testdata[[#This Row],[close]]+Multiplier*testdata[[#This Row],[ATR]]</f>
        <v>281.35845606084541</v>
      </c>
      <c r="M484" s="1">
        <f>testdata[[#This Row],[close]]-Multiplier*testdata[[#This Row],[ATR]]</f>
        <v>256.56154393915455</v>
      </c>
      <c r="N484" s="1">
        <f>IF(OR(testdata[[#This Row],[UpperE]]&lt;N483,F483&gt;N483),testdata[[#This Row],[UpperE]],N483)</f>
        <v>269.56501178642344</v>
      </c>
      <c r="O484" s="1">
        <f>IF(OR(testdata[[#This Row],[LowerE]]&gt;O483,F483&lt;O483),testdata[[#This Row],[LowerE]],O483)</f>
        <v>256.56154393915455</v>
      </c>
      <c r="P484" s="7">
        <f>IF(S483=N483,testdata[[#This Row],[Upper]],testdata[[#This Row],[Lower]])</f>
        <v>269.56501178642344</v>
      </c>
      <c r="Q484" s="7">
        <f>IF(testdata[[#This Row],[AtrStop]]=testdata[[#This Row],[Upper]],testdata[[#This Row],[Upper]],NA())</f>
        <v>269.56501178642344</v>
      </c>
      <c r="R484" s="7" t="e">
        <f>IF(testdata[[#This Row],[AtrStop]]=testdata[[#This Row],[Lower]],testdata[[#This Row],[Lower]],NA())</f>
        <v>#N/A</v>
      </c>
      <c r="S484" s="19">
        <f>IF(testdata[[#This Row],[close]]&lt;=testdata[[#This Row],[STpot]],testdata[[#This Row],[Upper]],testdata[[#This Row],[Lower]])</f>
        <v>269.56501178642344</v>
      </c>
      <c r="U484" s="2">
        <v>43434</v>
      </c>
      <c r="V484" s="7">
        <v>269.565</v>
      </c>
      <c r="W484" s="7"/>
      <c r="X484" s="19">
        <v>269.56501179000003</v>
      </c>
      <c r="Y484" t="str">
        <f t="shared" si="7"/>
        <v/>
      </c>
    </row>
    <row r="485" spans="1:25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">
        <f>MAX(testdata[[#This Row],[H-L]:[|L-pC|]])</f>
        <v>4.6299999999999955</v>
      </c>
      <c r="K485" s="10">
        <f>(K484*20+testdata[[#This Row],[TR]])/21</f>
        <v>4.1564939875699807</v>
      </c>
      <c r="L485" s="1">
        <f>testdata[[#This Row],[close]]+Multiplier*testdata[[#This Row],[ATR]]</f>
        <v>284.98948196270993</v>
      </c>
      <c r="M485" s="1">
        <f>testdata[[#This Row],[close]]-Multiplier*testdata[[#This Row],[ATR]]</f>
        <v>260.05051803729003</v>
      </c>
      <c r="N485" s="1">
        <f>IF(OR(testdata[[#This Row],[UpperE]]&lt;N484,F484&gt;N484),testdata[[#This Row],[UpperE]],N484)</f>
        <v>269.56501178642344</v>
      </c>
      <c r="O485" s="1">
        <f>IF(OR(testdata[[#This Row],[LowerE]]&gt;O484,F484&lt;O484),testdata[[#This Row],[LowerE]],O484)</f>
        <v>260.05051803729003</v>
      </c>
      <c r="P485" s="7">
        <f>IF(S484=N484,testdata[[#This Row],[Upper]],testdata[[#This Row],[Lower]])</f>
        <v>269.56501178642344</v>
      </c>
      <c r="Q485" s="7" t="e">
        <f>IF(testdata[[#This Row],[AtrStop]]=testdata[[#This Row],[Upper]],testdata[[#This Row],[Upper]],NA())</f>
        <v>#N/A</v>
      </c>
      <c r="R485" s="7">
        <f>IF(testdata[[#This Row],[AtrStop]]=testdata[[#This Row],[Lower]],testdata[[#This Row],[Lower]],NA())</f>
        <v>260.05051803729003</v>
      </c>
      <c r="S485" s="19">
        <f>IF(testdata[[#This Row],[close]]&lt;=testdata[[#This Row],[STpot]],testdata[[#This Row],[Upper]],testdata[[#This Row],[Lower]])</f>
        <v>260.05051803729003</v>
      </c>
      <c r="U485" s="2">
        <v>43437</v>
      </c>
      <c r="V485" s="7"/>
      <c r="W485" s="7">
        <v>260.0505</v>
      </c>
      <c r="X485" s="19">
        <v>260.05051803999999</v>
      </c>
      <c r="Y485" t="str">
        <f t="shared" si="7"/>
        <v/>
      </c>
    </row>
    <row r="486" spans="1:25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">
        <f>MAX(testdata[[#This Row],[H-L]:[|L-pC|]])</f>
        <v>9.1699999999999591</v>
      </c>
      <c r="K486" s="10">
        <f>(K485*20+testdata[[#This Row],[TR]])/21</f>
        <v>4.3952323691142654</v>
      </c>
      <c r="L486" s="1">
        <f>testdata[[#This Row],[close]]+Multiplier*testdata[[#This Row],[ATR]]</f>
        <v>276.87569710734277</v>
      </c>
      <c r="M486" s="1">
        <f>testdata[[#This Row],[close]]-Multiplier*testdata[[#This Row],[ATR]]</f>
        <v>250.50430289265719</v>
      </c>
      <c r="N486" s="1">
        <f>IF(OR(testdata[[#This Row],[UpperE]]&lt;N485,F485&gt;N485),testdata[[#This Row],[UpperE]],N485)</f>
        <v>276.87569710734277</v>
      </c>
      <c r="O486" s="1">
        <f>IF(OR(testdata[[#This Row],[LowerE]]&gt;O485,F485&lt;O485),testdata[[#This Row],[LowerE]],O485)</f>
        <v>260.05051803729003</v>
      </c>
      <c r="P486" s="7">
        <f>IF(S485=N485,testdata[[#This Row],[Upper]],testdata[[#This Row],[Lower]])</f>
        <v>260.05051803729003</v>
      </c>
      <c r="Q486" s="7" t="e">
        <f>IF(testdata[[#This Row],[AtrStop]]=testdata[[#This Row],[Upper]],testdata[[#This Row],[Upper]],NA())</f>
        <v>#N/A</v>
      </c>
      <c r="R486" s="7">
        <f>IF(testdata[[#This Row],[AtrStop]]=testdata[[#This Row],[Lower]],testdata[[#This Row],[Lower]],NA())</f>
        <v>260.05051803729003</v>
      </c>
      <c r="S486" s="19">
        <f>IF(testdata[[#This Row],[close]]&lt;=testdata[[#This Row],[STpot]],testdata[[#This Row],[Upper]],testdata[[#This Row],[Lower]])</f>
        <v>260.05051803729003</v>
      </c>
      <c r="U486" s="2">
        <v>43438</v>
      </c>
      <c r="V486" s="7"/>
      <c r="W486" s="7">
        <v>260.0505</v>
      </c>
      <c r="X486" s="19">
        <v>260.05051803999999</v>
      </c>
      <c r="Y486" t="str">
        <f t="shared" si="7"/>
        <v/>
      </c>
    </row>
    <row r="487" spans="1:25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">
        <f>MAX(testdata[[#This Row],[H-L]:[|L-pC|]])</f>
        <v>7.6200000000000045</v>
      </c>
      <c r="K487" s="10">
        <f>(K486*20+testdata[[#This Row],[TR]])/21</f>
        <v>4.548792732489777</v>
      </c>
      <c r="L487" s="1">
        <f>testdata[[#This Row],[close]]+Multiplier*testdata[[#This Row],[ATR]]</f>
        <v>276.93637819746937</v>
      </c>
      <c r="M487" s="1">
        <f>testdata[[#This Row],[close]]-Multiplier*testdata[[#This Row],[ATR]]</f>
        <v>249.64362180253067</v>
      </c>
      <c r="N487" s="1">
        <f>IF(OR(testdata[[#This Row],[UpperE]]&lt;N486,F486&gt;N486),testdata[[#This Row],[UpperE]],N486)</f>
        <v>276.87569710734277</v>
      </c>
      <c r="O487" s="1">
        <f>IF(OR(testdata[[#This Row],[LowerE]]&gt;O486,F486&lt;O486),testdata[[#This Row],[LowerE]],O486)</f>
        <v>260.05051803729003</v>
      </c>
      <c r="P487" s="7">
        <f>IF(S486=N486,testdata[[#This Row],[Upper]],testdata[[#This Row],[Lower]])</f>
        <v>260.05051803729003</v>
      </c>
      <c r="Q487" s="7" t="e">
        <f>IF(testdata[[#This Row],[AtrStop]]=testdata[[#This Row],[Upper]],testdata[[#This Row],[Upper]],NA())</f>
        <v>#N/A</v>
      </c>
      <c r="R487" s="7">
        <f>IF(testdata[[#This Row],[AtrStop]]=testdata[[#This Row],[Lower]],testdata[[#This Row],[Lower]],NA())</f>
        <v>260.05051803729003</v>
      </c>
      <c r="S487" s="19">
        <f>IF(testdata[[#This Row],[close]]&lt;=testdata[[#This Row],[STpot]],testdata[[#This Row],[Upper]],testdata[[#This Row],[Lower]])</f>
        <v>260.05051803729003</v>
      </c>
      <c r="U487" s="2">
        <v>43440</v>
      </c>
      <c r="V487" s="7"/>
      <c r="W487" s="7">
        <v>260.0505</v>
      </c>
      <c r="X487" s="19">
        <v>260.05051803999999</v>
      </c>
      <c r="Y487" t="str">
        <f t="shared" si="7"/>
        <v/>
      </c>
    </row>
    <row r="488" spans="1:25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">
        <f>MAX(testdata[[#This Row],[H-L]:[|L-pC|]])</f>
        <v>8.3799999999999955</v>
      </c>
      <c r="K488" s="10">
        <f>(K487*20+testdata[[#This Row],[TR]])/21</f>
        <v>4.7312311737997872</v>
      </c>
      <c r="L488" s="1">
        <f>testdata[[#This Row],[close]]+Multiplier*testdata[[#This Row],[ATR]]</f>
        <v>271.3636935213994</v>
      </c>
      <c r="M488" s="1">
        <f>testdata[[#This Row],[close]]-Multiplier*testdata[[#This Row],[ATR]]</f>
        <v>242.97630647860066</v>
      </c>
      <c r="N488" s="1">
        <f>IF(OR(testdata[[#This Row],[UpperE]]&lt;N487,F487&gt;N487),testdata[[#This Row],[UpperE]],N487)</f>
        <v>271.3636935213994</v>
      </c>
      <c r="O488" s="1">
        <f>IF(OR(testdata[[#This Row],[LowerE]]&gt;O487,F487&lt;O487),testdata[[#This Row],[LowerE]],O487)</f>
        <v>260.05051803729003</v>
      </c>
      <c r="P488" s="7">
        <f>IF(S487=N487,testdata[[#This Row],[Upper]],testdata[[#This Row],[Lower]])</f>
        <v>260.05051803729003</v>
      </c>
      <c r="Q488" s="7">
        <f>IF(testdata[[#This Row],[AtrStop]]=testdata[[#This Row],[Upper]],testdata[[#This Row],[Upper]],NA())</f>
        <v>271.3636935213994</v>
      </c>
      <c r="R488" s="7" t="e">
        <f>IF(testdata[[#This Row],[AtrStop]]=testdata[[#This Row],[Lower]],testdata[[#This Row],[Lower]],NA())</f>
        <v>#N/A</v>
      </c>
      <c r="S488" s="19">
        <f>IF(testdata[[#This Row],[close]]&lt;=testdata[[#This Row],[STpot]],testdata[[#This Row],[Upper]],testdata[[#This Row],[Lower]])</f>
        <v>271.3636935213994</v>
      </c>
      <c r="U488" s="2">
        <v>43441</v>
      </c>
      <c r="V488" s="7">
        <v>271.36369999999999</v>
      </c>
      <c r="W488" s="7"/>
      <c r="X488" s="19">
        <v>271.36369352000003</v>
      </c>
      <c r="Y488" t="str">
        <f t="shared" si="7"/>
        <v/>
      </c>
    </row>
    <row r="489" spans="1:25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">
        <f>MAX(testdata[[#This Row],[H-L]:[|L-pC|]])</f>
        <v>6.3800000000000239</v>
      </c>
      <c r="K489" s="10">
        <f>(K488*20+testdata[[#This Row],[TR]])/21</f>
        <v>4.809743975047418</v>
      </c>
      <c r="L489" s="1">
        <f>testdata[[#This Row],[close]]+Multiplier*testdata[[#This Row],[ATR]]</f>
        <v>272.08923192514226</v>
      </c>
      <c r="M489" s="1">
        <f>testdata[[#This Row],[close]]-Multiplier*testdata[[#This Row],[ATR]]</f>
        <v>243.23076807485776</v>
      </c>
      <c r="N489" s="1">
        <f>IF(OR(testdata[[#This Row],[UpperE]]&lt;N488,F488&gt;N488),testdata[[#This Row],[UpperE]],N488)</f>
        <v>271.3636935213994</v>
      </c>
      <c r="O489" s="1">
        <f>IF(OR(testdata[[#This Row],[LowerE]]&gt;O488,F488&lt;O488),testdata[[#This Row],[LowerE]],O488)</f>
        <v>243.23076807485776</v>
      </c>
      <c r="P489" s="7">
        <f>IF(S488=N488,testdata[[#This Row],[Upper]],testdata[[#This Row],[Lower]])</f>
        <v>271.3636935213994</v>
      </c>
      <c r="Q489" s="7">
        <f>IF(testdata[[#This Row],[AtrStop]]=testdata[[#This Row],[Upper]],testdata[[#This Row],[Upper]],NA())</f>
        <v>271.3636935213994</v>
      </c>
      <c r="R489" s="7" t="e">
        <f>IF(testdata[[#This Row],[AtrStop]]=testdata[[#This Row],[Lower]],testdata[[#This Row],[Lower]],NA())</f>
        <v>#N/A</v>
      </c>
      <c r="S489" s="19">
        <f>IF(testdata[[#This Row],[close]]&lt;=testdata[[#This Row],[STpot]],testdata[[#This Row],[Upper]],testdata[[#This Row],[Lower]])</f>
        <v>271.3636935213994</v>
      </c>
      <c r="U489" s="2">
        <v>43444</v>
      </c>
      <c r="V489" s="7">
        <v>271.36369999999999</v>
      </c>
      <c r="W489" s="7"/>
      <c r="X489" s="19">
        <v>271.36369352000003</v>
      </c>
      <c r="Y489" t="str">
        <f t="shared" si="7"/>
        <v/>
      </c>
    </row>
    <row r="490" spans="1:25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">
        <f>MAX(testdata[[#This Row],[H-L]:[|L-pC|]])</f>
        <v>5.2599999999999909</v>
      </c>
      <c r="K490" s="10">
        <f>(K489*20+testdata[[#This Row],[TR]])/21</f>
        <v>4.8311847381403981</v>
      </c>
      <c r="L490" s="1">
        <f>testdata[[#This Row],[close]]+Multiplier*testdata[[#This Row],[ATR]]</f>
        <v>272.21355421442121</v>
      </c>
      <c r="M490" s="1">
        <f>testdata[[#This Row],[close]]-Multiplier*testdata[[#This Row],[ATR]]</f>
        <v>243.22644578557885</v>
      </c>
      <c r="N490" s="1">
        <f>IF(OR(testdata[[#This Row],[UpperE]]&lt;N489,F489&gt;N489),testdata[[#This Row],[UpperE]],N489)</f>
        <v>271.3636935213994</v>
      </c>
      <c r="O490" s="1">
        <f>IF(OR(testdata[[#This Row],[LowerE]]&gt;O489,F489&lt;O489),testdata[[#This Row],[LowerE]],O489)</f>
        <v>243.23076807485776</v>
      </c>
      <c r="P490" s="7">
        <f>IF(S489=N489,testdata[[#This Row],[Upper]],testdata[[#This Row],[Lower]])</f>
        <v>271.3636935213994</v>
      </c>
      <c r="Q490" s="7">
        <f>IF(testdata[[#This Row],[AtrStop]]=testdata[[#This Row],[Upper]],testdata[[#This Row],[Upper]],NA())</f>
        <v>271.3636935213994</v>
      </c>
      <c r="R490" s="7" t="e">
        <f>IF(testdata[[#This Row],[AtrStop]]=testdata[[#This Row],[Lower]],testdata[[#This Row],[Lower]],NA())</f>
        <v>#N/A</v>
      </c>
      <c r="S490" s="19">
        <f>IF(testdata[[#This Row],[close]]&lt;=testdata[[#This Row],[STpot]],testdata[[#This Row],[Upper]],testdata[[#This Row],[Lower]])</f>
        <v>271.3636935213994</v>
      </c>
      <c r="U490" s="2">
        <v>43445</v>
      </c>
      <c r="V490" s="7">
        <v>271.36369999999999</v>
      </c>
      <c r="W490" s="7"/>
      <c r="X490" s="19">
        <v>271.36369352000003</v>
      </c>
      <c r="Y490" t="str">
        <f t="shared" si="7"/>
        <v/>
      </c>
    </row>
    <row r="491" spans="1:25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">
        <f>MAX(testdata[[#This Row],[H-L]:[|L-pC|]])</f>
        <v>4.75</v>
      </c>
      <c r="K491" s="10">
        <f>(K490*20+testdata[[#This Row],[TR]])/21</f>
        <v>4.8273187982289505</v>
      </c>
      <c r="L491" s="1">
        <f>testdata[[#This Row],[close]]+Multiplier*testdata[[#This Row],[ATR]]</f>
        <v>273.49195639468684</v>
      </c>
      <c r="M491" s="1">
        <f>testdata[[#This Row],[close]]-Multiplier*testdata[[#This Row],[ATR]]</f>
        <v>244.52804360531314</v>
      </c>
      <c r="N491" s="1">
        <f>IF(OR(testdata[[#This Row],[UpperE]]&lt;N490,F490&gt;N490),testdata[[#This Row],[UpperE]],N490)</f>
        <v>271.3636935213994</v>
      </c>
      <c r="O491" s="1">
        <f>IF(OR(testdata[[#This Row],[LowerE]]&gt;O490,F490&lt;O490),testdata[[#This Row],[LowerE]],O490)</f>
        <v>244.52804360531314</v>
      </c>
      <c r="P491" s="7">
        <f>IF(S490=N490,testdata[[#This Row],[Upper]],testdata[[#This Row],[Lower]])</f>
        <v>271.3636935213994</v>
      </c>
      <c r="Q491" s="7">
        <f>IF(testdata[[#This Row],[AtrStop]]=testdata[[#This Row],[Upper]],testdata[[#This Row],[Upper]],NA())</f>
        <v>271.3636935213994</v>
      </c>
      <c r="R491" s="7" t="e">
        <f>IF(testdata[[#This Row],[AtrStop]]=testdata[[#This Row],[Lower]],testdata[[#This Row],[Lower]],NA())</f>
        <v>#N/A</v>
      </c>
      <c r="S491" s="19">
        <f>IF(testdata[[#This Row],[close]]&lt;=testdata[[#This Row],[STpot]],testdata[[#This Row],[Upper]],testdata[[#This Row],[Lower]])</f>
        <v>271.3636935213994</v>
      </c>
      <c r="U491" s="2">
        <v>43446</v>
      </c>
      <c r="V491" s="7">
        <v>271.36369999999999</v>
      </c>
      <c r="W491" s="7"/>
      <c r="X491" s="19">
        <v>271.36369352000003</v>
      </c>
      <c r="Y491" t="str">
        <f t="shared" si="7"/>
        <v/>
      </c>
    </row>
    <row r="492" spans="1:25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">
        <f>MAX(testdata[[#This Row],[H-L]:[|L-pC|]])</f>
        <v>3.2800000000000296</v>
      </c>
      <c r="K492" s="10">
        <f>(K491*20+testdata[[#This Row],[TR]])/21</f>
        <v>4.75363695069424</v>
      </c>
      <c r="L492" s="1">
        <f>testdata[[#This Row],[close]]+Multiplier*testdata[[#This Row],[ATR]]</f>
        <v>273.19091085208271</v>
      </c>
      <c r="M492" s="1">
        <f>testdata[[#This Row],[close]]-Multiplier*testdata[[#This Row],[ATR]]</f>
        <v>244.66908914791728</v>
      </c>
      <c r="N492" s="1">
        <f>IF(OR(testdata[[#This Row],[UpperE]]&lt;N491,F491&gt;N491),testdata[[#This Row],[UpperE]],N491)</f>
        <v>271.3636935213994</v>
      </c>
      <c r="O492" s="1">
        <f>IF(OR(testdata[[#This Row],[LowerE]]&gt;O491,F491&lt;O491),testdata[[#This Row],[LowerE]],O491)</f>
        <v>244.66908914791728</v>
      </c>
      <c r="P492" s="7">
        <f>IF(S491=N491,testdata[[#This Row],[Upper]],testdata[[#This Row],[Lower]])</f>
        <v>271.3636935213994</v>
      </c>
      <c r="Q492" s="7">
        <f>IF(testdata[[#This Row],[AtrStop]]=testdata[[#This Row],[Upper]],testdata[[#This Row],[Upper]],NA())</f>
        <v>271.3636935213994</v>
      </c>
      <c r="R492" s="7" t="e">
        <f>IF(testdata[[#This Row],[AtrStop]]=testdata[[#This Row],[Lower]],testdata[[#This Row],[Lower]],NA())</f>
        <v>#N/A</v>
      </c>
      <c r="S492" s="19">
        <f>IF(testdata[[#This Row],[close]]&lt;=testdata[[#This Row],[STpot]],testdata[[#This Row],[Upper]],testdata[[#This Row],[Lower]])</f>
        <v>271.3636935213994</v>
      </c>
      <c r="U492" s="2">
        <v>43447</v>
      </c>
      <c r="V492" s="7">
        <v>271.36369999999999</v>
      </c>
      <c r="W492" s="7"/>
      <c r="X492" s="19">
        <v>271.36369352000003</v>
      </c>
      <c r="Y492" t="str">
        <f t="shared" si="7"/>
        <v/>
      </c>
    </row>
    <row r="493" spans="1:25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">
        <f>MAX(testdata[[#This Row],[H-L]:[|L-pC|]])</f>
        <v>5.3900000000000148</v>
      </c>
      <c r="K493" s="10">
        <f>(K492*20+testdata[[#This Row],[TR]])/21</f>
        <v>4.7839399530421343</v>
      </c>
      <c r="L493" s="1">
        <f>testdata[[#This Row],[close]]+Multiplier*testdata[[#This Row],[ATR]]</f>
        <v>268.50181985912639</v>
      </c>
      <c r="M493" s="1">
        <f>testdata[[#This Row],[close]]-Multiplier*testdata[[#This Row],[ATR]]</f>
        <v>239.7981801408736</v>
      </c>
      <c r="N493" s="1">
        <f>IF(OR(testdata[[#This Row],[UpperE]]&lt;N492,F492&gt;N492),testdata[[#This Row],[UpperE]],N492)</f>
        <v>268.50181985912639</v>
      </c>
      <c r="O493" s="1">
        <f>IF(OR(testdata[[#This Row],[LowerE]]&gt;O492,F492&lt;O492),testdata[[#This Row],[LowerE]],O492)</f>
        <v>244.66908914791728</v>
      </c>
      <c r="P493" s="7">
        <f>IF(S492=N492,testdata[[#This Row],[Upper]],testdata[[#This Row],[Lower]])</f>
        <v>268.50181985912639</v>
      </c>
      <c r="Q493" s="7">
        <f>IF(testdata[[#This Row],[AtrStop]]=testdata[[#This Row],[Upper]],testdata[[#This Row],[Upper]],NA())</f>
        <v>268.50181985912639</v>
      </c>
      <c r="R493" s="7" t="e">
        <f>IF(testdata[[#This Row],[AtrStop]]=testdata[[#This Row],[Lower]],testdata[[#This Row],[Lower]],NA())</f>
        <v>#N/A</v>
      </c>
      <c r="S493" s="19">
        <f>IF(testdata[[#This Row],[close]]&lt;=testdata[[#This Row],[STpot]],testdata[[#This Row],[Upper]],testdata[[#This Row],[Lower]])</f>
        <v>268.50181985912639</v>
      </c>
      <c r="U493" s="2">
        <v>43448</v>
      </c>
      <c r="V493" s="7">
        <v>268.5018</v>
      </c>
      <c r="W493" s="7"/>
      <c r="X493" s="19">
        <v>268.50181986000001</v>
      </c>
      <c r="Y493" t="str">
        <f t="shared" si="7"/>
        <v/>
      </c>
    </row>
    <row r="494" spans="1:25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">
        <f>MAX(testdata[[#This Row],[H-L]:[|L-pC|]])</f>
        <v>6.9499999999999886</v>
      </c>
      <c r="K494" s="10">
        <f>(K493*20+testdata[[#This Row],[TR]])/21</f>
        <v>4.8870856695639375</v>
      </c>
      <c r="L494" s="1">
        <f>testdata[[#This Row],[close]]+Multiplier*testdata[[#This Row],[ATR]]</f>
        <v>263.82125700869182</v>
      </c>
      <c r="M494" s="1">
        <f>testdata[[#This Row],[close]]-Multiplier*testdata[[#This Row],[ATR]]</f>
        <v>234.49874299130818</v>
      </c>
      <c r="N494" s="1">
        <f>IF(OR(testdata[[#This Row],[UpperE]]&lt;N493,F493&gt;N493),testdata[[#This Row],[UpperE]],N493)</f>
        <v>263.82125700869182</v>
      </c>
      <c r="O494" s="1">
        <f>IF(OR(testdata[[#This Row],[LowerE]]&gt;O493,F493&lt;O493),testdata[[#This Row],[LowerE]],O493)</f>
        <v>244.66908914791728</v>
      </c>
      <c r="P494" s="7">
        <f>IF(S493=N493,testdata[[#This Row],[Upper]],testdata[[#This Row],[Lower]])</f>
        <v>263.82125700869182</v>
      </c>
      <c r="Q494" s="7">
        <f>IF(testdata[[#This Row],[AtrStop]]=testdata[[#This Row],[Upper]],testdata[[#This Row],[Upper]],NA())</f>
        <v>263.82125700869182</v>
      </c>
      <c r="R494" s="7" t="e">
        <f>IF(testdata[[#This Row],[AtrStop]]=testdata[[#This Row],[Lower]],testdata[[#This Row],[Lower]],NA())</f>
        <v>#N/A</v>
      </c>
      <c r="S494" s="19">
        <f>IF(testdata[[#This Row],[close]]&lt;=testdata[[#This Row],[STpot]],testdata[[#This Row],[Upper]],testdata[[#This Row],[Lower]])</f>
        <v>263.82125700869182</v>
      </c>
      <c r="U494" s="2">
        <v>43451</v>
      </c>
      <c r="V494" s="7">
        <v>263.82130000000001</v>
      </c>
      <c r="W494" s="7"/>
      <c r="X494" s="19">
        <v>263.82125701000001</v>
      </c>
      <c r="Y494" t="str">
        <f t="shared" si="7"/>
        <v/>
      </c>
    </row>
    <row r="495" spans="1:25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">
        <f>MAX(testdata[[#This Row],[H-L]:[|L-pC|]])</f>
        <v>4.5600000000000023</v>
      </c>
      <c r="K495" s="10">
        <f>(K494*20+testdata[[#This Row],[TR]])/21</f>
        <v>4.8715101614894643</v>
      </c>
      <c r="L495" s="1">
        <f>testdata[[#This Row],[close]]+Multiplier*testdata[[#This Row],[ATR]]</f>
        <v>263.50453048446838</v>
      </c>
      <c r="M495" s="1">
        <f>testdata[[#This Row],[close]]-Multiplier*testdata[[#This Row],[ATR]]</f>
        <v>234.2754695155316</v>
      </c>
      <c r="N495" s="1">
        <f>IF(OR(testdata[[#This Row],[UpperE]]&lt;N494,F494&gt;N494),testdata[[#This Row],[UpperE]],N494)</f>
        <v>263.50453048446838</v>
      </c>
      <c r="O495" s="1">
        <f>IF(OR(testdata[[#This Row],[LowerE]]&gt;O494,F494&lt;O494),testdata[[#This Row],[LowerE]],O494)</f>
        <v>244.66908914791728</v>
      </c>
      <c r="P495" s="7">
        <f>IF(S494=N494,testdata[[#This Row],[Upper]],testdata[[#This Row],[Lower]])</f>
        <v>263.50453048446838</v>
      </c>
      <c r="Q495" s="7">
        <f>IF(testdata[[#This Row],[AtrStop]]=testdata[[#This Row],[Upper]],testdata[[#This Row],[Upper]],NA())</f>
        <v>263.50453048446838</v>
      </c>
      <c r="R495" s="7" t="e">
        <f>IF(testdata[[#This Row],[AtrStop]]=testdata[[#This Row],[Lower]],testdata[[#This Row],[Lower]],NA())</f>
        <v>#N/A</v>
      </c>
      <c r="S495" s="19">
        <f>IF(testdata[[#This Row],[close]]&lt;=testdata[[#This Row],[STpot]],testdata[[#This Row],[Upper]],testdata[[#This Row],[Lower]])</f>
        <v>263.50453048446838</v>
      </c>
      <c r="U495" s="2">
        <v>43452</v>
      </c>
      <c r="V495" s="7">
        <v>263.50450000000001</v>
      </c>
      <c r="W495" s="7"/>
      <c r="X495" s="19">
        <v>263.50453048000003</v>
      </c>
      <c r="Y495" t="str">
        <f t="shared" si="7"/>
        <v/>
      </c>
    </row>
    <row r="496" spans="1:25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">
        <f>MAX(testdata[[#This Row],[H-L]:[|L-pC|]])</f>
        <v>9.7999999999999829</v>
      </c>
      <c r="K496" s="10">
        <f>(K495*20+testdata[[#This Row],[TR]])/21</f>
        <v>5.106200153799489</v>
      </c>
      <c r="L496" s="1">
        <f>testdata[[#This Row],[close]]+Multiplier*testdata[[#This Row],[ATR]]</f>
        <v>260.47860046139846</v>
      </c>
      <c r="M496" s="1">
        <f>testdata[[#This Row],[close]]-Multiplier*testdata[[#This Row],[ATR]]</f>
        <v>229.84139953860154</v>
      </c>
      <c r="N496" s="1">
        <f>IF(OR(testdata[[#This Row],[UpperE]]&lt;N495,F495&gt;N495),testdata[[#This Row],[UpperE]],N495)</f>
        <v>260.47860046139846</v>
      </c>
      <c r="O496" s="1">
        <f>IF(OR(testdata[[#This Row],[LowerE]]&gt;O495,F495&lt;O495),testdata[[#This Row],[LowerE]],O495)</f>
        <v>244.66908914791728</v>
      </c>
      <c r="P496" s="7">
        <f>IF(S495=N495,testdata[[#This Row],[Upper]],testdata[[#This Row],[Lower]])</f>
        <v>260.47860046139846</v>
      </c>
      <c r="Q496" s="7">
        <f>IF(testdata[[#This Row],[AtrStop]]=testdata[[#This Row],[Upper]],testdata[[#This Row],[Upper]],NA())</f>
        <v>260.47860046139846</v>
      </c>
      <c r="R496" s="7" t="e">
        <f>IF(testdata[[#This Row],[AtrStop]]=testdata[[#This Row],[Lower]],testdata[[#This Row],[Lower]],NA())</f>
        <v>#N/A</v>
      </c>
      <c r="S496" s="19">
        <f>IF(testdata[[#This Row],[close]]&lt;=testdata[[#This Row],[STpot]],testdata[[#This Row],[Upper]],testdata[[#This Row],[Lower]])</f>
        <v>260.47860046139846</v>
      </c>
      <c r="U496" s="2">
        <v>43453</v>
      </c>
      <c r="V496" s="7">
        <v>260.47859999999997</v>
      </c>
      <c r="W496" s="7"/>
      <c r="X496" s="19">
        <v>260.47860046</v>
      </c>
      <c r="Y496" t="str">
        <f t="shared" si="7"/>
        <v/>
      </c>
    </row>
    <row r="497" spans="1:25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">
        <f>MAX(testdata[[#This Row],[H-L]:[|L-pC|]])</f>
        <v>6.7999999999999829</v>
      </c>
      <c r="K497" s="10">
        <f>(K496*20+testdata[[#This Row],[TR]])/21</f>
        <v>5.1868572893328455</v>
      </c>
      <c r="L497" s="1">
        <f>testdata[[#This Row],[close]]+Multiplier*testdata[[#This Row],[ATR]]</f>
        <v>256.73057186799855</v>
      </c>
      <c r="M497" s="1">
        <f>testdata[[#This Row],[close]]-Multiplier*testdata[[#This Row],[ATR]]</f>
        <v>225.60942813200145</v>
      </c>
      <c r="N497" s="1">
        <f>IF(OR(testdata[[#This Row],[UpperE]]&lt;N496,F496&gt;N496),testdata[[#This Row],[UpperE]],N496)</f>
        <v>256.73057186799855</v>
      </c>
      <c r="O497" s="1">
        <f>IF(OR(testdata[[#This Row],[LowerE]]&gt;O496,F496&lt;O496),testdata[[#This Row],[LowerE]],O496)</f>
        <v>244.66908914791728</v>
      </c>
      <c r="P497" s="7">
        <f>IF(S496=N496,testdata[[#This Row],[Upper]],testdata[[#This Row],[Lower]])</f>
        <v>256.73057186799855</v>
      </c>
      <c r="Q497" s="7">
        <f>IF(testdata[[#This Row],[AtrStop]]=testdata[[#This Row],[Upper]],testdata[[#This Row],[Upper]],NA())</f>
        <v>256.73057186799855</v>
      </c>
      <c r="R497" s="7" t="e">
        <f>IF(testdata[[#This Row],[AtrStop]]=testdata[[#This Row],[Lower]],testdata[[#This Row],[Lower]],NA())</f>
        <v>#N/A</v>
      </c>
      <c r="S497" s="19">
        <f>IF(testdata[[#This Row],[close]]&lt;=testdata[[#This Row],[STpot]],testdata[[#This Row],[Upper]],testdata[[#This Row],[Lower]])</f>
        <v>256.73057186799855</v>
      </c>
      <c r="U497" s="2">
        <v>43454</v>
      </c>
      <c r="V497" s="7">
        <v>256.73059999999998</v>
      </c>
      <c r="W497" s="7"/>
      <c r="X497" s="19">
        <v>256.73057187000001</v>
      </c>
      <c r="Y497" t="str">
        <f t="shared" si="7"/>
        <v/>
      </c>
    </row>
    <row r="498" spans="1:25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">
        <f>MAX(testdata[[#This Row],[H-L]:[|L-pC|]])</f>
        <v>9.5499999999999829</v>
      </c>
      <c r="K498" s="10">
        <f>(K497*20+testdata[[#This Row],[TR]])/21</f>
        <v>5.3946259898408044</v>
      </c>
      <c r="L498" s="1">
        <f>testdata[[#This Row],[close]]+Multiplier*testdata[[#This Row],[ATR]]</f>
        <v>252.41387796952239</v>
      </c>
      <c r="M498" s="1">
        <f>testdata[[#This Row],[close]]-Multiplier*testdata[[#This Row],[ATR]]</f>
        <v>220.04612203047759</v>
      </c>
      <c r="N498" s="1">
        <f>IF(OR(testdata[[#This Row],[UpperE]]&lt;N497,F497&gt;N497),testdata[[#This Row],[UpperE]],N497)</f>
        <v>252.41387796952239</v>
      </c>
      <c r="O498" s="1">
        <f>IF(OR(testdata[[#This Row],[LowerE]]&gt;O497,F497&lt;O497),testdata[[#This Row],[LowerE]],O497)</f>
        <v>220.04612203047759</v>
      </c>
      <c r="P498" s="7">
        <f>IF(S497=N497,testdata[[#This Row],[Upper]],testdata[[#This Row],[Lower]])</f>
        <v>252.41387796952239</v>
      </c>
      <c r="Q498" s="7">
        <f>IF(testdata[[#This Row],[AtrStop]]=testdata[[#This Row],[Upper]],testdata[[#This Row],[Upper]],NA())</f>
        <v>252.41387796952239</v>
      </c>
      <c r="R498" s="7" t="e">
        <f>IF(testdata[[#This Row],[AtrStop]]=testdata[[#This Row],[Lower]],testdata[[#This Row],[Lower]],NA())</f>
        <v>#N/A</v>
      </c>
      <c r="S498" s="19">
        <f>IF(testdata[[#This Row],[close]]&lt;=testdata[[#This Row],[STpot]],testdata[[#This Row],[Upper]],testdata[[#This Row],[Lower]])</f>
        <v>252.41387796952239</v>
      </c>
      <c r="U498" s="2">
        <v>43455</v>
      </c>
      <c r="V498" s="7">
        <v>252.41390000000001</v>
      </c>
      <c r="W498" s="7"/>
      <c r="X498" s="19">
        <v>252.41387796999999</v>
      </c>
      <c r="Y498" t="str">
        <f t="shared" si="7"/>
        <v/>
      </c>
    </row>
    <row r="499" spans="1:25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">
        <f>MAX(testdata[[#This Row],[H-L]:[|L-pC|]])</f>
        <v>6.4400000000000261</v>
      </c>
      <c r="K499" s="10">
        <f>(K498*20+testdata[[#This Row],[TR]])/21</f>
        <v>5.4444057046102916</v>
      </c>
      <c r="L499" s="1">
        <f>testdata[[#This Row],[close]]+Multiplier*testdata[[#This Row],[ATR]]</f>
        <v>246.32321711383088</v>
      </c>
      <c r="M499" s="1">
        <f>testdata[[#This Row],[close]]-Multiplier*testdata[[#This Row],[ATR]]</f>
        <v>213.65678288616914</v>
      </c>
      <c r="N499" s="1">
        <f>IF(OR(testdata[[#This Row],[UpperE]]&lt;N498,F498&gt;N498),testdata[[#This Row],[UpperE]],N498)</f>
        <v>246.32321711383088</v>
      </c>
      <c r="O499" s="1">
        <f>IF(OR(testdata[[#This Row],[LowerE]]&gt;O498,F498&lt;O498),testdata[[#This Row],[LowerE]],O498)</f>
        <v>220.04612203047759</v>
      </c>
      <c r="P499" s="7">
        <f>IF(S498=N498,testdata[[#This Row],[Upper]],testdata[[#This Row],[Lower]])</f>
        <v>246.32321711383088</v>
      </c>
      <c r="Q499" s="7">
        <f>IF(testdata[[#This Row],[AtrStop]]=testdata[[#This Row],[Upper]],testdata[[#This Row],[Upper]],NA())</f>
        <v>246.32321711383088</v>
      </c>
      <c r="R499" s="7" t="e">
        <f>IF(testdata[[#This Row],[AtrStop]]=testdata[[#This Row],[Lower]],testdata[[#This Row],[Lower]],NA())</f>
        <v>#N/A</v>
      </c>
      <c r="S499" s="19">
        <f>IF(testdata[[#This Row],[close]]&lt;=testdata[[#This Row],[STpot]],testdata[[#This Row],[Upper]],testdata[[#This Row],[Lower]])</f>
        <v>246.32321711383088</v>
      </c>
      <c r="U499" s="2">
        <v>43458</v>
      </c>
      <c r="V499" s="7">
        <v>246.32320000000001</v>
      </c>
      <c r="W499" s="7"/>
      <c r="X499" s="19">
        <v>246.32321711</v>
      </c>
      <c r="Y499" t="str">
        <f t="shared" si="7"/>
        <v/>
      </c>
    </row>
    <row r="500" spans="1:25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">
        <f>MAX(testdata[[#This Row],[H-L]:[|L-pC|]])</f>
        <v>12.190000000000026</v>
      </c>
      <c r="K500" s="10">
        <f>(K499*20+testdata[[#This Row],[TR]])/21</f>
        <v>5.7656244805812307</v>
      </c>
      <c r="L500" s="1">
        <f>testdata[[#This Row],[close]]+Multiplier*testdata[[#This Row],[ATR]]</f>
        <v>258.9068734417437</v>
      </c>
      <c r="M500" s="1">
        <f>testdata[[#This Row],[close]]-Multiplier*testdata[[#This Row],[ATR]]</f>
        <v>224.31312655825633</v>
      </c>
      <c r="N500" s="1">
        <f>IF(OR(testdata[[#This Row],[UpperE]]&lt;N499,F499&gt;N499),testdata[[#This Row],[UpperE]],N499)</f>
        <v>246.32321711383088</v>
      </c>
      <c r="O500" s="1">
        <f>IF(OR(testdata[[#This Row],[LowerE]]&gt;O499,F499&lt;O499),testdata[[#This Row],[LowerE]],O499)</f>
        <v>224.31312655825633</v>
      </c>
      <c r="P500" s="7">
        <f>IF(S499=N499,testdata[[#This Row],[Upper]],testdata[[#This Row],[Lower]])</f>
        <v>246.32321711383088</v>
      </c>
      <c r="Q500" s="7">
        <f>IF(testdata[[#This Row],[AtrStop]]=testdata[[#This Row],[Upper]],testdata[[#This Row],[Upper]],NA())</f>
        <v>246.32321711383088</v>
      </c>
      <c r="R500" s="7" t="e">
        <f>IF(testdata[[#This Row],[AtrStop]]=testdata[[#This Row],[Lower]],testdata[[#This Row],[Lower]],NA())</f>
        <v>#N/A</v>
      </c>
      <c r="S500" s="19">
        <f>IF(testdata[[#This Row],[close]]&lt;=testdata[[#This Row],[STpot]],testdata[[#This Row],[Upper]],testdata[[#This Row],[Lower]])</f>
        <v>246.32321711383088</v>
      </c>
      <c r="U500" s="2">
        <v>43460</v>
      </c>
      <c r="V500" s="7">
        <v>246.32320000000001</v>
      </c>
      <c r="W500" s="7"/>
      <c r="X500" s="19">
        <v>246.32321711</v>
      </c>
      <c r="Y500" t="str">
        <f t="shared" si="7"/>
        <v/>
      </c>
    </row>
    <row r="501" spans="1:25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">
        <f>MAX(testdata[[#This Row],[H-L]:[|L-pC|]])</f>
        <v>9.1599999999999966</v>
      </c>
      <c r="K501" s="10">
        <f>(K500*20+testdata[[#This Row],[TR]])/21</f>
        <v>5.927261410077362</v>
      </c>
      <c r="L501" s="1">
        <f>testdata[[#This Row],[close]]+Multiplier*testdata[[#This Row],[ATR]]</f>
        <v>261.2417842302321</v>
      </c>
      <c r="M501" s="1">
        <f>testdata[[#This Row],[close]]-Multiplier*testdata[[#This Row],[ATR]]</f>
        <v>225.67821576976792</v>
      </c>
      <c r="N501" s="1">
        <f>IF(OR(testdata[[#This Row],[UpperE]]&lt;N500,F500&gt;N500),testdata[[#This Row],[UpperE]],N500)</f>
        <v>246.32321711383088</v>
      </c>
      <c r="O501" s="1">
        <f>IF(OR(testdata[[#This Row],[LowerE]]&gt;O500,F500&lt;O500),testdata[[#This Row],[LowerE]],O500)</f>
        <v>225.67821576976792</v>
      </c>
      <c r="P501" s="7">
        <f>IF(S500=N500,testdata[[#This Row],[Upper]],testdata[[#This Row],[Lower]])</f>
        <v>246.32321711383088</v>
      </c>
      <c r="Q501" s="7">
        <f>IF(testdata[[#This Row],[AtrStop]]=testdata[[#This Row],[Upper]],testdata[[#This Row],[Upper]],NA())</f>
        <v>246.32321711383088</v>
      </c>
      <c r="R501" s="7" t="e">
        <f>IF(testdata[[#This Row],[AtrStop]]=testdata[[#This Row],[Lower]],testdata[[#This Row],[Lower]],NA())</f>
        <v>#N/A</v>
      </c>
      <c r="S501" s="19">
        <f>IF(testdata[[#This Row],[close]]&lt;=testdata[[#This Row],[STpot]],testdata[[#This Row],[Upper]],testdata[[#This Row],[Lower]])</f>
        <v>246.32321711383088</v>
      </c>
      <c r="U501" s="2">
        <v>43461</v>
      </c>
      <c r="V501" s="7">
        <v>246.32320000000001</v>
      </c>
      <c r="W501" s="7"/>
      <c r="X501" s="19">
        <v>246.32321711</v>
      </c>
      <c r="Y501" t="str">
        <f t="shared" si="7"/>
        <v/>
      </c>
    </row>
    <row r="502" spans="1:25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">
        <f>MAX(testdata[[#This Row],[H-L]:[|L-pC|]])</f>
        <v>4.8599999999999852</v>
      </c>
      <c r="K502" s="10">
        <f>(K501*20+testdata[[#This Row],[TR]])/21</f>
        <v>5.8764394381689158</v>
      </c>
      <c r="L502" s="1">
        <f>testdata[[#This Row],[close]]+Multiplier*testdata[[#This Row],[ATR]]</f>
        <v>260.77931831450678</v>
      </c>
      <c r="M502" s="1">
        <f>testdata[[#This Row],[close]]-Multiplier*testdata[[#This Row],[ATR]]</f>
        <v>225.52068168549326</v>
      </c>
      <c r="N502" s="1">
        <f>IF(OR(testdata[[#This Row],[UpperE]]&lt;N501,F501&gt;N501),testdata[[#This Row],[UpperE]],N501)</f>
        <v>246.32321711383088</v>
      </c>
      <c r="O502" s="1">
        <f>IF(OR(testdata[[#This Row],[LowerE]]&gt;O501,F501&lt;O501),testdata[[#This Row],[LowerE]],O501)</f>
        <v>225.67821576976792</v>
      </c>
      <c r="P502" s="7">
        <f>IF(S501=N501,testdata[[#This Row],[Upper]],testdata[[#This Row],[Lower]])</f>
        <v>246.32321711383088</v>
      </c>
      <c r="Q502" s="7">
        <f>IF(testdata[[#This Row],[AtrStop]]=testdata[[#This Row],[Upper]],testdata[[#This Row],[Upper]],NA())</f>
        <v>246.32321711383088</v>
      </c>
      <c r="R502" s="7" t="e">
        <f>IF(testdata[[#This Row],[AtrStop]]=testdata[[#This Row],[Lower]],testdata[[#This Row],[Lower]],NA())</f>
        <v>#N/A</v>
      </c>
      <c r="S502" s="19">
        <f>IF(testdata[[#This Row],[close]]&lt;=testdata[[#This Row],[STpot]],testdata[[#This Row],[Upper]],testdata[[#This Row],[Lower]])</f>
        <v>246.32321711383088</v>
      </c>
      <c r="U502" s="2">
        <v>43462</v>
      </c>
      <c r="V502" s="7">
        <v>246.32320000000001</v>
      </c>
      <c r="W502" s="7"/>
      <c r="X502" s="19">
        <v>246.32321711</v>
      </c>
      <c r="Y502" t="str">
        <f t="shared" si="7"/>
        <v/>
      </c>
    </row>
    <row r="503" spans="1:25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">
        <f>MAX(testdata[[#This Row],[H-L]:[|L-pC|]])</f>
        <v>2.6699999999999875</v>
      </c>
      <c r="K503" s="10">
        <f>(K502*20+testdata[[#This Row],[TR]])/21</f>
        <v>5.7237518458751575</v>
      </c>
      <c r="L503" s="1">
        <f>testdata[[#This Row],[close]]+Multiplier*testdata[[#This Row],[ATR]]</f>
        <v>262.45125553762546</v>
      </c>
      <c r="M503" s="1">
        <f>testdata[[#This Row],[close]]-Multiplier*testdata[[#This Row],[ATR]]</f>
        <v>228.10874446237452</v>
      </c>
      <c r="N503" s="1">
        <f>IF(OR(testdata[[#This Row],[UpperE]]&lt;N502,F502&gt;N502),testdata[[#This Row],[UpperE]],N502)</f>
        <v>246.32321711383088</v>
      </c>
      <c r="O503" s="1">
        <f>IF(OR(testdata[[#This Row],[LowerE]]&gt;O502,F502&lt;O502),testdata[[#This Row],[LowerE]],O502)</f>
        <v>228.10874446237452</v>
      </c>
      <c r="P503" s="7">
        <f>IF(S502=N502,testdata[[#This Row],[Upper]],testdata[[#This Row],[Lower]])</f>
        <v>246.32321711383088</v>
      </c>
      <c r="Q503" s="7">
        <f>IF(testdata[[#This Row],[AtrStop]]=testdata[[#This Row],[Upper]],testdata[[#This Row],[Upper]],NA())</f>
        <v>246.32321711383088</v>
      </c>
      <c r="R503" s="7" t="e">
        <f>IF(testdata[[#This Row],[AtrStop]]=testdata[[#This Row],[Lower]],testdata[[#This Row],[Lower]],NA())</f>
        <v>#N/A</v>
      </c>
      <c r="S503" s="19">
        <f>IF(testdata[[#This Row],[close]]&lt;=testdata[[#This Row],[STpot]],testdata[[#This Row],[Upper]],testdata[[#This Row],[Lower]])</f>
        <v>246.32321711383088</v>
      </c>
      <c r="U503" s="2">
        <v>43465</v>
      </c>
      <c r="V503" s="7">
        <v>246.32320000000001</v>
      </c>
      <c r="W503" s="7"/>
      <c r="X503" s="19">
        <v>246.32321711</v>
      </c>
      <c r="Y503" t="str">
        <f t="shared" si="7"/>
        <v/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A25E-A828-4A41-A95C-7B0097F61710}">
  <dimension ref="A1:Y503"/>
  <sheetViews>
    <sheetView workbookViewId="0">
      <selection activeCell="T3" sqref="T3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2" customWidth="1"/>
    <col min="11" max="11" width="7.85546875" style="11" customWidth="1"/>
    <col min="12" max="15" width="8.7109375" style="12" customWidth="1"/>
    <col min="16" max="18" width="11" style="8" bestFit="1" customWidth="1"/>
    <col min="19" max="19" width="15.140625" style="20" bestFit="1" customWidth="1"/>
    <col min="20" max="20" width="8.85546875" style="3" bestFit="1" customWidth="1"/>
    <col min="21" max="21" width="10.140625" customWidth="1"/>
    <col min="22" max="22" width="10.7109375" style="2" customWidth="1"/>
    <col min="23" max="23" width="10.7109375" style="3" customWidth="1"/>
    <col min="24" max="24" width="15.140625" style="22" bestFit="1" customWidth="1"/>
    <col min="25" max="25" width="7.28515625" style="3" bestFit="1" customWidth="1"/>
  </cols>
  <sheetData>
    <row r="1" spans="1:25" x14ac:dyDescent="0.25">
      <c r="A1" s="5" t="s">
        <v>18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9" t="s">
        <v>9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17</v>
      </c>
      <c r="Q1" s="6" t="s">
        <v>19</v>
      </c>
      <c r="R1" s="6" t="s">
        <v>20</v>
      </c>
      <c r="S1" s="18" t="s">
        <v>21</v>
      </c>
      <c r="T1" s="15" t="s">
        <v>15</v>
      </c>
      <c r="U1" s="2" t="s">
        <v>10</v>
      </c>
      <c r="V1" s="6" t="s">
        <v>19</v>
      </c>
      <c r="W1" s="6" t="s">
        <v>20</v>
      </c>
      <c r="X1" s="18" t="s">
        <v>21</v>
      </c>
      <c r="Y1" s="15" t="s">
        <v>16</v>
      </c>
    </row>
    <row r="2" spans="1:2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/>
      <c r="H2" s="1"/>
      <c r="I2" s="1"/>
      <c r="J2" s="1"/>
      <c r="K2" s="10"/>
      <c r="L2" s="1"/>
      <c r="M2" s="1"/>
      <c r="N2" s="1"/>
      <c r="O2" s="1"/>
      <c r="P2" s="7"/>
      <c r="Q2" s="7"/>
      <c r="R2" s="7"/>
      <c r="S2" s="19"/>
      <c r="T2" s="16">
        <v>3</v>
      </c>
      <c r="U2" s="2">
        <v>42738</v>
      </c>
      <c r="V2" s="7"/>
      <c r="W2" s="7"/>
      <c r="X2" s="19"/>
      <c r="Y2"/>
    </row>
    <row r="3" spans="1:2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testdata6[[#This Row],[high]]-testdata6[[#This Row],[low]]</f>
        <v>1.0699999999999932</v>
      </c>
      <c r="H3" s="1">
        <f>ABS(testdata6[[#This Row],[high]]-F2)</f>
        <v>1.4199999999999875</v>
      </c>
      <c r="I3" s="1">
        <f>ABS(testdata6[[#This Row],[low]]-F2)</f>
        <v>0.34999999999999432</v>
      </c>
      <c r="J3" s="1">
        <f>MAX(testdata6[[#This Row],[H-L]:[|L-pC|]])</f>
        <v>1.4199999999999875</v>
      </c>
      <c r="K3" s="10"/>
      <c r="L3" s="1"/>
      <c r="M3" s="1"/>
      <c r="N3" s="1"/>
      <c r="O3" s="1"/>
      <c r="P3" s="7"/>
      <c r="Q3" s="7"/>
      <c r="R3" s="7"/>
      <c r="S3" s="19"/>
      <c r="U3" s="2">
        <v>42739</v>
      </c>
      <c r="V3" s="7"/>
      <c r="W3" s="7"/>
      <c r="X3" s="19"/>
      <c r="Y3"/>
    </row>
    <row r="4" spans="1:2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testdata6[[#This Row],[high]]-testdata6[[#This Row],[low]]</f>
        <v>1.039999999999992</v>
      </c>
      <c r="H4" s="1">
        <f>ABS(testdata6[[#This Row],[high]]-F3)</f>
        <v>0</v>
      </c>
      <c r="I4" s="1">
        <f>ABS(testdata6[[#This Row],[low]]-F3)</f>
        <v>1.039999999999992</v>
      </c>
      <c r="J4" s="1">
        <f>MAX(testdata6[[#This Row],[H-L]:[|L-pC|]])</f>
        <v>1.039999999999992</v>
      </c>
      <c r="K4" s="10"/>
      <c r="L4" s="1"/>
      <c r="M4" s="1"/>
      <c r="N4" s="1"/>
      <c r="O4" s="1"/>
      <c r="P4" s="7"/>
      <c r="Q4" s="7"/>
      <c r="R4" s="7"/>
      <c r="S4" s="19"/>
      <c r="U4" s="2">
        <v>42740</v>
      </c>
      <c r="V4" s="7"/>
      <c r="W4" s="7"/>
      <c r="X4" s="19"/>
      <c r="Y4"/>
    </row>
    <row r="5" spans="1:2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testdata6[[#This Row],[high]]-testdata6[[#This Row],[low]]</f>
        <v>1.75</v>
      </c>
      <c r="H5" s="1">
        <f>ABS(testdata6[[#This Row],[high]]-F4)</f>
        <v>1.2800000000000011</v>
      </c>
      <c r="I5" s="1">
        <f>ABS(testdata6[[#This Row],[low]]-F4)</f>
        <v>0.46999999999999886</v>
      </c>
      <c r="J5" s="1">
        <f>MAX(testdata6[[#This Row],[H-L]:[|L-pC|]])</f>
        <v>1.75</v>
      </c>
      <c r="K5" s="10"/>
      <c r="L5" s="1"/>
      <c r="M5" s="1"/>
      <c r="N5" s="1"/>
      <c r="O5" s="1"/>
      <c r="P5" s="7"/>
      <c r="Q5" s="7"/>
      <c r="R5" s="7"/>
      <c r="S5" s="19"/>
      <c r="U5" s="2">
        <v>42741</v>
      </c>
      <c r="V5" s="7"/>
      <c r="W5" s="7"/>
      <c r="X5" s="19"/>
      <c r="Y5"/>
    </row>
    <row r="6" spans="1:2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testdata6[[#This Row],[high]]-testdata6[[#This Row],[low]]</f>
        <v>0.62000000000000455</v>
      </c>
      <c r="H6" s="1">
        <f>ABS(testdata6[[#This Row],[high]]-F5)</f>
        <v>0.12999999999999545</v>
      </c>
      <c r="I6" s="1">
        <f>ABS(testdata6[[#This Row],[low]]-F5)</f>
        <v>0.75</v>
      </c>
      <c r="J6" s="1">
        <f>MAX(testdata6[[#This Row],[H-L]:[|L-pC|]])</f>
        <v>0.75</v>
      </c>
      <c r="K6" s="10"/>
      <c r="L6" s="1"/>
      <c r="M6" s="1"/>
      <c r="N6" s="1"/>
      <c r="O6" s="1"/>
      <c r="P6" s="7"/>
      <c r="Q6" s="7"/>
      <c r="R6" s="7"/>
      <c r="S6" s="19"/>
      <c r="U6" s="2">
        <v>42744</v>
      </c>
      <c r="V6" s="7"/>
      <c r="W6" s="7"/>
      <c r="X6" s="19"/>
      <c r="Y6"/>
    </row>
    <row r="7" spans="1:2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testdata6[[#This Row],[high]]-testdata6[[#This Row],[low]]</f>
        <v>1.3699999999999761</v>
      </c>
      <c r="H7" s="1">
        <f>ABS(testdata6[[#This Row],[high]]-F6)</f>
        <v>0.93999999999999773</v>
      </c>
      <c r="I7" s="1">
        <f>ABS(testdata6[[#This Row],[low]]-F6)</f>
        <v>0.4299999999999784</v>
      </c>
      <c r="J7" s="1">
        <f>MAX(testdata6[[#This Row],[H-L]:[|L-pC|]])</f>
        <v>1.3699999999999761</v>
      </c>
      <c r="K7" s="10"/>
      <c r="L7" s="1"/>
      <c r="M7" s="1"/>
      <c r="N7" s="1"/>
      <c r="O7" s="1"/>
      <c r="P7" s="7"/>
      <c r="Q7" s="7"/>
      <c r="R7" s="7"/>
      <c r="S7" s="19"/>
      <c r="U7" s="2">
        <v>42745</v>
      </c>
      <c r="V7" s="7"/>
      <c r="W7" s="7"/>
      <c r="X7" s="19"/>
      <c r="Y7"/>
    </row>
    <row r="8" spans="1:2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testdata6[[#This Row],[high]]-testdata6[[#This Row],[low]]</f>
        <v>1.4200000000000159</v>
      </c>
      <c r="H8" s="1">
        <f>ABS(testdata6[[#This Row],[high]]-F7)</f>
        <v>0.60000000000002274</v>
      </c>
      <c r="I8" s="1">
        <f>ABS(testdata6[[#This Row],[low]]-F7)</f>
        <v>0.81999999999999318</v>
      </c>
      <c r="J8" s="1">
        <f>MAX(testdata6[[#This Row],[H-L]:[|L-pC|]])</f>
        <v>1.4200000000000159</v>
      </c>
      <c r="K8" s="10"/>
      <c r="L8" s="1"/>
      <c r="M8" s="1"/>
      <c r="N8" s="1"/>
      <c r="O8" s="1"/>
      <c r="P8" s="7"/>
      <c r="Q8" s="7"/>
      <c r="R8" s="7"/>
      <c r="S8" s="19"/>
      <c r="U8" s="2">
        <v>42746</v>
      </c>
      <c r="V8" s="7"/>
      <c r="W8" s="7"/>
      <c r="X8" s="19"/>
      <c r="Y8"/>
    </row>
    <row r="9" spans="1:2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testdata6[[#This Row],[high]]-testdata6[[#This Row],[low]]</f>
        <v>1.6899999999999977</v>
      </c>
      <c r="H9" s="1">
        <f>ABS(testdata6[[#This Row],[high]]-F8)</f>
        <v>0.33000000000001251</v>
      </c>
      <c r="I9" s="1">
        <f>ABS(testdata6[[#This Row],[low]]-F8)</f>
        <v>2.0200000000000102</v>
      </c>
      <c r="J9" s="1">
        <f>MAX(testdata6[[#This Row],[H-L]:[|L-pC|]])</f>
        <v>2.0200000000000102</v>
      </c>
      <c r="K9" s="10"/>
      <c r="L9" s="1"/>
      <c r="M9" s="1"/>
      <c r="N9" s="1"/>
      <c r="O9" s="1"/>
      <c r="P9" s="7"/>
      <c r="Q9" s="7"/>
      <c r="R9" s="7"/>
      <c r="S9" s="19"/>
      <c r="U9" s="2">
        <v>42747</v>
      </c>
      <c r="V9" s="7"/>
      <c r="W9" s="7"/>
      <c r="X9" s="19"/>
      <c r="Y9"/>
    </row>
    <row r="10" spans="1:2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testdata6[[#This Row],[high]]-testdata6[[#This Row],[low]]</f>
        <v>0.67000000000001592</v>
      </c>
      <c r="H10" s="1">
        <f>ABS(testdata6[[#This Row],[high]]-F9)</f>
        <v>0.81999999999999318</v>
      </c>
      <c r="I10" s="1">
        <f>ABS(testdata6[[#This Row],[low]]-F9)</f>
        <v>0.14999999999997726</v>
      </c>
      <c r="J10" s="1">
        <f>MAX(testdata6[[#This Row],[H-L]:[|L-pC|]])</f>
        <v>0.81999999999999318</v>
      </c>
      <c r="K10" s="10"/>
      <c r="L10" s="1"/>
      <c r="M10" s="1"/>
      <c r="N10" s="1"/>
      <c r="O10" s="1"/>
      <c r="P10" s="7"/>
      <c r="Q10" s="7"/>
      <c r="R10" s="7"/>
      <c r="S10" s="19"/>
      <c r="U10" s="2">
        <v>42748</v>
      </c>
      <c r="V10" s="7"/>
      <c r="W10" s="7"/>
      <c r="X10" s="19"/>
      <c r="Y10"/>
    </row>
    <row r="11" spans="1:2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testdata6[[#This Row],[high]]-testdata6[[#This Row],[low]]</f>
        <v>0.91999999999998749</v>
      </c>
      <c r="H11" s="1">
        <f>ABS(testdata6[[#This Row],[high]]-F10)</f>
        <v>0.25999999999999091</v>
      </c>
      <c r="I11" s="1">
        <f>ABS(testdata6[[#This Row],[low]]-F10)</f>
        <v>1.1799999999999784</v>
      </c>
      <c r="J11" s="1">
        <f>MAX(testdata6[[#This Row],[H-L]:[|L-pC|]])</f>
        <v>1.1799999999999784</v>
      </c>
      <c r="K11" s="10"/>
      <c r="L11" s="1"/>
      <c r="M11" s="1"/>
      <c r="N11" s="1"/>
      <c r="O11" s="1"/>
      <c r="P11" s="7"/>
      <c r="Q11" s="7"/>
      <c r="R11" s="7"/>
      <c r="S11" s="19"/>
      <c r="U11" s="2">
        <v>42752</v>
      </c>
      <c r="V11" s="7"/>
      <c r="W11" s="7"/>
      <c r="X11" s="19"/>
      <c r="Y11"/>
    </row>
    <row r="12" spans="1:2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testdata6[[#This Row],[high]]-testdata6[[#This Row],[low]]</f>
        <v>0.85000000000002274</v>
      </c>
      <c r="H12" s="1">
        <f>ABS(testdata6[[#This Row],[high]]-F11)</f>
        <v>0.52000000000001023</v>
      </c>
      <c r="I12" s="1">
        <f>ABS(testdata6[[#This Row],[low]]-F11)</f>
        <v>0.33000000000001251</v>
      </c>
      <c r="J12" s="1">
        <f>MAX(testdata6[[#This Row],[H-L]:[|L-pC|]])</f>
        <v>0.85000000000002274</v>
      </c>
      <c r="K12" s="10"/>
      <c r="L12" s="1"/>
      <c r="M12" s="1"/>
      <c r="N12" s="1"/>
      <c r="O12" s="1"/>
      <c r="P12" s="7"/>
      <c r="Q12" s="7"/>
      <c r="R12" s="7"/>
      <c r="S12" s="19"/>
      <c r="U12" s="2">
        <v>42753</v>
      </c>
      <c r="V12" s="14"/>
      <c r="W12" s="14"/>
      <c r="X12" s="21"/>
      <c r="Y12"/>
    </row>
    <row r="13" spans="1:2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testdata6[[#This Row],[high]]-testdata6[[#This Row],[low]]</f>
        <v>1.5</v>
      </c>
      <c r="H13" s="1">
        <f>ABS(testdata6[[#This Row],[high]]-F12)</f>
        <v>0.24000000000000909</v>
      </c>
      <c r="I13" s="1">
        <f>ABS(testdata6[[#This Row],[low]]-F12)</f>
        <v>1.2599999999999909</v>
      </c>
      <c r="J13" s="1">
        <f>MAX(testdata6[[#This Row],[H-L]:[|L-pC|]])</f>
        <v>1.5</v>
      </c>
      <c r="K13" s="10"/>
      <c r="L13" s="1"/>
      <c r="M13" s="1"/>
      <c r="N13" s="1"/>
      <c r="O13" s="1"/>
      <c r="P13" s="7"/>
      <c r="Q13" s="7"/>
      <c r="R13" s="7"/>
      <c r="S13" s="19"/>
      <c r="U13" s="2">
        <v>42754</v>
      </c>
      <c r="V13" s="7"/>
      <c r="W13" s="7"/>
      <c r="X13" s="19"/>
      <c r="Y13"/>
    </row>
    <row r="14" spans="1:2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testdata6[[#This Row],[high]]-testdata6[[#This Row],[low]]</f>
        <v>1.2599999999999909</v>
      </c>
      <c r="H14" s="1">
        <f>ABS(testdata6[[#This Row],[high]]-F13)</f>
        <v>1.3199999999999932</v>
      </c>
      <c r="I14" s="1">
        <f>ABS(testdata6[[#This Row],[low]]-F13)</f>
        <v>6.0000000000002274E-2</v>
      </c>
      <c r="J14" s="1">
        <f>MAX(testdata6[[#This Row],[H-L]:[|L-pC|]])</f>
        <v>1.3199999999999932</v>
      </c>
      <c r="K14" s="10"/>
      <c r="L14" s="1"/>
      <c r="M14" s="1"/>
      <c r="N14" s="1"/>
      <c r="O14" s="1"/>
      <c r="P14" s="7"/>
      <c r="Q14" s="7"/>
      <c r="R14" s="7"/>
      <c r="S14" s="19"/>
      <c r="U14" s="2">
        <v>42755</v>
      </c>
      <c r="V14" s="7"/>
      <c r="W14" s="7"/>
      <c r="X14" s="19"/>
      <c r="Y14"/>
    </row>
    <row r="15" spans="1:2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testdata6[[#This Row],[high]]-testdata6[[#This Row],[low]]</f>
        <v>1.4499999999999886</v>
      </c>
      <c r="H15" s="1">
        <f>ABS(testdata6[[#This Row],[high]]-F14)</f>
        <v>6.9999999999993179E-2</v>
      </c>
      <c r="I15" s="1">
        <f>ABS(testdata6[[#This Row],[low]]-F14)</f>
        <v>1.3799999999999955</v>
      </c>
      <c r="J15" s="1">
        <f>MAX(testdata6[[#This Row],[H-L]:[|L-pC|]])</f>
        <v>1.4499999999999886</v>
      </c>
      <c r="K15" s="17"/>
      <c r="L15" s="1"/>
      <c r="M15" s="1"/>
      <c r="N15" s="13"/>
      <c r="O15" s="13"/>
      <c r="P15" s="14"/>
      <c r="Q15" s="7"/>
      <c r="R15" s="7"/>
      <c r="S15" s="19"/>
      <c r="U15" s="2">
        <v>42758</v>
      </c>
      <c r="V15" s="7"/>
      <c r="W15" s="7"/>
      <c r="X15" s="19"/>
      <c r="Y15" t="str">
        <f>IF(ROUND(X15,8)&lt;&gt;ROUND(S15,8),"ERR","")</f>
        <v/>
      </c>
    </row>
    <row r="16" spans="1:2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testdata6[[#This Row],[high]]-testdata6[[#This Row],[low]]</f>
        <v>1.7099999999999795</v>
      </c>
      <c r="H16" s="1">
        <f>ABS(testdata6[[#This Row],[high]]-F15)</f>
        <v>1.8199999999999932</v>
      </c>
      <c r="I16" s="1">
        <f>ABS(testdata6[[#This Row],[low]]-F15)</f>
        <v>0.11000000000001364</v>
      </c>
      <c r="J16" s="1">
        <f>MAX(testdata6[[#This Row],[H-L]:[|L-pC|]])</f>
        <v>1.8199999999999932</v>
      </c>
      <c r="K16" s="10"/>
      <c r="L16" s="1"/>
      <c r="M16" s="1"/>
      <c r="N16" s="1"/>
      <c r="O16" s="1"/>
      <c r="P16" s="7"/>
      <c r="Q16" s="7"/>
      <c r="R16" s="7"/>
      <c r="S16" s="19"/>
      <c r="U16" s="2">
        <v>42759</v>
      </c>
      <c r="V16" s="7"/>
      <c r="W16" s="7"/>
      <c r="X16" s="19"/>
      <c r="Y16" t="str">
        <f t="shared" ref="Y16:Y79" si="0">IF(ROUND(X16,8)&lt;&gt;ROUND(S16,8),"ERR","")</f>
        <v/>
      </c>
    </row>
    <row r="17" spans="1:25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testdata6[[#This Row],[high]]-testdata6[[#This Row],[low]]</f>
        <v>1</v>
      </c>
      <c r="H17" s="1">
        <f>ABS(testdata6[[#This Row],[high]]-F16)</f>
        <v>1.8599999999999852</v>
      </c>
      <c r="I17" s="1">
        <f>ABS(testdata6[[#This Row],[low]]-F16)</f>
        <v>0.85999999999998522</v>
      </c>
      <c r="J17" s="1">
        <f>MAX(testdata6[[#This Row],[H-L]:[|L-pC|]])</f>
        <v>1.8599999999999852</v>
      </c>
      <c r="K17" s="10"/>
      <c r="L17" s="1"/>
      <c r="M17" s="1"/>
      <c r="N17" s="1"/>
      <c r="O17" s="1"/>
      <c r="P17" s="7"/>
      <c r="Q17" s="7"/>
      <c r="R17" s="7"/>
      <c r="S17" s="19"/>
      <c r="U17" s="2">
        <v>42760</v>
      </c>
      <c r="V17" s="7"/>
      <c r="W17" s="7"/>
      <c r="X17" s="19"/>
      <c r="Y17" t="str">
        <f t="shared" si="0"/>
        <v/>
      </c>
    </row>
    <row r="18" spans="1:25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testdata6[[#This Row],[high]]-testdata6[[#This Row],[low]]</f>
        <v>0.65999999999999659</v>
      </c>
      <c r="H18" s="1">
        <f>ABS(testdata6[[#This Row],[high]]-F17)</f>
        <v>0.13000000000002387</v>
      </c>
      <c r="I18" s="1">
        <f>ABS(testdata6[[#This Row],[low]]-F17)</f>
        <v>0.52999999999997272</v>
      </c>
      <c r="J18" s="1">
        <f>MAX(testdata6[[#This Row],[H-L]:[|L-pC|]])</f>
        <v>0.65999999999999659</v>
      </c>
      <c r="K18" s="10"/>
      <c r="L18" s="1"/>
      <c r="M18" s="1"/>
      <c r="N18" s="1"/>
      <c r="O18" s="1"/>
      <c r="P18" s="7"/>
      <c r="Q18" s="7"/>
      <c r="R18" s="7"/>
      <c r="S18" s="19"/>
      <c r="U18" s="2">
        <v>42761</v>
      </c>
      <c r="V18" s="7"/>
      <c r="W18" s="7"/>
      <c r="X18" s="19"/>
      <c r="Y18" t="str">
        <f t="shared" si="0"/>
        <v/>
      </c>
    </row>
    <row r="19" spans="1:25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testdata6[[#This Row],[high]]-testdata6[[#This Row],[low]]</f>
        <v>0.78999999999999204</v>
      </c>
      <c r="H19" s="1">
        <f>ABS(testdata6[[#This Row],[high]]-F18)</f>
        <v>0.25</v>
      </c>
      <c r="I19" s="1">
        <f>ABS(testdata6[[#This Row],[low]]-F18)</f>
        <v>0.53999999999999204</v>
      </c>
      <c r="J19" s="1">
        <f>MAX(testdata6[[#This Row],[H-L]:[|L-pC|]])</f>
        <v>0.78999999999999204</v>
      </c>
      <c r="K19" s="10"/>
      <c r="L19" s="1"/>
      <c r="M19" s="1"/>
      <c r="N19" s="1"/>
      <c r="O19" s="1"/>
      <c r="P19" s="7"/>
      <c r="Q19" s="7"/>
      <c r="R19" s="7"/>
      <c r="S19" s="19"/>
      <c r="U19" s="2">
        <v>42762</v>
      </c>
      <c r="V19" s="7"/>
      <c r="W19" s="7"/>
      <c r="X19" s="19"/>
      <c r="Y19" t="str">
        <f t="shared" si="0"/>
        <v/>
      </c>
    </row>
    <row r="20" spans="1:25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testdata6[[#This Row],[high]]-testdata6[[#This Row],[low]]</f>
        <v>1.6899999999999977</v>
      </c>
      <c r="H20" s="1">
        <f>ABS(testdata6[[#This Row],[high]]-F19)</f>
        <v>0.72999999999998977</v>
      </c>
      <c r="I20" s="1">
        <f>ABS(testdata6[[#This Row],[low]]-F19)</f>
        <v>2.4199999999999875</v>
      </c>
      <c r="J20" s="1">
        <f>MAX(testdata6[[#This Row],[H-L]:[|L-pC|]])</f>
        <v>2.4199999999999875</v>
      </c>
      <c r="K20" s="10"/>
      <c r="L20" s="1"/>
      <c r="M20" s="1"/>
      <c r="N20" s="1"/>
      <c r="O20" s="1"/>
      <c r="P20" s="7"/>
      <c r="Q20" s="7"/>
      <c r="R20" s="7"/>
      <c r="S20" s="19"/>
      <c r="U20" s="2">
        <v>42765</v>
      </c>
      <c r="V20" s="7"/>
      <c r="W20" s="7"/>
      <c r="X20" s="19"/>
      <c r="Y20" t="str">
        <f t="shared" si="0"/>
        <v/>
      </c>
    </row>
    <row r="21" spans="1:25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testdata6[[#This Row],[high]]-testdata6[[#This Row],[low]]</f>
        <v>1.210000000000008</v>
      </c>
      <c r="H21" s="1">
        <f>ABS(testdata6[[#This Row],[high]]-F20)</f>
        <v>5.0000000000011369E-2</v>
      </c>
      <c r="I21" s="1">
        <f>ABS(testdata6[[#This Row],[low]]-F20)</f>
        <v>1.1599999999999966</v>
      </c>
      <c r="J21" s="1">
        <f>MAX(testdata6[[#This Row],[H-L]:[|L-pC|]])</f>
        <v>1.210000000000008</v>
      </c>
      <c r="K21" s="10"/>
      <c r="L21" s="1"/>
      <c r="M21" s="1"/>
      <c r="N21" s="1"/>
      <c r="O21" s="1"/>
      <c r="P21" s="7"/>
      <c r="Q21" s="7"/>
      <c r="R21" s="7"/>
      <c r="S21" s="19"/>
      <c r="U21" s="2">
        <v>42766</v>
      </c>
      <c r="V21" s="7"/>
      <c r="W21" s="7"/>
      <c r="X21" s="19"/>
      <c r="Y21" t="str">
        <f t="shared" si="0"/>
        <v/>
      </c>
    </row>
    <row r="22" spans="1:25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testdata6[[#This Row],[high]]-testdata6[[#This Row],[low]]</f>
        <v>1.5600000000000023</v>
      </c>
      <c r="H22" s="1">
        <f>ABS(testdata6[[#This Row],[high]]-F21)</f>
        <v>1</v>
      </c>
      <c r="I22" s="1">
        <f>ABS(testdata6[[#This Row],[low]]-F21)</f>
        <v>0.56000000000000227</v>
      </c>
      <c r="J22" s="1">
        <f>MAX(testdata6[[#This Row],[H-L]:[|L-pC|]])</f>
        <v>1.5600000000000023</v>
      </c>
      <c r="K22" s="17"/>
      <c r="L22" s="1"/>
      <c r="M22" s="1"/>
      <c r="N22" s="13"/>
      <c r="O22" s="13"/>
      <c r="P22" s="14"/>
      <c r="Q22" s="7"/>
      <c r="R22" s="7"/>
      <c r="S22" s="19"/>
      <c r="U22" s="2">
        <v>42767</v>
      </c>
      <c r="V22" s="7"/>
      <c r="W22" s="7"/>
      <c r="X22" s="19"/>
      <c r="Y22" t="str">
        <f>IF(ROUND(X22,8)&lt;&gt;ROUND(S22,8),"ERR","")</f>
        <v/>
      </c>
    </row>
    <row r="23" spans="1:25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testdata6[[#This Row],[high]]-testdata6[[#This Row],[low]]</f>
        <v>1.210000000000008</v>
      </c>
      <c r="H23" s="1">
        <f>ABS(testdata6[[#This Row],[high]]-F22)</f>
        <v>0.44999999999998863</v>
      </c>
      <c r="I23" s="1">
        <f>ABS(testdata6[[#This Row],[low]]-F22)</f>
        <v>0.76000000000001933</v>
      </c>
      <c r="J23" s="1">
        <f>MAX(testdata6[[#This Row],[H-L]:[|L-pC|]])</f>
        <v>1.210000000000008</v>
      </c>
      <c r="K23" s="17">
        <f>AVERAGE(J3:J23)</f>
        <v>1.3533333333333299</v>
      </c>
      <c r="L23" s="1">
        <f>testdata6[[#This Row],[high]]+Multiplier*testdata6[[#This Row],[ATR]]</f>
        <v>219.56</v>
      </c>
      <c r="M23" s="1">
        <f>testdata6[[#This Row],[low]]-Multiplier*testdata6[[#This Row],[ATR]]</f>
        <v>210.23</v>
      </c>
      <c r="N23" s="13">
        <f>testdata6[[#This Row],[UpperE]]</f>
        <v>219.56</v>
      </c>
      <c r="O23" s="13">
        <f>testdata6[[#This Row],[LowerE]]</f>
        <v>210.23</v>
      </c>
      <c r="P23" s="14">
        <f>IF(testdata6[[#This Row],[close]]&gt;=F22,testdata6[[#This Row],[Lower]],testdata6[[#This Row],[Upper]])</f>
        <v>210.23</v>
      </c>
      <c r="Q23" s="7" t="e">
        <f>IF(testdata6[[#This Row],[AtrStop]]=testdata6[[#This Row],[Upper]],testdata6[[#This Row],[Upper]],NA())</f>
        <v>#N/A</v>
      </c>
      <c r="R23" s="7">
        <f>IF(testdata6[[#This Row],[AtrStop]]=testdata6[[#This Row],[Lower]],testdata6[[#This Row],[Lower]],NA())</f>
        <v>210.23</v>
      </c>
      <c r="S23" s="19">
        <f>IF(testdata6[[#This Row],[close]]&lt;=testdata6[[#This Row],[STpot]],testdata6[[#This Row],[Upper]],testdata6[[#This Row],[Lower]])</f>
        <v>210.23</v>
      </c>
      <c r="U23" s="2">
        <v>42768</v>
      </c>
      <c r="V23" s="7"/>
      <c r="W23" s="7">
        <v>210.23</v>
      </c>
      <c r="X23" s="19">
        <v>210.23</v>
      </c>
      <c r="Y23" t="str">
        <f t="shared" si="0"/>
        <v/>
      </c>
    </row>
    <row r="24" spans="1:25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testdata6[[#This Row],[high]]-testdata6[[#This Row],[low]]</f>
        <v>1.0300000000000011</v>
      </c>
      <c r="H24" s="1">
        <f>ABS(testdata6[[#This Row],[high]]-F23)</f>
        <v>1.6800000000000068</v>
      </c>
      <c r="I24" s="1">
        <f>ABS(testdata6[[#This Row],[low]]-F23)</f>
        <v>0.65000000000000568</v>
      </c>
      <c r="J24" s="1">
        <f>MAX(testdata6[[#This Row],[H-L]:[|L-pC|]])</f>
        <v>1.6800000000000068</v>
      </c>
      <c r="K24" s="10">
        <f>(K23*20+testdata6[[#This Row],[TR]])/21</f>
        <v>1.3688888888888859</v>
      </c>
      <c r="L24" s="1">
        <f>testdata6[[#This Row],[high]]+Multiplier*testdata6[[#This Row],[ATR]]</f>
        <v>220.97666666666666</v>
      </c>
      <c r="M24" s="1">
        <f>testdata6[[#This Row],[low]]-Multiplier*testdata6[[#This Row],[ATR]]</f>
        <v>211.73333333333335</v>
      </c>
      <c r="N24" s="1">
        <f>IF(OR(testdata6[[#This Row],[UpperE]]&lt;N23,F23&gt;N23),testdata6[[#This Row],[UpperE]],N23)</f>
        <v>219.56</v>
      </c>
      <c r="O24" s="1">
        <f>IF(OR(testdata6[[#This Row],[LowerE]]&gt;O23,F23&lt;O23),testdata6[[#This Row],[LowerE]],O23)</f>
        <v>211.73333333333335</v>
      </c>
      <c r="P24" s="7">
        <f>IF(S23=N23,testdata6[[#This Row],[Upper]],testdata6[[#This Row],[Lower]])</f>
        <v>211.73333333333335</v>
      </c>
      <c r="Q24" s="7" t="e">
        <f>IF(testdata6[[#This Row],[AtrStop]]=testdata6[[#This Row],[Upper]],testdata6[[#This Row],[Upper]],NA())</f>
        <v>#N/A</v>
      </c>
      <c r="R24" s="7">
        <f>IF(testdata6[[#This Row],[AtrStop]]=testdata6[[#This Row],[Lower]],testdata6[[#This Row],[Lower]],NA())</f>
        <v>211.73333333333335</v>
      </c>
      <c r="S24" s="19">
        <f>IF(testdata6[[#This Row],[close]]&lt;=testdata6[[#This Row],[STpot]],testdata6[[#This Row],[Upper]],testdata6[[#This Row],[Lower]])</f>
        <v>211.73333333333335</v>
      </c>
      <c r="U24" s="2">
        <v>42769</v>
      </c>
      <c r="V24" s="7"/>
      <c r="W24" s="7">
        <v>211.73330000000001</v>
      </c>
      <c r="X24" s="19">
        <v>211.73333332999999</v>
      </c>
      <c r="Y24" t="str">
        <f t="shared" si="0"/>
        <v/>
      </c>
    </row>
    <row r="25" spans="1:25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testdata6[[#This Row],[high]]-testdata6[[#This Row],[low]]</f>
        <v>0.74000000000000909</v>
      </c>
      <c r="H25" s="1">
        <f>ABS(testdata6[[#This Row],[high]]-F24)</f>
        <v>9.9999999999909051E-3</v>
      </c>
      <c r="I25" s="1">
        <f>ABS(testdata6[[#This Row],[low]]-F24)</f>
        <v>0.75</v>
      </c>
      <c r="J25" s="1">
        <f>MAX(testdata6[[#This Row],[H-L]:[|L-pC|]])</f>
        <v>0.75</v>
      </c>
      <c r="K25" s="10">
        <f>(K24*20+testdata6[[#This Row],[TR]])/21</f>
        <v>1.3394179894179867</v>
      </c>
      <c r="L25" s="1">
        <f>testdata6[[#This Row],[high]]+Multiplier*testdata6[[#This Row],[ATR]]</f>
        <v>220.67825396825396</v>
      </c>
      <c r="M25" s="1">
        <f>testdata6[[#This Row],[low]]-Multiplier*testdata6[[#This Row],[ATR]]</f>
        <v>211.90174603174603</v>
      </c>
      <c r="N25" s="1">
        <f>IF(OR(testdata6[[#This Row],[UpperE]]&lt;N24,F24&gt;N24),testdata6[[#This Row],[UpperE]],N24)</f>
        <v>219.56</v>
      </c>
      <c r="O25" s="1">
        <f>IF(OR(testdata6[[#This Row],[LowerE]]&gt;O24,F24&lt;O24),testdata6[[#This Row],[LowerE]],O24)</f>
        <v>211.90174603174603</v>
      </c>
      <c r="P25" s="7">
        <f>IF(S24=N24,testdata6[[#This Row],[Upper]],testdata6[[#This Row],[Lower]])</f>
        <v>211.90174603174603</v>
      </c>
      <c r="Q25" s="7" t="e">
        <f>IF(testdata6[[#This Row],[AtrStop]]=testdata6[[#This Row],[Upper]],testdata6[[#This Row],[Upper]],NA())</f>
        <v>#N/A</v>
      </c>
      <c r="R25" s="7">
        <f>IF(testdata6[[#This Row],[AtrStop]]=testdata6[[#This Row],[Lower]],testdata6[[#This Row],[Lower]],NA())</f>
        <v>211.90174603174603</v>
      </c>
      <c r="S25" s="19">
        <f>IF(testdata6[[#This Row],[close]]&lt;=testdata6[[#This Row],[STpot]],testdata6[[#This Row],[Upper]],testdata6[[#This Row],[Lower]])</f>
        <v>211.90174603174603</v>
      </c>
      <c r="U25" s="2">
        <v>42772</v>
      </c>
      <c r="V25" s="7"/>
      <c r="W25" s="7">
        <v>211.90170000000001</v>
      </c>
      <c r="X25" s="19">
        <v>211.90174603</v>
      </c>
      <c r="Y25" t="str">
        <f t="shared" si="0"/>
        <v/>
      </c>
    </row>
    <row r="26" spans="1:25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testdata6[[#This Row],[high]]-testdata6[[#This Row],[low]]</f>
        <v>0.87999999999999545</v>
      </c>
      <c r="H26" s="1">
        <f>ABS(testdata6[[#This Row],[high]]-F25)</f>
        <v>0.68999999999999773</v>
      </c>
      <c r="I26" s="1">
        <f>ABS(testdata6[[#This Row],[low]]-F25)</f>
        <v>0.18999999999999773</v>
      </c>
      <c r="J26" s="1">
        <f>MAX(testdata6[[#This Row],[H-L]:[|L-pC|]])</f>
        <v>0.87999999999999545</v>
      </c>
      <c r="K26" s="10">
        <f>(K25*20+testdata6[[#This Row],[TR]])/21</f>
        <v>1.3175409423028444</v>
      </c>
      <c r="L26" s="1">
        <f>testdata6[[#This Row],[high]]+Multiplier*testdata6[[#This Row],[ATR]]</f>
        <v>220.92262282690854</v>
      </c>
      <c r="M26" s="1">
        <f>testdata6[[#This Row],[low]]-Multiplier*testdata6[[#This Row],[ATR]]</f>
        <v>212.13737717309147</v>
      </c>
      <c r="N26" s="1">
        <f>IF(OR(testdata6[[#This Row],[UpperE]]&lt;N25,F25&gt;N25),testdata6[[#This Row],[UpperE]],N25)</f>
        <v>219.56</v>
      </c>
      <c r="O26" s="1">
        <f>IF(OR(testdata6[[#This Row],[LowerE]]&gt;O25,F25&lt;O25),testdata6[[#This Row],[LowerE]],O25)</f>
        <v>212.13737717309147</v>
      </c>
      <c r="P26" s="7">
        <f>IF(S25=N25,testdata6[[#This Row],[Upper]],testdata6[[#This Row],[Lower]])</f>
        <v>212.13737717309147</v>
      </c>
      <c r="Q26" s="7" t="e">
        <f>IF(testdata6[[#This Row],[AtrStop]]=testdata6[[#This Row],[Upper]],testdata6[[#This Row],[Upper]],NA())</f>
        <v>#N/A</v>
      </c>
      <c r="R26" s="7">
        <f>IF(testdata6[[#This Row],[AtrStop]]=testdata6[[#This Row],[Lower]],testdata6[[#This Row],[Lower]],NA())</f>
        <v>212.13737717309147</v>
      </c>
      <c r="S26" s="19">
        <f>IF(testdata6[[#This Row],[close]]&lt;=testdata6[[#This Row],[STpot]],testdata6[[#This Row],[Upper]],testdata6[[#This Row],[Lower]])</f>
        <v>212.13737717309147</v>
      </c>
      <c r="U26" s="2">
        <v>42773</v>
      </c>
      <c r="V26" s="7"/>
      <c r="W26" s="7">
        <v>212.13740000000001</v>
      </c>
      <c r="X26" s="19">
        <v>212.13737717000001</v>
      </c>
      <c r="Y26" t="str">
        <f t="shared" si="0"/>
        <v/>
      </c>
    </row>
    <row r="27" spans="1:25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testdata6[[#This Row],[high]]-testdata6[[#This Row],[low]]</f>
        <v>1.0200000000000102</v>
      </c>
      <c r="H27" s="1">
        <f>ABS(testdata6[[#This Row],[high]]-F26)</f>
        <v>0.43000000000000682</v>
      </c>
      <c r="I27" s="1">
        <f>ABS(testdata6[[#This Row],[low]]-F26)</f>
        <v>0.59000000000000341</v>
      </c>
      <c r="J27" s="1">
        <f>MAX(testdata6[[#This Row],[H-L]:[|L-pC|]])</f>
        <v>1.0200000000000102</v>
      </c>
      <c r="K27" s="10">
        <f>(K26*20+testdata6[[#This Row],[TR]])/21</f>
        <v>1.3033723260027095</v>
      </c>
      <c r="L27" s="1">
        <f>testdata6[[#This Row],[high]]+Multiplier*testdata6[[#This Row],[ATR]]</f>
        <v>220.63011697800812</v>
      </c>
      <c r="M27" s="1">
        <f>testdata6[[#This Row],[low]]-Multiplier*testdata6[[#This Row],[ATR]]</f>
        <v>211.78988302199187</v>
      </c>
      <c r="N27" s="1">
        <f>IF(OR(testdata6[[#This Row],[UpperE]]&lt;N26,F26&gt;N26),testdata6[[#This Row],[UpperE]],N26)</f>
        <v>219.56</v>
      </c>
      <c r="O27" s="1">
        <f>IF(OR(testdata6[[#This Row],[LowerE]]&gt;O26,F26&lt;O26),testdata6[[#This Row],[LowerE]],O26)</f>
        <v>212.13737717309147</v>
      </c>
      <c r="P27" s="7">
        <f>IF(S26=N26,testdata6[[#This Row],[Upper]],testdata6[[#This Row],[Lower]])</f>
        <v>212.13737717309147</v>
      </c>
      <c r="Q27" s="7" t="e">
        <f>IF(testdata6[[#This Row],[AtrStop]]=testdata6[[#This Row],[Upper]],testdata6[[#This Row],[Upper]],NA())</f>
        <v>#N/A</v>
      </c>
      <c r="R27" s="7">
        <f>IF(testdata6[[#This Row],[AtrStop]]=testdata6[[#This Row],[Lower]],testdata6[[#This Row],[Lower]],NA())</f>
        <v>212.13737717309147</v>
      </c>
      <c r="S27" s="19">
        <f>IF(testdata6[[#This Row],[close]]&lt;=testdata6[[#This Row],[STpot]],testdata6[[#This Row],[Upper]],testdata6[[#This Row],[Lower]])</f>
        <v>212.13737717309147</v>
      </c>
      <c r="U27" s="2">
        <v>42774</v>
      </c>
      <c r="V27" s="7"/>
      <c r="W27" s="7">
        <v>212.13740000000001</v>
      </c>
      <c r="X27" s="19">
        <v>212.13737717000001</v>
      </c>
      <c r="Y27" t="str">
        <f t="shared" si="0"/>
        <v/>
      </c>
    </row>
    <row r="28" spans="1:25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testdata6[[#This Row],[high]]-testdata6[[#This Row],[low]]</f>
        <v>1.3499999999999943</v>
      </c>
      <c r="H28" s="1">
        <f>ABS(testdata6[[#This Row],[high]]-F27)</f>
        <v>1.6099999999999852</v>
      </c>
      <c r="I28" s="1">
        <f>ABS(testdata6[[#This Row],[low]]-F27)</f>
        <v>0.25999999999999091</v>
      </c>
      <c r="J28" s="1">
        <f>MAX(testdata6[[#This Row],[H-L]:[|L-pC|]])</f>
        <v>1.6099999999999852</v>
      </c>
      <c r="K28" s="10">
        <f>(K27*20+testdata6[[#This Row],[TR]])/21</f>
        <v>1.3179736438121037</v>
      </c>
      <c r="L28" s="1">
        <f>testdata6[[#This Row],[high]]+Multiplier*testdata6[[#This Row],[ATR]]</f>
        <v>222.1439209314363</v>
      </c>
      <c r="M28" s="1">
        <f>testdata6[[#This Row],[low]]-Multiplier*testdata6[[#This Row],[ATR]]</f>
        <v>212.8860790685637</v>
      </c>
      <c r="N28" s="1">
        <f>IF(OR(testdata6[[#This Row],[UpperE]]&lt;N27,F27&gt;N27),testdata6[[#This Row],[UpperE]],N27)</f>
        <v>219.56</v>
      </c>
      <c r="O28" s="1">
        <f>IF(OR(testdata6[[#This Row],[LowerE]]&gt;O27,F27&lt;O27),testdata6[[#This Row],[LowerE]],O27)</f>
        <v>212.8860790685637</v>
      </c>
      <c r="P28" s="7">
        <f>IF(S27=N27,testdata6[[#This Row],[Upper]],testdata6[[#This Row],[Lower]])</f>
        <v>212.8860790685637</v>
      </c>
      <c r="Q28" s="7" t="e">
        <f>IF(testdata6[[#This Row],[AtrStop]]=testdata6[[#This Row],[Upper]],testdata6[[#This Row],[Upper]],NA())</f>
        <v>#N/A</v>
      </c>
      <c r="R28" s="7">
        <f>IF(testdata6[[#This Row],[AtrStop]]=testdata6[[#This Row],[Lower]],testdata6[[#This Row],[Lower]],NA())</f>
        <v>212.8860790685637</v>
      </c>
      <c r="S28" s="19">
        <f>IF(testdata6[[#This Row],[close]]&lt;=testdata6[[#This Row],[STpot]],testdata6[[#This Row],[Upper]],testdata6[[#This Row],[Lower]])</f>
        <v>212.8860790685637</v>
      </c>
      <c r="U28" s="2">
        <v>42775</v>
      </c>
      <c r="V28" s="7"/>
      <c r="W28" s="7">
        <v>212.8861</v>
      </c>
      <c r="X28" s="19">
        <v>212.88607906999999</v>
      </c>
      <c r="Y28" t="str">
        <f t="shared" si="0"/>
        <v/>
      </c>
    </row>
    <row r="29" spans="1:25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testdata6[[#This Row],[high]]-testdata6[[#This Row],[low]]</f>
        <v>1.0900000000000034</v>
      </c>
      <c r="H29" s="1">
        <f>ABS(testdata6[[#This Row],[high]]-F28)</f>
        <v>1.1099999999999852</v>
      </c>
      <c r="I29" s="1">
        <f>ABS(testdata6[[#This Row],[low]]-F28)</f>
        <v>1.999999999998181E-2</v>
      </c>
      <c r="J29" s="1">
        <f>MAX(testdata6[[#This Row],[H-L]:[|L-pC|]])</f>
        <v>1.1099999999999852</v>
      </c>
      <c r="K29" s="10">
        <f>(K28*20+testdata6[[#This Row],[TR]])/21</f>
        <v>1.3080701369639076</v>
      </c>
      <c r="L29" s="1">
        <f>testdata6[[#This Row],[high]]+Multiplier*testdata6[[#This Row],[ATR]]</f>
        <v>222.89421041089173</v>
      </c>
      <c r="M29" s="1">
        <f>testdata6[[#This Row],[low]]-Multiplier*testdata6[[#This Row],[ATR]]</f>
        <v>213.95578958910826</v>
      </c>
      <c r="N29" s="1">
        <f>IF(OR(testdata6[[#This Row],[UpperE]]&lt;N28,F28&gt;N28),testdata6[[#This Row],[UpperE]],N28)</f>
        <v>219.56</v>
      </c>
      <c r="O29" s="1">
        <f>IF(OR(testdata6[[#This Row],[LowerE]]&gt;O28,F28&lt;O28),testdata6[[#This Row],[LowerE]],O28)</f>
        <v>213.95578958910826</v>
      </c>
      <c r="P29" s="7">
        <f>IF(S28=N28,testdata6[[#This Row],[Upper]],testdata6[[#This Row],[Lower]])</f>
        <v>213.95578958910826</v>
      </c>
      <c r="Q29" s="7" t="e">
        <f>IF(testdata6[[#This Row],[AtrStop]]=testdata6[[#This Row],[Upper]],testdata6[[#This Row],[Upper]],NA())</f>
        <v>#N/A</v>
      </c>
      <c r="R29" s="7">
        <f>IF(testdata6[[#This Row],[AtrStop]]=testdata6[[#This Row],[Lower]],testdata6[[#This Row],[Lower]],NA())</f>
        <v>213.95578958910826</v>
      </c>
      <c r="S29" s="19">
        <f>IF(testdata6[[#This Row],[close]]&lt;=testdata6[[#This Row],[STpot]],testdata6[[#This Row],[Upper]],testdata6[[#This Row],[Lower]])</f>
        <v>213.95578958910826</v>
      </c>
      <c r="U29" s="2">
        <v>42776</v>
      </c>
      <c r="V29" s="7"/>
      <c r="W29" s="7">
        <v>213.95580000000001</v>
      </c>
      <c r="X29" s="19">
        <v>213.95578958999999</v>
      </c>
      <c r="Y29" t="str">
        <f t="shared" si="0"/>
        <v/>
      </c>
    </row>
    <row r="30" spans="1:25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testdata6[[#This Row],[high]]-testdata6[[#This Row],[low]]</f>
        <v>0.96000000000000796</v>
      </c>
      <c r="H30" s="1">
        <f>ABS(testdata6[[#This Row],[high]]-F29)</f>
        <v>1.4699999999999989</v>
      </c>
      <c r="I30" s="1">
        <f>ABS(testdata6[[#This Row],[low]]-F29)</f>
        <v>0.50999999999999091</v>
      </c>
      <c r="J30" s="1">
        <f>MAX(testdata6[[#This Row],[H-L]:[|L-pC|]])</f>
        <v>1.4699999999999989</v>
      </c>
      <c r="K30" s="10">
        <f>(K29*20+testdata6[[#This Row],[TR]])/21</f>
        <v>1.3157810828227692</v>
      </c>
      <c r="L30" s="1">
        <f>testdata6[[#This Row],[high]]+Multiplier*testdata6[[#This Row],[ATR]]</f>
        <v>224.13734324846831</v>
      </c>
      <c r="M30" s="1">
        <f>testdata6[[#This Row],[low]]-Multiplier*testdata6[[#This Row],[ATR]]</f>
        <v>215.28265675153168</v>
      </c>
      <c r="N30" s="1">
        <f>IF(OR(testdata6[[#This Row],[UpperE]]&lt;N29,F29&gt;N29),testdata6[[#This Row],[UpperE]],N29)</f>
        <v>219.56</v>
      </c>
      <c r="O30" s="1">
        <f>IF(OR(testdata6[[#This Row],[LowerE]]&gt;O29,F29&lt;O29),testdata6[[#This Row],[LowerE]],O29)</f>
        <v>215.28265675153168</v>
      </c>
      <c r="P30" s="7">
        <f>IF(S29=N29,testdata6[[#This Row],[Upper]],testdata6[[#This Row],[Lower]])</f>
        <v>215.28265675153168</v>
      </c>
      <c r="Q30" s="7" t="e">
        <f>IF(testdata6[[#This Row],[AtrStop]]=testdata6[[#This Row],[Upper]],testdata6[[#This Row],[Upper]],NA())</f>
        <v>#N/A</v>
      </c>
      <c r="R30" s="7">
        <f>IF(testdata6[[#This Row],[AtrStop]]=testdata6[[#This Row],[Lower]],testdata6[[#This Row],[Lower]],NA())</f>
        <v>215.28265675153168</v>
      </c>
      <c r="S30" s="19">
        <f>IF(testdata6[[#This Row],[close]]&lt;=testdata6[[#This Row],[STpot]],testdata6[[#This Row],[Upper]],testdata6[[#This Row],[Lower]])</f>
        <v>215.28265675153168</v>
      </c>
      <c r="U30" s="2">
        <v>42779</v>
      </c>
      <c r="V30" s="7"/>
      <c r="W30" s="7">
        <v>215.28270000000001</v>
      </c>
      <c r="X30" s="19">
        <v>215.28265675</v>
      </c>
      <c r="Y30" t="str">
        <f t="shared" si="0"/>
        <v/>
      </c>
    </row>
    <row r="31" spans="1:25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testdata6[[#This Row],[high]]-testdata6[[#This Row],[low]]</f>
        <v>1.4699999999999989</v>
      </c>
      <c r="H31" s="1">
        <f>ABS(testdata6[[#This Row],[high]]-F30)</f>
        <v>0.89000000000001478</v>
      </c>
      <c r="I31" s="1">
        <f>ABS(testdata6[[#This Row],[low]]-F30)</f>
        <v>0.57999999999998408</v>
      </c>
      <c r="J31" s="1">
        <f>MAX(testdata6[[#This Row],[H-L]:[|L-pC|]])</f>
        <v>1.4699999999999989</v>
      </c>
      <c r="K31" s="10">
        <f>(K30*20+testdata6[[#This Row],[TR]])/21</f>
        <v>1.3231248407835896</v>
      </c>
      <c r="L31" s="1">
        <f>testdata6[[#This Row],[high]]+Multiplier*testdata6[[#This Row],[ATR]]</f>
        <v>224.76937452235077</v>
      </c>
      <c r="M31" s="1">
        <f>testdata6[[#This Row],[low]]-Multiplier*testdata6[[#This Row],[ATR]]</f>
        <v>215.36062547764925</v>
      </c>
      <c r="N31" s="1">
        <f>IF(OR(testdata6[[#This Row],[UpperE]]&lt;N30,F30&gt;N30),testdata6[[#This Row],[UpperE]],N30)</f>
        <v>224.76937452235077</v>
      </c>
      <c r="O31" s="1">
        <f>IF(OR(testdata6[[#This Row],[LowerE]]&gt;O30,F30&lt;O30),testdata6[[#This Row],[LowerE]],O30)</f>
        <v>215.36062547764925</v>
      </c>
      <c r="P31" s="7">
        <f>IF(S30=N30,testdata6[[#This Row],[Upper]],testdata6[[#This Row],[Lower]])</f>
        <v>215.36062547764925</v>
      </c>
      <c r="Q31" s="7" t="e">
        <f>IF(testdata6[[#This Row],[AtrStop]]=testdata6[[#This Row],[Upper]],testdata6[[#This Row],[Upper]],NA())</f>
        <v>#N/A</v>
      </c>
      <c r="R31" s="7">
        <f>IF(testdata6[[#This Row],[AtrStop]]=testdata6[[#This Row],[Lower]],testdata6[[#This Row],[Lower]],NA())</f>
        <v>215.36062547764925</v>
      </c>
      <c r="S31" s="19">
        <f>IF(testdata6[[#This Row],[close]]&lt;=testdata6[[#This Row],[STpot]],testdata6[[#This Row],[Upper]],testdata6[[#This Row],[Lower]])</f>
        <v>215.36062547764925</v>
      </c>
      <c r="U31" s="2">
        <v>42780</v>
      </c>
      <c r="V31" s="7"/>
      <c r="W31" s="7">
        <v>215.36060000000001</v>
      </c>
      <c r="X31" s="19">
        <v>215.36062548000001</v>
      </c>
      <c r="Y31" t="str">
        <f t="shared" si="0"/>
        <v/>
      </c>
    </row>
    <row r="32" spans="1:25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testdata6[[#This Row],[high]]-testdata6[[#This Row],[low]]</f>
        <v>1.6500000000000057</v>
      </c>
      <c r="H32" s="1">
        <f>ABS(testdata6[[#This Row],[high]]-F31)</f>
        <v>1.3600000000000136</v>
      </c>
      <c r="I32" s="1">
        <f>ABS(testdata6[[#This Row],[low]]-F31)</f>
        <v>0.28999999999999204</v>
      </c>
      <c r="J32" s="1">
        <f>MAX(testdata6[[#This Row],[H-L]:[|L-pC|]])</f>
        <v>1.6500000000000057</v>
      </c>
      <c r="K32" s="10">
        <f>(K31*20+testdata6[[#This Row],[TR]])/21</f>
        <v>1.3386903245557999</v>
      </c>
      <c r="L32" s="1">
        <f>testdata6[[#This Row],[high]]+Multiplier*testdata6[[#This Row],[ATR]]</f>
        <v>226.16607097366742</v>
      </c>
      <c r="M32" s="1">
        <f>testdata6[[#This Row],[low]]-Multiplier*testdata6[[#This Row],[ATR]]</f>
        <v>216.48392902633259</v>
      </c>
      <c r="N32" s="1">
        <f>IF(OR(testdata6[[#This Row],[UpperE]]&lt;N31,F31&gt;N31),testdata6[[#This Row],[UpperE]],N31)</f>
        <v>224.76937452235077</v>
      </c>
      <c r="O32" s="1">
        <f>IF(OR(testdata6[[#This Row],[LowerE]]&gt;O31,F31&lt;O31),testdata6[[#This Row],[LowerE]],O31)</f>
        <v>216.48392902633259</v>
      </c>
      <c r="P32" s="7">
        <f>IF(S31=N31,testdata6[[#This Row],[Upper]],testdata6[[#This Row],[Lower]])</f>
        <v>216.48392902633259</v>
      </c>
      <c r="Q32" s="7" t="e">
        <f>IF(testdata6[[#This Row],[AtrStop]]=testdata6[[#This Row],[Upper]],testdata6[[#This Row],[Upper]],NA())</f>
        <v>#N/A</v>
      </c>
      <c r="R32" s="7">
        <f>IF(testdata6[[#This Row],[AtrStop]]=testdata6[[#This Row],[Lower]],testdata6[[#This Row],[Lower]],NA())</f>
        <v>216.48392902633259</v>
      </c>
      <c r="S32" s="19">
        <f>IF(testdata6[[#This Row],[close]]&lt;=testdata6[[#This Row],[STpot]],testdata6[[#This Row],[Upper]],testdata6[[#This Row],[Lower]])</f>
        <v>216.48392902633259</v>
      </c>
      <c r="U32" s="2">
        <v>42781</v>
      </c>
      <c r="V32" s="7"/>
      <c r="W32" s="7">
        <v>216.48390000000001</v>
      </c>
      <c r="X32" s="19">
        <v>216.48392903000001</v>
      </c>
      <c r="Y32" t="str">
        <f t="shared" si="0"/>
        <v/>
      </c>
    </row>
    <row r="33" spans="1:25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testdata6[[#This Row],[high]]-testdata6[[#This Row],[low]]</f>
        <v>1.2299999999999898</v>
      </c>
      <c r="H33" s="1">
        <f>ABS(testdata6[[#This Row],[high]]-F32)</f>
        <v>0.21999999999999886</v>
      </c>
      <c r="I33" s="1">
        <f>ABS(testdata6[[#This Row],[low]]-F32)</f>
        <v>1.0099999999999909</v>
      </c>
      <c r="J33" s="1">
        <f>MAX(testdata6[[#This Row],[H-L]:[|L-pC|]])</f>
        <v>1.2299999999999898</v>
      </c>
      <c r="K33" s="10">
        <f>(K32*20+testdata6[[#This Row],[TR]])/21</f>
        <v>1.3335145948150471</v>
      </c>
      <c r="L33" s="1">
        <f>testdata6[[#This Row],[high]]+Multiplier*testdata6[[#This Row],[ATR]]</f>
        <v>226.16054378444514</v>
      </c>
      <c r="M33" s="1">
        <f>testdata6[[#This Row],[low]]-Multiplier*testdata6[[#This Row],[ATR]]</f>
        <v>216.92945621555486</v>
      </c>
      <c r="N33" s="1">
        <f>IF(OR(testdata6[[#This Row],[UpperE]]&lt;N32,F32&gt;N32),testdata6[[#This Row],[UpperE]],N32)</f>
        <v>224.76937452235077</v>
      </c>
      <c r="O33" s="1">
        <f>IF(OR(testdata6[[#This Row],[LowerE]]&gt;O32,F32&lt;O32),testdata6[[#This Row],[LowerE]],O32)</f>
        <v>216.92945621555486</v>
      </c>
      <c r="P33" s="7">
        <f>IF(S32=N32,testdata6[[#This Row],[Upper]],testdata6[[#This Row],[Lower]])</f>
        <v>216.92945621555486</v>
      </c>
      <c r="Q33" s="7" t="e">
        <f>IF(testdata6[[#This Row],[AtrStop]]=testdata6[[#This Row],[Upper]],testdata6[[#This Row],[Upper]],NA())</f>
        <v>#N/A</v>
      </c>
      <c r="R33" s="7">
        <f>IF(testdata6[[#This Row],[AtrStop]]=testdata6[[#This Row],[Lower]],testdata6[[#This Row],[Lower]],NA())</f>
        <v>216.92945621555486</v>
      </c>
      <c r="S33" s="19">
        <f>IF(testdata6[[#This Row],[close]]&lt;=testdata6[[#This Row],[STpot]],testdata6[[#This Row],[Upper]],testdata6[[#This Row],[Lower]])</f>
        <v>216.92945621555486</v>
      </c>
      <c r="U33" s="2">
        <v>42782</v>
      </c>
      <c r="V33" s="7"/>
      <c r="W33" s="7">
        <v>216.92949999999999</v>
      </c>
      <c r="X33" s="19">
        <v>216.92945621999999</v>
      </c>
      <c r="Y33" t="str">
        <f t="shared" si="0"/>
        <v/>
      </c>
    </row>
    <row r="34" spans="1:25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testdata6[[#This Row],[high]]-testdata6[[#This Row],[low]]</f>
        <v>1.0900000000000034</v>
      </c>
      <c r="H34" s="1">
        <f>ABS(testdata6[[#This Row],[high]]-F33)</f>
        <v>0.34999999999999432</v>
      </c>
      <c r="I34" s="1">
        <f>ABS(testdata6[[#This Row],[low]]-F33)</f>
        <v>0.74000000000000909</v>
      </c>
      <c r="J34" s="1">
        <f>MAX(testdata6[[#This Row],[H-L]:[|L-pC|]])</f>
        <v>1.0900000000000034</v>
      </c>
      <c r="K34" s="10">
        <f>(K33*20+testdata6[[#This Row],[TR]])/21</f>
        <v>1.3219186617286165</v>
      </c>
      <c r="L34" s="1">
        <f>testdata6[[#This Row],[high]]+Multiplier*testdata6[[#This Row],[ATR]]</f>
        <v>226.06575598518583</v>
      </c>
      <c r="M34" s="1">
        <f>testdata6[[#This Row],[low]]-Multiplier*testdata6[[#This Row],[ATR]]</f>
        <v>217.04424401481415</v>
      </c>
      <c r="N34" s="1">
        <f>IF(OR(testdata6[[#This Row],[UpperE]]&lt;N33,F33&gt;N33),testdata6[[#This Row],[UpperE]],N33)</f>
        <v>224.76937452235077</v>
      </c>
      <c r="O34" s="1">
        <f>IF(OR(testdata6[[#This Row],[LowerE]]&gt;O33,F33&lt;O33),testdata6[[#This Row],[LowerE]],O33)</f>
        <v>217.04424401481415</v>
      </c>
      <c r="P34" s="7">
        <f>IF(S33=N33,testdata6[[#This Row],[Upper]],testdata6[[#This Row],[Lower]])</f>
        <v>217.04424401481415</v>
      </c>
      <c r="Q34" s="7" t="e">
        <f>IF(testdata6[[#This Row],[AtrStop]]=testdata6[[#This Row],[Upper]],testdata6[[#This Row],[Upper]],NA())</f>
        <v>#N/A</v>
      </c>
      <c r="R34" s="7">
        <f>IF(testdata6[[#This Row],[AtrStop]]=testdata6[[#This Row],[Lower]],testdata6[[#This Row],[Lower]],NA())</f>
        <v>217.04424401481415</v>
      </c>
      <c r="S34" s="19">
        <f>IF(testdata6[[#This Row],[close]]&lt;=testdata6[[#This Row],[STpot]],testdata6[[#This Row],[Upper]],testdata6[[#This Row],[Lower]])</f>
        <v>217.04424401481415</v>
      </c>
      <c r="U34" s="2">
        <v>42783</v>
      </c>
      <c r="V34" s="7"/>
      <c r="W34" s="7">
        <v>217.04419999999999</v>
      </c>
      <c r="X34" s="19">
        <v>217.04424401</v>
      </c>
      <c r="Y34" t="str">
        <f t="shared" si="0"/>
        <v/>
      </c>
    </row>
    <row r="35" spans="1:25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testdata6[[#This Row],[high]]-testdata6[[#This Row],[low]]</f>
        <v>1.1200000000000045</v>
      </c>
      <c r="H35" s="1">
        <f>ABS(testdata6[[#This Row],[high]]-F34)</f>
        <v>1.5200000000000102</v>
      </c>
      <c r="I35" s="1">
        <f>ABS(testdata6[[#This Row],[low]]-F34)</f>
        <v>0.40000000000000568</v>
      </c>
      <c r="J35" s="1">
        <f>MAX(testdata6[[#This Row],[H-L]:[|L-pC|]])</f>
        <v>1.5200000000000102</v>
      </c>
      <c r="K35" s="10">
        <f>(K34*20+testdata6[[#This Row],[TR]])/21</f>
        <v>1.3313511064082069</v>
      </c>
      <c r="L35" s="1">
        <f>testdata6[[#This Row],[high]]+Multiplier*testdata6[[#This Row],[ATR]]</f>
        <v>227.61405331922464</v>
      </c>
      <c r="M35" s="1">
        <f>testdata6[[#This Row],[low]]-Multiplier*testdata6[[#This Row],[ATR]]</f>
        <v>218.50594668077537</v>
      </c>
      <c r="N35" s="1">
        <f>IF(OR(testdata6[[#This Row],[UpperE]]&lt;N34,F34&gt;N34),testdata6[[#This Row],[UpperE]],N34)</f>
        <v>224.76937452235077</v>
      </c>
      <c r="O35" s="1">
        <f>IF(OR(testdata6[[#This Row],[LowerE]]&gt;O34,F34&lt;O34),testdata6[[#This Row],[LowerE]],O34)</f>
        <v>218.50594668077537</v>
      </c>
      <c r="P35" s="7">
        <f>IF(S34=N34,testdata6[[#This Row],[Upper]],testdata6[[#This Row],[Lower]])</f>
        <v>218.50594668077537</v>
      </c>
      <c r="Q35" s="7" t="e">
        <f>IF(testdata6[[#This Row],[AtrStop]]=testdata6[[#This Row],[Upper]],testdata6[[#This Row],[Upper]],NA())</f>
        <v>#N/A</v>
      </c>
      <c r="R35" s="7">
        <f>IF(testdata6[[#This Row],[AtrStop]]=testdata6[[#This Row],[Lower]],testdata6[[#This Row],[Lower]],NA())</f>
        <v>218.50594668077537</v>
      </c>
      <c r="S35" s="19">
        <f>IF(testdata6[[#This Row],[close]]&lt;=testdata6[[#This Row],[STpot]],testdata6[[#This Row],[Upper]],testdata6[[#This Row],[Lower]])</f>
        <v>218.50594668077537</v>
      </c>
      <c r="U35" s="2">
        <v>42787</v>
      </c>
      <c r="V35" s="7"/>
      <c r="W35" s="7">
        <v>218.5059</v>
      </c>
      <c r="X35" s="19">
        <v>218.50594667999999</v>
      </c>
      <c r="Y35" t="str">
        <f t="shared" si="0"/>
        <v/>
      </c>
    </row>
    <row r="36" spans="1:25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testdata6[[#This Row],[high]]-testdata6[[#This Row],[low]]</f>
        <v>0.66999999999998749</v>
      </c>
      <c r="H36" s="1">
        <f>ABS(testdata6[[#This Row],[high]]-F35)</f>
        <v>3.9999999999992042E-2</v>
      </c>
      <c r="I36" s="1">
        <f>ABS(testdata6[[#This Row],[low]]-F35)</f>
        <v>0.62999999999999545</v>
      </c>
      <c r="J36" s="1">
        <f>MAX(testdata6[[#This Row],[H-L]:[|L-pC|]])</f>
        <v>0.66999999999998749</v>
      </c>
      <c r="K36" s="10">
        <f>(K35*20+testdata6[[#This Row],[TR]])/21</f>
        <v>1.299858196579244</v>
      </c>
      <c r="L36" s="1">
        <f>testdata6[[#This Row],[high]]+Multiplier*testdata6[[#This Row],[ATR]]</f>
        <v>227.36957458973774</v>
      </c>
      <c r="M36" s="1">
        <f>testdata6[[#This Row],[low]]-Multiplier*testdata6[[#This Row],[ATR]]</f>
        <v>218.90042541026227</v>
      </c>
      <c r="N36" s="1">
        <f>IF(OR(testdata6[[#This Row],[UpperE]]&lt;N35,F35&gt;N35),testdata6[[#This Row],[UpperE]],N35)</f>
        <v>224.76937452235077</v>
      </c>
      <c r="O36" s="1">
        <f>IF(OR(testdata6[[#This Row],[LowerE]]&gt;O35,F35&lt;O35),testdata6[[#This Row],[LowerE]],O35)</f>
        <v>218.90042541026227</v>
      </c>
      <c r="P36" s="7">
        <f>IF(S35=N35,testdata6[[#This Row],[Upper]],testdata6[[#This Row],[Lower]])</f>
        <v>218.90042541026227</v>
      </c>
      <c r="Q36" s="7" t="e">
        <f>IF(testdata6[[#This Row],[AtrStop]]=testdata6[[#This Row],[Upper]],testdata6[[#This Row],[Upper]],NA())</f>
        <v>#N/A</v>
      </c>
      <c r="R36" s="7">
        <f>IF(testdata6[[#This Row],[AtrStop]]=testdata6[[#This Row],[Lower]],testdata6[[#This Row],[Lower]],NA())</f>
        <v>218.90042541026227</v>
      </c>
      <c r="S36" s="19">
        <f>IF(testdata6[[#This Row],[close]]&lt;=testdata6[[#This Row],[STpot]],testdata6[[#This Row],[Upper]],testdata6[[#This Row],[Lower]])</f>
        <v>218.90042541026227</v>
      </c>
      <c r="U36" s="2">
        <v>42788</v>
      </c>
      <c r="V36" s="7"/>
      <c r="W36" s="7">
        <v>218.90039999999999</v>
      </c>
      <c r="X36" s="19">
        <v>218.90042541</v>
      </c>
      <c r="Y36" t="str">
        <f t="shared" si="0"/>
        <v/>
      </c>
    </row>
    <row r="37" spans="1:25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testdata6[[#This Row],[high]]-testdata6[[#This Row],[low]]</f>
        <v>1.2599999999999909</v>
      </c>
      <c r="H37" s="1">
        <f>ABS(testdata6[[#This Row],[high]]-F36)</f>
        <v>0.58000000000001251</v>
      </c>
      <c r="I37" s="1">
        <f>ABS(testdata6[[#This Row],[low]]-F36)</f>
        <v>0.6799999999999784</v>
      </c>
      <c r="J37" s="1">
        <f>MAX(testdata6[[#This Row],[H-L]:[|L-pC|]])</f>
        <v>1.2599999999999909</v>
      </c>
      <c r="K37" s="10">
        <f>(K36*20+testdata6[[#This Row],[TR]])/21</f>
        <v>1.2979601872183271</v>
      </c>
      <c r="L37" s="1">
        <f>testdata6[[#This Row],[high]]+Multiplier*testdata6[[#This Row],[ATR]]</f>
        <v>227.70388056165498</v>
      </c>
      <c r="M37" s="1">
        <f>testdata6[[#This Row],[low]]-Multiplier*testdata6[[#This Row],[ATR]]</f>
        <v>218.65611943834503</v>
      </c>
      <c r="N37" s="1">
        <f>IF(OR(testdata6[[#This Row],[UpperE]]&lt;N36,F36&gt;N36),testdata6[[#This Row],[UpperE]],N36)</f>
        <v>224.76937452235077</v>
      </c>
      <c r="O37" s="1">
        <f>IF(OR(testdata6[[#This Row],[LowerE]]&gt;O36,F36&lt;O36),testdata6[[#This Row],[LowerE]],O36)</f>
        <v>218.90042541026227</v>
      </c>
      <c r="P37" s="7">
        <f>IF(S36=N36,testdata6[[#This Row],[Upper]],testdata6[[#This Row],[Lower]])</f>
        <v>218.90042541026227</v>
      </c>
      <c r="Q37" s="7" t="e">
        <f>IF(testdata6[[#This Row],[AtrStop]]=testdata6[[#This Row],[Upper]],testdata6[[#This Row],[Upper]],NA())</f>
        <v>#N/A</v>
      </c>
      <c r="R37" s="7">
        <f>IF(testdata6[[#This Row],[AtrStop]]=testdata6[[#This Row],[Lower]],testdata6[[#This Row],[Lower]],NA())</f>
        <v>218.90042541026227</v>
      </c>
      <c r="S37" s="19">
        <f>IF(testdata6[[#This Row],[close]]&lt;=testdata6[[#This Row],[STpot]],testdata6[[#This Row],[Upper]],testdata6[[#This Row],[Lower]])</f>
        <v>218.90042541026227</v>
      </c>
      <c r="U37" s="2">
        <v>42789</v>
      </c>
      <c r="V37" s="7"/>
      <c r="W37" s="7">
        <v>218.90039999999999</v>
      </c>
      <c r="X37" s="19">
        <v>218.90042541</v>
      </c>
      <c r="Y37" t="str">
        <f t="shared" si="0"/>
        <v/>
      </c>
    </row>
    <row r="38" spans="1:25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testdata6[[#This Row],[high]]-testdata6[[#This Row],[low]]</f>
        <v>1.3000000000000114</v>
      </c>
      <c r="H38" s="1">
        <f>ABS(testdata6[[#This Row],[high]]-F37)</f>
        <v>0.33000000000001251</v>
      </c>
      <c r="I38" s="1">
        <f>ABS(testdata6[[#This Row],[low]]-F37)</f>
        <v>0.96999999999999886</v>
      </c>
      <c r="J38" s="1">
        <f>MAX(testdata6[[#This Row],[H-L]:[|L-pC|]])</f>
        <v>1.3000000000000114</v>
      </c>
      <c r="K38" s="10">
        <f>(K37*20+testdata6[[#This Row],[TR]])/21</f>
        <v>1.2980573211603119</v>
      </c>
      <c r="L38" s="1">
        <f>testdata6[[#This Row],[high]]+Multiplier*testdata6[[#This Row],[ATR]]</f>
        <v>227.60417196348095</v>
      </c>
      <c r="M38" s="1">
        <f>testdata6[[#This Row],[low]]-Multiplier*testdata6[[#This Row],[ATR]]</f>
        <v>218.51582803651905</v>
      </c>
      <c r="N38" s="1">
        <f>IF(OR(testdata6[[#This Row],[UpperE]]&lt;N37,F37&gt;N37),testdata6[[#This Row],[UpperE]],N37)</f>
        <v>224.76937452235077</v>
      </c>
      <c r="O38" s="1">
        <f>IF(OR(testdata6[[#This Row],[LowerE]]&gt;O37,F37&lt;O37),testdata6[[#This Row],[LowerE]],O37)</f>
        <v>218.90042541026227</v>
      </c>
      <c r="P38" s="7">
        <f>IF(S37=N37,testdata6[[#This Row],[Upper]],testdata6[[#This Row],[Lower]])</f>
        <v>218.90042541026227</v>
      </c>
      <c r="Q38" s="7" t="e">
        <f>IF(testdata6[[#This Row],[AtrStop]]=testdata6[[#This Row],[Upper]],testdata6[[#This Row],[Upper]],NA())</f>
        <v>#N/A</v>
      </c>
      <c r="R38" s="7">
        <f>IF(testdata6[[#This Row],[AtrStop]]=testdata6[[#This Row],[Lower]],testdata6[[#This Row],[Lower]],NA())</f>
        <v>218.90042541026227</v>
      </c>
      <c r="S38" s="19">
        <f>IF(testdata6[[#This Row],[close]]&lt;=testdata6[[#This Row],[STpot]],testdata6[[#This Row],[Upper]],testdata6[[#This Row],[Lower]])</f>
        <v>218.90042541026227</v>
      </c>
      <c r="U38" s="2">
        <v>42790</v>
      </c>
      <c r="V38" s="7"/>
      <c r="W38" s="7">
        <v>218.90039999999999</v>
      </c>
      <c r="X38" s="19">
        <v>218.90042541</v>
      </c>
      <c r="Y38" t="str">
        <f t="shared" si="0"/>
        <v/>
      </c>
    </row>
    <row r="39" spans="1:25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testdata6[[#This Row],[high]]-testdata6[[#This Row],[low]]</f>
        <v>0.90999999999999659</v>
      </c>
      <c r="H39" s="1">
        <f>ABS(testdata6[[#This Row],[high]]-F38)</f>
        <v>0.53999999999999204</v>
      </c>
      <c r="I39" s="1">
        <f>ABS(testdata6[[#This Row],[low]]-F38)</f>
        <v>0.37000000000000455</v>
      </c>
      <c r="J39" s="1">
        <f>MAX(testdata6[[#This Row],[H-L]:[|L-pC|]])</f>
        <v>0.90999999999999659</v>
      </c>
      <c r="K39" s="10">
        <f>(K38*20+testdata6[[#This Row],[TR]])/21</f>
        <v>1.2795784011050588</v>
      </c>
      <c r="L39" s="1">
        <f>testdata6[[#This Row],[high]]+Multiplier*testdata6[[#This Row],[ATR]]</f>
        <v>228.03873520331516</v>
      </c>
      <c r="M39" s="1">
        <f>testdata6[[#This Row],[low]]-Multiplier*testdata6[[#This Row],[ATR]]</f>
        <v>219.45126479668482</v>
      </c>
      <c r="N39" s="1">
        <f>IF(OR(testdata6[[#This Row],[UpperE]]&lt;N38,F38&gt;N38),testdata6[[#This Row],[UpperE]],N38)</f>
        <v>224.76937452235077</v>
      </c>
      <c r="O39" s="1">
        <f>IF(OR(testdata6[[#This Row],[LowerE]]&gt;O38,F38&lt;O38),testdata6[[#This Row],[LowerE]],O38)</f>
        <v>219.45126479668482</v>
      </c>
      <c r="P39" s="7">
        <f>IF(S38=N38,testdata6[[#This Row],[Upper]],testdata6[[#This Row],[Lower]])</f>
        <v>219.45126479668482</v>
      </c>
      <c r="Q39" s="7" t="e">
        <f>IF(testdata6[[#This Row],[AtrStop]]=testdata6[[#This Row],[Upper]],testdata6[[#This Row],[Upper]],NA())</f>
        <v>#N/A</v>
      </c>
      <c r="R39" s="7">
        <f>IF(testdata6[[#This Row],[AtrStop]]=testdata6[[#This Row],[Lower]],testdata6[[#This Row],[Lower]],NA())</f>
        <v>219.45126479668482</v>
      </c>
      <c r="S39" s="19">
        <f>IF(testdata6[[#This Row],[close]]&lt;=testdata6[[#This Row],[STpot]],testdata6[[#This Row],[Upper]],testdata6[[#This Row],[Lower]])</f>
        <v>219.45126479668482</v>
      </c>
      <c r="U39" s="2">
        <v>42793</v>
      </c>
      <c r="V39" s="7"/>
      <c r="W39" s="7">
        <v>219.4513</v>
      </c>
      <c r="X39" s="19">
        <v>219.45126479999999</v>
      </c>
      <c r="Y39" t="str">
        <f t="shared" si="0"/>
        <v/>
      </c>
    </row>
    <row r="40" spans="1:25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testdata6[[#This Row],[high]]-testdata6[[#This Row],[low]]</f>
        <v>0.88000000000002387</v>
      </c>
      <c r="H40" s="1">
        <f>ABS(testdata6[[#This Row],[high]]-F39)</f>
        <v>0.14999999999997726</v>
      </c>
      <c r="I40" s="1">
        <f>ABS(testdata6[[#This Row],[low]]-F39)</f>
        <v>1.0300000000000011</v>
      </c>
      <c r="J40" s="1">
        <f>MAX(testdata6[[#This Row],[H-L]:[|L-pC|]])</f>
        <v>1.0300000000000011</v>
      </c>
      <c r="K40" s="10">
        <f>(K39*20+testdata6[[#This Row],[TR]])/21</f>
        <v>1.2676937153381513</v>
      </c>
      <c r="L40" s="1">
        <f>testdata6[[#This Row],[high]]+Multiplier*testdata6[[#This Row],[ATR]]</f>
        <v>227.66308114601446</v>
      </c>
      <c r="M40" s="1">
        <f>testdata6[[#This Row],[low]]-Multiplier*testdata6[[#This Row],[ATR]]</f>
        <v>219.17691885398554</v>
      </c>
      <c r="N40" s="1">
        <f>IF(OR(testdata6[[#This Row],[UpperE]]&lt;N39,F39&gt;N39),testdata6[[#This Row],[UpperE]],N39)</f>
        <v>224.76937452235077</v>
      </c>
      <c r="O40" s="1">
        <f>IF(OR(testdata6[[#This Row],[LowerE]]&gt;O39,F39&lt;O39),testdata6[[#This Row],[LowerE]],O39)</f>
        <v>219.45126479668482</v>
      </c>
      <c r="P40" s="7">
        <f>IF(S39=N39,testdata6[[#This Row],[Upper]],testdata6[[#This Row],[Lower]])</f>
        <v>219.45126479668482</v>
      </c>
      <c r="Q40" s="7" t="e">
        <f>IF(testdata6[[#This Row],[AtrStop]]=testdata6[[#This Row],[Upper]],testdata6[[#This Row],[Upper]],NA())</f>
        <v>#N/A</v>
      </c>
      <c r="R40" s="7">
        <f>IF(testdata6[[#This Row],[AtrStop]]=testdata6[[#This Row],[Lower]],testdata6[[#This Row],[Lower]],NA())</f>
        <v>219.45126479668482</v>
      </c>
      <c r="S40" s="19">
        <f>IF(testdata6[[#This Row],[close]]&lt;=testdata6[[#This Row],[STpot]],testdata6[[#This Row],[Upper]],testdata6[[#This Row],[Lower]])</f>
        <v>219.45126479668482</v>
      </c>
      <c r="U40" s="2">
        <v>42794</v>
      </c>
      <c r="V40" s="7"/>
      <c r="W40" s="7">
        <v>219.4513</v>
      </c>
      <c r="X40" s="19">
        <v>219.45126479999999</v>
      </c>
      <c r="Y40" t="str">
        <f t="shared" si="0"/>
        <v/>
      </c>
    </row>
    <row r="41" spans="1:25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testdata6[[#This Row],[high]]-testdata6[[#This Row],[low]]</f>
        <v>1.8400000000000034</v>
      </c>
      <c r="H41" s="1">
        <f>ABS(testdata6[[#This Row],[high]]-F40)</f>
        <v>3.6299999999999955</v>
      </c>
      <c r="I41" s="1">
        <f>ABS(testdata6[[#This Row],[low]]-F40)</f>
        <v>1.789999999999992</v>
      </c>
      <c r="J41" s="1">
        <f>MAX(testdata6[[#This Row],[H-L]:[|L-pC|]])</f>
        <v>3.6299999999999955</v>
      </c>
      <c r="K41" s="10">
        <f>(K40*20+testdata6[[#This Row],[TR]])/21</f>
        <v>1.380184490798239</v>
      </c>
      <c r="L41" s="1">
        <f>testdata6[[#This Row],[high]]+Multiplier*testdata6[[#This Row],[ATR]]</f>
        <v>231.18055347239471</v>
      </c>
      <c r="M41" s="1">
        <f>testdata6[[#This Row],[low]]-Multiplier*testdata6[[#This Row],[ATR]]</f>
        <v>221.05944652760527</v>
      </c>
      <c r="N41" s="1">
        <f>IF(OR(testdata6[[#This Row],[UpperE]]&lt;N40,F40&gt;N40),testdata6[[#This Row],[UpperE]],N40)</f>
        <v>224.76937452235077</v>
      </c>
      <c r="O41" s="1">
        <f>IF(OR(testdata6[[#This Row],[LowerE]]&gt;O40,F40&lt;O40),testdata6[[#This Row],[LowerE]],O40)</f>
        <v>221.05944652760527</v>
      </c>
      <c r="P41" s="7">
        <f>IF(S40=N40,testdata6[[#This Row],[Upper]],testdata6[[#This Row],[Lower]])</f>
        <v>221.05944652760527</v>
      </c>
      <c r="Q41" s="7" t="e">
        <f>IF(testdata6[[#This Row],[AtrStop]]=testdata6[[#This Row],[Upper]],testdata6[[#This Row],[Upper]],NA())</f>
        <v>#N/A</v>
      </c>
      <c r="R41" s="7">
        <f>IF(testdata6[[#This Row],[AtrStop]]=testdata6[[#This Row],[Lower]],testdata6[[#This Row],[Lower]],NA())</f>
        <v>221.05944652760527</v>
      </c>
      <c r="S41" s="19">
        <f>IF(testdata6[[#This Row],[close]]&lt;=testdata6[[#This Row],[STpot]],testdata6[[#This Row],[Upper]],testdata6[[#This Row],[Lower]])</f>
        <v>221.05944652760527</v>
      </c>
      <c r="U41" s="2">
        <v>42795</v>
      </c>
      <c r="V41" s="7"/>
      <c r="W41" s="7">
        <v>221.05940000000001</v>
      </c>
      <c r="X41" s="19">
        <v>221.05944653</v>
      </c>
      <c r="Y41" t="str">
        <f t="shared" si="0"/>
        <v/>
      </c>
    </row>
    <row r="42" spans="1:25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testdata6[[#This Row],[high]]-testdata6[[#This Row],[low]]</f>
        <v>1.289999999999992</v>
      </c>
      <c r="H42" s="1">
        <f>ABS(testdata6[[#This Row],[high]]-F41)</f>
        <v>0.18999999999999773</v>
      </c>
      <c r="I42" s="1">
        <f>ABS(testdata6[[#This Row],[low]]-F41)</f>
        <v>1.4799999999999898</v>
      </c>
      <c r="J42" s="1">
        <f>MAX(testdata6[[#This Row],[H-L]:[|L-pC|]])</f>
        <v>1.4799999999999898</v>
      </c>
      <c r="K42" s="10">
        <f>(K41*20+testdata6[[#This Row],[TR]])/21</f>
        <v>1.3849376102840367</v>
      </c>
      <c r="L42" s="1">
        <f>testdata6[[#This Row],[high]]+Multiplier*testdata6[[#This Row],[ATR]]</f>
        <v>230.49481283085211</v>
      </c>
      <c r="M42" s="1">
        <f>testdata6[[#This Row],[low]]-Multiplier*testdata6[[#This Row],[ATR]]</f>
        <v>220.8951871691479</v>
      </c>
      <c r="N42" s="1">
        <f>IF(OR(testdata6[[#This Row],[UpperE]]&lt;N41,F41&gt;N41),testdata6[[#This Row],[UpperE]],N41)</f>
        <v>230.49481283085211</v>
      </c>
      <c r="O42" s="1">
        <f>IF(OR(testdata6[[#This Row],[LowerE]]&gt;O41,F41&lt;O41),testdata6[[#This Row],[LowerE]],O41)</f>
        <v>221.05944652760527</v>
      </c>
      <c r="P42" s="7">
        <f>IF(S41=N41,testdata6[[#This Row],[Upper]],testdata6[[#This Row],[Lower]])</f>
        <v>221.05944652760527</v>
      </c>
      <c r="Q42" s="7" t="e">
        <f>IF(testdata6[[#This Row],[AtrStop]]=testdata6[[#This Row],[Upper]],testdata6[[#This Row],[Upper]],NA())</f>
        <v>#N/A</v>
      </c>
      <c r="R42" s="7">
        <f>IF(testdata6[[#This Row],[AtrStop]]=testdata6[[#This Row],[Lower]],testdata6[[#This Row],[Lower]],NA())</f>
        <v>221.05944652760527</v>
      </c>
      <c r="S42" s="19">
        <f>IF(testdata6[[#This Row],[close]]&lt;=testdata6[[#This Row],[STpot]],testdata6[[#This Row],[Upper]],testdata6[[#This Row],[Lower]])</f>
        <v>221.05944652760527</v>
      </c>
      <c r="U42" s="2">
        <v>42796</v>
      </c>
      <c r="V42" s="7"/>
      <c r="W42" s="7">
        <v>221.05940000000001</v>
      </c>
      <c r="X42" s="19">
        <v>221.05944653</v>
      </c>
      <c r="Y42" t="str">
        <f t="shared" si="0"/>
        <v/>
      </c>
    </row>
    <row r="43" spans="1:25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testdata6[[#This Row],[high]]-testdata6[[#This Row],[low]]</f>
        <v>0.83000000000001251</v>
      </c>
      <c r="H43" s="1">
        <f>ABS(testdata6[[#This Row],[high]]-F42)</f>
        <v>0.31999999999999318</v>
      </c>
      <c r="I43" s="1">
        <f>ABS(testdata6[[#This Row],[low]]-F42)</f>
        <v>0.51000000000001933</v>
      </c>
      <c r="J43" s="1">
        <f>MAX(testdata6[[#This Row],[H-L]:[|L-pC|]])</f>
        <v>0.83000000000001251</v>
      </c>
      <c r="K43" s="10">
        <f>(K42*20+testdata6[[#This Row],[TR]])/21</f>
        <v>1.3585120097943213</v>
      </c>
      <c r="L43" s="1">
        <f>testdata6[[#This Row],[high]]+Multiplier*testdata6[[#This Row],[ATR]]</f>
        <v>229.50553602938297</v>
      </c>
      <c r="M43" s="1">
        <f>testdata6[[#This Row],[low]]-Multiplier*testdata6[[#This Row],[ATR]]</f>
        <v>220.52446397061703</v>
      </c>
      <c r="N43" s="1">
        <f>IF(OR(testdata6[[#This Row],[UpperE]]&lt;N42,F42&gt;N42),testdata6[[#This Row],[UpperE]],N42)</f>
        <v>229.50553602938297</v>
      </c>
      <c r="O43" s="1">
        <f>IF(OR(testdata6[[#This Row],[LowerE]]&gt;O42,F42&lt;O42),testdata6[[#This Row],[LowerE]],O42)</f>
        <v>221.05944652760527</v>
      </c>
      <c r="P43" s="7">
        <f>IF(S42=N42,testdata6[[#This Row],[Upper]],testdata6[[#This Row],[Lower]])</f>
        <v>221.05944652760527</v>
      </c>
      <c r="Q43" s="7" t="e">
        <f>IF(testdata6[[#This Row],[AtrStop]]=testdata6[[#This Row],[Upper]],testdata6[[#This Row],[Upper]],NA())</f>
        <v>#N/A</v>
      </c>
      <c r="R43" s="7">
        <f>IF(testdata6[[#This Row],[AtrStop]]=testdata6[[#This Row],[Lower]],testdata6[[#This Row],[Lower]],NA())</f>
        <v>221.05944652760527</v>
      </c>
      <c r="S43" s="19">
        <f>IF(testdata6[[#This Row],[close]]&lt;=testdata6[[#This Row],[STpot]],testdata6[[#This Row],[Upper]],testdata6[[#This Row],[Lower]])</f>
        <v>221.05944652760527</v>
      </c>
      <c r="U43" s="2">
        <v>42797</v>
      </c>
      <c r="V43" s="7"/>
      <c r="W43" s="7">
        <v>221.05940000000001</v>
      </c>
      <c r="X43" s="19">
        <v>221.05944653</v>
      </c>
      <c r="Y43" t="str">
        <f t="shared" si="0"/>
        <v/>
      </c>
    </row>
    <row r="44" spans="1:25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testdata6[[#This Row],[high]]-testdata6[[#This Row],[low]]</f>
        <v>1.0500000000000114</v>
      </c>
      <c r="H44" s="1">
        <f>ABS(testdata6[[#This Row],[high]]-F43)</f>
        <v>0.28000000000000114</v>
      </c>
      <c r="I44" s="1">
        <f>ABS(testdata6[[#This Row],[low]]-F43)</f>
        <v>1.3300000000000125</v>
      </c>
      <c r="J44" s="1">
        <f>MAX(testdata6[[#This Row],[H-L]:[|L-pC|]])</f>
        <v>1.3300000000000125</v>
      </c>
      <c r="K44" s="10">
        <f>(K43*20+testdata6[[#This Row],[TR]])/21</f>
        <v>1.3571542950422113</v>
      </c>
      <c r="L44" s="1">
        <f>testdata6[[#This Row],[high]]+Multiplier*testdata6[[#This Row],[ATR]]</f>
        <v>229.04146288512663</v>
      </c>
      <c r="M44" s="1">
        <f>testdata6[[#This Row],[low]]-Multiplier*testdata6[[#This Row],[ATR]]</f>
        <v>219.84853711487335</v>
      </c>
      <c r="N44" s="1">
        <f>IF(OR(testdata6[[#This Row],[UpperE]]&lt;N43,F43&gt;N43),testdata6[[#This Row],[UpperE]],N43)</f>
        <v>229.04146288512663</v>
      </c>
      <c r="O44" s="1">
        <f>IF(OR(testdata6[[#This Row],[LowerE]]&gt;O43,F43&lt;O43),testdata6[[#This Row],[LowerE]],O43)</f>
        <v>221.05944652760527</v>
      </c>
      <c r="P44" s="7">
        <f>IF(S43=N43,testdata6[[#This Row],[Upper]],testdata6[[#This Row],[Lower]])</f>
        <v>221.05944652760527</v>
      </c>
      <c r="Q44" s="7" t="e">
        <f>IF(testdata6[[#This Row],[AtrStop]]=testdata6[[#This Row],[Upper]],testdata6[[#This Row],[Upper]],NA())</f>
        <v>#N/A</v>
      </c>
      <c r="R44" s="7">
        <f>IF(testdata6[[#This Row],[AtrStop]]=testdata6[[#This Row],[Lower]],testdata6[[#This Row],[Lower]],NA())</f>
        <v>221.05944652760527</v>
      </c>
      <c r="S44" s="19">
        <f>IF(testdata6[[#This Row],[close]]&lt;=testdata6[[#This Row],[STpot]],testdata6[[#This Row],[Upper]],testdata6[[#This Row],[Lower]])</f>
        <v>221.05944652760527</v>
      </c>
      <c r="U44" s="2">
        <v>42800</v>
      </c>
      <c r="V44" s="7"/>
      <c r="W44" s="7">
        <v>221.05940000000001</v>
      </c>
      <c r="X44" s="19">
        <v>221.05944653</v>
      </c>
      <c r="Y44" t="str">
        <f t="shared" si="0"/>
        <v/>
      </c>
    </row>
    <row r="45" spans="1:25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testdata6[[#This Row],[high]]-testdata6[[#This Row],[low]]</f>
        <v>0.95999999999997954</v>
      </c>
      <c r="H45" s="1">
        <f>ABS(testdata6[[#This Row],[high]]-F44)</f>
        <v>5.9999999999973852E-2</v>
      </c>
      <c r="I45" s="1">
        <f>ABS(testdata6[[#This Row],[low]]-F44)</f>
        <v>0.90000000000000568</v>
      </c>
      <c r="J45" s="1">
        <f>MAX(testdata6[[#This Row],[H-L]:[|L-pC|]])</f>
        <v>0.95999999999997954</v>
      </c>
      <c r="K45" s="10">
        <f>(K44*20+testdata6[[#This Row],[TR]])/21</f>
        <v>1.3382421857544859</v>
      </c>
      <c r="L45" s="1">
        <f>testdata6[[#This Row],[high]]+Multiplier*testdata6[[#This Row],[ATR]]</f>
        <v>228.65472655726344</v>
      </c>
      <c r="M45" s="1">
        <f>testdata6[[#This Row],[low]]-Multiplier*testdata6[[#This Row],[ATR]]</f>
        <v>219.66527344273655</v>
      </c>
      <c r="N45" s="1">
        <f>IF(OR(testdata6[[#This Row],[UpperE]]&lt;N44,F44&gt;N44),testdata6[[#This Row],[UpperE]],N44)</f>
        <v>228.65472655726344</v>
      </c>
      <c r="O45" s="1">
        <f>IF(OR(testdata6[[#This Row],[LowerE]]&gt;O44,F44&lt;O44),testdata6[[#This Row],[LowerE]],O44)</f>
        <v>221.05944652760527</v>
      </c>
      <c r="P45" s="7">
        <f>IF(S44=N44,testdata6[[#This Row],[Upper]],testdata6[[#This Row],[Lower]])</f>
        <v>221.05944652760527</v>
      </c>
      <c r="Q45" s="7" t="e">
        <f>IF(testdata6[[#This Row],[AtrStop]]=testdata6[[#This Row],[Upper]],testdata6[[#This Row],[Upper]],NA())</f>
        <v>#N/A</v>
      </c>
      <c r="R45" s="7">
        <f>IF(testdata6[[#This Row],[AtrStop]]=testdata6[[#This Row],[Lower]],testdata6[[#This Row],[Lower]],NA())</f>
        <v>221.05944652760527</v>
      </c>
      <c r="S45" s="19">
        <f>IF(testdata6[[#This Row],[close]]&lt;=testdata6[[#This Row],[STpot]],testdata6[[#This Row],[Upper]],testdata6[[#This Row],[Lower]])</f>
        <v>221.05944652760527</v>
      </c>
      <c r="U45" s="2">
        <v>42801</v>
      </c>
      <c r="V45" s="7"/>
      <c r="W45" s="7">
        <v>221.05940000000001</v>
      </c>
      <c r="X45" s="19">
        <v>221.05944653</v>
      </c>
      <c r="Y45" t="str">
        <f t="shared" si="0"/>
        <v/>
      </c>
    </row>
    <row r="46" spans="1:25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testdata6[[#This Row],[high]]-testdata6[[#This Row],[low]]</f>
        <v>1.1699999999999875</v>
      </c>
      <c r="H46" s="1">
        <f>ABS(testdata6[[#This Row],[high]]-F45)</f>
        <v>0.59999999999999432</v>
      </c>
      <c r="I46" s="1">
        <f>ABS(testdata6[[#This Row],[low]]-F45)</f>
        <v>0.56999999999999318</v>
      </c>
      <c r="J46" s="1">
        <f>MAX(testdata6[[#This Row],[H-L]:[|L-pC|]])</f>
        <v>1.1699999999999875</v>
      </c>
      <c r="K46" s="10">
        <f>(K45*20+testdata6[[#This Row],[TR]])/21</f>
        <v>1.3302306530995098</v>
      </c>
      <c r="L46" s="1">
        <f>testdata6[[#This Row],[high]]+Multiplier*testdata6[[#This Row],[ATR]]</f>
        <v>228.50069195929851</v>
      </c>
      <c r="M46" s="1">
        <f>testdata6[[#This Row],[low]]-Multiplier*testdata6[[#This Row],[ATR]]</f>
        <v>219.34930804070149</v>
      </c>
      <c r="N46" s="1">
        <f>IF(OR(testdata6[[#This Row],[UpperE]]&lt;N45,F45&gt;N45),testdata6[[#This Row],[UpperE]],N45)</f>
        <v>228.50069195929851</v>
      </c>
      <c r="O46" s="1">
        <f>IF(OR(testdata6[[#This Row],[LowerE]]&gt;O45,F45&lt;O45),testdata6[[#This Row],[LowerE]],O45)</f>
        <v>221.05944652760527</v>
      </c>
      <c r="P46" s="7">
        <f>IF(S45=N45,testdata6[[#This Row],[Upper]],testdata6[[#This Row],[Lower]])</f>
        <v>221.05944652760527</v>
      </c>
      <c r="Q46" s="7" t="e">
        <f>IF(testdata6[[#This Row],[AtrStop]]=testdata6[[#This Row],[Upper]],testdata6[[#This Row],[Upper]],NA())</f>
        <v>#N/A</v>
      </c>
      <c r="R46" s="7">
        <f>IF(testdata6[[#This Row],[AtrStop]]=testdata6[[#This Row],[Lower]],testdata6[[#This Row],[Lower]],NA())</f>
        <v>221.05944652760527</v>
      </c>
      <c r="S46" s="19">
        <f>IF(testdata6[[#This Row],[close]]&lt;=testdata6[[#This Row],[STpot]],testdata6[[#This Row],[Upper]],testdata6[[#This Row],[Lower]])</f>
        <v>221.05944652760527</v>
      </c>
      <c r="U46" s="2">
        <v>42802</v>
      </c>
      <c r="V46" s="7"/>
      <c r="W46" s="7">
        <v>221.05940000000001</v>
      </c>
      <c r="X46" s="19">
        <v>221.05944653</v>
      </c>
      <c r="Y46" t="str">
        <f t="shared" si="0"/>
        <v/>
      </c>
    </row>
    <row r="47" spans="1:25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testdata6[[#This Row],[high]]-testdata6[[#This Row],[low]]</f>
        <v>1.4099999999999966</v>
      </c>
      <c r="H47" s="1">
        <f>ABS(testdata6[[#This Row],[high]]-F46)</f>
        <v>0.63999999999998636</v>
      </c>
      <c r="I47" s="1">
        <f>ABS(testdata6[[#This Row],[low]]-F46)</f>
        <v>0.77000000000001023</v>
      </c>
      <c r="J47" s="1">
        <f>MAX(testdata6[[#This Row],[H-L]:[|L-pC|]])</f>
        <v>1.4099999999999966</v>
      </c>
      <c r="K47" s="10">
        <f>(K46*20+testdata6[[#This Row],[TR]])/21</f>
        <v>1.3340291934281043</v>
      </c>
      <c r="L47" s="1">
        <f>testdata6[[#This Row],[high]]+Multiplier*testdata6[[#This Row],[ATR]]</f>
        <v>228.13208758028432</v>
      </c>
      <c r="M47" s="1">
        <f>testdata6[[#This Row],[low]]-Multiplier*testdata6[[#This Row],[ATR]]</f>
        <v>218.71791241971567</v>
      </c>
      <c r="N47" s="1">
        <f>IF(OR(testdata6[[#This Row],[UpperE]]&lt;N46,F46&gt;N46),testdata6[[#This Row],[UpperE]],N46)</f>
        <v>228.13208758028432</v>
      </c>
      <c r="O47" s="1">
        <f>IF(OR(testdata6[[#This Row],[LowerE]]&gt;O46,F46&lt;O46),testdata6[[#This Row],[LowerE]],O46)</f>
        <v>221.05944652760527</v>
      </c>
      <c r="P47" s="7">
        <f>IF(S46=N46,testdata6[[#This Row],[Upper]],testdata6[[#This Row],[Lower]])</f>
        <v>221.05944652760527</v>
      </c>
      <c r="Q47" s="7" t="e">
        <f>IF(testdata6[[#This Row],[AtrStop]]=testdata6[[#This Row],[Upper]],testdata6[[#This Row],[Upper]],NA())</f>
        <v>#N/A</v>
      </c>
      <c r="R47" s="7">
        <f>IF(testdata6[[#This Row],[AtrStop]]=testdata6[[#This Row],[Lower]],testdata6[[#This Row],[Lower]],NA())</f>
        <v>221.05944652760527</v>
      </c>
      <c r="S47" s="19">
        <f>IF(testdata6[[#This Row],[close]]&lt;=testdata6[[#This Row],[STpot]],testdata6[[#This Row],[Upper]],testdata6[[#This Row],[Lower]])</f>
        <v>221.05944652760527</v>
      </c>
      <c r="U47" s="2">
        <v>42803</v>
      </c>
      <c r="V47" s="7"/>
      <c r="W47" s="7">
        <v>221.05940000000001</v>
      </c>
      <c r="X47" s="19">
        <v>221.05944653</v>
      </c>
      <c r="Y47" t="str">
        <f t="shared" si="0"/>
        <v/>
      </c>
    </row>
    <row r="48" spans="1:25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testdata6[[#This Row],[high]]-testdata6[[#This Row],[low]]</f>
        <v>1.3499999999999943</v>
      </c>
      <c r="H48" s="1">
        <f>ABS(testdata6[[#This Row],[high]]-F47)</f>
        <v>1.0900000000000034</v>
      </c>
      <c r="I48" s="1">
        <f>ABS(testdata6[[#This Row],[low]]-F47)</f>
        <v>0.25999999999999091</v>
      </c>
      <c r="J48" s="1">
        <f>MAX(testdata6[[#This Row],[H-L]:[|L-pC|]])</f>
        <v>1.3499999999999943</v>
      </c>
      <c r="K48" s="10">
        <f>(K47*20+testdata6[[#This Row],[TR]])/21</f>
        <v>1.3347897080267659</v>
      </c>
      <c r="L48" s="1">
        <f>testdata6[[#This Row],[high]]+Multiplier*testdata6[[#This Row],[ATR]]</f>
        <v>228.87436912408029</v>
      </c>
      <c r="M48" s="1">
        <f>testdata6[[#This Row],[low]]-Multiplier*testdata6[[#This Row],[ATR]]</f>
        <v>219.51563087591973</v>
      </c>
      <c r="N48" s="1">
        <f>IF(OR(testdata6[[#This Row],[UpperE]]&lt;N47,F47&gt;N47),testdata6[[#This Row],[UpperE]],N47)</f>
        <v>228.13208758028432</v>
      </c>
      <c r="O48" s="1">
        <f>IF(OR(testdata6[[#This Row],[LowerE]]&gt;O47,F47&lt;O47),testdata6[[#This Row],[LowerE]],O47)</f>
        <v>221.05944652760527</v>
      </c>
      <c r="P48" s="7">
        <f>IF(S47=N47,testdata6[[#This Row],[Upper]],testdata6[[#This Row],[Lower]])</f>
        <v>221.05944652760527</v>
      </c>
      <c r="Q48" s="7" t="e">
        <f>IF(testdata6[[#This Row],[AtrStop]]=testdata6[[#This Row],[Upper]],testdata6[[#This Row],[Upper]],NA())</f>
        <v>#N/A</v>
      </c>
      <c r="R48" s="7">
        <f>IF(testdata6[[#This Row],[AtrStop]]=testdata6[[#This Row],[Lower]],testdata6[[#This Row],[Lower]],NA())</f>
        <v>221.05944652760527</v>
      </c>
      <c r="S48" s="19">
        <f>IF(testdata6[[#This Row],[close]]&lt;=testdata6[[#This Row],[STpot]],testdata6[[#This Row],[Upper]],testdata6[[#This Row],[Lower]])</f>
        <v>221.05944652760527</v>
      </c>
      <c r="U48" s="2">
        <v>42804</v>
      </c>
      <c r="V48" s="7"/>
      <c r="W48" s="7">
        <v>221.05940000000001</v>
      </c>
      <c r="X48" s="19">
        <v>221.05944653</v>
      </c>
      <c r="Y48" t="str">
        <f t="shared" si="0"/>
        <v/>
      </c>
    </row>
    <row r="49" spans="1:25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testdata6[[#This Row],[high]]-testdata6[[#This Row],[low]]</f>
        <v>0.59000000000000341</v>
      </c>
      <c r="H49" s="1">
        <f>ABS(testdata6[[#This Row],[high]]-F48)</f>
        <v>0.15999999999999659</v>
      </c>
      <c r="I49" s="1">
        <f>ABS(testdata6[[#This Row],[low]]-F48)</f>
        <v>0.43000000000000682</v>
      </c>
      <c r="J49" s="1">
        <f>MAX(testdata6[[#This Row],[H-L]:[|L-pC|]])</f>
        <v>0.59000000000000341</v>
      </c>
      <c r="K49" s="10">
        <f>(K48*20+testdata6[[#This Row],[TR]])/21</f>
        <v>1.299323531454063</v>
      </c>
      <c r="L49" s="1">
        <f>testdata6[[#This Row],[high]]+Multiplier*testdata6[[#This Row],[ATR]]</f>
        <v>228.61797059436219</v>
      </c>
      <c r="M49" s="1">
        <f>testdata6[[#This Row],[low]]-Multiplier*testdata6[[#This Row],[ATR]]</f>
        <v>220.2320294056378</v>
      </c>
      <c r="N49" s="1">
        <f>IF(OR(testdata6[[#This Row],[UpperE]]&lt;N48,F48&gt;N48),testdata6[[#This Row],[UpperE]],N48)</f>
        <v>228.13208758028432</v>
      </c>
      <c r="O49" s="1">
        <f>IF(OR(testdata6[[#This Row],[LowerE]]&gt;O48,F48&lt;O48),testdata6[[#This Row],[LowerE]],O48)</f>
        <v>221.05944652760527</v>
      </c>
      <c r="P49" s="7">
        <f>IF(S48=N48,testdata6[[#This Row],[Upper]],testdata6[[#This Row],[Lower]])</f>
        <v>221.05944652760527</v>
      </c>
      <c r="Q49" s="7" t="e">
        <f>IF(testdata6[[#This Row],[AtrStop]]=testdata6[[#This Row],[Upper]],testdata6[[#This Row],[Upper]],NA())</f>
        <v>#N/A</v>
      </c>
      <c r="R49" s="7">
        <f>IF(testdata6[[#This Row],[AtrStop]]=testdata6[[#This Row],[Lower]],testdata6[[#This Row],[Lower]],NA())</f>
        <v>221.05944652760527</v>
      </c>
      <c r="S49" s="19">
        <f>IF(testdata6[[#This Row],[close]]&lt;=testdata6[[#This Row],[STpot]],testdata6[[#This Row],[Upper]],testdata6[[#This Row],[Lower]])</f>
        <v>221.05944652760527</v>
      </c>
      <c r="U49" s="2">
        <v>42807</v>
      </c>
      <c r="V49" s="7"/>
      <c r="W49" s="7">
        <v>221.05940000000001</v>
      </c>
      <c r="X49" s="19">
        <v>221.05944653</v>
      </c>
      <c r="Y49" t="str">
        <f t="shared" si="0"/>
        <v/>
      </c>
    </row>
    <row r="50" spans="1:25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testdata6[[#This Row],[high]]-testdata6[[#This Row],[low]]</f>
        <v>0.99000000000000909</v>
      </c>
      <c r="H50" s="1">
        <f>ABS(testdata6[[#This Row],[high]]-F49)</f>
        <v>0.53999999999999204</v>
      </c>
      <c r="I50" s="1">
        <f>ABS(testdata6[[#This Row],[low]]-F49)</f>
        <v>1.5300000000000011</v>
      </c>
      <c r="J50" s="1">
        <f>MAX(testdata6[[#This Row],[H-L]:[|L-pC|]])</f>
        <v>1.5300000000000011</v>
      </c>
      <c r="K50" s="10">
        <f>(K49*20+testdata6[[#This Row],[TR]])/21</f>
        <v>1.3103081251943458</v>
      </c>
      <c r="L50" s="1">
        <f>testdata6[[#This Row],[high]]+Multiplier*testdata6[[#This Row],[ATR]]</f>
        <v>228.06092437558303</v>
      </c>
      <c r="M50" s="1">
        <f>testdata6[[#This Row],[low]]-Multiplier*testdata6[[#This Row],[ATR]]</f>
        <v>219.20907562441695</v>
      </c>
      <c r="N50" s="1">
        <f>IF(OR(testdata6[[#This Row],[UpperE]]&lt;N49,F49&gt;N49),testdata6[[#This Row],[UpperE]],N49)</f>
        <v>228.06092437558303</v>
      </c>
      <c r="O50" s="1">
        <f>IF(OR(testdata6[[#This Row],[LowerE]]&gt;O49,F49&lt;O49),testdata6[[#This Row],[LowerE]],O49)</f>
        <v>221.05944652760527</v>
      </c>
      <c r="P50" s="7">
        <f>IF(S49=N49,testdata6[[#This Row],[Upper]],testdata6[[#This Row],[Lower]])</f>
        <v>221.05944652760527</v>
      </c>
      <c r="Q50" s="7" t="e">
        <f>IF(testdata6[[#This Row],[AtrStop]]=testdata6[[#This Row],[Upper]],testdata6[[#This Row],[Upper]],NA())</f>
        <v>#N/A</v>
      </c>
      <c r="R50" s="7">
        <f>IF(testdata6[[#This Row],[AtrStop]]=testdata6[[#This Row],[Lower]],testdata6[[#This Row],[Lower]],NA())</f>
        <v>221.05944652760527</v>
      </c>
      <c r="S50" s="19">
        <f>IF(testdata6[[#This Row],[close]]&lt;=testdata6[[#This Row],[STpot]],testdata6[[#This Row],[Upper]],testdata6[[#This Row],[Lower]])</f>
        <v>221.05944652760527</v>
      </c>
      <c r="U50" s="2">
        <v>42808</v>
      </c>
      <c r="V50" s="7"/>
      <c r="W50" s="7">
        <v>221.05940000000001</v>
      </c>
      <c r="X50" s="19">
        <v>221.05944653</v>
      </c>
      <c r="Y50" t="str">
        <f t="shared" si="0"/>
        <v/>
      </c>
    </row>
    <row r="51" spans="1:25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testdata6[[#This Row],[high]]-testdata6[[#This Row],[low]]</f>
        <v>2.0300000000000011</v>
      </c>
      <c r="H51" s="1">
        <f>ABS(testdata6[[#This Row],[high]]-F50)</f>
        <v>2.4000000000000057</v>
      </c>
      <c r="I51" s="1">
        <f>ABS(testdata6[[#This Row],[low]]-F50)</f>
        <v>0.37000000000000455</v>
      </c>
      <c r="J51" s="1">
        <f>MAX(testdata6[[#This Row],[H-L]:[|L-pC|]])</f>
        <v>2.4000000000000057</v>
      </c>
      <c r="K51" s="10">
        <f>(K50*20+testdata6[[#This Row],[TR]])/21</f>
        <v>1.3621982144708058</v>
      </c>
      <c r="L51" s="1">
        <f>testdata6[[#This Row],[high]]+Multiplier*testdata6[[#This Row],[ATR]]</f>
        <v>230.29659464341242</v>
      </c>
      <c r="M51" s="1">
        <f>testdata6[[#This Row],[low]]-Multiplier*testdata6[[#This Row],[ATR]]</f>
        <v>220.0934053565876</v>
      </c>
      <c r="N51" s="1">
        <f>IF(OR(testdata6[[#This Row],[UpperE]]&lt;N50,F50&gt;N50),testdata6[[#This Row],[UpperE]],N50)</f>
        <v>228.06092437558303</v>
      </c>
      <c r="O51" s="1">
        <f>IF(OR(testdata6[[#This Row],[LowerE]]&gt;O50,F50&lt;O50),testdata6[[#This Row],[LowerE]],O50)</f>
        <v>221.05944652760527</v>
      </c>
      <c r="P51" s="7">
        <f>IF(S50=N50,testdata6[[#This Row],[Upper]],testdata6[[#This Row],[Lower]])</f>
        <v>221.05944652760527</v>
      </c>
      <c r="Q51" s="7" t="e">
        <f>IF(testdata6[[#This Row],[AtrStop]]=testdata6[[#This Row],[Upper]],testdata6[[#This Row],[Upper]],NA())</f>
        <v>#N/A</v>
      </c>
      <c r="R51" s="7">
        <f>IF(testdata6[[#This Row],[AtrStop]]=testdata6[[#This Row],[Lower]],testdata6[[#This Row],[Lower]],NA())</f>
        <v>221.05944652760527</v>
      </c>
      <c r="S51" s="19">
        <f>IF(testdata6[[#This Row],[close]]&lt;=testdata6[[#This Row],[STpot]],testdata6[[#This Row],[Upper]],testdata6[[#This Row],[Lower]])</f>
        <v>221.05944652760527</v>
      </c>
      <c r="U51" s="2">
        <v>42809</v>
      </c>
      <c r="V51" s="7"/>
      <c r="W51" s="7">
        <v>221.05940000000001</v>
      </c>
      <c r="X51" s="19">
        <v>221.05944653</v>
      </c>
      <c r="Y51" t="str">
        <f t="shared" si="0"/>
        <v/>
      </c>
    </row>
    <row r="52" spans="1:25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testdata6[[#This Row],[high]]-testdata6[[#This Row],[low]]</f>
        <v>1.0400000000000205</v>
      </c>
      <c r="H52" s="1">
        <f>ABS(testdata6[[#This Row],[high]]-F51)</f>
        <v>0.24000000000000909</v>
      </c>
      <c r="I52" s="1">
        <f>ABS(testdata6[[#This Row],[low]]-F51)</f>
        <v>0.80000000000001137</v>
      </c>
      <c r="J52" s="1">
        <f>MAX(testdata6[[#This Row],[H-L]:[|L-pC|]])</f>
        <v>1.0400000000000205</v>
      </c>
      <c r="K52" s="10">
        <f>(K51*20+testdata6[[#This Row],[TR]])/21</f>
        <v>1.3468554423531494</v>
      </c>
      <c r="L52" s="1">
        <f>testdata6[[#This Row],[high]]+Multiplier*testdata6[[#This Row],[ATR]]</f>
        <v>230.03056632705946</v>
      </c>
      <c r="M52" s="1">
        <f>testdata6[[#This Row],[low]]-Multiplier*testdata6[[#This Row],[ATR]]</f>
        <v>220.90943367294054</v>
      </c>
      <c r="N52" s="1">
        <f>IF(OR(testdata6[[#This Row],[UpperE]]&lt;N51,F51&gt;N51),testdata6[[#This Row],[UpperE]],N51)</f>
        <v>228.06092437558303</v>
      </c>
      <c r="O52" s="1">
        <f>IF(OR(testdata6[[#This Row],[LowerE]]&gt;O51,F51&lt;O51),testdata6[[#This Row],[LowerE]],O51)</f>
        <v>221.05944652760527</v>
      </c>
      <c r="P52" s="7">
        <f>IF(S51=N51,testdata6[[#This Row],[Upper]],testdata6[[#This Row],[Lower]])</f>
        <v>221.05944652760527</v>
      </c>
      <c r="Q52" s="7" t="e">
        <f>IF(testdata6[[#This Row],[AtrStop]]=testdata6[[#This Row],[Upper]],testdata6[[#This Row],[Upper]],NA())</f>
        <v>#N/A</v>
      </c>
      <c r="R52" s="7">
        <f>IF(testdata6[[#This Row],[AtrStop]]=testdata6[[#This Row],[Lower]],testdata6[[#This Row],[Lower]],NA())</f>
        <v>221.05944652760527</v>
      </c>
      <c r="S52" s="19">
        <f>IF(testdata6[[#This Row],[close]]&lt;=testdata6[[#This Row],[STpot]],testdata6[[#This Row],[Upper]],testdata6[[#This Row],[Lower]])</f>
        <v>221.05944652760527</v>
      </c>
      <c r="U52" s="2">
        <v>42810</v>
      </c>
      <c r="V52" s="7"/>
      <c r="W52" s="7">
        <v>221.05940000000001</v>
      </c>
      <c r="X52" s="19">
        <v>221.05944653</v>
      </c>
      <c r="Y52" t="str">
        <f t="shared" si="0"/>
        <v/>
      </c>
    </row>
    <row r="53" spans="1:25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testdata6[[#This Row],[high]]-testdata6[[#This Row],[low]]</f>
        <v>0.89000000000001478</v>
      </c>
      <c r="H53" s="1">
        <f>ABS(testdata6[[#This Row],[high]]-F52)</f>
        <v>0.49000000000000909</v>
      </c>
      <c r="I53" s="1">
        <f>ABS(testdata6[[#This Row],[low]]-F52)</f>
        <v>0.40000000000000568</v>
      </c>
      <c r="J53" s="1">
        <f>MAX(testdata6[[#This Row],[H-L]:[|L-pC|]])</f>
        <v>0.89000000000001478</v>
      </c>
      <c r="K53" s="10">
        <f>(K52*20+testdata6[[#This Row],[TR]])/21</f>
        <v>1.3251004212887143</v>
      </c>
      <c r="L53" s="1">
        <f>testdata6[[#This Row],[high]]+Multiplier*testdata6[[#This Row],[ATR]]</f>
        <v>229.77530126386614</v>
      </c>
      <c r="M53" s="1">
        <f>testdata6[[#This Row],[low]]-Multiplier*testdata6[[#This Row],[ATR]]</f>
        <v>220.93469873613384</v>
      </c>
      <c r="N53" s="1">
        <f>IF(OR(testdata6[[#This Row],[UpperE]]&lt;N52,F52&gt;N52),testdata6[[#This Row],[UpperE]],N52)</f>
        <v>228.06092437558303</v>
      </c>
      <c r="O53" s="1">
        <f>IF(OR(testdata6[[#This Row],[LowerE]]&gt;O52,F52&lt;O52),testdata6[[#This Row],[LowerE]],O52)</f>
        <v>221.05944652760527</v>
      </c>
      <c r="P53" s="7">
        <f>IF(S52=N52,testdata6[[#This Row],[Upper]],testdata6[[#This Row],[Lower]])</f>
        <v>221.05944652760527</v>
      </c>
      <c r="Q53" s="7" t="e">
        <f>IF(testdata6[[#This Row],[AtrStop]]=testdata6[[#This Row],[Upper]],testdata6[[#This Row],[Upper]],NA())</f>
        <v>#N/A</v>
      </c>
      <c r="R53" s="7">
        <f>IF(testdata6[[#This Row],[AtrStop]]=testdata6[[#This Row],[Lower]],testdata6[[#This Row],[Lower]],NA())</f>
        <v>221.05944652760527</v>
      </c>
      <c r="S53" s="19">
        <f>IF(testdata6[[#This Row],[close]]&lt;=testdata6[[#This Row],[STpot]],testdata6[[#This Row],[Upper]],testdata6[[#This Row],[Lower]])</f>
        <v>221.05944652760527</v>
      </c>
      <c r="U53" s="2">
        <v>42811</v>
      </c>
      <c r="V53" s="7"/>
      <c r="W53" s="7">
        <v>221.05940000000001</v>
      </c>
      <c r="X53" s="19">
        <v>221.05944653</v>
      </c>
      <c r="Y53" t="str">
        <f t="shared" si="0"/>
        <v/>
      </c>
    </row>
    <row r="54" spans="1:25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testdata6[[#This Row],[high]]-testdata6[[#This Row],[low]]</f>
        <v>0.97999999999998977</v>
      </c>
      <c r="H54" s="1">
        <f>ABS(testdata6[[#This Row],[high]]-F53)</f>
        <v>0.31000000000000227</v>
      </c>
      <c r="I54" s="1">
        <f>ABS(testdata6[[#This Row],[low]]-F53)</f>
        <v>0.66999999999998749</v>
      </c>
      <c r="J54" s="1">
        <f>MAX(testdata6[[#This Row],[H-L]:[|L-pC|]])</f>
        <v>0.97999999999998977</v>
      </c>
      <c r="K54" s="10">
        <f>(K53*20+testdata6[[#This Row],[TR]])/21</f>
        <v>1.3086670678940131</v>
      </c>
      <c r="L54" s="1">
        <f>testdata6[[#This Row],[high]]+Multiplier*testdata6[[#This Row],[ATR]]</f>
        <v>229.14600120368203</v>
      </c>
      <c r="M54" s="1">
        <f>testdata6[[#This Row],[low]]-Multiplier*testdata6[[#This Row],[ATR]]</f>
        <v>220.31399879631797</v>
      </c>
      <c r="N54" s="1">
        <f>IF(OR(testdata6[[#This Row],[UpperE]]&lt;N53,F53&gt;N53),testdata6[[#This Row],[UpperE]],N53)</f>
        <v>228.06092437558303</v>
      </c>
      <c r="O54" s="1">
        <f>IF(OR(testdata6[[#This Row],[LowerE]]&gt;O53,F53&lt;O53),testdata6[[#This Row],[LowerE]],O53)</f>
        <v>221.05944652760527</v>
      </c>
      <c r="P54" s="7">
        <f>IF(S53=N53,testdata6[[#This Row],[Upper]],testdata6[[#This Row],[Lower]])</f>
        <v>221.05944652760527</v>
      </c>
      <c r="Q54" s="7" t="e">
        <f>IF(testdata6[[#This Row],[AtrStop]]=testdata6[[#This Row],[Upper]],testdata6[[#This Row],[Upper]],NA())</f>
        <v>#N/A</v>
      </c>
      <c r="R54" s="7">
        <f>IF(testdata6[[#This Row],[AtrStop]]=testdata6[[#This Row],[Lower]],testdata6[[#This Row],[Lower]],NA())</f>
        <v>221.05944652760527</v>
      </c>
      <c r="S54" s="19">
        <f>IF(testdata6[[#This Row],[close]]&lt;=testdata6[[#This Row],[STpot]],testdata6[[#This Row],[Upper]],testdata6[[#This Row],[Lower]])</f>
        <v>221.05944652760527</v>
      </c>
      <c r="U54" s="2">
        <v>42814</v>
      </c>
      <c r="V54" s="7"/>
      <c r="W54" s="7">
        <v>221.05940000000001</v>
      </c>
      <c r="X54" s="19">
        <v>221.05944653</v>
      </c>
      <c r="Y54" t="str">
        <f t="shared" si="0"/>
        <v/>
      </c>
    </row>
    <row r="55" spans="1:25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testdata6[[#This Row],[high]]-testdata6[[#This Row],[low]]</f>
        <v>3.8200000000000216</v>
      </c>
      <c r="H55" s="1">
        <f>ABS(testdata6[[#This Row],[high]]-F54)</f>
        <v>0.80000000000001137</v>
      </c>
      <c r="I55" s="1">
        <f>ABS(testdata6[[#This Row],[low]]-F54)</f>
        <v>3.0200000000000102</v>
      </c>
      <c r="J55" s="1">
        <f>MAX(testdata6[[#This Row],[H-L]:[|L-pC|]])</f>
        <v>3.8200000000000216</v>
      </c>
      <c r="K55" s="10">
        <f>(K54*20+testdata6[[#This Row],[TR]])/21</f>
        <v>1.4282543503752516</v>
      </c>
      <c r="L55" s="1">
        <f>testdata6[[#This Row],[high]]+Multiplier*testdata6[[#This Row],[ATR]]</f>
        <v>229.74476305112577</v>
      </c>
      <c r="M55" s="1">
        <f>testdata6[[#This Row],[low]]-Multiplier*testdata6[[#This Row],[ATR]]</f>
        <v>217.35523694887422</v>
      </c>
      <c r="N55" s="1">
        <f>IF(OR(testdata6[[#This Row],[UpperE]]&lt;N54,F54&gt;N54),testdata6[[#This Row],[UpperE]],N54)</f>
        <v>228.06092437558303</v>
      </c>
      <c r="O55" s="1">
        <f>IF(OR(testdata6[[#This Row],[LowerE]]&gt;O54,F54&lt;O54),testdata6[[#This Row],[LowerE]],O54)</f>
        <v>221.05944652760527</v>
      </c>
      <c r="P55" s="7">
        <f>IF(S54=N54,testdata6[[#This Row],[Upper]],testdata6[[#This Row],[Lower]])</f>
        <v>221.05944652760527</v>
      </c>
      <c r="Q55" s="7" t="e">
        <f>IF(testdata6[[#This Row],[AtrStop]]=testdata6[[#This Row],[Upper]],testdata6[[#This Row],[Upper]],NA())</f>
        <v>#N/A</v>
      </c>
      <c r="R55" s="7">
        <f>IF(testdata6[[#This Row],[AtrStop]]=testdata6[[#This Row],[Lower]],testdata6[[#This Row],[Lower]],NA())</f>
        <v>221.05944652760527</v>
      </c>
      <c r="S55" s="19">
        <f>IF(testdata6[[#This Row],[close]]&lt;=testdata6[[#This Row],[STpot]],testdata6[[#This Row],[Upper]],testdata6[[#This Row],[Lower]])</f>
        <v>221.05944652760527</v>
      </c>
      <c r="U55" s="2">
        <v>42815</v>
      </c>
      <c r="V55" s="7"/>
      <c r="W55" s="7">
        <v>221.05940000000001</v>
      </c>
      <c r="X55" s="19">
        <v>221.05944653</v>
      </c>
      <c r="Y55" t="str">
        <f t="shared" si="0"/>
        <v/>
      </c>
    </row>
    <row r="56" spans="1:25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testdata6[[#This Row],[high]]-testdata6[[#This Row],[low]]</f>
        <v>1.4800000000000182</v>
      </c>
      <c r="H56" s="1">
        <f>ABS(testdata6[[#This Row],[high]]-F55)</f>
        <v>0.83000000000001251</v>
      </c>
      <c r="I56" s="1">
        <f>ABS(testdata6[[#This Row],[low]]-F55)</f>
        <v>0.65000000000000568</v>
      </c>
      <c r="J56" s="1">
        <f>MAX(testdata6[[#This Row],[H-L]:[|L-pC|]])</f>
        <v>1.4800000000000182</v>
      </c>
      <c r="K56" s="10">
        <f>(K55*20+testdata6[[#This Row],[TR]])/21</f>
        <v>1.430718428928812</v>
      </c>
      <c r="L56" s="1">
        <f>testdata6[[#This Row],[high]]+Multiplier*testdata6[[#This Row],[ATR]]</f>
        <v>226.90215528678644</v>
      </c>
      <c r="M56" s="1">
        <f>testdata6[[#This Row],[low]]-Multiplier*testdata6[[#This Row],[ATR]]</f>
        <v>216.83784471321357</v>
      </c>
      <c r="N56" s="1">
        <f>IF(OR(testdata6[[#This Row],[UpperE]]&lt;N55,F55&gt;N55),testdata6[[#This Row],[UpperE]],N55)</f>
        <v>226.90215528678644</v>
      </c>
      <c r="O56" s="1">
        <f>IF(OR(testdata6[[#This Row],[LowerE]]&gt;O55,F55&lt;O55),testdata6[[#This Row],[LowerE]],O55)</f>
        <v>221.05944652760527</v>
      </c>
      <c r="P56" s="7">
        <f>IF(S55=N55,testdata6[[#This Row],[Upper]],testdata6[[#This Row],[Lower]])</f>
        <v>221.05944652760527</v>
      </c>
      <c r="Q56" s="7" t="e">
        <f>IF(testdata6[[#This Row],[AtrStop]]=testdata6[[#This Row],[Upper]],testdata6[[#This Row],[Upper]],NA())</f>
        <v>#N/A</v>
      </c>
      <c r="R56" s="7">
        <f>IF(testdata6[[#This Row],[AtrStop]]=testdata6[[#This Row],[Lower]],testdata6[[#This Row],[Lower]],NA())</f>
        <v>221.05944652760527</v>
      </c>
      <c r="S56" s="19">
        <f>IF(testdata6[[#This Row],[close]]&lt;=testdata6[[#This Row],[STpot]],testdata6[[#This Row],[Upper]],testdata6[[#This Row],[Lower]])</f>
        <v>221.05944652760527</v>
      </c>
      <c r="U56" s="2">
        <v>42816</v>
      </c>
      <c r="V56" s="7"/>
      <c r="W56" s="7">
        <v>221.05940000000001</v>
      </c>
      <c r="X56" s="19">
        <v>221.05944653</v>
      </c>
      <c r="Y56" t="str">
        <f t="shared" si="0"/>
        <v/>
      </c>
    </row>
    <row r="57" spans="1:25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testdata6[[#This Row],[high]]-testdata6[[#This Row],[low]]</f>
        <v>1.6500000000000057</v>
      </c>
      <c r="H57" s="1">
        <f>ABS(testdata6[[#This Row],[high]]-F56)</f>
        <v>1.0099999999999909</v>
      </c>
      <c r="I57" s="1">
        <f>ABS(testdata6[[#This Row],[low]]-F56)</f>
        <v>0.64000000000001478</v>
      </c>
      <c r="J57" s="1">
        <f>MAX(testdata6[[#This Row],[H-L]:[|L-pC|]])</f>
        <v>1.6500000000000057</v>
      </c>
      <c r="K57" s="10">
        <f>(K56*20+testdata6[[#This Row],[TR]])/21</f>
        <v>1.4411604085036307</v>
      </c>
      <c r="L57" s="1">
        <f>testdata6[[#This Row],[high]]+Multiplier*testdata6[[#This Row],[ATR]]</f>
        <v>227.63348122551091</v>
      </c>
      <c r="M57" s="1">
        <f>testdata6[[#This Row],[low]]-Multiplier*testdata6[[#This Row],[ATR]]</f>
        <v>217.33651877448909</v>
      </c>
      <c r="N57" s="1">
        <f>IF(OR(testdata6[[#This Row],[UpperE]]&lt;N56,F56&gt;N56),testdata6[[#This Row],[UpperE]],N56)</f>
        <v>226.90215528678644</v>
      </c>
      <c r="O57" s="1">
        <f>IF(OR(testdata6[[#This Row],[LowerE]]&gt;O56,F56&lt;O56),testdata6[[#This Row],[LowerE]],O56)</f>
        <v>221.05944652760527</v>
      </c>
      <c r="P57" s="7">
        <f>IF(S56=N56,testdata6[[#This Row],[Upper]],testdata6[[#This Row],[Lower]])</f>
        <v>221.05944652760527</v>
      </c>
      <c r="Q57" s="7" t="e">
        <f>IF(testdata6[[#This Row],[AtrStop]]=testdata6[[#This Row],[Upper]],testdata6[[#This Row],[Upper]],NA())</f>
        <v>#N/A</v>
      </c>
      <c r="R57" s="7">
        <f>IF(testdata6[[#This Row],[AtrStop]]=testdata6[[#This Row],[Lower]],testdata6[[#This Row],[Lower]],NA())</f>
        <v>221.05944652760527</v>
      </c>
      <c r="S57" s="19">
        <f>IF(testdata6[[#This Row],[close]]&lt;=testdata6[[#This Row],[STpot]],testdata6[[#This Row],[Upper]],testdata6[[#This Row],[Lower]])</f>
        <v>221.05944652760527</v>
      </c>
      <c r="U57" s="2">
        <v>42817</v>
      </c>
      <c r="V57" s="7"/>
      <c r="W57" s="7">
        <v>221.05940000000001</v>
      </c>
      <c r="X57" s="19">
        <v>221.05944653</v>
      </c>
      <c r="Y57" t="str">
        <f t="shared" si="0"/>
        <v/>
      </c>
    </row>
    <row r="58" spans="1:25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testdata6[[#This Row],[high]]-testdata6[[#This Row],[low]]</f>
        <v>1.9699999999999989</v>
      </c>
      <c r="H58" s="1">
        <f>ABS(testdata6[[#This Row],[high]]-F57)</f>
        <v>0.96000000000000796</v>
      </c>
      <c r="I58" s="1">
        <f>ABS(testdata6[[#This Row],[low]]-F57)</f>
        <v>1.0099999999999909</v>
      </c>
      <c r="J58" s="1">
        <f>MAX(testdata6[[#This Row],[H-L]:[|L-pC|]])</f>
        <v>1.9699999999999989</v>
      </c>
      <c r="K58" s="10">
        <f>(K57*20+testdata6[[#This Row],[TR]])/21</f>
        <v>1.4663432461939341</v>
      </c>
      <c r="L58" s="1">
        <f>testdata6[[#This Row],[high]]+Multiplier*testdata6[[#This Row],[ATR]]</f>
        <v>227.4190297385818</v>
      </c>
      <c r="M58" s="1">
        <f>testdata6[[#This Row],[low]]-Multiplier*testdata6[[#This Row],[ATR]]</f>
        <v>216.65097026141819</v>
      </c>
      <c r="N58" s="1">
        <f>IF(OR(testdata6[[#This Row],[UpperE]]&lt;N57,F57&gt;N57),testdata6[[#This Row],[UpperE]],N57)</f>
        <v>226.90215528678644</v>
      </c>
      <c r="O58" s="1">
        <f>IF(OR(testdata6[[#This Row],[LowerE]]&gt;O57,F57&lt;O57),testdata6[[#This Row],[LowerE]],O57)</f>
        <v>221.05944652760527</v>
      </c>
      <c r="P58" s="7">
        <f>IF(S57=N57,testdata6[[#This Row],[Upper]],testdata6[[#This Row],[Lower]])</f>
        <v>221.05944652760527</v>
      </c>
      <c r="Q58" s="7" t="e">
        <f>IF(testdata6[[#This Row],[AtrStop]]=testdata6[[#This Row],[Upper]],testdata6[[#This Row],[Upper]],NA())</f>
        <v>#N/A</v>
      </c>
      <c r="R58" s="7">
        <f>IF(testdata6[[#This Row],[AtrStop]]=testdata6[[#This Row],[Lower]],testdata6[[#This Row],[Lower]],NA())</f>
        <v>221.05944652760527</v>
      </c>
      <c r="S58" s="19">
        <f>IF(testdata6[[#This Row],[close]]&lt;=testdata6[[#This Row],[STpot]],testdata6[[#This Row],[Upper]],testdata6[[#This Row],[Lower]])</f>
        <v>221.05944652760527</v>
      </c>
      <c r="U58" s="2">
        <v>42818</v>
      </c>
      <c r="V58" s="7"/>
      <c r="W58" s="7">
        <v>221.05940000000001</v>
      </c>
      <c r="X58" s="19">
        <v>221.05944653</v>
      </c>
      <c r="Y58" t="str">
        <f t="shared" si="0"/>
        <v/>
      </c>
    </row>
    <row r="59" spans="1:25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testdata6[[#This Row],[high]]-testdata6[[#This Row],[low]]</f>
        <v>2.1899999999999977</v>
      </c>
      <c r="H59" s="1">
        <f>ABS(testdata6[[#This Row],[high]]-F58)</f>
        <v>6.0000000000002274E-2</v>
      </c>
      <c r="I59" s="1">
        <f>ABS(testdata6[[#This Row],[low]]-F58)</f>
        <v>2.1299999999999955</v>
      </c>
      <c r="J59" s="1">
        <f>MAX(testdata6[[#This Row],[H-L]:[|L-pC|]])</f>
        <v>2.1899999999999977</v>
      </c>
      <c r="K59" s="10">
        <f>(K58*20+testdata6[[#This Row],[TR]])/21</f>
        <v>1.5008030916132704</v>
      </c>
      <c r="L59" s="1">
        <f>testdata6[[#This Row],[high]]+Multiplier*testdata6[[#This Row],[ATR]]</f>
        <v>226.46240927483981</v>
      </c>
      <c r="M59" s="1">
        <f>testdata6[[#This Row],[low]]-Multiplier*testdata6[[#This Row],[ATR]]</f>
        <v>215.2675907251602</v>
      </c>
      <c r="N59" s="1">
        <f>IF(OR(testdata6[[#This Row],[UpperE]]&lt;N58,F58&gt;N58),testdata6[[#This Row],[UpperE]],N58)</f>
        <v>226.46240927483981</v>
      </c>
      <c r="O59" s="1">
        <f>IF(OR(testdata6[[#This Row],[LowerE]]&gt;O58,F58&lt;O58),testdata6[[#This Row],[LowerE]],O58)</f>
        <v>221.05944652760527</v>
      </c>
      <c r="P59" s="7">
        <f>IF(S58=N58,testdata6[[#This Row],[Upper]],testdata6[[#This Row],[Lower]])</f>
        <v>221.05944652760527</v>
      </c>
      <c r="Q59" s="7" t="e">
        <f>IF(testdata6[[#This Row],[AtrStop]]=testdata6[[#This Row],[Upper]],testdata6[[#This Row],[Upper]],NA())</f>
        <v>#N/A</v>
      </c>
      <c r="R59" s="7">
        <f>IF(testdata6[[#This Row],[AtrStop]]=testdata6[[#This Row],[Lower]],testdata6[[#This Row],[Lower]],NA())</f>
        <v>221.05944652760527</v>
      </c>
      <c r="S59" s="19">
        <f>IF(testdata6[[#This Row],[close]]&lt;=testdata6[[#This Row],[STpot]],testdata6[[#This Row],[Upper]],testdata6[[#This Row],[Lower]])</f>
        <v>221.05944652760527</v>
      </c>
      <c r="U59" s="2">
        <v>42821</v>
      </c>
      <c r="V59" s="7"/>
      <c r="W59" s="7">
        <v>221.05940000000001</v>
      </c>
      <c r="X59" s="19">
        <v>221.05944653</v>
      </c>
      <c r="Y59" t="str">
        <f t="shared" si="0"/>
        <v/>
      </c>
    </row>
    <row r="60" spans="1:25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testdata6[[#This Row],[high]]-testdata6[[#This Row],[low]]</f>
        <v>2.5300000000000011</v>
      </c>
      <c r="H60" s="1">
        <f>ABS(testdata6[[#This Row],[high]]-F59)</f>
        <v>2.0800000000000125</v>
      </c>
      <c r="I60" s="1">
        <f>ABS(testdata6[[#This Row],[low]]-F59)</f>
        <v>0.44999999999998863</v>
      </c>
      <c r="J60" s="1">
        <f>MAX(testdata6[[#This Row],[H-L]:[|L-pC|]])</f>
        <v>2.5300000000000011</v>
      </c>
      <c r="K60" s="10">
        <f>(K59*20+testdata6[[#This Row],[TR]])/21</f>
        <v>1.5498124682031147</v>
      </c>
      <c r="L60" s="1">
        <f>testdata6[[#This Row],[high]]+Multiplier*testdata6[[#This Row],[ATR]]</f>
        <v>228.39943740460933</v>
      </c>
      <c r="M60" s="1">
        <f>testdata6[[#This Row],[low]]-Multiplier*testdata6[[#This Row],[ATR]]</f>
        <v>216.57056259539064</v>
      </c>
      <c r="N60" s="1">
        <f>IF(OR(testdata6[[#This Row],[UpperE]]&lt;N59,F59&gt;N59),testdata6[[#This Row],[UpperE]],N59)</f>
        <v>226.46240927483981</v>
      </c>
      <c r="O60" s="1">
        <f>IF(OR(testdata6[[#This Row],[LowerE]]&gt;O59,F59&lt;O59),testdata6[[#This Row],[LowerE]],O59)</f>
        <v>221.05944652760527</v>
      </c>
      <c r="P60" s="7">
        <f>IF(S59=N59,testdata6[[#This Row],[Upper]],testdata6[[#This Row],[Lower]])</f>
        <v>221.05944652760527</v>
      </c>
      <c r="Q60" s="7" t="e">
        <f>IF(testdata6[[#This Row],[AtrStop]]=testdata6[[#This Row],[Upper]],testdata6[[#This Row],[Upper]],NA())</f>
        <v>#N/A</v>
      </c>
      <c r="R60" s="7">
        <f>IF(testdata6[[#This Row],[AtrStop]]=testdata6[[#This Row],[Lower]],testdata6[[#This Row],[Lower]],NA())</f>
        <v>221.05944652760527</v>
      </c>
      <c r="S60" s="19">
        <f>IF(testdata6[[#This Row],[close]]&lt;=testdata6[[#This Row],[STpot]],testdata6[[#This Row],[Upper]],testdata6[[#This Row],[Lower]])</f>
        <v>221.05944652760527</v>
      </c>
      <c r="U60" s="2">
        <v>42822</v>
      </c>
      <c r="V60" s="7"/>
      <c r="W60" s="7">
        <v>221.05940000000001</v>
      </c>
      <c r="X60" s="19">
        <v>221.05944653</v>
      </c>
      <c r="Y60" t="str">
        <f t="shared" si="0"/>
        <v/>
      </c>
    </row>
    <row r="61" spans="1:25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testdata6[[#This Row],[high]]-testdata6[[#This Row],[low]]</f>
        <v>1.0300000000000011</v>
      </c>
      <c r="H61" s="1">
        <f>ABS(testdata6[[#This Row],[high]]-F60)</f>
        <v>0.46000000000000796</v>
      </c>
      <c r="I61" s="1">
        <f>ABS(testdata6[[#This Row],[low]]-F60)</f>
        <v>0.56999999999999318</v>
      </c>
      <c r="J61" s="1">
        <f>MAX(testdata6[[#This Row],[H-L]:[|L-pC|]])</f>
        <v>1.0300000000000011</v>
      </c>
      <c r="K61" s="10">
        <f>(K60*20+testdata6[[#This Row],[TR]])/21</f>
        <v>1.5250594935267761</v>
      </c>
      <c r="L61" s="1">
        <f>testdata6[[#This Row],[high]]+Multiplier*testdata6[[#This Row],[ATR]]</f>
        <v>228.32517848058032</v>
      </c>
      <c r="M61" s="1">
        <f>testdata6[[#This Row],[low]]-Multiplier*testdata6[[#This Row],[ATR]]</f>
        <v>218.14482151941968</v>
      </c>
      <c r="N61" s="1">
        <f>IF(OR(testdata6[[#This Row],[UpperE]]&lt;N60,F60&gt;N60),testdata6[[#This Row],[UpperE]],N60)</f>
        <v>226.46240927483981</v>
      </c>
      <c r="O61" s="1">
        <f>IF(OR(testdata6[[#This Row],[LowerE]]&gt;O60,F60&lt;O60),testdata6[[#This Row],[LowerE]],O60)</f>
        <v>221.05944652760527</v>
      </c>
      <c r="P61" s="7">
        <f>IF(S60=N60,testdata6[[#This Row],[Upper]],testdata6[[#This Row],[Lower]])</f>
        <v>221.05944652760527</v>
      </c>
      <c r="Q61" s="7" t="e">
        <f>IF(testdata6[[#This Row],[AtrStop]]=testdata6[[#This Row],[Upper]],testdata6[[#This Row],[Upper]],NA())</f>
        <v>#N/A</v>
      </c>
      <c r="R61" s="7">
        <f>IF(testdata6[[#This Row],[AtrStop]]=testdata6[[#This Row],[Lower]],testdata6[[#This Row],[Lower]],NA())</f>
        <v>221.05944652760527</v>
      </c>
      <c r="S61" s="19">
        <f>IF(testdata6[[#This Row],[close]]&lt;=testdata6[[#This Row],[STpot]],testdata6[[#This Row],[Upper]],testdata6[[#This Row],[Lower]])</f>
        <v>221.05944652760527</v>
      </c>
      <c r="U61" s="2">
        <v>42823</v>
      </c>
      <c r="V61" s="7"/>
      <c r="W61" s="7">
        <v>221.05940000000001</v>
      </c>
      <c r="X61" s="19">
        <v>221.05944653</v>
      </c>
      <c r="Y61" t="str">
        <f t="shared" si="0"/>
        <v/>
      </c>
    </row>
    <row r="62" spans="1:25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testdata6[[#This Row],[high]]-testdata6[[#This Row],[low]]</f>
        <v>1.1899999999999977</v>
      </c>
      <c r="H62" s="1">
        <f>ABS(testdata6[[#This Row],[high]]-F61)</f>
        <v>0.93000000000000682</v>
      </c>
      <c r="I62" s="1">
        <f>ABS(testdata6[[#This Row],[low]]-F61)</f>
        <v>0.25999999999999091</v>
      </c>
      <c r="J62" s="1">
        <f>MAX(testdata6[[#This Row],[H-L]:[|L-pC|]])</f>
        <v>1.1899999999999977</v>
      </c>
      <c r="K62" s="10">
        <f>(K61*20+testdata6[[#This Row],[TR]])/21</f>
        <v>1.5091042795493104</v>
      </c>
      <c r="L62" s="1">
        <f>testdata6[[#This Row],[high]]+Multiplier*testdata6[[#This Row],[ATR]]</f>
        <v>228.95731283864794</v>
      </c>
      <c r="M62" s="1">
        <f>testdata6[[#This Row],[low]]-Multiplier*testdata6[[#This Row],[ATR]]</f>
        <v>218.71268716135208</v>
      </c>
      <c r="N62" s="1">
        <f>IF(OR(testdata6[[#This Row],[UpperE]]&lt;N61,F61&gt;N61),testdata6[[#This Row],[UpperE]],N61)</f>
        <v>226.46240927483981</v>
      </c>
      <c r="O62" s="1">
        <f>IF(OR(testdata6[[#This Row],[LowerE]]&gt;O61,F61&lt;O61),testdata6[[#This Row],[LowerE]],O61)</f>
        <v>221.05944652760527</v>
      </c>
      <c r="P62" s="7">
        <f>IF(S61=N61,testdata6[[#This Row],[Upper]],testdata6[[#This Row],[Lower]])</f>
        <v>221.05944652760527</v>
      </c>
      <c r="Q62" s="7" t="e">
        <f>IF(testdata6[[#This Row],[AtrStop]]=testdata6[[#This Row],[Upper]],testdata6[[#This Row],[Upper]],NA())</f>
        <v>#N/A</v>
      </c>
      <c r="R62" s="7">
        <f>IF(testdata6[[#This Row],[AtrStop]]=testdata6[[#This Row],[Lower]],testdata6[[#This Row],[Lower]],NA())</f>
        <v>221.05944652760527</v>
      </c>
      <c r="S62" s="19">
        <f>IF(testdata6[[#This Row],[close]]&lt;=testdata6[[#This Row],[STpot]],testdata6[[#This Row],[Upper]],testdata6[[#This Row],[Lower]])</f>
        <v>221.05944652760527</v>
      </c>
      <c r="U62" s="2">
        <v>42824</v>
      </c>
      <c r="V62" s="7"/>
      <c r="W62" s="7">
        <v>221.05940000000001</v>
      </c>
      <c r="X62" s="19">
        <v>221.05944653</v>
      </c>
      <c r="Y62" t="str">
        <f t="shared" si="0"/>
        <v/>
      </c>
    </row>
    <row r="63" spans="1:25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testdata6[[#This Row],[high]]-testdata6[[#This Row],[low]]</f>
        <v>0.78999999999999204</v>
      </c>
      <c r="H63" s="1">
        <f>ABS(testdata6[[#This Row],[high]]-F62)</f>
        <v>0.20999999999997954</v>
      </c>
      <c r="I63" s="1">
        <f>ABS(testdata6[[#This Row],[low]]-F62)</f>
        <v>0.58000000000001251</v>
      </c>
      <c r="J63" s="1">
        <f>MAX(testdata6[[#This Row],[H-L]:[|L-pC|]])</f>
        <v>0.78999999999999204</v>
      </c>
      <c r="K63" s="10">
        <f>(K62*20+testdata6[[#This Row],[TR]])/21</f>
        <v>1.4748612186183905</v>
      </c>
      <c r="L63" s="1">
        <f>testdata6[[#This Row],[high]]+Multiplier*testdata6[[#This Row],[ATR]]</f>
        <v>228.84458365585516</v>
      </c>
      <c r="M63" s="1">
        <f>testdata6[[#This Row],[low]]-Multiplier*testdata6[[#This Row],[ATR]]</f>
        <v>219.20541634414482</v>
      </c>
      <c r="N63" s="1">
        <f>IF(OR(testdata6[[#This Row],[UpperE]]&lt;N62,F62&gt;N62),testdata6[[#This Row],[UpperE]],N62)</f>
        <v>226.46240927483981</v>
      </c>
      <c r="O63" s="1">
        <f>IF(OR(testdata6[[#This Row],[LowerE]]&gt;O62,F62&lt;O62),testdata6[[#This Row],[LowerE]],O62)</f>
        <v>221.05944652760527</v>
      </c>
      <c r="P63" s="7">
        <f>IF(S62=N62,testdata6[[#This Row],[Upper]],testdata6[[#This Row],[Lower]])</f>
        <v>221.05944652760527</v>
      </c>
      <c r="Q63" s="7" t="e">
        <f>IF(testdata6[[#This Row],[AtrStop]]=testdata6[[#This Row],[Upper]],testdata6[[#This Row],[Upper]],NA())</f>
        <v>#N/A</v>
      </c>
      <c r="R63" s="7">
        <f>IF(testdata6[[#This Row],[AtrStop]]=testdata6[[#This Row],[Lower]],testdata6[[#This Row],[Lower]],NA())</f>
        <v>221.05944652760527</v>
      </c>
      <c r="S63" s="19">
        <f>IF(testdata6[[#This Row],[close]]&lt;=testdata6[[#This Row],[STpot]],testdata6[[#This Row],[Upper]],testdata6[[#This Row],[Lower]])</f>
        <v>221.05944652760527</v>
      </c>
      <c r="U63" s="2">
        <v>42825</v>
      </c>
      <c r="V63" s="7"/>
      <c r="W63" s="7">
        <v>221.05940000000001</v>
      </c>
      <c r="X63" s="19">
        <v>221.05944653</v>
      </c>
      <c r="Y63" t="str">
        <f t="shared" si="0"/>
        <v/>
      </c>
    </row>
    <row r="64" spans="1:25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testdata6[[#This Row],[high]]-testdata6[[#This Row],[low]]</f>
        <v>2.0100000000000193</v>
      </c>
      <c r="H64" s="1">
        <f>ABS(testdata6[[#This Row],[high]]-F63)</f>
        <v>0.27000000000001023</v>
      </c>
      <c r="I64" s="1">
        <f>ABS(testdata6[[#This Row],[low]]-F63)</f>
        <v>1.7400000000000091</v>
      </c>
      <c r="J64" s="1">
        <f>MAX(testdata6[[#This Row],[H-L]:[|L-pC|]])</f>
        <v>2.0100000000000193</v>
      </c>
      <c r="K64" s="10">
        <f>(K63*20+testdata6[[#This Row],[TR]])/21</f>
        <v>1.5003440177318015</v>
      </c>
      <c r="L64" s="1">
        <f>testdata6[[#This Row],[high]]+Multiplier*testdata6[[#This Row],[ATR]]</f>
        <v>228.46103205319542</v>
      </c>
      <c r="M64" s="1">
        <f>testdata6[[#This Row],[low]]-Multiplier*testdata6[[#This Row],[ATR]]</f>
        <v>217.44896794680457</v>
      </c>
      <c r="N64" s="1">
        <f>IF(OR(testdata6[[#This Row],[UpperE]]&lt;N63,F63&gt;N63),testdata6[[#This Row],[UpperE]],N63)</f>
        <v>226.46240927483981</v>
      </c>
      <c r="O64" s="1">
        <f>IF(OR(testdata6[[#This Row],[LowerE]]&gt;O63,F63&lt;O63),testdata6[[#This Row],[LowerE]],O63)</f>
        <v>221.05944652760527</v>
      </c>
      <c r="P64" s="7">
        <f>IF(S63=N63,testdata6[[#This Row],[Upper]],testdata6[[#This Row],[Lower]])</f>
        <v>221.05944652760527</v>
      </c>
      <c r="Q64" s="7" t="e">
        <f>IF(testdata6[[#This Row],[AtrStop]]=testdata6[[#This Row],[Upper]],testdata6[[#This Row],[Upper]],NA())</f>
        <v>#N/A</v>
      </c>
      <c r="R64" s="7">
        <f>IF(testdata6[[#This Row],[AtrStop]]=testdata6[[#This Row],[Lower]],testdata6[[#This Row],[Lower]],NA())</f>
        <v>221.05944652760527</v>
      </c>
      <c r="S64" s="19">
        <f>IF(testdata6[[#This Row],[close]]&lt;=testdata6[[#This Row],[STpot]],testdata6[[#This Row],[Upper]],testdata6[[#This Row],[Lower]])</f>
        <v>221.05944652760527</v>
      </c>
      <c r="U64" s="2">
        <v>42828</v>
      </c>
      <c r="V64" s="7"/>
      <c r="W64" s="7">
        <v>221.05940000000001</v>
      </c>
      <c r="X64" s="19">
        <v>221.05944653</v>
      </c>
      <c r="Y64" t="str">
        <f t="shared" si="0"/>
        <v/>
      </c>
    </row>
    <row r="65" spans="1:25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testdata6[[#This Row],[high]]-testdata6[[#This Row],[low]]</f>
        <v>0.96999999999999886</v>
      </c>
      <c r="H65" s="1">
        <f>ABS(testdata6[[#This Row],[high]]-F64)</f>
        <v>0.22999999999998977</v>
      </c>
      <c r="I65" s="1">
        <f>ABS(testdata6[[#This Row],[low]]-F64)</f>
        <v>0.74000000000000909</v>
      </c>
      <c r="J65" s="1">
        <f>MAX(testdata6[[#This Row],[H-L]:[|L-pC|]])</f>
        <v>0.96999999999999886</v>
      </c>
      <c r="K65" s="10">
        <f>(K64*20+testdata6[[#This Row],[TR]])/21</f>
        <v>1.4750895406969537</v>
      </c>
      <c r="L65" s="1">
        <f>testdata6[[#This Row],[high]]+Multiplier*testdata6[[#This Row],[ATR]]</f>
        <v>227.95526862209087</v>
      </c>
      <c r="M65" s="1">
        <f>testdata6[[#This Row],[low]]-Multiplier*testdata6[[#This Row],[ATR]]</f>
        <v>218.13473137790913</v>
      </c>
      <c r="N65" s="1">
        <f>IF(OR(testdata6[[#This Row],[UpperE]]&lt;N64,F64&gt;N64),testdata6[[#This Row],[UpperE]],N64)</f>
        <v>226.46240927483981</v>
      </c>
      <c r="O65" s="1">
        <f>IF(OR(testdata6[[#This Row],[LowerE]]&gt;O64,F64&lt;O64),testdata6[[#This Row],[LowerE]],O64)</f>
        <v>221.05944652760527</v>
      </c>
      <c r="P65" s="7">
        <f>IF(S64=N64,testdata6[[#This Row],[Upper]],testdata6[[#This Row],[Lower]])</f>
        <v>221.05944652760527</v>
      </c>
      <c r="Q65" s="7" t="e">
        <f>IF(testdata6[[#This Row],[AtrStop]]=testdata6[[#This Row],[Upper]],testdata6[[#This Row],[Upper]],NA())</f>
        <v>#N/A</v>
      </c>
      <c r="R65" s="7">
        <f>IF(testdata6[[#This Row],[AtrStop]]=testdata6[[#This Row],[Lower]],testdata6[[#This Row],[Lower]],NA())</f>
        <v>221.05944652760527</v>
      </c>
      <c r="S65" s="19">
        <f>IF(testdata6[[#This Row],[close]]&lt;=testdata6[[#This Row],[STpot]],testdata6[[#This Row],[Upper]],testdata6[[#This Row],[Lower]])</f>
        <v>221.05944652760527</v>
      </c>
      <c r="U65" s="2">
        <v>42829</v>
      </c>
      <c r="V65" s="7"/>
      <c r="W65" s="7">
        <v>221.05940000000001</v>
      </c>
      <c r="X65" s="19">
        <v>221.05944653</v>
      </c>
      <c r="Y65" t="str">
        <f t="shared" si="0"/>
        <v/>
      </c>
    </row>
    <row r="66" spans="1:25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testdata6[[#This Row],[high]]-testdata6[[#This Row],[low]]</f>
        <v>2.6999999999999886</v>
      </c>
      <c r="H66" s="1">
        <f>ABS(testdata6[[#This Row],[high]]-F65)</f>
        <v>1.8100000000000023</v>
      </c>
      <c r="I66" s="1">
        <f>ABS(testdata6[[#This Row],[low]]-F65)</f>
        <v>0.88999999999998636</v>
      </c>
      <c r="J66" s="1">
        <f>MAX(testdata6[[#This Row],[H-L]:[|L-pC|]])</f>
        <v>2.6999999999999886</v>
      </c>
      <c r="K66" s="10">
        <f>(K65*20+testdata6[[#This Row],[TR]])/21</f>
        <v>1.5334186101875744</v>
      </c>
      <c r="L66" s="1">
        <f>testdata6[[#This Row],[high]]+Multiplier*testdata6[[#This Row],[ATR]]</f>
        <v>229.85025583056273</v>
      </c>
      <c r="M66" s="1">
        <f>testdata6[[#This Row],[low]]-Multiplier*testdata6[[#This Row],[ATR]]</f>
        <v>217.94974416943728</v>
      </c>
      <c r="N66" s="1">
        <f>IF(OR(testdata6[[#This Row],[UpperE]]&lt;N65,F65&gt;N65),testdata6[[#This Row],[UpperE]],N65)</f>
        <v>226.46240927483981</v>
      </c>
      <c r="O66" s="1">
        <f>IF(OR(testdata6[[#This Row],[LowerE]]&gt;O65,F65&lt;O65),testdata6[[#This Row],[LowerE]],O65)</f>
        <v>221.05944652760527</v>
      </c>
      <c r="P66" s="7">
        <f>IF(S65=N65,testdata6[[#This Row],[Upper]],testdata6[[#This Row],[Lower]])</f>
        <v>221.05944652760527</v>
      </c>
      <c r="Q66" s="7" t="e">
        <f>IF(testdata6[[#This Row],[AtrStop]]=testdata6[[#This Row],[Upper]],testdata6[[#This Row],[Upper]],NA())</f>
        <v>#N/A</v>
      </c>
      <c r="R66" s="7">
        <f>IF(testdata6[[#This Row],[AtrStop]]=testdata6[[#This Row],[Lower]],testdata6[[#This Row],[Lower]],NA())</f>
        <v>221.05944652760527</v>
      </c>
      <c r="S66" s="19">
        <f>IF(testdata6[[#This Row],[close]]&lt;=testdata6[[#This Row],[STpot]],testdata6[[#This Row],[Upper]],testdata6[[#This Row],[Lower]])</f>
        <v>221.05944652760527</v>
      </c>
      <c r="U66" s="2">
        <v>42830</v>
      </c>
      <c r="V66" s="7"/>
      <c r="W66" s="7">
        <v>221.05940000000001</v>
      </c>
      <c r="X66" s="19">
        <v>221.05944653</v>
      </c>
      <c r="Y66" t="str">
        <f t="shared" si="0"/>
        <v/>
      </c>
    </row>
    <row r="67" spans="1:25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testdata6[[#This Row],[high]]-testdata6[[#This Row],[low]]</f>
        <v>1.5300000000000011</v>
      </c>
      <c r="H67" s="1">
        <f>ABS(testdata6[[#This Row],[high]]-F66)</f>
        <v>1.1899999999999977</v>
      </c>
      <c r="I67" s="1">
        <f>ABS(testdata6[[#This Row],[low]]-F66)</f>
        <v>0.34000000000000341</v>
      </c>
      <c r="J67" s="1">
        <f>MAX(testdata6[[#This Row],[H-L]:[|L-pC|]])</f>
        <v>1.5300000000000011</v>
      </c>
      <c r="K67" s="10">
        <f>(K66*20+testdata6[[#This Row],[TR]])/21</f>
        <v>1.5332558192262613</v>
      </c>
      <c r="L67" s="1">
        <f>testdata6[[#This Row],[high]]+Multiplier*testdata6[[#This Row],[ATR]]</f>
        <v>228.56976745767878</v>
      </c>
      <c r="M67" s="1">
        <f>testdata6[[#This Row],[low]]-Multiplier*testdata6[[#This Row],[ATR]]</f>
        <v>217.84023254232122</v>
      </c>
      <c r="N67" s="1">
        <f>IF(OR(testdata6[[#This Row],[UpperE]]&lt;N66,F66&gt;N66),testdata6[[#This Row],[UpperE]],N66)</f>
        <v>226.46240927483981</v>
      </c>
      <c r="O67" s="1">
        <f>IF(OR(testdata6[[#This Row],[LowerE]]&gt;O66,F66&lt;O66),testdata6[[#This Row],[LowerE]],O66)</f>
        <v>221.05944652760527</v>
      </c>
      <c r="P67" s="7">
        <f>IF(S66=N66,testdata6[[#This Row],[Upper]],testdata6[[#This Row],[Lower]])</f>
        <v>221.05944652760527</v>
      </c>
      <c r="Q67" s="7" t="e">
        <f>IF(testdata6[[#This Row],[AtrStop]]=testdata6[[#This Row],[Upper]],testdata6[[#This Row],[Upper]],NA())</f>
        <v>#N/A</v>
      </c>
      <c r="R67" s="7">
        <f>IF(testdata6[[#This Row],[AtrStop]]=testdata6[[#This Row],[Lower]],testdata6[[#This Row],[Lower]],NA())</f>
        <v>221.05944652760527</v>
      </c>
      <c r="S67" s="19">
        <f>IF(testdata6[[#This Row],[close]]&lt;=testdata6[[#This Row],[STpot]],testdata6[[#This Row],[Upper]],testdata6[[#This Row],[Lower]])</f>
        <v>221.05944652760527</v>
      </c>
      <c r="U67" s="2">
        <v>42831</v>
      </c>
      <c r="V67" s="7"/>
      <c r="W67" s="7">
        <v>221.05940000000001</v>
      </c>
      <c r="X67" s="19">
        <v>221.05944653</v>
      </c>
      <c r="Y67" t="str">
        <f t="shared" si="0"/>
        <v/>
      </c>
    </row>
    <row r="68" spans="1:25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testdata6[[#This Row],[high]]-testdata6[[#This Row],[low]]</f>
        <v>1.2900000000000205</v>
      </c>
      <c r="H68" s="1">
        <f>ABS(testdata6[[#This Row],[high]]-F67)</f>
        <v>0.53000000000000114</v>
      </c>
      <c r="I68" s="1">
        <f>ABS(testdata6[[#This Row],[low]]-F67)</f>
        <v>0.76000000000001933</v>
      </c>
      <c r="J68" s="1">
        <f>MAX(testdata6[[#This Row],[H-L]:[|L-pC|]])</f>
        <v>1.2900000000000205</v>
      </c>
      <c r="K68" s="10">
        <f>(K67*20+testdata6[[#This Row],[TR]])/21</f>
        <v>1.5216722087869166</v>
      </c>
      <c r="L68" s="1">
        <f>testdata6[[#This Row],[high]]+Multiplier*testdata6[[#This Row],[ATR]]</f>
        <v>228.49501662636075</v>
      </c>
      <c r="M68" s="1">
        <f>testdata6[[#This Row],[low]]-Multiplier*testdata6[[#This Row],[ATR]]</f>
        <v>218.07498337363924</v>
      </c>
      <c r="N68" s="1">
        <f>IF(OR(testdata6[[#This Row],[UpperE]]&lt;N67,F67&gt;N67),testdata6[[#This Row],[UpperE]],N67)</f>
        <v>226.46240927483981</v>
      </c>
      <c r="O68" s="1">
        <f>IF(OR(testdata6[[#This Row],[LowerE]]&gt;O67,F67&lt;O67),testdata6[[#This Row],[LowerE]],O67)</f>
        <v>221.05944652760527</v>
      </c>
      <c r="P68" s="7">
        <f>IF(S67=N67,testdata6[[#This Row],[Upper]],testdata6[[#This Row],[Lower]])</f>
        <v>221.05944652760527</v>
      </c>
      <c r="Q68" s="7" t="e">
        <f>IF(testdata6[[#This Row],[AtrStop]]=testdata6[[#This Row],[Upper]],testdata6[[#This Row],[Upper]],NA())</f>
        <v>#N/A</v>
      </c>
      <c r="R68" s="7">
        <f>IF(testdata6[[#This Row],[AtrStop]]=testdata6[[#This Row],[Lower]],testdata6[[#This Row],[Lower]],NA())</f>
        <v>221.05944652760527</v>
      </c>
      <c r="S68" s="19">
        <f>IF(testdata6[[#This Row],[close]]&lt;=testdata6[[#This Row],[STpot]],testdata6[[#This Row],[Upper]],testdata6[[#This Row],[Lower]])</f>
        <v>221.05944652760527</v>
      </c>
      <c r="U68" s="2">
        <v>42832</v>
      </c>
      <c r="V68" s="7"/>
      <c r="W68" s="7">
        <v>221.05940000000001</v>
      </c>
      <c r="X68" s="19">
        <v>221.05944653</v>
      </c>
      <c r="Y68" t="str">
        <f t="shared" si="0"/>
        <v/>
      </c>
    </row>
    <row r="69" spans="1:25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testdata6[[#This Row],[high]]-testdata6[[#This Row],[low]]</f>
        <v>1.4500000000000171</v>
      </c>
      <c r="H69" s="1">
        <f>ABS(testdata6[[#This Row],[high]]-F68)</f>
        <v>1.0100000000000193</v>
      </c>
      <c r="I69" s="1">
        <f>ABS(testdata6[[#This Row],[low]]-F68)</f>
        <v>0.43999999999999773</v>
      </c>
      <c r="J69" s="1">
        <f>MAX(testdata6[[#This Row],[H-L]:[|L-pC|]])</f>
        <v>1.4500000000000171</v>
      </c>
      <c r="K69" s="10">
        <f>(K68*20+testdata6[[#This Row],[TR]])/21</f>
        <v>1.5182592464637308</v>
      </c>
      <c r="L69" s="1">
        <f>testdata6[[#This Row],[high]]+Multiplier*testdata6[[#This Row],[ATR]]</f>
        <v>228.73477773939121</v>
      </c>
      <c r="M69" s="1">
        <f>testdata6[[#This Row],[low]]-Multiplier*testdata6[[#This Row],[ATR]]</f>
        <v>218.17522226060879</v>
      </c>
      <c r="N69" s="1">
        <f>IF(OR(testdata6[[#This Row],[UpperE]]&lt;N68,F68&gt;N68),testdata6[[#This Row],[UpperE]],N68)</f>
        <v>226.46240927483981</v>
      </c>
      <c r="O69" s="1">
        <f>IF(OR(testdata6[[#This Row],[LowerE]]&gt;O68,F68&lt;O68),testdata6[[#This Row],[LowerE]],O68)</f>
        <v>221.05944652760527</v>
      </c>
      <c r="P69" s="7">
        <f>IF(S68=N68,testdata6[[#This Row],[Upper]],testdata6[[#This Row],[Lower]])</f>
        <v>221.05944652760527</v>
      </c>
      <c r="Q69" s="7" t="e">
        <f>IF(testdata6[[#This Row],[AtrStop]]=testdata6[[#This Row],[Upper]],testdata6[[#This Row],[Upper]],NA())</f>
        <v>#N/A</v>
      </c>
      <c r="R69" s="7">
        <f>IF(testdata6[[#This Row],[AtrStop]]=testdata6[[#This Row],[Lower]],testdata6[[#This Row],[Lower]],NA())</f>
        <v>221.05944652760527</v>
      </c>
      <c r="S69" s="19">
        <f>IF(testdata6[[#This Row],[close]]&lt;=testdata6[[#This Row],[STpot]],testdata6[[#This Row],[Upper]],testdata6[[#This Row],[Lower]])</f>
        <v>221.05944652760527</v>
      </c>
      <c r="U69" s="2">
        <v>42835</v>
      </c>
      <c r="V69" s="7"/>
      <c r="W69" s="7">
        <v>221.05940000000001</v>
      </c>
      <c r="X69" s="19">
        <v>221.05944653</v>
      </c>
      <c r="Y69" t="str">
        <f t="shared" si="0"/>
        <v/>
      </c>
    </row>
    <row r="70" spans="1:25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testdata6[[#This Row],[high]]-testdata6[[#This Row],[low]]</f>
        <v>1.7400000000000091</v>
      </c>
      <c r="H70" s="1">
        <f>ABS(testdata6[[#This Row],[high]]-F69)</f>
        <v>0.15999999999999659</v>
      </c>
      <c r="I70" s="1">
        <f>ABS(testdata6[[#This Row],[low]]-F69)</f>
        <v>1.9000000000000057</v>
      </c>
      <c r="J70" s="1">
        <f>MAX(testdata6[[#This Row],[H-L]:[|L-pC|]])</f>
        <v>1.9000000000000057</v>
      </c>
      <c r="K70" s="10">
        <f>(K69*20+testdata6[[#This Row],[TR]])/21</f>
        <v>1.5364373775845059</v>
      </c>
      <c r="L70" s="1">
        <f>testdata6[[#This Row],[high]]+Multiplier*testdata6[[#This Row],[ATR]]</f>
        <v>227.75931213275354</v>
      </c>
      <c r="M70" s="1">
        <f>testdata6[[#This Row],[low]]-Multiplier*testdata6[[#This Row],[ATR]]</f>
        <v>216.80068786724647</v>
      </c>
      <c r="N70" s="1">
        <f>IF(OR(testdata6[[#This Row],[UpperE]]&lt;N69,F69&gt;N69),testdata6[[#This Row],[UpperE]],N69)</f>
        <v>226.46240927483981</v>
      </c>
      <c r="O70" s="1">
        <f>IF(OR(testdata6[[#This Row],[LowerE]]&gt;O69,F69&lt;O69),testdata6[[#This Row],[LowerE]],O69)</f>
        <v>221.05944652760527</v>
      </c>
      <c r="P70" s="7">
        <f>IF(S69=N69,testdata6[[#This Row],[Upper]],testdata6[[#This Row],[Lower]])</f>
        <v>221.05944652760527</v>
      </c>
      <c r="Q70" s="7" t="e">
        <f>IF(testdata6[[#This Row],[AtrStop]]=testdata6[[#This Row],[Upper]],testdata6[[#This Row],[Upper]],NA())</f>
        <v>#N/A</v>
      </c>
      <c r="R70" s="7">
        <f>IF(testdata6[[#This Row],[AtrStop]]=testdata6[[#This Row],[Lower]],testdata6[[#This Row],[Lower]],NA())</f>
        <v>221.05944652760527</v>
      </c>
      <c r="S70" s="19">
        <f>IF(testdata6[[#This Row],[close]]&lt;=testdata6[[#This Row],[STpot]],testdata6[[#This Row],[Upper]],testdata6[[#This Row],[Lower]])</f>
        <v>221.05944652760527</v>
      </c>
      <c r="U70" s="2">
        <v>42836</v>
      </c>
      <c r="V70" s="7"/>
      <c r="W70" s="7">
        <v>221.05940000000001</v>
      </c>
      <c r="X70" s="19">
        <v>221.05944653</v>
      </c>
      <c r="Y70" t="str">
        <f t="shared" si="0"/>
        <v/>
      </c>
    </row>
    <row r="71" spans="1:25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testdata6[[#This Row],[high]]-testdata6[[#This Row],[low]]</f>
        <v>1.1299999999999955</v>
      </c>
      <c r="H71" s="1">
        <f>ABS(testdata6[[#This Row],[high]]-F70)</f>
        <v>9.0000000000003411E-2</v>
      </c>
      <c r="I71" s="1">
        <f>ABS(testdata6[[#This Row],[low]]-F70)</f>
        <v>1.2199999999999989</v>
      </c>
      <c r="J71" s="1">
        <f>MAX(testdata6[[#This Row],[H-L]:[|L-pC|]])</f>
        <v>1.2199999999999989</v>
      </c>
      <c r="K71" s="10">
        <f>(K70*20+testdata6[[#This Row],[TR]])/21</f>
        <v>1.5213689310328629</v>
      </c>
      <c r="L71" s="1">
        <f>testdata6[[#This Row],[high]]+Multiplier*testdata6[[#This Row],[ATR]]</f>
        <v>227.51410679309856</v>
      </c>
      <c r="M71" s="1">
        <f>testdata6[[#This Row],[low]]-Multiplier*testdata6[[#This Row],[ATR]]</f>
        <v>217.25589320690142</v>
      </c>
      <c r="N71" s="1">
        <f>IF(OR(testdata6[[#This Row],[UpperE]]&lt;N70,F70&gt;N70),testdata6[[#This Row],[UpperE]],N70)</f>
        <v>226.46240927483981</v>
      </c>
      <c r="O71" s="1">
        <f>IF(OR(testdata6[[#This Row],[LowerE]]&gt;O70,F70&lt;O70),testdata6[[#This Row],[LowerE]],O70)</f>
        <v>221.05944652760527</v>
      </c>
      <c r="P71" s="7">
        <f>IF(S70=N70,testdata6[[#This Row],[Upper]],testdata6[[#This Row],[Lower]])</f>
        <v>221.05944652760527</v>
      </c>
      <c r="Q71" s="7" t="e">
        <f>IF(testdata6[[#This Row],[AtrStop]]=testdata6[[#This Row],[Upper]],testdata6[[#This Row],[Upper]],NA())</f>
        <v>#N/A</v>
      </c>
      <c r="R71" s="7">
        <f>IF(testdata6[[#This Row],[AtrStop]]=testdata6[[#This Row],[Lower]],testdata6[[#This Row],[Lower]],NA())</f>
        <v>221.05944652760527</v>
      </c>
      <c r="S71" s="19">
        <f>IF(testdata6[[#This Row],[close]]&lt;=testdata6[[#This Row],[STpot]],testdata6[[#This Row],[Upper]],testdata6[[#This Row],[Lower]])</f>
        <v>221.05944652760527</v>
      </c>
      <c r="U71" s="2">
        <v>42837</v>
      </c>
      <c r="V71" s="7"/>
      <c r="W71" s="7">
        <v>221.05940000000001</v>
      </c>
      <c r="X71" s="19">
        <v>221.05944653</v>
      </c>
      <c r="Y71" t="str">
        <f t="shared" si="0"/>
        <v/>
      </c>
    </row>
    <row r="72" spans="1:25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testdata6[[#This Row],[high]]-testdata6[[#This Row],[low]]</f>
        <v>1.8799999999999955</v>
      </c>
      <c r="H72" s="1">
        <f>ABS(testdata6[[#This Row],[high]]-F71)</f>
        <v>0.43999999999999773</v>
      </c>
      <c r="I72" s="1">
        <f>ABS(testdata6[[#This Row],[low]]-F71)</f>
        <v>1.4399999999999977</v>
      </c>
      <c r="J72" s="1">
        <f>MAX(testdata6[[#This Row],[H-L]:[|L-pC|]])</f>
        <v>1.8799999999999955</v>
      </c>
      <c r="K72" s="10">
        <f>(K71*20+testdata6[[#This Row],[TR]])/21</f>
        <v>1.5384466009836788</v>
      </c>
      <c r="L72" s="1">
        <f>testdata6[[#This Row],[high]]+Multiplier*testdata6[[#This Row],[ATR]]</f>
        <v>227.11533980295104</v>
      </c>
      <c r="M72" s="1">
        <f>testdata6[[#This Row],[low]]-Multiplier*testdata6[[#This Row],[ATR]]</f>
        <v>216.00466019704896</v>
      </c>
      <c r="N72" s="1">
        <f>IF(OR(testdata6[[#This Row],[UpperE]]&lt;N71,F71&gt;N71),testdata6[[#This Row],[UpperE]],N71)</f>
        <v>226.46240927483981</v>
      </c>
      <c r="O72" s="1">
        <f>IF(OR(testdata6[[#This Row],[LowerE]]&gt;O71,F71&lt;O71),testdata6[[#This Row],[LowerE]],O71)</f>
        <v>221.05944652760527</v>
      </c>
      <c r="P72" s="7">
        <f>IF(S71=N71,testdata6[[#This Row],[Upper]],testdata6[[#This Row],[Lower]])</f>
        <v>221.05944652760527</v>
      </c>
      <c r="Q72" s="7">
        <f>IF(testdata6[[#This Row],[AtrStop]]=testdata6[[#This Row],[Upper]],testdata6[[#This Row],[Upper]],NA())</f>
        <v>226.46240927483981</v>
      </c>
      <c r="R72" s="7" t="e">
        <f>IF(testdata6[[#This Row],[AtrStop]]=testdata6[[#This Row],[Lower]],testdata6[[#This Row],[Lower]],NA())</f>
        <v>#N/A</v>
      </c>
      <c r="S72" s="19">
        <f>IF(testdata6[[#This Row],[close]]&lt;=testdata6[[#This Row],[STpot]],testdata6[[#This Row],[Upper]],testdata6[[#This Row],[Lower]])</f>
        <v>226.46240927483981</v>
      </c>
      <c r="U72" s="2">
        <v>42838</v>
      </c>
      <c r="V72" s="7">
        <v>226.4624</v>
      </c>
      <c r="W72" s="7"/>
      <c r="X72" s="19">
        <v>226.46240926999999</v>
      </c>
      <c r="Y72" t="str">
        <f t="shared" si="0"/>
        <v/>
      </c>
    </row>
    <row r="73" spans="1:25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testdata6[[#This Row],[high]]-testdata6[[#This Row],[low]]</f>
        <v>1.6100000000000136</v>
      </c>
      <c r="H73" s="1">
        <f>ABS(testdata6[[#This Row],[high]]-F72)</f>
        <v>1.960000000000008</v>
      </c>
      <c r="I73" s="1">
        <f>ABS(testdata6[[#This Row],[low]]-F72)</f>
        <v>0.34999999999999432</v>
      </c>
      <c r="J73" s="1">
        <f>MAX(testdata6[[#This Row],[H-L]:[|L-pC|]])</f>
        <v>1.960000000000008</v>
      </c>
      <c r="K73" s="10">
        <f>(K72*20+testdata6[[#This Row],[TR]])/21</f>
        <v>1.5585205723654088</v>
      </c>
      <c r="L73" s="1">
        <f>testdata6[[#This Row],[high]]+Multiplier*testdata6[[#This Row],[ATR]]</f>
        <v>227.25556171709624</v>
      </c>
      <c r="M73" s="1">
        <f>testdata6[[#This Row],[low]]-Multiplier*testdata6[[#This Row],[ATR]]</f>
        <v>216.29443828290377</v>
      </c>
      <c r="N73" s="1">
        <f>IF(OR(testdata6[[#This Row],[UpperE]]&lt;N72,F72&gt;N72),testdata6[[#This Row],[UpperE]],N72)</f>
        <v>226.46240927483981</v>
      </c>
      <c r="O73" s="1">
        <f>IF(OR(testdata6[[#This Row],[LowerE]]&gt;O72,F72&lt;O72),testdata6[[#This Row],[LowerE]],O72)</f>
        <v>216.29443828290377</v>
      </c>
      <c r="P73" s="7">
        <f>IF(S72=N72,testdata6[[#This Row],[Upper]],testdata6[[#This Row],[Lower]])</f>
        <v>226.46240927483981</v>
      </c>
      <c r="Q73" s="7">
        <f>IF(testdata6[[#This Row],[AtrStop]]=testdata6[[#This Row],[Upper]],testdata6[[#This Row],[Upper]],NA())</f>
        <v>226.46240927483981</v>
      </c>
      <c r="R73" s="7" t="e">
        <f>IF(testdata6[[#This Row],[AtrStop]]=testdata6[[#This Row],[Lower]],testdata6[[#This Row],[Lower]],NA())</f>
        <v>#N/A</v>
      </c>
      <c r="S73" s="19">
        <f>IF(testdata6[[#This Row],[close]]&lt;=testdata6[[#This Row],[STpot]],testdata6[[#This Row],[Upper]],testdata6[[#This Row],[Lower]])</f>
        <v>226.46240927483981</v>
      </c>
      <c r="U73" s="2">
        <v>42842</v>
      </c>
      <c r="V73" s="7">
        <v>226.4624</v>
      </c>
      <c r="W73" s="7"/>
      <c r="X73" s="19">
        <v>226.46240926999999</v>
      </c>
      <c r="Y73" t="str">
        <f t="shared" si="0"/>
        <v/>
      </c>
    </row>
    <row r="74" spans="1:25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testdata6[[#This Row],[high]]-testdata6[[#This Row],[low]]</f>
        <v>1.3400000000000034</v>
      </c>
      <c r="H74" s="1">
        <f>ABS(testdata6[[#This Row],[high]]-F73)</f>
        <v>8.0000000000012506E-2</v>
      </c>
      <c r="I74" s="1">
        <f>ABS(testdata6[[#This Row],[low]]-F73)</f>
        <v>1.4200000000000159</v>
      </c>
      <c r="J74" s="1">
        <f>MAX(testdata6[[#This Row],[H-L]:[|L-pC|]])</f>
        <v>1.4200000000000159</v>
      </c>
      <c r="K74" s="10">
        <f>(K73*20+testdata6[[#This Row],[TR]])/21</f>
        <v>1.5519243546337234</v>
      </c>
      <c r="L74" s="1">
        <f>testdata6[[#This Row],[high]]+Multiplier*testdata6[[#This Row],[ATR]]</f>
        <v>227.15577306390117</v>
      </c>
      <c r="M74" s="1">
        <f>testdata6[[#This Row],[low]]-Multiplier*testdata6[[#This Row],[ATR]]</f>
        <v>216.50422693609883</v>
      </c>
      <c r="N74" s="1">
        <f>IF(OR(testdata6[[#This Row],[UpperE]]&lt;N73,F73&gt;N73),testdata6[[#This Row],[UpperE]],N73)</f>
        <v>226.46240927483981</v>
      </c>
      <c r="O74" s="1">
        <f>IF(OR(testdata6[[#This Row],[LowerE]]&gt;O73,F73&lt;O73),testdata6[[#This Row],[LowerE]],O73)</f>
        <v>216.50422693609883</v>
      </c>
      <c r="P74" s="7">
        <f>IF(S73=N73,testdata6[[#This Row],[Upper]],testdata6[[#This Row],[Lower]])</f>
        <v>226.46240927483981</v>
      </c>
      <c r="Q74" s="7">
        <f>IF(testdata6[[#This Row],[AtrStop]]=testdata6[[#This Row],[Upper]],testdata6[[#This Row],[Upper]],NA())</f>
        <v>226.46240927483981</v>
      </c>
      <c r="R74" s="7" t="e">
        <f>IF(testdata6[[#This Row],[AtrStop]]=testdata6[[#This Row],[Lower]],testdata6[[#This Row],[Lower]],NA())</f>
        <v>#N/A</v>
      </c>
      <c r="S74" s="19">
        <f>IF(testdata6[[#This Row],[close]]&lt;=testdata6[[#This Row],[STpot]],testdata6[[#This Row],[Upper]],testdata6[[#This Row],[Lower]])</f>
        <v>226.46240927483981</v>
      </c>
      <c r="U74" s="2">
        <v>42843</v>
      </c>
      <c r="V74" s="7">
        <v>226.4624</v>
      </c>
      <c r="W74" s="7"/>
      <c r="X74" s="19">
        <v>226.46240926999999</v>
      </c>
      <c r="Y74" t="str">
        <f t="shared" si="0"/>
        <v/>
      </c>
    </row>
    <row r="75" spans="1:25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testdata6[[#This Row],[high]]-testdata6[[#This Row],[low]]</f>
        <v>1.6800000000000068</v>
      </c>
      <c r="H75" s="1">
        <f>ABS(testdata6[[#This Row],[high]]-F74)</f>
        <v>1.0300000000000011</v>
      </c>
      <c r="I75" s="1">
        <f>ABS(testdata6[[#This Row],[low]]-F74)</f>
        <v>0.65000000000000568</v>
      </c>
      <c r="J75" s="1">
        <f>MAX(testdata6[[#This Row],[H-L]:[|L-pC|]])</f>
        <v>1.6800000000000068</v>
      </c>
      <c r="K75" s="10">
        <f>(K74*20+testdata6[[#This Row],[TR]])/21</f>
        <v>1.5580231948892607</v>
      </c>
      <c r="L75" s="1">
        <f>testdata6[[#This Row],[high]]+Multiplier*testdata6[[#This Row],[ATR]]</f>
        <v>227.61406958466779</v>
      </c>
      <c r="M75" s="1">
        <f>testdata6[[#This Row],[low]]-Multiplier*testdata6[[#This Row],[ATR]]</f>
        <v>216.5859304153322</v>
      </c>
      <c r="N75" s="1">
        <f>IF(OR(testdata6[[#This Row],[UpperE]]&lt;N74,F74&gt;N74),testdata6[[#This Row],[UpperE]],N74)</f>
        <v>226.46240927483981</v>
      </c>
      <c r="O75" s="1">
        <f>IF(OR(testdata6[[#This Row],[LowerE]]&gt;O74,F74&lt;O74),testdata6[[#This Row],[LowerE]],O74)</f>
        <v>216.5859304153322</v>
      </c>
      <c r="P75" s="7">
        <f>IF(S74=N74,testdata6[[#This Row],[Upper]],testdata6[[#This Row],[Lower]])</f>
        <v>226.46240927483981</v>
      </c>
      <c r="Q75" s="7">
        <f>IF(testdata6[[#This Row],[AtrStop]]=testdata6[[#This Row],[Upper]],testdata6[[#This Row],[Upper]],NA())</f>
        <v>226.46240927483981</v>
      </c>
      <c r="R75" s="7" t="e">
        <f>IF(testdata6[[#This Row],[AtrStop]]=testdata6[[#This Row],[Lower]],testdata6[[#This Row],[Lower]],NA())</f>
        <v>#N/A</v>
      </c>
      <c r="S75" s="19">
        <f>IF(testdata6[[#This Row],[close]]&lt;=testdata6[[#This Row],[STpot]],testdata6[[#This Row],[Upper]],testdata6[[#This Row],[Lower]])</f>
        <v>226.46240927483981</v>
      </c>
      <c r="U75" s="2">
        <v>42844</v>
      </c>
      <c r="V75" s="7">
        <v>226.4624</v>
      </c>
      <c r="W75" s="7"/>
      <c r="X75" s="19">
        <v>226.46240926999999</v>
      </c>
      <c r="Y75" t="str">
        <f t="shared" si="0"/>
        <v/>
      </c>
    </row>
    <row r="76" spans="1:25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testdata6[[#This Row],[high]]-testdata6[[#This Row],[low]]</f>
        <v>1.9599999999999795</v>
      </c>
      <c r="H76" s="1">
        <f>ABS(testdata6[[#This Row],[high]]-F75)</f>
        <v>2.289999999999992</v>
      </c>
      <c r="I76" s="1">
        <f>ABS(testdata6[[#This Row],[low]]-F75)</f>
        <v>0.33000000000001251</v>
      </c>
      <c r="J76" s="1">
        <f>MAX(testdata6[[#This Row],[H-L]:[|L-pC|]])</f>
        <v>2.289999999999992</v>
      </c>
      <c r="K76" s="10">
        <f>(K75*20+testdata6[[#This Row],[TR]])/21</f>
        <v>1.592879233227867</v>
      </c>
      <c r="L76" s="1">
        <f>testdata6[[#This Row],[high]]+Multiplier*testdata6[[#This Row],[ATR]]</f>
        <v>228.56863769968359</v>
      </c>
      <c r="M76" s="1">
        <f>testdata6[[#This Row],[low]]-Multiplier*testdata6[[#This Row],[ATR]]</f>
        <v>217.05136230031641</v>
      </c>
      <c r="N76" s="1">
        <f>IF(OR(testdata6[[#This Row],[UpperE]]&lt;N75,F75&gt;N75),testdata6[[#This Row],[UpperE]],N75)</f>
        <v>226.46240927483981</v>
      </c>
      <c r="O76" s="1">
        <f>IF(OR(testdata6[[#This Row],[LowerE]]&gt;O75,F75&lt;O75),testdata6[[#This Row],[LowerE]],O75)</f>
        <v>217.05136230031641</v>
      </c>
      <c r="P76" s="7">
        <f>IF(S75=N75,testdata6[[#This Row],[Upper]],testdata6[[#This Row],[Lower]])</f>
        <v>226.46240927483981</v>
      </c>
      <c r="Q76" s="7">
        <f>IF(testdata6[[#This Row],[AtrStop]]=testdata6[[#This Row],[Upper]],testdata6[[#This Row],[Upper]],NA())</f>
        <v>226.46240927483981</v>
      </c>
      <c r="R76" s="7" t="e">
        <f>IF(testdata6[[#This Row],[AtrStop]]=testdata6[[#This Row],[Lower]],testdata6[[#This Row],[Lower]],NA())</f>
        <v>#N/A</v>
      </c>
      <c r="S76" s="19">
        <f>IF(testdata6[[#This Row],[close]]&lt;=testdata6[[#This Row],[STpot]],testdata6[[#This Row],[Upper]],testdata6[[#This Row],[Lower]])</f>
        <v>226.46240927483981</v>
      </c>
      <c r="U76" s="2">
        <v>42845</v>
      </c>
      <c r="V76" s="7">
        <v>226.4624</v>
      </c>
      <c r="W76" s="7"/>
      <c r="X76" s="19">
        <v>226.46240926999999</v>
      </c>
      <c r="Y76" t="str">
        <f t="shared" si="0"/>
        <v/>
      </c>
    </row>
    <row r="77" spans="1:25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testdata6[[#This Row],[high]]-testdata6[[#This Row],[low]]</f>
        <v>1.1200000000000045</v>
      </c>
      <c r="H77" s="1">
        <f>ABS(testdata6[[#This Row],[high]]-F76)</f>
        <v>3.0000000000001137E-2</v>
      </c>
      <c r="I77" s="1">
        <f>ABS(testdata6[[#This Row],[low]]-F76)</f>
        <v>1.1500000000000057</v>
      </c>
      <c r="J77" s="1">
        <f>MAX(testdata6[[#This Row],[H-L]:[|L-pC|]])</f>
        <v>1.1500000000000057</v>
      </c>
      <c r="K77" s="10">
        <f>(K76*20+testdata6[[#This Row],[TR]])/21</f>
        <v>1.5717897459313019</v>
      </c>
      <c r="L77" s="1">
        <f>testdata6[[#This Row],[high]]+Multiplier*testdata6[[#This Row],[ATR]]</f>
        <v>227.99536923779391</v>
      </c>
      <c r="M77" s="1">
        <f>testdata6[[#This Row],[low]]-Multiplier*testdata6[[#This Row],[ATR]]</f>
        <v>217.44463076220609</v>
      </c>
      <c r="N77" s="1">
        <f>IF(OR(testdata6[[#This Row],[UpperE]]&lt;N76,F76&gt;N76),testdata6[[#This Row],[UpperE]],N76)</f>
        <v>226.46240927483981</v>
      </c>
      <c r="O77" s="1">
        <f>IF(OR(testdata6[[#This Row],[LowerE]]&gt;O76,F76&lt;O76),testdata6[[#This Row],[LowerE]],O76)</f>
        <v>217.44463076220609</v>
      </c>
      <c r="P77" s="7">
        <f>IF(S76=N76,testdata6[[#This Row],[Upper]],testdata6[[#This Row],[Lower]])</f>
        <v>226.46240927483981</v>
      </c>
      <c r="Q77" s="7">
        <f>IF(testdata6[[#This Row],[AtrStop]]=testdata6[[#This Row],[Upper]],testdata6[[#This Row],[Upper]],NA())</f>
        <v>226.46240927483981</v>
      </c>
      <c r="R77" s="7" t="e">
        <f>IF(testdata6[[#This Row],[AtrStop]]=testdata6[[#This Row],[Lower]],testdata6[[#This Row],[Lower]],NA())</f>
        <v>#N/A</v>
      </c>
      <c r="S77" s="19">
        <f>IF(testdata6[[#This Row],[close]]&lt;=testdata6[[#This Row],[STpot]],testdata6[[#This Row],[Upper]],testdata6[[#This Row],[Lower]])</f>
        <v>226.46240927483981</v>
      </c>
      <c r="U77" s="2">
        <v>42846</v>
      </c>
      <c r="V77" s="7">
        <v>226.4624</v>
      </c>
      <c r="W77" s="7"/>
      <c r="X77" s="19">
        <v>226.46240926999999</v>
      </c>
      <c r="Y77" t="str">
        <f t="shared" si="0"/>
        <v/>
      </c>
    </row>
    <row r="78" spans="1:25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testdata6[[#This Row],[high]]-testdata6[[#This Row],[low]]</f>
        <v>2.7000000000000171</v>
      </c>
      <c r="H78" s="1">
        <f>ABS(testdata6[[#This Row],[high]]-F77)</f>
        <v>2.6700000000000159</v>
      </c>
      <c r="I78" s="1">
        <f>ABS(testdata6[[#This Row],[low]]-F77)</f>
        <v>3.0000000000001137E-2</v>
      </c>
      <c r="J78" s="1">
        <f>MAX(testdata6[[#This Row],[H-L]:[|L-pC|]])</f>
        <v>2.7000000000000171</v>
      </c>
      <c r="K78" s="10">
        <f>(K77*20+testdata6[[#This Row],[TR]])/21</f>
        <v>1.6255140437440978</v>
      </c>
      <c r="L78" s="1">
        <f>testdata6[[#This Row],[high]]+Multiplier*testdata6[[#This Row],[ATR]]</f>
        <v>230.14654213123231</v>
      </c>
      <c r="M78" s="1">
        <f>testdata6[[#This Row],[low]]-Multiplier*testdata6[[#This Row],[ATR]]</f>
        <v>217.69345786876769</v>
      </c>
      <c r="N78" s="1">
        <f>IF(OR(testdata6[[#This Row],[UpperE]]&lt;N77,F77&gt;N77),testdata6[[#This Row],[UpperE]],N77)</f>
        <v>226.46240927483981</v>
      </c>
      <c r="O78" s="1">
        <f>IF(OR(testdata6[[#This Row],[LowerE]]&gt;O77,F77&lt;O77),testdata6[[#This Row],[LowerE]],O77)</f>
        <v>217.69345786876769</v>
      </c>
      <c r="P78" s="7">
        <f>IF(S77=N77,testdata6[[#This Row],[Upper]],testdata6[[#This Row],[Lower]])</f>
        <v>226.46240927483981</v>
      </c>
      <c r="Q78" s="7">
        <f>IF(testdata6[[#This Row],[AtrStop]]=testdata6[[#This Row],[Upper]],testdata6[[#This Row],[Upper]],NA())</f>
        <v>226.46240927483981</v>
      </c>
      <c r="R78" s="7" t="e">
        <f>IF(testdata6[[#This Row],[AtrStop]]=testdata6[[#This Row],[Lower]],testdata6[[#This Row],[Lower]],NA())</f>
        <v>#N/A</v>
      </c>
      <c r="S78" s="19">
        <f>IF(testdata6[[#This Row],[close]]&lt;=testdata6[[#This Row],[STpot]],testdata6[[#This Row],[Upper]],testdata6[[#This Row],[Lower]])</f>
        <v>226.46240927483981</v>
      </c>
      <c r="U78" s="2">
        <v>42849</v>
      </c>
      <c r="V78" s="7">
        <v>226.4624</v>
      </c>
      <c r="W78" s="7"/>
      <c r="X78" s="19">
        <v>226.46240926999999</v>
      </c>
      <c r="Y78" t="str">
        <f t="shared" si="0"/>
        <v/>
      </c>
    </row>
    <row r="79" spans="1:25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testdata6[[#This Row],[high]]-testdata6[[#This Row],[low]]</f>
        <v>1.0799999999999841</v>
      </c>
      <c r="H79" s="1">
        <f>ABS(testdata6[[#This Row],[high]]-F78)</f>
        <v>1.6899999999999977</v>
      </c>
      <c r="I79" s="1">
        <f>ABS(testdata6[[#This Row],[low]]-F78)</f>
        <v>0.61000000000001364</v>
      </c>
      <c r="J79" s="1">
        <f>MAX(testdata6[[#This Row],[H-L]:[|L-pC|]])</f>
        <v>1.6899999999999977</v>
      </c>
      <c r="K79" s="10">
        <f>(K78*20+testdata6[[#This Row],[TR]])/21</f>
        <v>1.6285848035658073</v>
      </c>
      <c r="L79" s="1">
        <f>testdata6[[#This Row],[high]]+Multiplier*testdata6[[#This Row],[ATR]]</f>
        <v>231.61575441069741</v>
      </c>
      <c r="M79" s="1">
        <f>testdata6[[#This Row],[low]]-Multiplier*testdata6[[#This Row],[ATR]]</f>
        <v>220.76424558930259</v>
      </c>
      <c r="N79" s="1">
        <f>IF(OR(testdata6[[#This Row],[UpperE]]&lt;N78,F78&gt;N78),testdata6[[#This Row],[UpperE]],N78)</f>
        <v>226.46240927483981</v>
      </c>
      <c r="O79" s="1">
        <f>IF(OR(testdata6[[#This Row],[LowerE]]&gt;O78,F78&lt;O78),testdata6[[#This Row],[LowerE]],O78)</f>
        <v>220.76424558930259</v>
      </c>
      <c r="P79" s="7">
        <f>IF(S78=N78,testdata6[[#This Row],[Upper]],testdata6[[#This Row],[Lower]])</f>
        <v>226.46240927483981</v>
      </c>
      <c r="Q79" s="7">
        <f>IF(testdata6[[#This Row],[AtrStop]]=testdata6[[#This Row],[Upper]],testdata6[[#This Row],[Upper]],NA())</f>
        <v>226.46240927483981</v>
      </c>
      <c r="R79" s="7" t="e">
        <f>IF(testdata6[[#This Row],[AtrStop]]=testdata6[[#This Row],[Lower]],testdata6[[#This Row],[Lower]],NA())</f>
        <v>#N/A</v>
      </c>
      <c r="S79" s="19">
        <f>IF(testdata6[[#This Row],[close]]&lt;=testdata6[[#This Row],[STpot]],testdata6[[#This Row],[Upper]],testdata6[[#This Row],[Lower]])</f>
        <v>226.46240927483981</v>
      </c>
      <c r="U79" s="2">
        <v>42850</v>
      </c>
      <c r="V79" s="7">
        <v>226.4624</v>
      </c>
      <c r="W79" s="7"/>
      <c r="X79" s="19">
        <v>226.46240926999999</v>
      </c>
      <c r="Y79" t="str">
        <f t="shared" si="0"/>
        <v/>
      </c>
    </row>
    <row r="80" spans="1:25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testdata6[[#This Row],[high]]-testdata6[[#This Row],[low]]</f>
        <v>1.1200000000000045</v>
      </c>
      <c r="H80" s="1">
        <f>ABS(testdata6[[#This Row],[high]]-F79)</f>
        <v>0.93000000000000682</v>
      </c>
      <c r="I80" s="1">
        <f>ABS(testdata6[[#This Row],[low]]-F79)</f>
        <v>0.18999999999999773</v>
      </c>
      <c r="J80" s="1">
        <f>MAX(testdata6[[#This Row],[H-L]:[|L-pC|]])</f>
        <v>1.1200000000000045</v>
      </c>
      <c r="K80" s="10">
        <f>(K79*20+testdata6[[#This Row],[TR]])/21</f>
        <v>1.6043664795864834</v>
      </c>
      <c r="L80" s="1">
        <f>testdata6[[#This Row],[high]]+Multiplier*testdata6[[#This Row],[ATR]]</f>
        <v>232.09309943875945</v>
      </c>
      <c r="M80" s="1">
        <f>testdata6[[#This Row],[low]]-Multiplier*testdata6[[#This Row],[ATR]]</f>
        <v>221.34690056124055</v>
      </c>
      <c r="N80" s="1">
        <f>IF(OR(testdata6[[#This Row],[UpperE]]&lt;N79,F79&gt;N79),testdata6[[#This Row],[UpperE]],N79)</f>
        <v>226.46240927483981</v>
      </c>
      <c r="O80" s="1">
        <f>IF(OR(testdata6[[#This Row],[LowerE]]&gt;O79,F79&lt;O79),testdata6[[#This Row],[LowerE]],O79)</f>
        <v>221.34690056124055</v>
      </c>
      <c r="P80" s="7">
        <f>IF(S79=N79,testdata6[[#This Row],[Upper]],testdata6[[#This Row],[Lower]])</f>
        <v>226.46240927483981</v>
      </c>
      <c r="Q80" s="7">
        <f>IF(testdata6[[#This Row],[AtrStop]]=testdata6[[#This Row],[Upper]],testdata6[[#This Row],[Upper]],NA())</f>
        <v>226.46240927483981</v>
      </c>
      <c r="R80" s="7" t="e">
        <f>IF(testdata6[[#This Row],[AtrStop]]=testdata6[[#This Row],[Lower]],testdata6[[#This Row],[Lower]],NA())</f>
        <v>#N/A</v>
      </c>
      <c r="S80" s="19">
        <f>IF(testdata6[[#This Row],[close]]&lt;=testdata6[[#This Row],[STpot]],testdata6[[#This Row],[Upper]],testdata6[[#This Row],[Lower]])</f>
        <v>226.46240927483981</v>
      </c>
      <c r="U80" s="2">
        <v>42851</v>
      </c>
      <c r="V80" s="7">
        <v>226.4624</v>
      </c>
      <c r="W80" s="7"/>
      <c r="X80" s="19">
        <v>226.46240926999999</v>
      </c>
      <c r="Y80" t="str">
        <f t="shared" ref="Y80:Y143" si="1">IF(ROUND(X80,8)&lt;&gt;ROUND(S80,8),"ERR","")</f>
        <v/>
      </c>
    </row>
    <row r="81" spans="1:25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testdata6[[#This Row],[high]]-testdata6[[#This Row],[low]]</f>
        <v>0.91999999999998749</v>
      </c>
      <c r="H81" s="1">
        <f>ABS(testdata6[[#This Row],[high]]-F80)</f>
        <v>0.51999999999998181</v>
      </c>
      <c r="I81" s="1">
        <f>ABS(testdata6[[#This Row],[low]]-F80)</f>
        <v>0.40000000000000568</v>
      </c>
      <c r="J81" s="1">
        <f>MAX(testdata6[[#This Row],[H-L]:[|L-pC|]])</f>
        <v>0.91999999999998749</v>
      </c>
      <c r="K81" s="10">
        <f>(K80*20+testdata6[[#This Row],[TR]])/21</f>
        <v>1.5717775996061742</v>
      </c>
      <c r="L81" s="1">
        <f>testdata6[[#This Row],[high]]+Multiplier*testdata6[[#This Row],[ATR]]</f>
        <v>231.44533279881853</v>
      </c>
      <c r="M81" s="1">
        <f>testdata6[[#This Row],[low]]-Multiplier*testdata6[[#This Row],[ATR]]</f>
        <v>221.09466720118149</v>
      </c>
      <c r="N81" s="1">
        <f>IF(OR(testdata6[[#This Row],[UpperE]]&lt;N80,F80&gt;N80),testdata6[[#This Row],[UpperE]],N80)</f>
        <v>226.46240927483981</v>
      </c>
      <c r="O81" s="1">
        <f>IF(OR(testdata6[[#This Row],[LowerE]]&gt;O80,F80&lt;O80),testdata6[[#This Row],[LowerE]],O80)</f>
        <v>221.34690056124055</v>
      </c>
      <c r="P81" s="7">
        <f>IF(S80=N80,testdata6[[#This Row],[Upper]],testdata6[[#This Row],[Lower]])</f>
        <v>226.46240927483981</v>
      </c>
      <c r="Q81" s="7">
        <f>IF(testdata6[[#This Row],[AtrStop]]=testdata6[[#This Row],[Upper]],testdata6[[#This Row],[Upper]],NA())</f>
        <v>226.46240927483981</v>
      </c>
      <c r="R81" s="7" t="e">
        <f>IF(testdata6[[#This Row],[AtrStop]]=testdata6[[#This Row],[Lower]],testdata6[[#This Row],[Lower]],NA())</f>
        <v>#N/A</v>
      </c>
      <c r="S81" s="19">
        <f>IF(testdata6[[#This Row],[close]]&lt;=testdata6[[#This Row],[STpot]],testdata6[[#This Row],[Upper]],testdata6[[#This Row],[Lower]])</f>
        <v>226.46240927483981</v>
      </c>
      <c r="U81" s="2">
        <v>42852</v>
      </c>
      <c r="V81" s="7">
        <v>226.4624</v>
      </c>
      <c r="W81" s="7"/>
      <c r="X81" s="19">
        <v>226.46240926999999</v>
      </c>
      <c r="Y81" t="str">
        <f t="shared" si="1"/>
        <v/>
      </c>
    </row>
    <row r="82" spans="1:25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testdata6[[#This Row],[high]]-testdata6[[#This Row],[low]]</f>
        <v>0.95000000000001705</v>
      </c>
      <c r="H82" s="1">
        <f>ABS(testdata6[[#This Row],[high]]-F81)</f>
        <v>0.31000000000000227</v>
      </c>
      <c r="I82" s="1">
        <f>ABS(testdata6[[#This Row],[low]]-F81)</f>
        <v>0.64000000000001478</v>
      </c>
      <c r="J82" s="1">
        <f>MAX(testdata6[[#This Row],[H-L]:[|L-pC|]])</f>
        <v>0.95000000000001705</v>
      </c>
      <c r="K82" s="10">
        <f>(K81*20+testdata6[[#This Row],[TR]])/21</f>
        <v>1.5421691424820716</v>
      </c>
      <c r="L82" s="1">
        <f>testdata6[[#This Row],[high]]+Multiplier*testdata6[[#This Row],[ATR]]</f>
        <v>231.33650742744624</v>
      </c>
      <c r="M82" s="1">
        <f>testdata6[[#This Row],[low]]-Multiplier*testdata6[[#This Row],[ATR]]</f>
        <v>221.13349257255376</v>
      </c>
      <c r="N82" s="1">
        <f>IF(OR(testdata6[[#This Row],[UpperE]]&lt;N81,F81&gt;N81),testdata6[[#This Row],[UpperE]],N81)</f>
        <v>226.46240927483981</v>
      </c>
      <c r="O82" s="1">
        <f>IF(OR(testdata6[[#This Row],[LowerE]]&gt;O81,F81&lt;O81),testdata6[[#This Row],[LowerE]],O81)</f>
        <v>221.34690056124055</v>
      </c>
      <c r="P82" s="7">
        <f>IF(S81=N81,testdata6[[#This Row],[Upper]],testdata6[[#This Row],[Lower]])</f>
        <v>226.46240927483981</v>
      </c>
      <c r="Q82" s="7">
        <f>IF(testdata6[[#This Row],[AtrStop]]=testdata6[[#This Row],[Upper]],testdata6[[#This Row],[Upper]],NA())</f>
        <v>226.46240927483981</v>
      </c>
      <c r="R82" s="7" t="e">
        <f>IF(testdata6[[#This Row],[AtrStop]]=testdata6[[#This Row],[Lower]],testdata6[[#This Row],[Lower]],NA())</f>
        <v>#N/A</v>
      </c>
      <c r="S82" s="19">
        <f>IF(testdata6[[#This Row],[close]]&lt;=testdata6[[#This Row],[STpot]],testdata6[[#This Row],[Upper]],testdata6[[#This Row],[Lower]])</f>
        <v>226.46240927483981</v>
      </c>
      <c r="U82" s="2">
        <v>42853</v>
      </c>
      <c r="V82" s="7">
        <v>226.4624</v>
      </c>
      <c r="W82" s="7"/>
      <c r="X82" s="19">
        <v>226.46240926999999</v>
      </c>
      <c r="Y82" t="str">
        <f t="shared" si="1"/>
        <v/>
      </c>
    </row>
    <row r="83" spans="1:25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testdata6[[#This Row],[high]]-testdata6[[#This Row],[low]]</f>
        <v>0.91999999999998749</v>
      </c>
      <c r="H83" s="1">
        <f>ABS(testdata6[[#This Row],[high]]-F82)</f>
        <v>1.0300000000000011</v>
      </c>
      <c r="I83" s="1">
        <f>ABS(testdata6[[#This Row],[low]]-F82)</f>
        <v>0.11000000000001364</v>
      </c>
      <c r="J83" s="1">
        <f>MAX(testdata6[[#This Row],[H-L]:[|L-pC|]])</f>
        <v>1.0300000000000011</v>
      </c>
      <c r="K83" s="10">
        <f>(K82*20+testdata6[[#This Row],[TR]])/21</f>
        <v>1.5177801356972112</v>
      </c>
      <c r="L83" s="1">
        <f>testdata6[[#This Row],[high]]+Multiplier*testdata6[[#This Row],[ATR]]</f>
        <v>231.49334040709164</v>
      </c>
      <c r="M83" s="1">
        <f>testdata6[[#This Row],[low]]-Multiplier*testdata6[[#This Row],[ATR]]</f>
        <v>221.46665959290837</v>
      </c>
      <c r="N83" s="1">
        <f>IF(OR(testdata6[[#This Row],[UpperE]]&lt;N82,F82&gt;N82),testdata6[[#This Row],[UpperE]],N82)</f>
        <v>226.46240927483981</v>
      </c>
      <c r="O83" s="1">
        <f>IF(OR(testdata6[[#This Row],[LowerE]]&gt;O82,F82&lt;O82),testdata6[[#This Row],[LowerE]],O82)</f>
        <v>221.46665959290837</v>
      </c>
      <c r="P83" s="7">
        <f>IF(S82=N82,testdata6[[#This Row],[Upper]],testdata6[[#This Row],[Lower]])</f>
        <v>226.46240927483981</v>
      </c>
      <c r="Q83" s="7" t="e">
        <f>IF(testdata6[[#This Row],[AtrStop]]=testdata6[[#This Row],[Upper]],testdata6[[#This Row],[Upper]],NA())</f>
        <v>#N/A</v>
      </c>
      <c r="R83" s="7">
        <f>IF(testdata6[[#This Row],[AtrStop]]=testdata6[[#This Row],[Lower]],testdata6[[#This Row],[Lower]],NA())</f>
        <v>221.46665959290837</v>
      </c>
      <c r="S83" s="19">
        <f>IF(testdata6[[#This Row],[close]]&lt;=testdata6[[#This Row],[STpot]],testdata6[[#This Row],[Upper]],testdata6[[#This Row],[Lower]])</f>
        <v>221.46665959290837</v>
      </c>
      <c r="U83" s="2">
        <v>42856</v>
      </c>
      <c r="V83" s="7"/>
      <c r="W83" s="7">
        <v>221.4667</v>
      </c>
      <c r="X83" s="19">
        <v>221.46665959000001</v>
      </c>
      <c r="Y83" t="str">
        <f t="shared" si="1"/>
        <v/>
      </c>
    </row>
    <row r="84" spans="1:25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testdata6[[#This Row],[high]]-testdata6[[#This Row],[low]]</f>
        <v>0.63999999999998636</v>
      </c>
      <c r="H84" s="1">
        <f>ABS(testdata6[[#This Row],[high]]-F83)</f>
        <v>0.28000000000000114</v>
      </c>
      <c r="I84" s="1">
        <f>ABS(testdata6[[#This Row],[low]]-F83)</f>
        <v>0.35999999999998522</v>
      </c>
      <c r="J84" s="1">
        <f>MAX(testdata6[[#This Row],[H-L]:[|L-pC|]])</f>
        <v>0.63999999999998636</v>
      </c>
      <c r="K84" s="10">
        <f>(K83*20+testdata6[[#This Row],[TR]])/21</f>
        <v>1.475981081616391</v>
      </c>
      <c r="L84" s="1">
        <f>testdata6[[#This Row],[high]]+Multiplier*testdata6[[#This Row],[ATR]]</f>
        <v>231.18794324484915</v>
      </c>
      <c r="M84" s="1">
        <f>testdata6[[#This Row],[low]]-Multiplier*testdata6[[#This Row],[ATR]]</f>
        <v>221.69205675515084</v>
      </c>
      <c r="N84" s="1">
        <f>IF(OR(testdata6[[#This Row],[UpperE]]&lt;N83,F83&gt;N83),testdata6[[#This Row],[UpperE]],N83)</f>
        <v>231.18794324484915</v>
      </c>
      <c r="O84" s="1">
        <f>IF(OR(testdata6[[#This Row],[LowerE]]&gt;O83,F83&lt;O83),testdata6[[#This Row],[LowerE]],O83)</f>
        <v>221.69205675515084</v>
      </c>
      <c r="P84" s="7">
        <f>IF(S83=N83,testdata6[[#This Row],[Upper]],testdata6[[#This Row],[Lower]])</f>
        <v>221.69205675515084</v>
      </c>
      <c r="Q84" s="7" t="e">
        <f>IF(testdata6[[#This Row],[AtrStop]]=testdata6[[#This Row],[Upper]],testdata6[[#This Row],[Upper]],NA())</f>
        <v>#N/A</v>
      </c>
      <c r="R84" s="7">
        <f>IF(testdata6[[#This Row],[AtrStop]]=testdata6[[#This Row],[Lower]],testdata6[[#This Row],[Lower]],NA())</f>
        <v>221.69205675515084</v>
      </c>
      <c r="S84" s="19">
        <f>IF(testdata6[[#This Row],[close]]&lt;=testdata6[[#This Row],[STpot]],testdata6[[#This Row],[Upper]],testdata6[[#This Row],[Lower]])</f>
        <v>221.69205675515084</v>
      </c>
      <c r="U84" s="2">
        <v>42857</v>
      </c>
      <c r="V84" s="7"/>
      <c r="W84" s="7">
        <v>221.69210000000001</v>
      </c>
      <c r="X84" s="19">
        <v>221.69205676000001</v>
      </c>
      <c r="Y84" t="str">
        <f t="shared" si="1"/>
        <v/>
      </c>
    </row>
    <row r="85" spans="1:25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testdata6[[#This Row],[high]]-testdata6[[#This Row],[low]]</f>
        <v>1.1099999999999852</v>
      </c>
      <c r="H85" s="1">
        <f>ABS(testdata6[[#This Row],[high]]-F84)</f>
        <v>9.9999999999994316E-2</v>
      </c>
      <c r="I85" s="1">
        <f>ABS(testdata6[[#This Row],[low]]-F84)</f>
        <v>1.0099999999999909</v>
      </c>
      <c r="J85" s="1">
        <f>MAX(testdata6[[#This Row],[H-L]:[|L-pC|]])</f>
        <v>1.1099999999999852</v>
      </c>
      <c r="K85" s="10">
        <f>(K84*20+testdata6[[#This Row],[TR]])/21</f>
        <v>1.4585534110632288</v>
      </c>
      <c r="L85" s="1">
        <f>testdata6[[#This Row],[high]]+Multiplier*testdata6[[#This Row],[ATR]]</f>
        <v>231.03566023318967</v>
      </c>
      <c r="M85" s="1">
        <f>testdata6[[#This Row],[low]]-Multiplier*testdata6[[#This Row],[ATR]]</f>
        <v>221.17433976681033</v>
      </c>
      <c r="N85" s="1">
        <f>IF(OR(testdata6[[#This Row],[UpperE]]&lt;N84,F84&gt;N84),testdata6[[#This Row],[UpperE]],N84)</f>
        <v>231.03566023318967</v>
      </c>
      <c r="O85" s="1">
        <f>IF(OR(testdata6[[#This Row],[LowerE]]&gt;O84,F84&lt;O84),testdata6[[#This Row],[LowerE]],O84)</f>
        <v>221.69205675515084</v>
      </c>
      <c r="P85" s="7">
        <f>IF(S84=N84,testdata6[[#This Row],[Upper]],testdata6[[#This Row],[Lower]])</f>
        <v>221.69205675515084</v>
      </c>
      <c r="Q85" s="7" t="e">
        <f>IF(testdata6[[#This Row],[AtrStop]]=testdata6[[#This Row],[Upper]],testdata6[[#This Row],[Upper]],NA())</f>
        <v>#N/A</v>
      </c>
      <c r="R85" s="7">
        <f>IF(testdata6[[#This Row],[AtrStop]]=testdata6[[#This Row],[Lower]],testdata6[[#This Row],[Lower]],NA())</f>
        <v>221.69205675515084</v>
      </c>
      <c r="S85" s="19">
        <f>IF(testdata6[[#This Row],[close]]&lt;=testdata6[[#This Row],[STpot]],testdata6[[#This Row],[Upper]],testdata6[[#This Row],[Lower]])</f>
        <v>221.69205675515084</v>
      </c>
      <c r="U85" s="2">
        <v>42858</v>
      </c>
      <c r="V85" s="7"/>
      <c r="W85" s="7">
        <v>221.69210000000001</v>
      </c>
      <c r="X85" s="19">
        <v>221.69205676000001</v>
      </c>
      <c r="Y85" t="str">
        <f t="shared" si="1"/>
        <v/>
      </c>
    </row>
    <row r="86" spans="1:25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testdata6[[#This Row],[high]]-testdata6[[#This Row],[low]]</f>
        <v>1.0900000000000034</v>
      </c>
      <c r="H86" s="1">
        <f>ABS(testdata6[[#This Row],[high]]-F85)</f>
        <v>0.42000000000001592</v>
      </c>
      <c r="I86" s="1">
        <f>ABS(testdata6[[#This Row],[low]]-F85)</f>
        <v>0.66999999999998749</v>
      </c>
      <c r="J86" s="1">
        <f>MAX(testdata6[[#This Row],[H-L]:[|L-pC|]])</f>
        <v>1.0900000000000034</v>
      </c>
      <c r="K86" s="10">
        <f>(K85*20+testdata6[[#This Row],[TR]])/21</f>
        <v>1.4410032486316466</v>
      </c>
      <c r="L86" s="1">
        <f>testdata6[[#This Row],[high]]+Multiplier*testdata6[[#This Row],[ATR]]</f>
        <v>231.03300974589496</v>
      </c>
      <c r="M86" s="1">
        <f>testdata6[[#This Row],[low]]-Multiplier*testdata6[[#This Row],[ATR]]</f>
        <v>221.29699025410505</v>
      </c>
      <c r="N86" s="1">
        <f>IF(OR(testdata6[[#This Row],[UpperE]]&lt;N85,F85&gt;N85),testdata6[[#This Row],[UpperE]],N85)</f>
        <v>231.03300974589496</v>
      </c>
      <c r="O86" s="1">
        <f>IF(OR(testdata6[[#This Row],[LowerE]]&gt;O85,F85&lt;O85),testdata6[[#This Row],[LowerE]],O85)</f>
        <v>221.69205675515084</v>
      </c>
      <c r="P86" s="7">
        <f>IF(S85=N85,testdata6[[#This Row],[Upper]],testdata6[[#This Row],[Lower]])</f>
        <v>221.69205675515084</v>
      </c>
      <c r="Q86" s="7" t="e">
        <f>IF(testdata6[[#This Row],[AtrStop]]=testdata6[[#This Row],[Upper]],testdata6[[#This Row],[Upper]],NA())</f>
        <v>#N/A</v>
      </c>
      <c r="R86" s="7">
        <f>IF(testdata6[[#This Row],[AtrStop]]=testdata6[[#This Row],[Lower]],testdata6[[#This Row],[Lower]],NA())</f>
        <v>221.69205675515084</v>
      </c>
      <c r="S86" s="19">
        <f>IF(testdata6[[#This Row],[close]]&lt;=testdata6[[#This Row],[STpot]],testdata6[[#This Row],[Upper]],testdata6[[#This Row],[Lower]])</f>
        <v>221.69205675515084</v>
      </c>
      <c r="U86" s="2">
        <v>42859</v>
      </c>
      <c r="V86" s="7"/>
      <c r="W86" s="7">
        <v>221.69210000000001</v>
      </c>
      <c r="X86" s="19">
        <v>221.69205676000001</v>
      </c>
      <c r="Y86" t="str">
        <f t="shared" si="1"/>
        <v/>
      </c>
    </row>
    <row r="87" spans="1:25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testdata6[[#This Row],[high]]-testdata6[[#This Row],[low]]</f>
        <v>0.98000000000001819</v>
      </c>
      <c r="H87" s="1">
        <f>ABS(testdata6[[#This Row],[high]]-F86)</f>
        <v>0.90999999999999659</v>
      </c>
      <c r="I87" s="1">
        <f>ABS(testdata6[[#This Row],[low]]-F86)</f>
        <v>7.00000000000216E-2</v>
      </c>
      <c r="J87" s="1">
        <f>MAX(testdata6[[#This Row],[H-L]:[|L-pC|]])</f>
        <v>0.98000000000001819</v>
      </c>
      <c r="K87" s="10">
        <f>(K86*20+testdata6[[#This Row],[TR]])/21</f>
        <v>1.4190507129825216</v>
      </c>
      <c r="L87" s="1">
        <f>testdata6[[#This Row],[high]]+Multiplier*testdata6[[#This Row],[ATR]]</f>
        <v>231.71715213894757</v>
      </c>
      <c r="M87" s="1">
        <f>testdata6[[#This Row],[low]]-Multiplier*testdata6[[#This Row],[ATR]]</f>
        <v>222.22284786105243</v>
      </c>
      <c r="N87" s="1">
        <f>IF(OR(testdata6[[#This Row],[UpperE]]&lt;N86,F86&gt;N86),testdata6[[#This Row],[UpperE]],N86)</f>
        <v>231.03300974589496</v>
      </c>
      <c r="O87" s="1">
        <f>IF(OR(testdata6[[#This Row],[LowerE]]&gt;O86,F86&lt;O86),testdata6[[#This Row],[LowerE]],O86)</f>
        <v>222.22284786105243</v>
      </c>
      <c r="P87" s="7">
        <f>IF(S86=N86,testdata6[[#This Row],[Upper]],testdata6[[#This Row],[Lower]])</f>
        <v>222.22284786105243</v>
      </c>
      <c r="Q87" s="7" t="e">
        <f>IF(testdata6[[#This Row],[AtrStop]]=testdata6[[#This Row],[Upper]],testdata6[[#This Row],[Upper]],NA())</f>
        <v>#N/A</v>
      </c>
      <c r="R87" s="7">
        <f>IF(testdata6[[#This Row],[AtrStop]]=testdata6[[#This Row],[Lower]],testdata6[[#This Row],[Lower]],NA())</f>
        <v>222.22284786105243</v>
      </c>
      <c r="S87" s="19">
        <f>IF(testdata6[[#This Row],[close]]&lt;=testdata6[[#This Row],[STpot]],testdata6[[#This Row],[Upper]],testdata6[[#This Row],[Lower]])</f>
        <v>222.22284786105243</v>
      </c>
      <c r="U87" s="2">
        <v>42860</v>
      </c>
      <c r="V87" s="7"/>
      <c r="W87" s="7">
        <v>222.22280000000001</v>
      </c>
      <c r="X87" s="19">
        <v>222.22284786</v>
      </c>
      <c r="Y87" t="str">
        <f t="shared" si="1"/>
        <v/>
      </c>
    </row>
    <row r="88" spans="1:25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testdata6[[#This Row],[high]]-testdata6[[#This Row],[low]]</f>
        <v>0.71000000000000796</v>
      </c>
      <c r="H88" s="1">
        <f>ABS(testdata6[[#This Row],[high]]-F87)</f>
        <v>0.21000000000000796</v>
      </c>
      <c r="I88" s="1">
        <f>ABS(testdata6[[#This Row],[low]]-F87)</f>
        <v>0.5</v>
      </c>
      <c r="J88" s="1">
        <f>MAX(testdata6[[#This Row],[H-L]:[|L-pC|]])</f>
        <v>0.71000000000000796</v>
      </c>
      <c r="K88" s="10">
        <f>(K87*20+testdata6[[#This Row],[TR]])/21</f>
        <v>1.3852863933166877</v>
      </c>
      <c r="L88" s="1">
        <f>testdata6[[#This Row],[high]]+Multiplier*testdata6[[#This Row],[ATR]]</f>
        <v>231.80585917995006</v>
      </c>
      <c r="M88" s="1">
        <f>testdata6[[#This Row],[low]]-Multiplier*testdata6[[#This Row],[ATR]]</f>
        <v>222.78414082004994</v>
      </c>
      <c r="N88" s="1">
        <f>IF(OR(testdata6[[#This Row],[UpperE]]&lt;N87,F87&gt;N87),testdata6[[#This Row],[UpperE]],N87)</f>
        <v>231.03300974589496</v>
      </c>
      <c r="O88" s="1">
        <f>IF(OR(testdata6[[#This Row],[LowerE]]&gt;O87,F87&lt;O87),testdata6[[#This Row],[LowerE]],O87)</f>
        <v>222.78414082004994</v>
      </c>
      <c r="P88" s="7">
        <f>IF(S87=N87,testdata6[[#This Row],[Upper]],testdata6[[#This Row],[Lower]])</f>
        <v>222.78414082004994</v>
      </c>
      <c r="Q88" s="7" t="e">
        <f>IF(testdata6[[#This Row],[AtrStop]]=testdata6[[#This Row],[Upper]],testdata6[[#This Row],[Upper]],NA())</f>
        <v>#N/A</v>
      </c>
      <c r="R88" s="7">
        <f>IF(testdata6[[#This Row],[AtrStop]]=testdata6[[#This Row],[Lower]],testdata6[[#This Row],[Lower]],NA())</f>
        <v>222.78414082004994</v>
      </c>
      <c r="S88" s="19">
        <f>IF(testdata6[[#This Row],[close]]&lt;=testdata6[[#This Row],[STpot]],testdata6[[#This Row],[Upper]],testdata6[[#This Row],[Lower]])</f>
        <v>222.78414082004994</v>
      </c>
      <c r="U88" s="2">
        <v>42863</v>
      </c>
      <c r="V88" s="7"/>
      <c r="W88" s="7">
        <v>222.7841</v>
      </c>
      <c r="X88" s="19">
        <v>222.78414082</v>
      </c>
      <c r="Y88" t="str">
        <f t="shared" si="1"/>
        <v/>
      </c>
    </row>
    <row r="89" spans="1:25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testdata6[[#This Row],[high]]-testdata6[[#This Row],[low]]</f>
        <v>1.0900000000000034</v>
      </c>
      <c r="H89" s="1">
        <f>ABS(testdata6[[#This Row],[high]]-F88)</f>
        <v>0.5</v>
      </c>
      <c r="I89" s="1">
        <f>ABS(testdata6[[#This Row],[low]]-F88)</f>
        <v>0.59000000000000341</v>
      </c>
      <c r="J89" s="1">
        <f>MAX(testdata6[[#This Row],[H-L]:[|L-pC|]])</f>
        <v>1.0900000000000034</v>
      </c>
      <c r="K89" s="10">
        <f>(K88*20+testdata6[[#This Row],[TR]])/21</f>
        <v>1.3712251364920836</v>
      </c>
      <c r="L89" s="1">
        <f>testdata6[[#This Row],[high]]+Multiplier*testdata6[[#This Row],[ATR]]</f>
        <v>232.02367540947625</v>
      </c>
      <c r="M89" s="1">
        <f>testdata6[[#This Row],[low]]-Multiplier*testdata6[[#This Row],[ATR]]</f>
        <v>222.70632459052374</v>
      </c>
      <c r="N89" s="1">
        <f>IF(OR(testdata6[[#This Row],[UpperE]]&lt;N88,F88&gt;N88),testdata6[[#This Row],[UpperE]],N88)</f>
        <v>231.03300974589496</v>
      </c>
      <c r="O89" s="1">
        <f>IF(OR(testdata6[[#This Row],[LowerE]]&gt;O88,F88&lt;O88),testdata6[[#This Row],[LowerE]],O88)</f>
        <v>222.78414082004994</v>
      </c>
      <c r="P89" s="7">
        <f>IF(S88=N88,testdata6[[#This Row],[Upper]],testdata6[[#This Row],[Lower]])</f>
        <v>222.78414082004994</v>
      </c>
      <c r="Q89" s="7" t="e">
        <f>IF(testdata6[[#This Row],[AtrStop]]=testdata6[[#This Row],[Upper]],testdata6[[#This Row],[Upper]],NA())</f>
        <v>#N/A</v>
      </c>
      <c r="R89" s="7">
        <f>IF(testdata6[[#This Row],[AtrStop]]=testdata6[[#This Row],[Lower]],testdata6[[#This Row],[Lower]],NA())</f>
        <v>222.78414082004994</v>
      </c>
      <c r="S89" s="19">
        <f>IF(testdata6[[#This Row],[close]]&lt;=testdata6[[#This Row],[STpot]],testdata6[[#This Row],[Upper]],testdata6[[#This Row],[Lower]])</f>
        <v>222.78414082004994</v>
      </c>
      <c r="U89" s="2">
        <v>42864</v>
      </c>
      <c r="V89" s="7"/>
      <c r="W89" s="7">
        <v>222.7841</v>
      </c>
      <c r="X89" s="19">
        <v>222.78414082</v>
      </c>
      <c r="Y89" t="str">
        <f t="shared" si="1"/>
        <v/>
      </c>
    </row>
    <row r="90" spans="1:25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testdata6[[#This Row],[high]]-testdata6[[#This Row],[low]]</f>
        <v>0.69000000000002615</v>
      </c>
      <c r="H90" s="1">
        <f>ABS(testdata6[[#This Row],[high]]-F89)</f>
        <v>0.41000000000002501</v>
      </c>
      <c r="I90" s="1">
        <f>ABS(testdata6[[#This Row],[low]]-F89)</f>
        <v>0.28000000000000114</v>
      </c>
      <c r="J90" s="1">
        <f>MAX(testdata6[[#This Row],[H-L]:[|L-pC|]])</f>
        <v>0.69000000000002615</v>
      </c>
      <c r="K90" s="10">
        <f>(K89*20+testdata6[[#This Row],[TR]])/21</f>
        <v>1.3387858442781759</v>
      </c>
      <c r="L90" s="1">
        <f>testdata6[[#This Row],[high]]+Multiplier*testdata6[[#This Row],[ATR]]</f>
        <v>231.62635753283453</v>
      </c>
      <c r="M90" s="1">
        <f>testdata6[[#This Row],[low]]-Multiplier*testdata6[[#This Row],[ATR]]</f>
        <v>222.90364246716547</v>
      </c>
      <c r="N90" s="1">
        <f>IF(OR(testdata6[[#This Row],[UpperE]]&lt;N89,F89&gt;N89),testdata6[[#This Row],[UpperE]],N89)</f>
        <v>231.03300974589496</v>
      </c>
      <c r="O90" s="1">
        <f>IF(OR(testdata6[[#This Row],[LowerE]]&gt;O89,F89&lt;O89),testdata6[[#This Row],[LowerE]],O89)</f>
        <v>222.90364246716547</v>
      </c>
      <c r="P90" s="7">
        <f>IF(S89=N89,testdata6[[#This Row],[Upper]],testdata6[[#This Row],[Lower]])</f>
        <v>222.90364246716547</v>
      </c>
      <c r="Q90" s="7" t="e">
        <f>IF(testdata6[[#This Row],[AtrStop]]=testdata6[[#This Row],[Upper]],testdata6[[#This Row],[Upper]],NA())</f>
        <v>#N/A</v>
      </c>
      <c r="R90" s="7">
        <f>IF(testdata6[[#This Row],[AtrStop]]=testdata6[[#This Row],[Lower]],testdata6[[#This Row],[Lower]],NA())</f>
        <v>222.90364246716547</v>
      </c>
      <c r="S90" s="19">
        <f>IF(testdata6[[#This Row],[close]]&lt;=testdata6[[#This Row],[STpot]],testdata6[[#This Row],[Upper]],testdata6[[#This Row],[Lower]])</f>
        <v>222.90364246716547</v>
      </c>
      <c r="U90" s="2">
        <v>42865</v>
      </c>
      <c r="V90" s="7"/>
      <c r="W90" s="7">
        <v>222.90360000000001</v>
      </c>
      <c r="X90" s="19">
        <v>222.90364246999999</v>
      </c>
      <c r="Y90" t="str">
        <f t="shared" si="1"/>
        <v/>
      </c>
    </row>
    <row r="91" spans="1:25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testdata6[[#This Row],[high]]-testdata6[[#This Row],[low]]</f>
        <v>1.3700000000000045</v>
      </c>
      <c r="H91" s="1">
        <f>ABS(testdata6[[#This Row],[high]]-F90)</f>
        <v>0.29000000000002046</v>
      </c>
      <c r="I91" s="1">
        <f>ABS(testdata6[[#This Row],[low]]-F90)</f>
        <v>1.660000000000025</v>
      </c>
      <c r="J91" s="1">
        <f>MAX(testdata6[[#This Row],[H-L]:[|L-pC|]])</f>
        <v>1.660000000000025</v>
      </c>
      <c r="K91" s="10">
        <f>(K90*20+testdata6[[#This Row],[TR]])/21</f>
        <v>1.3540817564554068</v>
      </c>
      <c r="L91" s="1">
        <f>testdata6[[#This Row],[high]]+Multiplier*testdata6[[#This Row],[ATR]]</f>
        <v>231.38224526936622</v>
      </c>
      <c r="M91" s="1">
        <f>testdata6[[#This Row],[low]]-Multiplier*testdata6[[#This Row],[ATR]]</f>
        <v>221.88775473063376</v>
      </c>
      <c r="N91" s="1">
        <f>IF(OR(testdata6[[#This Row],[UpperE]]&lt;N90,F90&gt;N90),testdata6[[#This Row],[UpperE]],N90)</f>
        <v>231.03300974589496</v>
      </c>
      <c r="O91" s="1">
        <f>IF(OR(testdata6[[#This Row],[LowerE]]&gt;O90,F90&lt;O90),testdata6[[#This Row],[LowerE]],O90)</f>
        <v>222.90364246716547</v>
      </c>
      <c r="P91" s="7">
        <f>IF(S90=N90,testdata6[[#This Row],[Upper]],testdata6[[#This Row],[Lower]])</f>
        <v>222.90364246716547</v>
      </c>
      <c r="Q91" s="7" t="e">
        <f>IF(testdata6[[#This Row],[AtrStop]]=testdata6[[#This Row],[Upper]],testdata6[[#This Row],[Upper]],NA())</f>
        <v>#N/A</v>
      </c>
      <c r="R91" s="7">
        <f>IF(testdata6[[#This Row],[AtrStop]]=testdata6[[#This Row],[Lower]],testdata6[[#This Row],[Lower]],NA())</f>
        <v>222.90364246716547</v>
      </c>
      <c r="S91" s="19">
        <f>IF(testdata6[[#This Row],[close]]&lt;=testdata6[[#This Row],[STpot]],testdata6[[#This Row],[Upper]],testdata6[[#This Row],[Lower]])</f>
        <v>222.90364246716547</v>
      </c>
      <c r="U91" s="2">
        <v>42866</v>
      </c>
      <c r="V91" s="7"/>
      <c r="W91" s="7">
        <v>222.90360000000001</v>
      </c>
      <c r="X91" s="19">
        <v>222.90364246999999</v>
      </c>
      <c r="Y91" t="str">
        <f t="shared" si="1"/>
        <v/>
      </c>
    </row>
    <row r="92" spans="1:25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testdata6[[#This Row],[high]]-testdata6[[#This Row],[low]]</f>
        <v>0.71999999999999886</v>
      </c>
      <c r="H92" s="1">
        <f>ABS(testdata6[[#This Row],[high]]-F91)</f>
        <v>5.0000000000011369E-2</v>
      </c>
      <c r="I92" s="1">
        <f>ABS(testdata6[[#This Row],[low]]-F91)</f>
        <v>0.66999999999998749</v>
      </c>
      <c r="J92" s="1">
        <f>MAX(testdata6[[#This Row],[H-L]:[|L-pC|]])</f>
        <v>0.71999999999999886</v>
      </c>
      <c r="K92" s="10">
        <f>(K91*20+testdata6[[#This Row],[TR]])/21</f>
        <v>1.3238873871003873</v>
      </c>
      <c r="L92" s="1">
        <f>testdata6[[#This Row],[high]]+Multiplier*testdata6[[#This Row],[ATR]]</f>
        <v>231.16166216130117</v>
      </c>
      <c r="M92" s="1">
        <f>testdata6[[#This Row],[low]]-Multiplier*testdata6[[#This Row],[ATR]]</f>
        <v>222.49833783869883</v>
      </c>
      <c r="N92" s="1">
        <f>IF(OR(testdata6[[#This Row],[UpperE]]&lt;N91,F91&gt;N91),testdata6[[#This Row],[UpperE]],N91)</f>
        <v>231.03300974589496</v>
      </c>
      <c r="O92" s="1">
        <f>IF(OR(testdata6[[#This Row],[LowerE]]&gt;O91,F91&lt;O91),testdata6[[#This Row],[LowerE]],O91)</f>
        <v>222.90364246716547</v>
      </c>
      <c r="P92" s="7">
        <f>IF(S91=N91,testdata6[[#This Row],[Upper]],testdata6[[#This Row],[Lower]])</f>
        <v>222.90364246716547</v>
      </c>
      <c r="Q92" s="7" t="e">
        <f>IF(testdata6[[#This Row],[AtrStop]]=testdata6[[#This Row],[Upper]],testdata6[[#This Row],[Upper]],NA())</f>
        <v>#N/A</v>
      </c>
      <c r="R92" s="7">
        <f>IF(testdata6[[#This Row],[AtrStop]]=testdata6[[#This Row],[Lower]],testdata6[[#This Row],[Lower]],NA())</f>
        <v>222.90364246716547</v>
      </c>
      <c r="S92" s="19">
        <f>IF(testdata6[[#This Row],[close]]&lt;=testdata6[[#This Row],[STpot]],testdata6[[#This Row],[Upper]],testdata6[[#This Row],[Lower]])</f>
        <v>222.90364246716547</v>
      </c>
      <c r="U92" s="2">
        <v>42867</v>
      </c>
      <c r="V92" s="7"/>
      <c r="W92" s="7">
        <v>222.90360000000001</v>
      </c>
      <c r="X92" s="19">
        <v>222.90364246999999</v>
      </c>
      <c r="Y92" t="str">
        <f t="shared" si="1"/>
        <v/>
      </c>
    </row>
    <row r="93" spans="1:25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testdata6[[#This Row],[high]]-testdata6[[#This Row],[low]]</f>
        <v>0.93999999999999773</v>
      </c>
      <c r="H93" s="1">
        <f>ABS(testdata6[[#This Row],[high]]-F92)</f>
        <v>1.3900000000000148</v>
      </c>
      <c r="I93" s="1">
        <f>ABS(testdata6[[#This Row],[low]]-F92)</f>
        <v>0.45000000000001705</v>
      </c>
      <c r="J93" s="1">
        <f>MAX(testdata6[[#This Row],[H-L]:[|L-pC|]])</f>
        <v>1.3900000000000148</v>
      </c>
      <c r="K93" s="10">
        <f>(K92*20+testdata6[[#This Row],[TR]])/21</f>
        <v>1.3270356067622744</v>
      </c>
      <c r="L93" s="1">
        <f>testdata6[[#This Row],[high]]+Multiplier*testdata6[[#This Row],[ATR]]</f>
        <v>232.13110682028682</v>
      </c>
      <c r="M93" s="1">
        <f>testdata6[[#This Row],[low]]-Multiplier*testdata6[[#This Row],[ATR]]</f>
        <v>223.2288931797132</v>
      </c>
      <c r="N93" s="1">
        <f>IF(OR(testdata6[[#This Row],[UpperE]]&lt;N92,F92&gt;N92),testdata6[[#This Row],[UpperE]],N92)</f>
        <v>231.03300974589496</v>
      </c>
      <c r="O93" s="1">
        <f>IF(OR(testdata6[[#This Row],[LowerE]]&gt;O92,F92&lt;O92),testdata6[[#This Row],[LowerE]],O92)</f>
        <v>223.2288931797132</v>
      </c>
      <c r="P93" s="7">
        <f>IF(S92=N92,testdata6[[#This Row],[Upper]],testdata6[[#This Row],[Lower]])</f>
        <v>223.2288931797132</v>
      </c>
      <c r="Q93" s="7" t="e">
        <f>IF(testdata6[[#This Row],[AtrStop]]=testdata6[[#This Row],[Upper]],testdata6[[#This Row],[Upper]],NA())</f>
        <v>#N/A</v>
      </c>
      <c r="R93" s="7">
        <f>IF(testdata6[[#This Row],[AtrStop]]=testdata6[[#This Row],[Lower]],testdata6[[#This Row],[Lower]],NA())</f>
        <v>223.2288931797132</v>
      </c>
      <c r="S93" s="19">
        <f>IF(testdata6[[#This Row],[close]]&lt;=testdata6[[#This Row],[STpot]],testdata6[[#This Row],[Upper]],testdata6[[#This Row],[Lower]])</f>
        <v>223.2288931797132</v>
      </c>
      <c r="U93" s="2">
        <v>42870</v>
      </c>
      <c r="V93" s="7"/>
      <c r="W93" s="7">
        <v>223.22890000000001</v>
      </c>
      <c r="X93" s="19">
        <v>223.22889318</v>
      </c>
      <c r="Y93" t="str">
        <f t="shared" si="1"/>
        <v/>
      </c>
    </row>
    <row r="94" spans="1:25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testdata6[[#This Row],[high]]-testdata6[[#This Row],[low]]</f>
        <v>0.98000000000001819</v>
      </c>
      <c r="H94" s="1">
        <f>ABS(testdata6[[#This Row],[high]]-F93)</f>
        <v>0.35000000000002274</v>
      </c>
      <c r="I94" s="1">
        <f>ABS(testdata6[[#This Row],[low]]-F93)</f>
        <v>0.62999999999999545</v>
      </c>
      <c r="J94" s="1">
        <f>MAX(testdata6[[#This Row],[H-L]:[|L-pC|]])</f>
        <v>0.98000000000001819</v>
      </c>
      <c r="K94" s="10">
        <f>(K93*20+testdata6[[#This Row],[TR]])/21</f>
        <v>1.3105101016783576</v>
      </c>
      <c r="L94" s="1">
        <f>testdata6[[#This Row],[high]]+Multiplier*testdata6[[#This Row],[ATR]]</f>
        <v>232.29153030503508</v>
      </c>
      <c r="M94" s="1">
        <f>testdata6[[#This Row],[low]]-Multiplier*testdata6[[#This Row],[ATR]]</f>
        <v>223.44846969496493</v>
      </c>
      <c r="N94" s="1">
        <f>IF(OR(testdata6[[#This Row],[UpperE]]&lt;N93,F93&gt;N93),testdata6[[#This Row],[UpperE]],N93)</f>
        <v>231.03300974589496</v>
      </c>
      <c r="O94" s="1">
        <f>IF(OR(testdata6[[#This Row],[LowerE]]&gt;O93,F93&lt;O93),testdata6[[#This Row],[LowerE]],O93)</f>
        <v>223.44846969496493</v>
      </c>
      <c r="P94" s="7">
        <f>IF(S93=N93,testdata6[[#This Row],[Upper]],testdata6[[#This Row],[Lower]])</f>
        <v>223.44846969496493</v>
      </c>
      <c r="Q94" s="7" t="e">
        <f>IF(testdata6[[#This Row],[AtrStop]]=testdata6[[#This Row],[Upper]],testdata6[[#This Row],[Upper]],NA())</f>
        <v>#N/A</v>
      </c>
      <c r="R94" s="7">
        <f>IF(testdata6[[#This Row],[AtrStop]]=testdata6[[#This Row],[Lower]],testdata6[[#This Row],[Lower]],NA())</f>
        <v>223.44846969496493</v>
      </c>
      <c r="S94" s="19">
        <f>IF(testdata6[[#This Row],[close]]&lt;=testdata6[[#This Row],[STpot]],testdata6[[#This Row],[Upper]],testdata6[[#This Row],[Lower]])</f>
        <v>223.44846969496493</v>
      </c>
      <c r="U94" s="2">
        <v>42871</v>
      </c>
      <c r="V94" s="7"/>
      <c r="W94" s="7">
        <v>223.4485</v>
      </c>
      <c r="X94" s="19">
        <v>223.44846969</v>
      </c>
      <c r="Y94" t="str">
        <f t="shared" si="1"/>
        <v/>
      </c>
    </row>
    <row r="95" spans="1:25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testdata6[[#This Row],[high]]-testdata6[[#This Row],[low]]</f>
        <v>2.7400000000000091</v>
      </c>
      <c r="H95" s="1">
        <f>ABS(testdata6[[#This Row],[high]]-F94)</f>
        <v>1.3600000000000136</v>
      </c>
      <c r="I95" s="1">
        <f>ABS(testdata6[[#This Row],[low]]-F94)</f>
        <v>4.1000000000000227</v>
      </c>
      <c r="J95" s="1">
        <f>MAX(testdata6[[#This Row],[H-L]:[|L-pC|]])</f>
        <v>4.1000000000000227</v>
      </c>
      <c r="K95" s="10">
        <f>(K94*20+testdata6[[#This Row],[TR]])/21</f>
        <v>1.4433429539793892</v>
      </c>
      <c r="L95" s="1">
        <f>testdata6[[#This Row],[high]]+Multiplier*testdata6[[#This Row],[ATR]]</f>
        <v>230.77002886193816</v>
      </c>
      <c r="M95" s="1">
        <f>testdata6[[#This Row],[low]]-Multiplier*testdata6[[#This Row],[ATR]]</f>
        <v>219.36997113806183</v>
      </c>
      <c r="N95" s="1">
        <f>IF(OR(testdata6[[#This Row],[UpperE]]&lt;N94,F94&gt;N94),testdata6[[#This Row],[UpperE]],N94)</f>
        <v>230.77002886193816</v>
      </c>
      <c r="O95" s="1">
        <f>IF(OR(testdata6[[#This Row],[LowerE]]&gt;O94,F94&lt;O94),testdata6[[#This Row],[LowerE]],O94)</f>
        <v>223.44846969496493</v>
      </c>
      <c r="P95" s="7">
        <f>IF(S94=N94,testdata6[[#This Row],[Upper]],testdata6[[#This Row],[Lower]])</f>
        <v>223.44846969496493</v>
      </c>
      <c r="Q95" s="7" t="e">
        <f>IF(testdata6[[#This Row],[AtrStop]]=testdata6[[#This Row],[Upper]],testdata6[[#This Row],[Upper]],NA())</f>
        <v>#N/A</v>
      </c>
      <c r="R95" s="7">
        <f>IF(testdata6[[#This Row],[AtrStop]]=testdata6[[#This Row],[Lower]],testdata6[[#This Row],[Lower]],NA())</f>
        <v>223.44846969496493</v>
      </c>
      <c r="S95" s="19">
        <f>IF(testdata6[[#This Row],[close]]&lt;=testdata6[[#This Row],[STpot]],testdata6[[#This Row],[Upper]],testdata6[[#This Row],[Lower]])</f>
        <v>223.44846969496493</v>
      </c>
      <c r="U95" s="2">
        <v>42872</v>
      </c>
      <c r="V95" s="7"/>
      <c r="W95" s="7">
        <v>223.4485</v>
      </c>
      <c r="X95" s="19">
        <v>223.44846969</v>
      </c>
      <c r="Y95" t="str">
        <f t="shared" si="1"/>
        <v/>
      </c>
    </row>
    <row r="96" spans="1:25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testdata6[[#This Row],[high]]-testdata6[[#This Row],[low]]</f>
        <v>2.2000000000000171</v>
      </c>
      <c r="H96" s="1">
        <f>ABS(testdata6[[#This Row],[high]]-F95)</f>
        <v>1.8300000000000125</v>
      </c>
      <c r="I96" s="1">
        <f>ABS(testdata6[[#This Row],[low]]-F95)</f>
        <v>0.37000000000000455</v>
      </c>
      <c r="J96" s="1">
        <f>MAX(testdata6[[#This Row],[H-L]:[|L-pC|]])</f>
        <v>2.2000000000000171</v>
      </c>
      <c r="K96" s="10">
        <f>(K95*20+testdata6[[#This Row],[TR]])/21</f>
        <v>1.4793742418851334</v>
      </c>
      <c r="L96" s="1">
        <f>testdata6[[#This Row],[high]]+Multiplier*testdata6[[#This Row],[ATR]]</f>
        <v>230.02812272565541</v>
      </c>
      <c r="M96" s="1">
        <f>testdata6[[#This Row],[low]]-Multiplier*testdata6[[#This Row],[ATR]]</f>
        <v>218.95187727434458</v>
      </c>
      <c r="N96" s="1">
        <f>IF(OR(testdata6[[#This Row],[UpperE]]&lt;N95,F95&gt;N95),testdata6[[#This Row],[UpperE]],N95)</f>
        <v>230.02812272565541</v>
      </c>
      <c r="O96" s="1">
        <f>IF(OR(testdata6[[#This Row],[LowerE]]&gt;O95,F95&lt;O95),testdata6[[#This Row],[LowerE]],O95)</f>
        <v>223.44846969496493</v>
      </c>
      <c r="P96" s="7">
        <f>IF(S95=N95,testdata6[[#This Row],[Upper]],testdata6[[#This Row],[Lower]])</f>
        <v>223.44846969496493</v>
      </c>
      <c r="Q96" s="7" t="e">
        <f>IF(testdata6[[#This Row],[AtrStop]]=testdata6[[#This Row],[Upper]],testdata6[[#This Row],[Upper]],NA())</f>
        <v>#N/A</v>
      </c>
      <c r="R96" s="7">
        <f>IF(testdata6[[#This Row],[AtrStop]]=testdata6[[#This Row],[Lower]],testdata6[[#This Row],[Lower]],NA())</f>
        <v>223.44846969496493</v>
      </c>
      <c r="S96" s="19">
        <f>IF(testdata6[[#This Row],[close]]&lt;=testdata6[[#This Row],[STpot]],testdata6[[#This Row],[Upper]],testdata6[[#This Row],[Lower]])</f>
        <v>223.44846969496493</v>
      </c>
      <c r="U96" s="2">
        <v>42873</v>
      </c>
      <c r="V96" s="7"/>
      <c r="W96" s="7">
        <v>223.4485</v>
      </c>
      <c r="X96" s="19">
        <v>223.44846969</v>
      </c>
      <c r="Y96" t="str">
        <f t="shared" si="1"/>
        <v/>
      </c>
    </row>
    <row r="97" spans="1:25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testdata6[[#This Row],[high]]-testdata6[[#This Row],[low]]</f>
        <v>1.7200000000000273</v>
      </c>
      <c r="H97" s="1">
        <f>ABS(testdata6[[#This Row],[high]]-F96)</f>
        <v>2.2000000000000171</v>
      </c>
      <c r="I97" s="1">
        <f>ABS(testdata6[[#This Row],[low]]-F96)</f>
        <v>0.47999999999998977</v>
      </c>
      <c r="J97" s="1">
        <f>MAX(testdata6[[#This Row],[H-L]:[|L-pC|]])</f>
        <v>2.2000000000000171</v>
      </c>
      <c r="K97" s="10">
        <f>(K96*20+testdata6[[#This Row],[TR]])/21</f>
        <v>1.5136897541763183</v>
      </c>
      <c r="L97" s="1">
        <f>testdata6[[#This Row],[high]]+Multiplier*testdata6[[#This Row],[ATR]]</f>
        <v>231.40106926252898</v>
      </c>
      <c r="M97" s="1">
        <f>testdata6[[#This Row],[low]]-Multiplier*testdata6[[#This Row],[ATR]]</f>
        <v>220.59893073747102</v>
      </c>
      <c r="N97" s="1">
        <f>IF(OR(testdata6[[#This Row],[UpperE]]&lt;N96,F96&gt;N96),testdata6[[#This Row],[UpperE]],N96)</f>
        <v>230.02812272565541</v>
      </c>
      <c r="O97" s="1">
        <f>IF(OR(testdata6[[#This Row],[LowerE]]&gt;O96,F96&lt;O96),testdata6[[#This Row],[LowerE]],O96)</f>
        <v>223.44846969496493</v>
      </c>
      <c r="P97" s="7">
        <f>IF(S96=N96,testdata6[[#This Row],[Upper]],testdata6[[#This Row],[Lower]])</f>
        <v>223.44846969496493</v>
      </c>
      <c r="Q97" s="7" t="e">
        <f>IF(testdata6[[#This Row],[AtrStop]]=testdata6[[#This Row],[Upper]],testdata6[[#This Row],[Upper]],NA())</f>
        <v>#N/A</v>
      </c>
      <c r="R97" s="7">
        <f>IF(testdata6[[#This Row],[AtrStop]]=testdata6[[#This Row],[Lower]],testdata6[[#This Row],[Lower]],NA())</f>
        <v>223.44846969496493</v>
      </c>
      <c r="S97" s="19">
        <f>IF(testdata6[[#This Row],[close]]&lt;=testdata6[[#This Row],[STpot]],testdata6[[#This Row],[Upper]],testdata6[[#This Row],[Lower]])</f>
        <v>223.44846969496493</v>
      </c>
      <c r="U97" s="2">
        <v>42874</v>
      </c>
      <c r="V97" s="7"/>
      <c r="W97" s="7">
        <v>223.4485</v>
      </c>
      <c r="X97" s="19">
        <v>223.44846969</v>
      </c>
      <c r="Y97" t="str">
        <f t="shared" si="1"/>
        <v/>
      </c>
    </row>
    <row r="98" spans="1:25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testdata6[[#This Row],[high]]-testdata6[[#This Row],[low]]</f>
        <v>0.83999999999997499</v>
      </c>
      <c r="H98" s="1">
        <f>ABS(testdata6[[#This Row],[high]]-F97)</f>
        <v>1.3299999999999841</v>
      </c>
      <c r="I98" s="1">
        <f>ABS(testdata6[[#This Row],[low]]-F97)</f>
        <v>0.49000000000000909</v>
      </c>
      <c r="J98" s="1">
        <f>MAX(testdata6[[#This Row],[H-L]:[|L-pC|]])</f>
        <v>1.3299999999999841</v>
      </c>
      <c r="K98" s="10">
        <f>(K97*20+testdata6[[#This Row],[TR]])/21</f>
        <v>1.5049426230250642</v>
      </c>
      <c r="L98" s="1">
        <f>testdata6[[#This Row],[high]]+Multiplier*testdata6[[#This Row],[ATR]]</f>
        <v>231.96482786907518</v>
      </c>
      <c r="M98" s="1">
        <f>testdata6[[#This Row],[low]]-Multiplier*testdata6[[#This Row],[ATR]]</f>
        <v>222.09517213092482</v>
      </c>
      <c r="N98" s="1">
        <f>IF(OR(testdata6[[#This Row],[UpperE]]&lt;N97,F97&gt;N97),testdata6[[#This Row],[UpperE]],N97)</f>
        <v>230.02812272565541</v>
      </c>
      <c r="O98" s="1">
        <f>IF(OR(testdata6[[#This Row],[LowerE]]&gt;O97,F97&lt;O97),testdata6[[#This Row],[LowerE]],O97)</f>
        <v>223.44846969496493</v>
      </c>
      <c r="P98" s="7">
        <f>IF(S97=N97,testdata6[[#This Row],[Upper]],testdata6[[#This Row],[Lower]])</f>
        <v>223.44846969496493</v>
      </c>
      <c r="Q98" s="7" t="e">
        <f>IF(testdata6[[#This Row],[AtrStop]]=testdata6[[#This Row],[Upper]],testdata6[[#This Row],[Upper]],NA())</f>
        <v>#N/A</v>
      </c>
      <c r="R98" s="7">
        <f>IF(testdata6[[#This Row],[AtrStop]]=testdata6[[#This Row],[Lower]],testdata6[[#This Row],[Lower]],NA())</f>
        <v>223.44846969496493</v>
      </c>
      <c r="S98" s="19">
        <f>IF(testdata6[[#This Row],[close]]&lt;=testdata6[[#This Row],[STpot]],testdata6[[#This Row],[Upper]],testdata6[[#This Row],[Lower]])</f>
        <v>223.44846969496493</v>
      </c>
      <c r="U98" s="2">
        <v>42877</v>
      </c>
      <c r="V98" s="7"/>
      <c r="W98" s="7">
        <v>223.4485</v>
      </c>
      <c r="X98" s="19">
        <v>223.44846969</v>
      </c>
      <c r="Y98" t="str">
        <f t="shared" si="1"/>
        <v/>
      </c>
    </row>
    <row r="99" spans="1:25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testdata6[[#This Row],[high]]-testdata6[[#This Row],[low]]</f>
        <v>0.70000000000001705</v>
      </c>
      <c r="H99" s="1">
        <f>ABS(testdata6[[#This Row],[high]]-F98)</f>
        <v>0.68999999999999773</v>
      </c>
      <c r="I99" s="1">
        <f>ABS(testdata6[[#This Row],[low]]-F98)</f>
        <v>1.0000000000019327E-2</v>
      </c>
      <c r="J99" s="1">
        <f>MAX(testdata6[[#This Row],[H-L]:[|L-pC|]])</f>
        <v>0.70000000000001705</v>
      </c>
      <c r="K99" s="10">
        <f>(K98*20+testdata6[[#This Row],[TR]])/21</f>
        <v>1.4666120219286334</v>
      </c>
      <c r="L99" s="1">
        <f>testdata6[[#This Row],[high]]+Multiplier*testdata6[[#This Row],[ATR]]</f>
        <v>232.35983606578591</v>
      </c>
      <c r="M99" s="1">
        <f>testdata6[[#This Row],[low]]-Multiplier*testdata6[[#This Row],[ATR]]</f>
        <v>222.86016393421409</v>
      </c>
      <c r="N99" s="1">
        <f>IF(OR(testdata6[[#This Row],[UpperE]]&lt;N98,F98&gt;N98),testdata6[[#This Row],[UpperE]],N98)</f>
        <v>230.02812272565541</v>
      </c>
      <c r="O99" s="1">
        <f>IF(OR(testdata6[[#This Row],[LowerE]]&gt;O98,F98&lt;O98),testdata6[[#This Row],[LowerE]],O98)</f>
        <v>223.44846969496493</v>
      </c>
      <c r="P99" s="7">
        <f>IF(S98=N98,testdata6[[#This Row],[Upper]],testdata6[[#This Row],[Lower]])</f>
        <v>223.44846969496493</v>
      </c>
      <c r="Q99" s="7" t="e">
        <f>IF(testdata6[[#This Row],[AtrStop]]=testdata6[[#This Row],[Upper]],testdata6[[#This Row],[Upper]],NA())</f>
        <v>#N/A</v>
      </c>
      <c r="R99" s="7">
        <f>IF(testdata6[[#This Row],[AtrStop]]=testdata6[[#This Row],[Lower]],testdata6[[#This Row],[Lower]],NA())</f>
        <v>223.44846969496493</v>
      </c>
      <c r="S99" s="19">
        <f>IF(testdata6[[#This Row],[close]]&lt;=testdata6[[#This Row],[STpot]],testdata6[[#This Row],[Upper]],testdata6[[#This Row],[Lower]])</f>
        <v>223.44846969496493</v>
      </c>
      <c r="U99" s="2">
        <v>42878</v>
      </c>
      <c r="V99" s="7"/>
      <c r="W99" s="7">
        <v>223.4485</v>
      </c>
      <c r="X99" s="19">
        <v>223.44846969</v>
      </c>
      <c r="Y99" t="str">
        <f t="shared" si="1"/>
        <v/>
      </c>
    </row>
    <row r="100" spans="1:25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testdata6[[#This Row],[high]]-testdata6[[#This Row],[low]]</f>
        <v>0.75999999999999091</v>
      </c>
      <c r="H100" s="1">
        <f>ABS(testdata6[[#This Row],[high]]-F99)</f>
        <v>0.63999999999998636</v>
      </c>
      <c r="I100" s="1">
        <f>ABS(testdata6[[#This Row],[low]]-F99)</f>
        <v>0.12000000000000455</v>
      </c>
      <c r="J100" s="1">
        <f>MAX(testdata6[[#This Row],[H-L]:[|L-pC|]])</f>
        <v>0.75999999999999091</v>
      </c>
      <c r="K100" s="10">
        <f>(K99*20+testdata6[[#This Row],[TR]])/21</f>
        <v>1.432963830408222</v>
      </c>
      <c r="L100" s="1">
        <f>testdata6[[#This Row],[high]]+Multiplier*testdata6[[#This Row],[ATR]]</f>
        <v>232.71889149122467</v>
      </c>
      <c r="M100" s="1">
        <f>testdata6[[#This Row],[low]]-Multiplier*testdata6[[#This Row],[ATR]]</f>
        <v>223.36110850877532</v>
      </c>
      <c r="N100" s="1">
        <f>IF(OR(testdata6[[#This Row],[UpperE]]&lt;N99,F99&gt;N99),testdata6[[#This Row],[UpperE]],N99)</f>
        <v>230.02812272565541</v>
      </c>
      <c r="O100" s="1">
        <f>IF(OR(testdata6[[#This Row],[LowerE]]&gt;O99,F99&lt;O99),testdata6[[#This Row],[LowerE]],O99)</f>
        <v>223.44846969496493</v>
      </c>
      <c r="P100" s="7">
        <f>IF(S99=N99,testdata6[[#This Row],[Upper]],testdata6[[#This Row],[Lower]])</f>
        <v>223.44846969496493</v>
      </c>
      <c r="Q100" s="7" t="e">
        <f>IF(testdata6[[#This Row],[AtrStop]]=testdata6[[#This Row],[Upper]],testdata6[[#This Row],[Upper]],NA())</f>
        <v>#N/A</v>
      </c>
      <c r="R100" s="7">
        <f>IF(testdata6[[#This Row],[AtrStop]]=testdata6[[#This Row],[Lower]],testdata6[[#This Row],[Lower]],NA())</f>
        <v>223.44846969496493</v>
      </c>
      <c r="S100" s="19">
        <f>IF(testdata6[[#This Row],[close]]&lt;=testdata6[[#This Row],[STpot]],testdata6[[#This Row],[Upper]],testdata6[[#This Row],[Lower]])</f>
        <v>223.44846969496493</v>
      </c>
      <c r="U100" s="2">
        <v>42879</v>
      </c>
      <c r="V100" s="7"/>
      <c r="W100" s="7">
        <v>223.4485</v>
      </c>
      <c r="X100" s="19">
        <v>223.44846969</v>
      </c>
      <c r="Y100" t="str">
        <f t="shared" si="1"/>
        <v/>
      </c>
    </row>
    <row r="101" spans="1:25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testdata6[[#This Row],[high]]-testdata6[[#This Row],[low]]</f>
        <v>1.0600000000000023</v>
      </c>
      <c r="H101" s="1">
        <f>ABS(testdata6[[#This Row],[high]]-F100)</f>
        <v>1.3899999999999864</v>
      </c>
      <c r="I101" s="1">
        <f>ABS(testdata6[[#This Row],[low]]-F100)</f>
        <v>0.32999999999998408</v>
      </c>
      <c r="J101" s="1">
        <f>MAX(testdata6[[#This Row],[H-L]:[|L-pC|]])</f>
        <v>1.3899999999999864</v>
      </c>
      <c r="K101" s="10">
        <f>(K100*20+testdata6[[#This Row],[TR]])/21</f>
        <v>1.4309179337221156</v>
      </c>
      <c r="L101" s="1">
        <f>testdata6[[#This Row],[high]]+Multiplier*testdata6[[#This Row],[ATR]]</f>
        <v>233.99275380116634</v>
      </c>
      <c r="M101" s="1">
        <f>testdata6[[#This Row],[low]]-Multiplier*testdata6[[#This Row],[ATR]]</f>
        <v>224.34724619883363</v>
      </c>
      <c r="N101" s="1">
        <f>IF(OR(testdata6[[#This Row],[UpperE]]&lt;N100,F100&gt;N100),testdata6[[#This Row],[UpperE]],N100)</f>
        <v>230.02812272565541</v>
      </c>
      <c r="O101" s="1">
        <f>IF(OR(testdata6[[#This Row],[LowerE]]&gt;O100,F100&lt;O100),testdata6[[#This Row],[LowerE]],O100)</f>
        <v>224.34724619883363</v>
      </c>
      <c r="P101" s="7">
        <f>IF(S100=N100,testdata6[[#This Row],[Upper]],testdata6[[#This Row],[Lower]])</f>
        <v>224.34724619883363</v>
      </c>
      <c r="Q101" s="7" t="e">
        <f>IF(testdata6[[#This Row],[AtrStop]]=testdata6[[#This Row],[Upper]],testdata6[[#This Row],[Upper]],NA())</f>
        <v>#N/A</v>
      </c>
      <c r="R101" s="7">
        <f>IF(testdata6[[#This Row],[AtrStop]]=testdata6[[#This Row],[Lower]],testdata6[[#This Row],[Lower]],NA())</f>
        <v>224.34724619883363</v>
      </c>
      <c r="S101" s="19">
        <f>IF(testdata6[[#This Row],[close]]&lt;=testdata6[[#This Row],[STpot]],testdata6[[#This Row],[Upper]],testdata6[[#This Row],[Lower]])</f>
        <v>224.34724619883363</v>
      </c>
      <c r="U101" s="2">
        <v>42880</v>
      </c>
      <c r="V101" s="7"/>
      <c r="W101" s="7">
        <v>224.34719999999999</v>
      </c>
      <c r="X101" s="19">
        <v>224.3472462</v>
      </c>
      <c r="Y101" t="str">
        <f t="shared" si="1"/>
        <v/>
      </c>
    </row>
    <row r="102" spans="1:25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testdata6[[#This Row],[high]]-testdata6[[#This Row],[low]]</f>
        <v>0.43000000000000682</v>
      </c>
      <c r="H102" s="1">
        <f>ABS(testdata6[[#This Row],[high]]-F101)</f>
        <v>0.12999999999999545</v>
      </c>
      <c r="I102" s="1">
        <f>ABS(testdata6[[#This Row],[low]]-F101)</f>
        <v>0.30000000000001137</v>
      </c>
      <c r="J102" s="1">
        <f>MAX(testdata6[[#This Row],[H-L]:[|L-pC|]])</f>
        <v>0.43000000000000682</v>
      </c>
      <c r="K102" s="10">
        <f>(K101*20+testdata6[[#This Row],[TR]])/21</f>
        <v>1.3832551749734439</v>
      </c>
      <c r="L102" s="1">
        <f>testdata6[[#This Row],[high]]+Multiplier*testdata6[[#This Row],[ATR]]</f>
        <v>233.67976552492033</v>
      </c>
      <c r="M102" s="1">
        <f>testdata6[[#This Row],[low]]-Multiplier*testdata6[[#This Row],[ATR]]</f>
        <v>224.95023447507967</v>
      </c>
      <c r="N102" s="1">
        <f>IF(OR(testdata6[[#This Row],[UpperE]]&lt;N101,F101&gt;N101),testdata6[[#This Row],[UpperE]],N101)</f>
        <v>230.02812272565541</v>
      </c>
      <c r="O102" s="1">
        <f>IF(OR(testdata6[[#This Row],[LowerE]]&gt;O101,F101&lt;O101),testdata6[[#This Row],[LowerE]],O101)</f>
        <v>224.95023447507967</v>
      </c>
      <c r="P102" s="7">
        <f>IF(S101=N101,testdata6[[#This Row],[Upper]],testdata6[[#This Row],[Lower]])</f>
        <v>224.95023447507967</v>
      </c>
      <c r="Q102" s="7" t="e">
        <f>IF(testdata6[[#This Row],[AtrStop]]=testdata6[[#This Row],[Upper]],testdata6[[#This Row],[Upper]],NA())</f>
        <v>#N/A</v>
      </c>
      <c r="R102" s="7">
        <f>IF(testdata6[[#This Row],[AtrStop]]=testdata6[[#This Row],[Lower]],testdata6[[#This Row],[Lower]],NA())</f>
        <v>224.95023447507967</v>
      </c>
      <c r="S102" s="19">
        <f>IF(testdata6[[#This Row],[close]]&lt;=testdata6[[#This Row],[STpot]],testdata6[[#This Row],[Upper]],testdata6[[#This Row],[Lower]])</f>
        <v>224.95023447507967</v>
      </c>
      <c r="U102" s="2">
        <v>42881</v>
      </c>
      <c r="V102" s="7"/>
      <c r="W102" s="7">
        <v>224.9502</v>
      </c>
      <c r="X102" s="19">
        <v>224.95023448000001</v>
      </c>
      <c r="Y102" t="str">
        <f t="shared" si="1"/>
        <v/>
      </c>
    </row>
    <row r="103" spans="1:25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testdata6[[#This Row],[high]]-testdata6[[#This Row],[low]]</f>
        <v>0.59999999999999432</v>
      </c>
      <c r="H103" s="1">
        <f>ABS(testdata6[[#This Row],[high]]-F102)</f>
        <v>8.0000000000012506E-2</v>
      </c>
      <c r="I103" s="1">
        <f>ABS(testdata6[[#This Row],[low]]-F102)</f>
        <v>0.51999999999998181</v>
      </c>
      <c r="J103" s="1">
        <f>MAX(testdata6[[#This Row],[H-L]:[|L-pC|]])</f>
        <v>0.59999999999999432</v>
      </c>
      <c r="K103" s="10">
        <f>(K102*20+testdata6[[#This Row],[TR]])/21</f>
        <v>1.3459573094985178</v>
      </c>
      <c r="L103" s="1">
        <f>testdata6[[#This Row],[high]]+Multiplier*testdata6[[#This Row],[ATR]]</f>
        <v>233.46787192849555</v>
      </c>
      <c r="M103" s="1">
        <f>testdata6[[#This Row],[low]]-Multiplier*testdata6[[#This Row],[ATR]]</f>
        <v>224.79212807150446</v>
      </c>
      <c r="N103" s="1">
        <f>IF(OR(testdata6[[#This Row],[UpperE]]&lt;N102,F102&gt;N102),testdata6[[#This Row],[UpperE]],N102)</f>
        <v>230.02812272565541</v>
      </c>
      <c r="O103" s="1">
        <f>IF(OR(testdata6[[#This Row],[LowerE]]&gt;O102,F102&lt;O102),testdata6[[#This Row],[LowerE]],O102)</f>
        <v>224.95023447507967</v>
      </c>
      <c r="P103" s="7">
        <f>IF(S102=N102,testdata6[[#This Row],[Upper]],testdata6[[#This Row],[Lower]])</f>
        <v>224.95023447507967</v>
      </c>
      <c r="Q103" s="7" t="e">
        <f>IF(testdata6[[#This Row],[AtrStop]]=testdata6[[#This Row],[Upper]],testdata6[[#This Row],[Upper]],NA())</f>
        <v>#N/A</v>
      </c>
      <c r="R103" s="7">
        <f>IF(testdata6[[#This Row],[AtrStop]]=testdata6[[#This Row],[Lower]],testdata6[[#This Row],[Lower]],NA())</f>
        <v>224.95023447507967</v>
      </c>
      <c r="S103" s="19">
        <f>IF(testdata6[[#This Row],[close]]&lt;=testdata6[[#This Row],[STpot]],testdata6[[#This Row],[Upper]],testdata6[[#This Row],[Lower]])</f>
        <v>224.95023447507967</v>
      </c>
      <c r="U103" s="2">
        <v>42885</v>
      </c>
      <c r="V103" s="7"/>
      <c r="W103" s="7">
        <v>224.9502</v>
      </c>
      <c r="X103" s="19">
        <v>224.95023448000001</v>
      </c>
      <c r="Y103" t="str">
        <f t="shared" si="1"/>
        <v/>
      </c>
    </row>
    <row r="104" spans="1:25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testdata6[[#This Row],[high]]-testdata6[[#This Row],[low]]</f>
        <v>1.1699999999999875</v>
      </c>
      <c r="H104" s="1">
        <f>ABS(testdata6[[#This Row],[high]]-F103)</f>
        <v>0.35999999999998522</v>
      </c>
      <c r="I104" s="1">
        <f>ABS(testdata6[[#This Row],[low]]-F103)</f>
        <v>0.81000000000000227</v>
      </c>
      <c r="J104" s="1">
        <f>MAX(testdata6[[#This Row],[H-L]:[|L-pC|]])</f>
        <v>1.1699999999999875</v>
      </c>
      <c r="K104" s="10">
        <f>(K103*20+testdata6[[#This Row],[TR]])/21</f>
        <v>1.3375783899985878</v>
      </c>
      <c r="L104" s="1">
        <f>testdata6[[#This Row],[high]]+Multiplier*testdata6[[#This Row],[ATR]]</f>
        <v>233.52273516999574</v>
      </c>
      <c r="M104" s="1">
        <f>testdata6[[#This Row],[low]]-Multiplier*testdata6[[#This Row],[ATR]]</f>
        <v>224.32726483000425</v>
      </c>
      <c r="N104" s="1">
        <f>IF(OR(testdata6[[#This Row],[UpperE]]&lt;N103,F103&gt;N103),testdata6[[#This Row],[UpperE]],N103)</f>
        <v>230.02812272565541</v>
      </c>
      <c r="O104" s="1">
        <f>IF(OR(testdata6[[#This Row],[LowerE]]&gt;O103,F103&lt;O103),testdata6[[#This Row],[LowerE]],O103)</f>
        <v>224.95023447507967</v>
      </c>
      <c r="P104" s="7">
        <f>IF(S103=N103,testdata6[[#This Row],[Upper]],testdata6[[#This Row],[Lower]])</f>
        <v>224.95023447507967</v>
      </c>
      <c r="Q104" s="7" t="e">
        <f>IF(testdata6[[#This Row],[AtrStop]]=testdata6[[#This Row],[Upper]],testdata6[[#This Row],[Upper]],NA())</f>
        <v>#N/A</v>
      </c>
      <c r="R104" s="7">
        <f>IF(testdata6[[#This Row],[AtrStop]]=testdata6[[#This Row],[Lower]],testdata6[[#This Row],[Lower]],NA())</f>
        <v>224.95023447507967</v>
      </c>
      <c r="S104" s="19">
        <f>IF(testdata6[[#This Row],[close]]&lt;=testdata6[[#This Row],[STpot]],testdata6[[#This Row],[Upper]],testdata6[[#This Row],[Lower]])</f>
        <v>224.95023447507967</v>
      </c>
      <c r="U104" s="2">
        <v>42886</v>
      </c>
      <c r="V104" s="7"/>
      <c r="W104" s="7">
        <v>224.9502</v>
      </c>
      <c r="X104" s="19">
        <v>224.95023448000001</v>
      </c>
      <c r="Y104" t="str">
        <f t="shared" si="1"/>
        <v/>
      </c>
    </row>
    <row r="105" spans="1:25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testdata6[[#This Row],[high]]-testdata6[[#This Row],[low]]</f>
        <v>1.6599999999999966</v>
      </c>
      <c r="H105" s="1">
        <f>ABS(testdata6[[#This Row],[high]]-F104)</f>
        <v>1.8499999999999943</v>
      </c>
      <c r="I105" s="1">
        <f>ABS(testdata6[[#This Row],[low]]-F104)</f>
        <v>0.18999999999999773</v>
      </c>
      <c r="J105" s="1">
        <f>MAX(testdata6[[#This Row],[H-L]:[|L-pC|]])</f>
        <v>1.8499999999999943</v>
      </c>
      <c r="K105" s="10">
        <f>(K104*20+testdata6[[#This Row],[TR]])/21</f>
        <v>1.3619794190462737</v>
      </c>
      <c r="L105" s="1">
        <f>testdata6[[#This Row],[high]]+Multiplier*testdata6[[#This Row],[ATR]]</f>
        <v>235.02593825713882</v>
      </c>
      <c r="M105" s="1">
        <f>testdata6[[#This Row],[low]]-Multiplier*testdata6[[#This Row],[ATR]]</f>
        <v>225.19406174286118</v>
      </c>
      <c r="N105" s="1">
        <f>IF(OR(testdata6[[#This Row],[UpperE]]&lt;N104,F104&gt;N104),testdata6[[#This Row],[UpperE]],N104)</f>
        <v>230.02812272565541</v>
      </c>
      <c r="O105" s="1">
        <f>IF(OR(testdata6[[#This Row],[LowerE]]&gt;O104,F104&lt;O104),testdata6[[#This Row],[LowerE]],O104)</f>
        <v>225.19406174286118</v>
      </c>
      <c r="P105" s="7">
        <f>IF(S104=N104,testdata6[[#This Row],[Upper]],testdata6[[#This Row],[Lower]])</f>
        <v>225.19406174286118</v>
      </c>
      <c r="Q105" s="7" t="e">
        <f>IF(testdata6[[#This Row],[AtrStop]]=testdata6[[#This Row],[Upper]],testdata6[[#This Row],[Upper]],NA())</f>
        <v>#N/A</v>
      </c>
      <c r="R105" s="7">
        <f>IF(testdata6[[#This Row],[AtrStop]]=testdata6[[#This Row],[Lower]],testdata6[[#This Row],[Lower]],NA())</f>
        <v>225.19406174286118</v>
      </c>
      <c r="S105" s="19">
        <f>IF(testdata6[[#This Row],[close]]&lt;=testdata6[[#This Row],[STpot]],testdata6[[#This Row],[Upper]],testdata6[[#This Row],[Lower]])</f>
        <v>225.19406174286118</v>
      </c>
      <c r="U105" s="2">
        <v>42887</v>
      </c>
      <c r="V105" s="7"/>
      <c r="W105" s="7">
        <v>225.19409999999999</v>
      </c>
      <c r="X105" s="19">
        <v>225.19406174</v>
      </c>
      <c r="Y105" t="str">
        <f t="shared" si="1"/>
        <v/>
      </c>
    </row>
    <row r="106" spans="1:25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testdata6[[#This Row],[high]]-testdata6[[#This Row],[low]]</f>
        <v>1.210000000000008</v>
      </c>
      <c r="H106" s="1">
        <f>ABS(testdata6[[#This Row],[high]]-F105)</f>
        <v>0.94000000000002615</v>
      </c>
      <c r="I106" s="1">
        <f>ABS(testdata6[[#This Row],[low]]-F105)</f>
        <v>0.26999999999998181</v>
      </c>
      <c r="J106" s="1">
        <f>MAX(testdata6[[#This Row],[H-L]:[|L-pC|]])</f>
        <v>1.210000000000008</v>
      </c>
      <c r="K106" s="10">
        <f>(K105*20+testdata6[[#This Row],[TR]])/21</f>
        <v>1.3547423038535944</v>
      </c>
      <c r="L106" s="1">
        <f>testdata6[[#This Row],[high]]+Multiplier*testdata6[[#This Row],[ATR]]</f>
        <v>235.92422691156079</v>
      </c>
      <c r="M106" s="1">
        <f>testdata6[[#This Row],[low]]-Multiplier*testdata6[[#This Row],[ATR]]</f>
        <v>226.58577308843923</v>
      </c>
      <c r="N106" s="1">
        <f>IF(OR(testdata6[[#This Row],[UpperE]]&lt;N105,F105&gt;N105),testdata6[[#This Row],[UpperE]],N105)</f>
        <v>235.92422691156079</v>
      </c>
      <c r="O106" s="1">
        <f>IF(OR(testdata6[[#This Row],[LowerE]]&gt;O105,F105&lt;O105),testdata6[[#This Row],[LowerE]],O105)</f>
        <v>226.58577308843923</v>
      </c>
      <c r="P106" s="7">
        <f>IF(S105=N105,testdata6[[#This Row],[Upper]],testdata6[[#This Row],[Lower]])</f>
        <v>226.58577308843923</v>
      </c>
      <c r="Q106" s="7" t="e">
        <f>IF(testdata6[[#This Row],[AtrStop]]=testdata6[[#This Row],[Upper]],testdata6[[#This Row],[Upper]],NA())</f>
        <v>#N/A</v>
      </c>
      <c r="R106" s="7">
        <f>IF(testdata6[[#This Row],[AtrStop]]=testdata6[[#This Row],[Lower]],testdata6[[#This Row],[Lower]],NA())</f>
        <v>226.58577308843923</v>
      </c>
      <c r="S106" s="19">
        <f>IF(testdata6[[#This Row],[close]]&lt;=testdata6[[#This Row],[STpot]],testdata6[[#This Row],[Upper]],testdata6[[#This Row],[Lower]])</f>
        <v>226.58577308843923</v>
      </c>
      <c r="U106" s="2">
        <v>42888</v>
      </c>
      <c r="V106" s="7"/>
      <c r="W106" s="7">
        <v>226.58580000000001</v>
      </c>
      <c r="X106" s="19">
        <v>226.58577309</v>
      </c>
      <c r="Y106" t="str">
        <f t="shared" si="1"/>
        <v/>
      </c>
    </row>
    <row r="107" spans="1:25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testdata6[[#This Row],[high]]-testdata6[[#This Row],[low]]</f>
        <v>0.50999999999999091</v>
      </c>
      <c r="H107" s="1">
        <f>ABS(testdata6[[#This Row],[high]]-F106)</f>
        <v>0.12000000000000455</v>
      </c>
      <c r="I107" s="1">
        <f>ABS(testdata6[[#This Row],[low]]-F106)</f>
        <v>0.38999999999998636</v>
      </c>
      <c r="J107" s="1">
        <f>MAX(testdata6[[#This Row],[H-L]:[|L-pC|]])</f>
        <v>0.50999999999999091</v>
      </c>
      <c r="K107" s="10">
        <f>(K106*20+testdata6[[#This Row],[TR]])/21</f>
        <v>1.3145164798605657</v>
      </c>
      <c r="L107" s="1">
        <f>testdata6[[#This Row],[high]]+Multiplier*testdata6[[#This Row],[ATR]]</f>
        <v>235.75354943958169</v>
      </c>
      <c r="M107" s="1">
        <f>testdata6[[#This Row],[low]]-Multiplier*testdata6[[#This Row],[ATR]]</f>
        <v>227.35645056041832</v>
      </c>
      <c r="N107" s="1">
        <f>IF(OR(testdata6[[#This Row],[UpperE]]&lt;N106,F106&gt;N106),testdata6[[#This Row],[UpperE]],N106)</f>
        <v>235.75354943958169</v>
      </c>
      <c r="O107" s="1">
        <f>IF(OR(testdata6[[#This Row],[LowerE]]&gt;O106,F106&lt;O106),testdata6[[#This Row],[LowerE]],O106)</f>
        <v>227.35645056041832</v>
      </c>
      <c r="P107" s="7">
        <f>IF(S106=N106,testdata6[[#This Row],[Upper]],testdata6[[#This Row],[Lower]])</f>
        <v>227.35645056041832</v>
      </c>
      <c r="Q107" s="7" t="e">
        <f>IF(testdata6[[#This Row],[AtrStop]]=testdata6[[#This Row],[Upper]],testdata6[[#This Row],[Upper]],NA())</f>
        <v>#N/A</v>
      </c>
      <c r="R107" s="7">
        <f>IF(testdata6[[#This Row],[AtrStop]]=testdata6[[#This Row],[Lower]],testdata6[[#This Row],[Lower]],NA())</f>
        <v>227.35645056041832</v>
      </c>
      <c r="S107" s="19">
        <f>IF(testdata6[[#This Row],[close]]&lt;=testdata6[[#This Row],[STpot]],testdata6[[#This Row],[Upper]],testdata6[[#This Row],[Lower]])</f>
        <v>227.35645056041832</v>
      </c>
      <c r="U107" s="2">
        <v>42891</v>
      </c>
      <c r="V107" s="7"/>
      <c r="W107" s="7">
        <v>227.35650000000001</v>
      </c>
      <c r="X107" s="19">
        <v>227.35645056000001</v>
      </c>
      <c r="Y107" t="str">
        <f t="shared" si="1"/>
        <v/>
      </c>
    </row>
    <row r="108" spans="1:25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testdata6[[#This Row],[high]]-testdata6[[#This Row],[low]]</f>
        <v>0.81999999999999318</v>
      </c>
      <c r="H108" s="1">
        <f>ABS(testdata6[[#This Row],[high]]-F107)</f>
        <v>0</v>
      </c>
      <c r="I108" s="1">
        <f>ABS(testdata6[[#This Row],[low]]-F107)</f>
        <v>0.81999999999999318</v>
      </c>
      <c r="J108" s="1">
        <f>MAX(testdata6[[#This Row],[H-L]:[|L-pC|]])</f>
        <v>0.81999999999999318</v>
      </c>
      <c r="K108" s="10">
        <f>(K107*20+testdata6[[#This Row],[TR]])/21</f>
        <v>1.2909680760576814</v>
      </c>
      <c r="L108" s="1">
        <f>testdata6[[#This Row],[high]]+Multiplier*testdata6[[#This Row],[ATR]]</f>
        <v>235.38290422817303</v>
      </c>
      <c r="M108" s="1">
        <f>testdata6[[#This Row],[low]]-Multiplier*testdata6[[#This Row],[ATR]]</f>
        <v>226.81709577182696</v>
      </c>
      <c r="N108" s="1">
        <f>IF(OR(testdata6[[#This Row],[UpperE]]&lt;N107,F107&gt;N107),testdata6[[#This Row],[UpperE]],N107)</f>
        <v>235.38290422817303</v>
      </c>
      <c r="O108" s="1">
        <f>IF(OR(testdata6[[#This Row],[LowerE]]&gt;O107,F107&lt;O107),testdata6[[#This Row],[LowerE]],O107)</f>
        <v>227.35645056041832</v>
      </c>
      <c r="P108" s="7">
        <f>IF(S107=N107,testdata6[[#This Row],[Upper]],testdata6[[#This Row],[Lower]])</f>
        <v>227.35645056041832</v>
      </c>
      <c r="Q108" s="7" t="e">
        <f>IF(testdata6[[#This Row],[AtrStop]]=testdata6[[#This Row],[Upper]],testdata6[[#This Row],[Upper]],NA())</f>
        <v>#N/A</v>
      </c>
      <c r="R108" s="7">
        <f>IF(testdata6[[#This Row],[AtrStop]]=testdata6[[#This Row],[Lower]],testdata6[[#This Row],[Lower]],NA())</f>
        <v>227.35645056041832</v>
      </c>
      <c r="S108" s="19">
        <f>IF(testdata6[[#This Row],[close]]&lt;=testdata6[[#This Row],[STpot]],testdata6[[#This Row],[Upper]],testdata6[[#This Row],[Lower]])</f>
        <v>227.35645056041832</v>
      </c>
      <c r="U108" s="2">
        <v>42892</v>
      </c>
      <c r="V108" s="7"/>
      <c r="W108" s="7">
        <v>227.35650000000001</v>
      </c>
      <c r="X108" s="19">
        <v>227.35645056000001</v>
      </c>
      <c r="Y108" t="str">
        <f t="shared" si="1"/>
        <v/>
      </c>
    </row>
    <row r="109" spans="1:25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testdata6[[#This Row],[high]]-testdata6[[#This Row],[low]]</f>
        <v>1.039999999999992</v>
      </c>
      <c r="H109" s="1">
        <f>ABS(testdata6[[#This Row],[high]]-F108)</f>
        <v>0.6799999999999784</v>
      </c>
      <c r="I109" s="1">
        <f>ABS(testdata6[[#This Row],[low]]-F108)</f>
        <v>0.36000000000001364</v>
      </c>
      <c r="J109" s="1">
        <f>MAX(testdata6[[#This Row],[H-L]:[|L-pC|]])</f>
        <v>1.039999999999992</v>
      </c>
      <c r="K109" s="10">
        <f>(K108*20+testdata6[[#This Row],[TR]])/21</f>
        <v>1.2790172152930295</v>
      </c>
      <c r="L109" s="1">
        <f>testdata6[[#This Row],[high]]+Multiplier*testdata6[[#This Row],[ATR]]</f>
        <v>235.28705164587907</v>
      </c>
      <c r="M109" s="1">
        <f>testdata6[[#This Row],[low]]-Multiplier*testdata6[[#This Row],[ATR]]</f>
        <v>226.57294835412091</v>
      </c>
      <c r="N109" s="1">
        <f>IF(OR(testdata6[[#This Row],[UpperE]]&lt;N108,F108&gt;N108),testdata6[[#This Row],[UpperE]],N108)</f>
        <v>235.28705164587907</v>
      </c>
      <c r="O109" s="1">
        <f>IF(OR(testdata6[[#This Row],[LowerE]]&gt;O108,F108&lt;O108),testdata6[[#This Row],[LowerE]],O108)</f>
        <v>227.35645056041832</v>
      </c>
      <c r="P109" s="7">
        <f>IF(S108=N108,testdata6[[#This Row],[Upper]],testdata6[[#This Row],[Lower]])</f>
        <v>227.35645056041832</v>
      </c>
      <c r="Q109" s="7" t="e">
        <f>IF(testdata6[[#This Row],[AtrStop]]=testdata6[[#This Row],[Upper]],testdata6[[#This Row],[Upper]],NA())</f>
        <v>#N/A</v>
      </c>
      <c r="R109" s="7">
        <f>IF(testdata6[[#This Row],[AtrStop]]=testdata6[[#This Row],[Lower]],testdata6[[#This Row],[Lower]],NA())</f>
        <v>227.35645056041832</v>
      </c>
      <c r="S109" s="19">
        <f>IF(testdata6[[#This Row],[close]]&lt;=testdata6[[#This Row],[STpot]],testdata6[[#This Row],[Upper]],testdata6[[#This Row],[Lower]])</f>
        <v>227.35645056041832</v>
      </c>
      <c r="U109" s="2">
        <v>42893</v>
      </c>
      <c r="V109" s="7"/>
      <c r="W109" s="7">
        <v>227.35650000000001</v>
      </c>
      <c r="X109" s="19">
        <v>227.35645056000001</v>
      </c>
      <c r="Y109" t="str">
        <f t="shared" si="1"/>
        <v/>
      </c>
    </row>
    <row r="110" spans="1:25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testdata6[[#This Row],[high]]-testdata6[[#This Row],[low]]</f>
        <v>1.0999999999999943</v>
      </c>
      <c r="H110" s="1">
        <f>ABS(testdata6[[#This Row],[high]]-F109)</f>
        <v>0.64000000000001478</v>
      </c>
      <c r="I110" s="1">
        <f>ABS(testdata6[[#This Row],[low]]-F109)</f>
        <v>0.45999999999997954</v>
      </c>
      <c r="J110" s="1">
        <f>MAX(testdata6[[#This Row],[H-L]:[|L-pC|]])</f>
        <v>1.0999999999999943</v>
      </c>
      <c r="K110" s="10">
        <f>(K109*20+testdata6[[#This Row],[TR]])/21</f>
        <v>1.2704925859933611</v>
      </c>
      <c r="L110" s="1">
        <f>testdata6[[#This Row],[high]]+Multiplier*testdata6[[#This Row],[ATR]]</f>
        <v>235.65147775798008</v>
      </c>
      <c r="M110" s="1">
        <f>testdata6[[#This Row],[low]]-Multiplier*testdata6[[#This Row],[ATR]]</f>
        <v>226.92852224201994</v>
      </c>
      <c r="N110" s="1">
        <f>IF(OR(testdata6[[#This Row],[UpperE]]&lt;N109,F109&gt;N109),testdata6[[#This Row],[UpperE]],N109)</f>
        <v>235.28705164587907</v>
      </c>
      <c r="O110" s="1">
        <f>IF(OR(testdata6[[#This Row],[LowerE]]&gt;O109,F109&lt;O109),testdata6[[#This Row],[LowerE]],O109)</f>
        <v>227.35645056041832</v>
      </c>
      <c r="P110" s="7">
        <f>IF(S109=N109,testdata6[[#This Row],[Upper]],testdata6[[#This Row],[Lower]])</f>
        <v>227.35645056041832</v>
      </c>
      <c r="Q110" s="7" t="e">
        <f>IF(testdata6[[#This Row],[AtrStop]]=testdata6[[#This Row],[Upper]],testdata6[[#This Row],[Upper]],NA())</f>
        <v>#N/A</v>
      </c>
      <c r="R110" s="7">
        <f>IF(testdata6[[#This Row],[AtrStop]]=testdata6[[#This Row],[Lower]],testdata6[[#This Row],[Lower]],NA())</f>
        <v>227.35645056041832</v>
      </c>
      <c r="S110" s="19">
        <f>IF(testdata6[[#This Row],[close]]&lt;=testdata6[[#This Row],[STpot]],testdata6[[#This Row],[Upper]],testdata6[[#This Row],[Lower]])</f>
        <v>227.35645056041832</v>
      </c>
      <c r="U110" s="2">
        <v>42894</v>
      </c>
      <c r="V110" s="7"/>
      <c r="W110" s="7">
        <v>227.35650000000001</v>
      </c>
      <c r="X110" s="19">
        <v>227.35645056000001</v>
      </c>
      <c r="Y110" t="str">
        <f t="shared" si="1"/>
        <v/>
      </c>
    </row>
    <row r="111" spans="1:25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testdata6[[#This Row],[high]]-testdata6[[#This Row],[low]]</f>
        <v>2.8999999999999773</v>
      </c>
      <c r="H111" s="1">
        <f>ABS(testdata6[[#This Row],[high]]-F110)</f>
        <v>1.1599999999999966</v>
      </c>
      <c r="I111" s="1">
        <f>ABS(testdata6[[#This Row],[low]]-F110)</f>
        <v>1.7399999999999807</v>
      </c>
      <c r="J111" s="1">
        <f>MAX(testdata6[[#This Row],[H-L]:[|L-pC|]])</f>
        <v>2.8999999999999773</v>
      </c>
      <c r="K111" s="10">
        <f>(K110*20+testdata6[[#This Row],[TR]])/21</f>
        <v>1.3480881771365334</v>
      </c>
      <c r="L111" s="1">
        <f>testdata6[[#This Row],[high]]+Multiplier*testdata6[[#This Row],[ATR]]</f>
        <v>236.52426453140959</v>
      </c>
      <c r="M111" s="1">
        <f>testdata6[[#This Row],[low]]-Multiplier*testdata6[[#This Row],[ATR]]</f>
        <v>225.53573546859042</v>
      </c>
      <c r="N111" s="1">
        <f>IF(OR(testdata6[[#This Row],[UpperE]]&lt;N110,F110&gt;N110),testdata6[[#This Row],[UpperE]],N110)</f>
        <v>235.28705164587907</v>
      </c>
      <c r="O111" s="1">
        <f>IF(OR(testdata6[[#This Row],[LowerE]]&gt;O110,F110&lt;O110),testdata6[[#This Row],[LowerE]],O110)</f>
        <v>227.35645056041832</v>
      </c>
      <c r="P111" s="7">
        <f>IF(S110=N110,testdata6[[#This Row],[Upper]],testdata6[[#This Row],[Lower]])</f>
        <v>227.35645056041832</v>
      </c>
      <c r="Q111" s="7" t="e">
        <f>IF(testdata6[[#This Row],[AtrStop]]=testdata6[[#This Row],[Upper]],testdata6[[#This Row],[Upper]],NA())</f>
        <v>#N/A</v>
      </c>
      <c r="R111" s="7">
        <f>IF(testdata6[[#This Row],[AtrStop]]=testdata6[[#This Row],[Lower]],testdata6[[#This Row],[Lower]],NA())</f>
        <v>227.35645056041832</v>
      </c>
      <c r="S111" s="19">
        <f>IF(testdata6[[#This Row],[close]]&lt;=testdata6[[#This Row],[STpot]],testdata6[[#This Row],[Upper]],testdata6[[#This Row],[Lower]])</f>
        <v>227.35645056041832</v>
      </c>
      <c r="U111" s="2">
        <v>42895</v>
      </c>
      <c r="V111" s="7"/>
      <c r="W111" s="7">
        <v>227.35650000000001</v>
      </c>
      <c r="X111" s="19">
        <v>227.35645056000001</v>
      </c>
      <c r="Y111" t="str">
        <f t="shared" si="1"/>
        <v/>
      </c>
    </row>
    <row r="112" spans="1:25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testdata6[[#This Row],[high]]-testdata6[[#This Row],[low]]</f>
        <v>0.97999999999998977</v>
      </c>
      <c r="H112" s="1">
        <f>ABS(testdata6[[#This Row],[high]]-F111)</f>
        <v>9.9999999999909051E-3</v>
      </c>
      <c r="I112" s="1">
        <f>ABS(testdata6[[#This Row],[low]]-F111)</f>
        <v>0.96999999999999886</v>
      </c>
      <c r="J112" s="1">
        <f>MAX(testdata6[[#This Row],[H-L]:[|L-pC|]])</f>
        <v>0.97999999999998977</v>
      </c>
      <c r="K112" s="10">
        <f>(K111*20+testdata6[[#This Row],[TR]])/21</f>
        <v>1.3305601687014599</v>
      </c>
      <c r="L112" s="1">
        <f>testdata6[[#This Row],[high]]+Multiplier*testdata6[[#This Row],[ATR]]</f>
        <v>234.96168050610439</v>
      </c>
      <c r="M112" s="1">
        <f>testdata6[[#This Row],[low]]-Multiplier*testdata6[[#This Row],[ATR]]</f>
        <v>225.99831949389562</v>
      </c>
      <c r="N112" s="1">
        <f>IF(OR(testdata6[[#This Row],[UpperE]]&lt;N111,F111&gt;N111),testdata6[[#This Row],[UpperE]],N111)</f>
        <v>234.96168050610439</v>
      </c>
      <c r="O112" s="1">
        <f>IF(OR(testdata6[[#This Row],[LowerE]]&gt;O111,F111&lt;O111),testdata6[[#This Row],[LowerE]],O111)</f>
        <v>227.35645056041832</v>
      </c>
      <c r="P112" s="7">
        <f>IF(S111=N111,testdata6[[#This Row],[Upper]],testdata6[[#This Row],[Lower]])</f>
        <v>227.35645056041832</v>
      </c>
      <c r="Q112" s="7" t="e">
        <f>IF(testdata6[[#This Row],[AtrStop]]=testdata6[[#This Row],[Upper]],testdata6[[#This Row],[Upper]],NA())</f>
        <v>#N/A</v>
      </c>
      <c r="R112" s="7">
        <f>IF(testdata6[[#This Row],[AtrStop]]=testdata6[[#This Row],[Lower]],testdata6[[#This Row],[Lower]],NA())</f>
        <v>227.35645056041832</v>
      </c>
      <c r="S112" s="19">
        <f>IF(testdata6[[#This Row],[close]]&lt;=testdata6[[#This Row],[STpot]],testdata6[[#This Row],[Upper]],testdata6[[#This Row],[Lower]])</f>
        <v>227.35645056041832</v>
      </c>
      <c r="U112" s="2">
        <v>42898</v>
      </c>
      <c r="V112" s="7"/>
      <c r="W112" s="7">
        <v>227.35650000000001</v>
      </c>
      <c r="X112" s="19">
        <v>227.35645056000001</v>
      </c>
      <c r="Y112" t="str">
        <f t="shared" si="1"/>
        <v/>
      </c>
    </row>
    <row r="113" spans="1:25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testdata6[[#This Row],[high]]-testdata6[[#This Row],[low]]</f>
        <v>0.96999999999999886</v>
      </c>
      <c r="H113" s="1">
        <f>ABS(testdata6[[#This Row],[high]]-F112)</f>
        <v>1.1800000000000068</v>
      </c>
      <c r="I113" s="1">
        <f>ABS(testdata6[[#This Row],[low]]-F112)</f>
        <v>0.21000000000000796</v>
      </c>
      <c r="J113" s="1">
        <f>MAX(testdata6[[#This Row],[H-L]:[|L-pC|]])</f>
        <v>1.1800000000000068</v>
      </c>
      <c r="K113" s="10">
        <f>(K112*20+testdata6[[#This Row],[TR]])/21</f>
        <v>1.3233906368585335</v>
      </c>
      <c r="L113" s="1">
        <f>testdata6[[#This Row],[high]]+Multiplier*testdata6[[#This Row],[ATR]]</f>
        <v>236.0701719105756</v>
      </c>
      <c r="M113" s="1">
        <f>testdata6[[#This Row],[low]]-Multiplier*testdata6[[#This Row],[ATR]]</f>
        <v>227.15982808942439</v>
      </c>
      <c r="N113" s="1">
        <f>IF(OR(testdata6[[#This Row],[UpperE]]&lt;N112,F112&gt;N112),testdata6[[#This Row],[UpperE]],N112)</f>
        <v>234.96168050610439</v>
      </c>
      <c r="O113" s="1">
        <f>IF(OR(testdata6[[#This Row],[LowerE]]&gt;O112,F112&lt;O112),testdata6[[#This Row],[LowerE]],O112)</f>
        <v>227.35645056041832</v>
      </c>
      <c r="P113" s="7">
        <f>IF(S112=N112,testdata6[[#This Row],[Upper]],testdata6[[#This Row],[Lower]])</f>
        <v>227.35645056041832</v>
      </c>
      <c r="Q113" s="7" t="e">
        <f>IF(testdata6[[#This Row],[AtrStop]]=testdata6[[#This Row],[Upper]],testdata6[[#This Row],[Upper]],NA())</f>
        <v>#N/A</v>
      </c>
      <c r="R113" s="7">
        <f>IF(testdata6[[#This Row],[AtrStop]]=testdata6[[#This Row],[Lower]],testdata6[[#This Row],[Lower]],NA())</f>
        <v>227.35645056041832</v>
      </c>
      <c r="S113" s="19">
        <f>IF(testdata6[[#This Row],[close]]&lt;=testdata6[[#This Row],[STpot]],testdata6[[#This Row],[Upper]],testdata6[[#This Row],[Lower]])</f>
        <v>227.35645056041832</v>
      </c>
      <c r="U113" s="2">
        <v>42899</v>
      </c>
      <c r="V113" s="7"/>
      <c r="W113" s="7">
        <v>227.35650000000001</v>
      </c>
      <c r="X113" s="19">
        <v>227.35645056000001</v>
      </c>
      <c r="Y113" t="str">
        <f t="shared" si="1"/>
        <v/>
      </c>
    </row>
    <row r="114" spans="1:25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testdata6[[#This Row],[high]]-testdata6[[#This Row],[low]]</f>
        <v>1.5</v>
      </c>
      <c r="H114" s="1">
        <f>ABS(testdata6[[#This Row],[high]]-F113)</f>
        <v>0.29999999999998295</v>
      </c>
      <c r="I114" s="1">
        <f>ABS(testdata6[[#This Row],[low]]-F113)</f>
        <v>1.2000000000000171</v>
      </c>
      <c r="J114" s="1">
        <f>MAX(testdata6[[#This Row],[H-L]:[|L-pC|]])</f>
        <v>1.5</v>
      </c>
      <c r="K114" s="10">
        <f>(K113*20+testdata6[[#This Row],[TR]])/21</f>
        <v>1.3318006065319368</v>
      </c>
      <c r="L114" s="1">
        <f>testdata6[[#This Row],[high]]+Multiplier*testdata6[[#This Row],[ATR]]</f>
        <v>236.34540181959579</v>
      </c>
      <c r="M114" s="1">
        <f>testdata6[[#This Row],[low]]-Multiplier*testdata6[[#This Row],[ATR]]</f>
        <v>226.8545981804042</v>
      </c>
      <c r="N114" s="1">
        <f>IF(OR(testdata6[[#This Row],[UpperE]]&lt;N113,F113&gt;N113),testdata6[[#This Row],[UpperE]],N113)</f>
        <v>234.96168050610439</v>
      </c>
      <c r="O114" s="1">
        <f>IF(OR(testdata6[[#This Row],[LowerE]]&gt;O113,F113&lt;O113),testdata6[[#This Row],[LowerE]],O113)</f>
        <v>227.35645056041832</v>
      </c>
      <c r="P114" s="7">
        <f>IF(S113=N113,testdata6[[#This Row],[Upper]],testdata6[[#This Row],[Lower]])</f>
        <v>227.35645056041832</v>
      </c>
      <c r="Q114" s="7" t="e">
        <f>IF(testdata6[[#This Row],[AtrStop]]=testdata6[[#This Row],[Upper]],testdata6[[#This Row],[Upper]],NA())</f>
        <v>#N/A</v>
      </c>
      <c r="R114" s="7">
        <f>IF(testdata6[[#This Row],[AtrStop]]=testdata6[[#This Row],[Lower]],testdata6[[#This Row],[Lower]],NA())</f>
        <v>227.35645056041832</v>
      </c>
      <c r="S114" s="19">
        <f>IF(testdata6[[#This Row],[close]]&lt;=testdata6[[#This Row],[STpot]],testdata6[[#This Row],[Upper]],testdata6[[#This Row],[Lower]])</f>
        <v>227.35645056041832</v>
      </c>
      <c r="U114" s="2">
        <v>42900</v>
      </c>
      <c r="V114" s="7"/>
      <c r="W114" s="7">
        <v>227.35650000000001</v>
      </c>
      <c r="X114" s="19">
        <v>227.35645056000001</v>
      </c>
      <c r="Y114" t="str">
        <f t="shared" si="1"/>
        <v/>
      </c>
    </row>
    <row r="115" spans="1:25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testdata6[[#This Row],[high]]-testdata6[[#This Row],[low]]</f>
        <v>1.4699999999999989</v>
      </c>
      <c r="H115" s="1">
        <f>ABS(testdata6[[#This Row],[high]]-F114)</f>
        <v>0.31000000000000227</v>
      </c>
      <c r="I115" s="1">
        <f>ABS(testdata6[[#This Row],[low]]-F114)</f>
        <v>1.7800000000000011</v>
      </c>
      <c r="J115" s="1">
        <f>MAX(testdata6[[#This Row],[H-L]:[|L-pC|]])</f>
        <v>1.7800000000000011</v>
      </c>
      <c r="K115" s="10">
        <f>(K114*20+testdata6[[#This Row],[TR]])/21</f>
        <v>1.3531434347923208</v>
      </c>
      <c r="L115" s="1">
        <f>testdata6[[#This Row],[high]]+Multiplier*testdata6[[#This Row],[ATR]]</f>
        <v>235.49943030437697</v>
      </c>
      <c r="M115" s="1">
        <f>testdata6[[#This Row],[low]]-Multiplier*testdata6[[#This Row],[ATR]]</f>
        <v>225.91056969562302</v>
      </c>
      <c r="N115" s="1">
        <f>IF(OR(testdata6[[#This Row],[UpperE]]&lt;N114,F114&gt;N114),testdata6[[#This Row],[UpperE]],N114)</f>
        <v>234.96168050610439</v>
      </c>
      <c r="O115" s="1">
        <f>IF(OR(testdata6[[#This Row],[LowerE]]&gt;O114,F114&lt;O114),testdata6[[#This Row],[LowerE]],O114)</f>
        <v>227.35645056041832</v>
      </c>
      <c r="P115" s="7">
        <f>IF(S114=N114,testdata6[[#This Row],[Upper]],testdata6[[#This Row],[Lower]])</f>
        <v>227.35645056041832</v>
      </c>
      <c r="Q115" s="7" t="e">
        <f>IF(testdata6[[#This Row],[AtrStop]]=testdata6[[#This Row],[Upper]],testdata6[[#This Row],[Upper]],NA())</f>
        <v>#N/A</v>
      </c>
      <c r="R115" s="7">
        <f>IF(testdata6[[#This Row],[AtrStop]]=testdata6[[#This Row],[Lower]],testdata6[[#This Row],[Lower]],NA())</f>
        <v>227.35645056041832</v>
      </c>
      <c r="S115" s="19">
        <f>IF(testdata6[[#This Row],[close]]&lt;=testdata6[[#This Row],[STpot]],testdata6[[#This Row],[Upper]],testdata6[[#This Row],[Lower]])</f>
        <v>227.35645056041832</v>
      </c>
      <c r="U115" s="2">
        <v>42901</v>
      </c>
      <c r="V115" s="7"/>
      <c r="W115" s="7">
        <v>227.35650000000001</v>
      </c>
      <c r="X115" s="19">
        <v>227.35645056000001</v>
      </c>
      <c r="Y115" t="str">
        <f t="shared" si="1"/>
        <v/>
      </c>
    </row>
    <row r="116" spans="1:25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testdata6[[#This Row],[high]]-testdata6[[#This Row],[low]]</f>
        <v>1.1399999999999864</v>
      </c>
      <c r="H116" s="1">
        <f>ABS(testdata6[[#This Row],[high]]-F115)</f>
        <v>0.22999999999998977</v>
      </c>
      <c r="I116" s="1">
        <f>ABS(testdata6[[#This Row],[low]]-F115)</f>
        <v>0.90999999999999659</v>
      </c>
      <c r="J116" s="1">
        <f>MAX(testdata6[[#This Row],[H-L]:[|L-pC|]])</f>
        <v>1.1399999999999864</v>
      </c>
      <c r="K116" s="10">
        <f>(K115*20+testdata6[[#This Row],[TR]])/21</f>
        <v>1.3429937474212572</v>
      </c>
      <c r="L116" s="1">
        <f>testdata6[[#This Row],[high]]+Multiplier*testdata6[[#This Row],[ATR]]</f>
        <v>235.56898124226376</v>
      </c>
      <c r="M116" s="1">
        <f>testdata6[[#This Row],[low]]-Multiplier*testdata6[[#This Row],[ATR]]</f>
        <v>226.37101875773624</v>
      </c>
      <c r="N116" s="1">
        <f>IF(OR(testdata6[[#This Row],[UpperE]]&lt;N115,F115&gt;N115),testdata6[[#This Row],[UpperE]],N115)</f>
        <v>234.96168050610439</v>
      </c>
      <c r="O116" s="1">
        <f>IF(OR(testdata6[[#This Row],[LowerE]]&gt;O115,F115&lt;O115),testdata6[[#This Row],[LowerE]],O115)</f>
        <v>227.35645056041832</v>
      </c>
      <c r="P116" s="7">
        <f>IF(S115=N115,testdata6[[#This Row],[Upper]],testdata6[[#This Row],[Lower]])</f>
        <v>227.35645056041832</v>
      </c>
      <c r="Q116" s="7" t="e">
        <f>IF(testdata6[[#This Row],[AtrStop]]=testdata6[[#This Row],[Upper]],testdata6[[#This Row],[Upper]],NA())</f>
        <v>#N/A</v>
      </c>
      <c r="R116" s="7">
        <f>IF(testdata6[[#This Row],[AtrStop]]=testdata6[[#This Row],[Lower]],testdata6[[#This Row],[Lower]],NA())</f>
        <v>227.35645056041832</v>
      </c>
      <c r="S116" s="19">
        <f>IF(testdata6[[#This Row],[close]]&lt;=testdata6[[#This Row],[STpot]],testdata6[[#This Row],[Upper]],testdata6[[#This Row],[Lower]])</f>
        <v>227.35645056041832</v>
      </c>
      <c r="U116" s="2">
        <v>42902</v>
      </c>
      <c r="V116" s="7"/>
      <c r="W116" s="7">
        <v>227.35650000000001</v>
      </c>
      <c r="X116" s="19">
        <v>227.35645056000001</v>
      </c>
      <c r="Y116" t="str">
        <f t="shared" si="1"/>
        <v/>
      </c>
    </row>
    <row r="117" spans="1:25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testdata6[[#This Row],[high]]-testdata6[[#This Row],[low]]</f>
        <v>1.1899999999999977</v>
      </c>
      <c r="H117" s="1">
        <f>ABS(testdata6[[#This Row],[high]]-F116)</f>
        <v>1.9899999999999807</v>
      </c>
      <c r="I117" s="1">
        <f>ABS(testdata6[[#This Row],[low]]-F116)</f>
        <v>0.79999999999998295</v>
      </c>
      <c r="J117" s="1">
        <f>MAX(testdata6[[#This Row],[H-L]:[|L-pC|]])</f>
        <v>1.9899999999999807</v>
      </c>
      <c r="K117" s="10">
        <f>(K116*20+testdata6[[#This Row],[TR]])/21</f>
        <v>1.3738035689726249</v>
      </c>
      <c r="L117" s="1">
        <f>testdata6[[#This Row],[high]]+Multiplier*testdata6[[#This Row],[ATR]]</f>
        <v>237.47141070691788</v>
      </c>
      <c r="M117" s="1">
        <f>testdata6[[#This Row],[low]]-Multiplier*testdata6[[#This Row],[ATR]]</f>
        <v>228.03858929308211</v>
      </c>
      <c r="N117" s="1">
        <f>IF(OR(testdata6[[#This Row],[UpperE]]&lt;N116,F116&gt;N116),testdata6[[#This Row],[UpperE]],N116)</f>
        <v>234.96168050610439</v>
      </c>
      <c r="O117" s="1">
        <f>IF(OR(testdata6[[#This Row],[LowerE]]&gt;O116,F116&lt;O116),testdata6[[#This Row],[LowerE]],O116)</f>
        <v>228.03858929308211</v>
      </c>
      <c r="P117" s="7">
        <f>IF(S116=N116,testdata6[[#This Row],[Upper]],testdata6[[#This Row],[Lower]])</f>
        <v>228.03858929308211</v>
      </c>
      <c r="Q117" s="7" t="e">
        <f>IF(testdata6[[#This Row],[AtrStop]]=testdata6[[#This Row],[Upper]],testdata6[[#This Row],[Upper]],NA())</f>
        <v>#N/A</v>
      </c>
      <c r="R117" s="7">
        <f>IF(testdata6[[#This Row],[AtrStop]]=testdata6[[#This Row],[Lower]],testdata6[[#This Row],[Lower]],NA())</f>
        <v>228.03858929308211</v>
      </c>
      <c r="S117" s="19">
        <f>IF(testdata6[[#This Row],[close]]&lt;=testdata6[[#This Row],[STpot]],testdata6[[#This Row],[Upper]],testdata6[[#This Row],[Lower]])</f>
        <v>228.03858929308211</v>
      </c>
      <c r="U117" s="2">
        <v>42905</v>
      </c>
      <c r="V117" s="7"/>
      <c r="W117" s="7">
        <v>228.0386</v>
      </c>
      <c r="X117" s="19">
        <v>228.03858929</v>
      </c>
      <c r="Y117" t="str">
        <f t="shared" si="1"/>
        <v/>
      </c>
    </row>
    <row r="118" spans="1:25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testdata6[[#This Row],[high]]-testdata6[[#This Row],[low]]</f>
        <v>1.210000000000008</v>
      </c>
      <c r="H118" s="1">
        <f>ABS(testdata6[[#This Row],[high]]-F117)</f>
        <v>0.37999999999999545</v>
      </c>
      <c r="I118" s="1">
        <f>ABS(testdata6[[#This Row],[low]]-F117)</f>
        <v>1.5900000000000034</v>
      </c>
      <c r="J118" s="1">
        <f>MAX(testdata6[[#This Row],[H-L]:[|L-pC|]])</f>
        <v>1.5900000000000034</v>
      </c>
      <c r="K118" s="10">
        <f>(K117*20+testdata6[[#This Row],[TR]])/21</f>
        <v>1.3840986371167858</v>
      </c>
      <c r="L118" s="1">
        <f>testdata6[[#This Row],[high]]+Multiplier*testdata6[[#This Row],[ATR]]</f>
        <v>237.05229591135037</v>
      </c>
      <c r="M118" s="1">
        <f>testdata6[[#This Row],[low]]-Multiplier*testdata6[[#This Row],[ATR]]</f>
        <v>227.53770408864963</v>
      </c>
      <c r="N118" s="1">
        <f>IF(OR(testdata6[[#This Row],[UpperE]]&lt;N117,F117&gt;N117),testdata6[[#This Row],[UpperE]],N117)</f>
        <v>234.96168050610439</v>
      </c>
      <c r="O118" s="1">
        <f>IF(OR(testdata6[[#This Row],[LowerE]]&gt;O117,F117&lt;O117),testdata6[[#This Row],[LowerE]],O117)</f>
        <v>228.03858929308211</v>
      </c>
      <c r="P118" s="7">
        <f>IF(S117=N117,testdata6[[#This Row],[Upper]],testdata6[[#This Row],[Lower]])</f>
        <v>228.03858929308211</v>
      </c>
      <c r="Q118" s="7" t="e">
        <f>IF(testdata6[[#This Row],[AtrStop]]=testdata6[[#This Row],[Upper]],testdata6[[#This Row],[Upper]],NA())</f>
        <v>#N/A</v>
      </c>
      <c r="R118" s="7">
        <f>IF(testdata6[[#This Row],[AtrStop]]=testdata6[[#This Row],[Lower]],testdata6[[#This Row],[Lower]],NA())</f>
        <v>228.03858929308211</v>
      </c>
      <c r="S118" s="19">
        <f>IF(testdata6[[#This Row],[close]]&lt;=testdata6[[#This Row],[STpot]],testdata6[[#This Row],[Upper]],testdata6[[#This Row],[Lower]])</f>
        <v>228.03858929308211</v>
      </c>
      <c r="U118" s="2">
        <v>42906</v>
      </c>
      <c r="V118" s="7"/>
      <c r="W118" s="7">
        <v>228.0386</v>
      </c>
      <c r="X118" s="19">
        <v>228.03858929</v>
      </c>
      <c r="Y118" t="str">
        <f t="shared" si="1"/>
        <v/>
      </c>
    </row>
    <row r="119" spans="1:25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testdata6[[#This Row],[high]]-testdata6[[#This Row],[low]]</f>
        <v>1.1200000000000045</v>
      </c>
      <c r="H119" s="1">
        <f>ABS(testdata6[[#This Row],[high]]-F118)</f>
        <v>0.54999999999998295</v>
      </c>
      <c r="I119" s="1">
        <f>ABS(testdata6[[#This Row],[low]]-F118)</f>
        <v>0.5700000000000216</v>
      </c>
      <c r="J119" s="1">
        <f>MAX(testdata6[[#This Row],[H-L]:[|L-pC|]])</f>
        <v>1.1200000000000045</v>
      </c>
      <c r="K119" s="10">
        <f>(K118*20+testdata6[[#This Row],[TR]])/21</f>
        <v>1.3715225115397962</v>
      </c>
      <c r="L119" s="1">
        <f>testdata6[[#This Row],[high]]+Multiplier*testdata6[[#This Row],[ATR]]</f>
        <v>236.37456753461939</v>
      </c>
      <c r="M119" s="1">
        <f>testdata6[[#This Row],[low]]-Multiplier*testdata6[[#This Row],[ATR]]</f>
        <v>227.02543246538059</v>
      </c>
      <c r="N119" s="1">
        <f>IF(OR(testdata6[[#This Row],[UpperE]]&lt;N118,F118&gt;N118),testdata6[[#This Row],[UpperE]],N118)</f>
        <v>234.96168050610439</v>
      </c>
      <c r="O119" s="1">
        <f>IF(OR(testdata6[[#This Row],[LowerE]]&gt;O118,F118&lt;O118),testdata6[[#This Row],[LowerE]],O118)</f>
        <v>228.03858929308211</v>
      </c>
      <c r="P119" s="7">
        <f>IF(S118=N118,testdata6[[#This Row],[Upper]],testdata6[[#This Row],[Lower]])</f>
        <v>228.03858929308211</v>
      </c>
      <c r="Q119" s="7" t="e">
        <f>IF(testdata6[[#This Row],[AtrStop]]=testdata6[[#This Row],[Upper]],testdata6[[#This Row],[Upper]],NA())</f>
        <v>#N/A</v>
      </c>
      <c r="R119" s="7">
        <f>IF(testdata6[[#This Row],[AtrStop]]=testdata6[[#This Row],[Lower]],testdata6[[#This Row],[Lower]],NA())</f>
        <v>228.03858929308211</v>
      </c>
      <c r="S119" s="19">
        <f>IF(testdata6[[#This Row],[close]]&lt;=testdata6[[#This Row],[STpot]],testdata6[[#This Row],[Upper]],testdata6[[#This Row],[Lower]])</f>
        <v>228.03858929308211</v>
      </c>
      <c r="U119" s="2">
        <v>42907</v>
      </c>
      <c r="V119" s="7"/>
      <c r="W119" s="7">
        <v>228.0386</v>
      </c>
      <c r="X119" s="19">
        <v>228.03858929</v>
      </c>
      <c r="Y119" t="str">
        <f t="shared" si="1"/>
        <v/>
      </c>
    </row>
    <row r="120" spans="1:25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testdata6[[#This Row],[high]]-testdata6[[#This Row],[low]]</f>
        <v>0.84999999999999432</v>
      </c>
      <c r="H120" s="1">
        <f>ABS(testdata6[[#This Row],[high]]-F119)</f>
        <v>0.56000000000000227</v>
      </c>
      <c r="I120" s="1">
        <f>ABS(testdata6[[#This Row],[low]]-F119)</f>
        <v>0.28999999999999204</v>
      </c>
      <c r="J120" s="1">
        <f>MAX(testdata6[[#This Row],[H-L]:[|L-pC|]])</f>
        <v>0.84999999999999432</v>
      </c>
      <c r="K120" s="10">
        <f>(K119*20+testdata6[[#This Row],[TR]])/21</f>
        <v>1.3466881062283771</v>
      </c>
      <c r="L120" s="1">
        <f>testdata6[[#This Row],[high]]+Multiplier*testdata6[[#This Row],[ATR]]</f>
        <v>236.25006431868513</v>
      </c>
      <c r="M120" s="1">
        <f>testdata6[[#This Row],[low]]-Multiplier*testdata6[[#This Row],[ATR]]</f>
        <v>227.31993568131489</v>
      </c>
      <c r="N120" s="1">
        <f>IF(OR(testdata6[[#This Row],[UpperE]]&lt;N119,F119&gt;N119),testdata6[[#This Row],[UpperE]],N119)</f>
        <v>234.96168050610439</v>
      </c>
      <c r="O120" s="1">
        <f>IF(OR(testdata6[[#This Row],[LowerE]]&gt;O119,F119&lt;O119),testdata6[[#This Row],[LowerE]],O119)</f>
        <v>228.03858929308211</v>
      </c>
      <c r="P120" s="7">
        <f>IF(S119=N119,testdata6[[#This Row],[Upper]],testdata6[[#This Row],[Lower]])</f>
        <v>228.03858929308211</v>
      </c>
      <c r="Q120" s="7" t="e">
        <f>IF(testdata6[[#This Row],[AtrStop]]=testdata6[[#This Row],[Upper]],testdata6[[#This Row],[Upper]],NA())</f>
        <v>#N/A</v>
      </c>
      <c r="R120" s="7">
        <f>IF(testdata6[[#This Row],[AtrStop]]=testdata6[[#This Row],[Lower]],testdata6[[#This Row],[Lower]],NA())</f>
        <v>228.03858929308211</v>
      </c>
      <c r="S120" s="19">
        <f>IF(testdata6[[#This Row],[close]]&lt;=testdata6[[#This Row],[STpot]],testdata6[[#This Row],[Upper]],testdata6[[#This Row],[Lower]])</f>
        <v>228.03858929308211</v>
      </c>
      <c r="U120" s="2">
        <v>42908</v>
      </c>
      <c r="V120" s="7"/>
      <c r="W120" s="7">
        <v>228.0386</v>
      </c>
      <c r="X120" s="19">
        <v>228.03858929</v>
      </c>
      <c r="Y120" t="str">
        <f t="shared" si="1"/>
        <v/>
      </c>
    </row>
    <row r="121" spans="1:25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testdata6[[#This Row],[high]]-testdata6[[#This Row],[low]]</f>
        <v>1</v>
      </c>
      <c r="H121" s="1">
        <f>ABS(testdata6[[#This Row],[high]]-F120)</f>
        <v>0.63999999999998636</v>
      </c>
      <c r="I121" s="1">
        <f>ABS(testdata6[[#This Row],[low]]-F120)</f>
        <v>0.36000000000001364</v>
      </c>
      <c r="J121" s="1">
        <f>MAX(testdata6[[#This Row],[H-L]:[|L-pC|]])</f>
        <v>1</v>
      </c>
      <c r="K121" s="10">
        <f>(K120*20+testdata6[[#This Row],[TR]])/21</f>
        <v>1.3301791487889307</v>
      </c>
      <c r="L121" s="1">
        <f>testdata6[[#This Row],[high]]+Multiplier*testdata6[[#This Row],[ATR]]</f>
        <v>236.1805374463668</v>
      </c>
      <c r="M121" s="1">
        <f>testdata6[[#This Row],[low]]-Multiplier*testdata6[[#This Row],[ATR]]</f>
        <v>227.1994625536332</v>
      </c>
      <c r="N121" s="1">
        <f>IF(OR(testdata6[[#This Row],[UpperE]]&lt;N120,F120&gt;N120),testdata6[[#This Row],[UpperE]],N120)</f>
        <v>234.96168050610439</v>
      </c>
      <c r="O121" s="1">
        <f>IF(OR(testdata6[[#This Row],[LowerE]]&gt;O120,F120&lt;O120),testdata6[[#This Row],[LowerE]],O120)</f>
        <v>228.03858929308211</v>
      </c>
      <c r="P121" s="7">
        <f>IF(S120=N120,testdata6[[#This Row],[Upper]],testdata6[[#This Row],[Lower]])</f>
        <v>228.03858929308211</v>
      </c>
      <c r="Q121" s="7" t="e">
        <f>IF(testdata6[[#This Row],[AtrStop]]=testdata6[[#This Row],[Upper]],testdata6[[#This Row],[Upper]],NA())</f>
        <v>#N/A</v>
      </c>
      <c r="R121" s="7">
        <f>IF(testdata6[[#This Row],[AtrStop]]=testdata6[[#This Row],[Lower]],testdata6[[#This Row],[Lower]],NA())</f>
        <v>228.03858929308211</v>
      </c>
      <c r="S121" s="19">
        <f>IF(testdata6[[#This Row],[close]]&lt;=testdata6[[#This Row],[STpot]],testdata6[[#This Row],[Upper]],testdata6[[#This Row],[Lower]])</f>
        <v>228.03858929308211</v>
      </c>
      <c r="U121" s="2">
        <v>42909</v>
      </c>
      <c r="V121" s="7"/>
      <c r="W121" s="7">
        <v>228.0386</v>
      </c>
      <c r="X121" s="19">
        <v>228.03858929</v>
      </c>
      <c r="Y121" t="str">
        <f t="shared" si="1"/>
        <v/>
      </c>
    </row>
    <row r="122" spans="1:25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testdata6[[#This Row],[high]]-testdata6[[#This Row],[low]]</f>
        <v>1.2800000000000011</v>
      </c>
      <c r="H122" s="1">
        <f>ABS(testdata6[[#This Row],[high]]-F121)</f>
        <v>1.2000000000000171</v>
      </c>
      <c r="I122" s="1">
        <f>ABS(testdata6[[#This Row],[low]]-F121)</f>
        <v>7.9999999999984084E-2</v>
      </c>
      <c r="J122" s="1">
        <f>MAX(testdata6[[#This Row],[H-L]:[|L-pC|]])</f>
        <v>1.2800000000000011</v>
      </c>
      <c r="K122" s="10">
        <f>(K121*20+testdata6[[#This Row],[TR]])/21</f>
        <v>1.3277896655132675</v>
      </c>
      <c r="L122" s="1">
        <f>testdata6[[#This Row],[high]]+Multiplier*testdata6[[#This Row],[ATR]]</f>
        <v>237.00336899653982</v>
      </c>
      <c r="M122" s="1">
        <f>testdata6[[#This Row],[low]]-Multiplier*testdata6[[#This Row],[ATR]]</f>
        <v>227.7566310034602</v>
      </c>
      <c r="N122" s="1">
        <f>IF(OR(testdata6[[#This Row],[UpperE]]&lt;N121,F121&gt;N121),testdata6[[#This Row],[UpperE]],N121)</f>
        <v>234.96168050610439</v>
      </c>
      <c r="O122" s="1">
        <f>IF(OR(testdata6[[#This Row],[LowerE]]&gt;O121,F121&lt;O121),testdata6[[#This Row],[LowerE]],O121)</f>
        <v>228.03858929308211</v>
      </c>
      <c r="P122" s="7">
        <f>IF(S121=N121,testdata6[[#This Row],[Upper]],testdata6[[#This Row],[Lower]])</f>
        <v>228.03858929308211</v>
      </c>
      <c r="Q122" s="7" t="e">
        <f>IF(testdata6[[#This Row],[AtrStop]]=testdata6[[#This Row],[Upper]],testdata6[[#This Row],[Upper]],NA())</f>
        <v>#N/A</v>
      </c>
      <c r="R122" s="7">
        <f>IF(testdata6[[#This Row],[AtrStop]]=testdata6[[#This Row],[Lower]],testdata6[[#This Row],[Lower]],NA())</f>
        <v>228.03858929308211</v>
      </c>
      <c r="S122" s="19">
        <f>IF(testdata6[[#This Row],[close]]&lt;=testdata6[[#This Row],[STpot]],testdata6[[#This Row],[Upper]],testdata6[[#This Row],[Lower]])</f>
        <v>228.03858929308211</v>
      </c>
      <c r="U122" s="2">
        <v>42912</v>
      </c>
      <c r="V122" s="7"/>
      <c r="W122" s="7">
        <v>228.0386</v>
      </c>
      <c r="X122" s="19">
        <v>228.03858929</v>
      </c>
      <c r="Y122" t="str">
        <f t="shared" si="1"/>
        <v/>
      </c>
    </row>
    <row r="123" spans="1:25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testdata6[[#This Row],[high]]-testdata6[[#This Row],[low]]</f>
        <v>1.9699999999999989</v>
      </c>
      <c r="H123" s="1">
        <f>ABS(testdata6[[#This Row],[high]]-F122)</f>
        <v>8.0000000000012506E-2</v>
      </c>
      <c r="I123" s="1">
        <f>ABS(testdata6[[#This Row],[low]]-F122)</f>
        <v>1.8899999999999864</v>
      </c>
      <c r="J123" s="1">
        <f>MAX(testdata6[[#This Row],[H-L]:[|L-pC|]])</f>
        <v>1.9699999999999989</v>
      </c>
      <c r="K123" s="10">
        <f>(K122*20+testdata6[[#This Row],[TR]])/21</f>
        <v>1.3583711100126357</v>
      </c>
      <c r="L123" s="1">
        <f>testdata6[[#This Row],[high]]+Multiplier*testdata6[[#This Row],[ATR]]</f>
        <v>236.13511333003791</v>
      </c>
      <c r="M123" s="1">
        <f>testdata6[[#This Row],[low]]-Multiplier*testdata6[[#This Row],[ATR]]</f>
        <v>226.0148866699621</v>
      </c>
      <c r="N123" s="1">
        <f>IF(OR(testdata6[[#This Row],[UpperE]]&lt;N122,F122&gt;N122),testdata6[[#This Row],[UpperE]],N122)</f>
        <v>234.96168050610439</v>
      </c>
      <c r="O123" s="1">
        <f>IF(OR(testdata6[[#This Row],[LowerE]]&gt;O122,F122&lt;O122),testdata6[[#This Row],[LowerE]],O122)</f>
        <v>228.03858929308211</v>
      </c>
      <c r="P123" s="7">
        <f>IF(S122=N122,testdata6[[#This Row],[Upper]],testdata6[[#This Row],[Lower]])</f>
        <v>228.03858929308211</v>
      </c>
      <c r="Q123" s="7" t="e">
        <f>IF(testdata6[[#This Row],[AtrStop]]=testdata6[[#This Row],[Upper]],testdata6[[#This Row],[Upper]],NA())</f>
        <v>#N/A</v>
      </c>
      <c r="R123" s="7">
        <f>IF(testdata6[[#This Row],[AtrStop]]=testdata6[[#This Row],[Lower]],testdata6[[#This Row],[Lower]],NA())</f>
        <v>228.03858929308211</v>
      </c>
      <c r="S123" s="19">
        <f>IF(testdata6[[#This Row],[close]]&lt;=testdata6[[#This Row],[STpot]],testdata6[[#This Row],[Upper]],testdata6[[#This Row],[Lower]])</f>
        <v>228.03858929308211</v>
      </c>
      <c r="U123" s="2">
        <v>42913</v>
      </c>
      <c r="V123" s="7"/>
      <c r="W123" s="7">
        <v>228.0386</v>
      </c>
      <c r="X123" s="19">
        <v>228.03858929</v>
      </c>
      <c r="Y123" t="str">
        <f t="shared" si="1"/>
        <v/>
      </c>
    </row>
    <row r="124" spans="1:25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testdata6[[#This Row],[high]]-testdata6[[#This Row],[low]]</f>
        <v>1.4099999999999966</v>
      </c>
      <c r="H124" s="1">
        <f>ABS(testdata6[[#This Row],[high]]-F123)</f>
        <v>2.2699999999999818</v>
      </c>
      <c r="I124" s="1">
        <f>ABS(testdata6[[#This Row],[low]]-F123)</f>
        <v>0.85999999999998522</v>
      </c>
      <c r="J124" s="1">
        <f>MAX(testdata6[[#This Row],[H-L]:[|L-pC|]])</f>
        <v>2.2699999999999818</v>
      </c>
      <c r="K124" s="10">
        <f>(K123*20+testdata6[[#This Row],[TR]])/21</f>
        <v>1.4017820095358426</v>
      </c>
      <c r="L124" s="1">
        <f>testdata6[[#This Row],[high]]+Multiplier*testdata6[[#This Row],[ATR]]</f>
        <v>236.58534602860752</v>
      </c>
      <c r="M124" s="1">
        <f>testdata6[[#This Row],[low]]-Multiplier*testdata6[[#This Row],[ATR]]</f>
        <v>226.76465397139248</v>
      </c>
      <c r="N124" s="1">
        <f>IF(OR(testdata6[[#This Row],[UpperE]]&lt;N123,F123&gt;N123),testdata6[[#This Row],[UpperE]],N123)</f>
        <v>234.96168050610439</v>
      </c>
      <c r="O124" s="1">
        <f>IF(OR(testdata6[[#This Row],[LowerE]]&gt;O123,F123&lt;O123),testdata6[[#This Row],[LowerE]],O123)</f>
        <v>228.03858929308211</v>
      </c>
      <c r="P124" s="7">
        <f>IF(S123=N123,testdata6[[#This Row],[Upper]],testdata6[[#This Row],[Lower]])</f>
        <v>228.03858929308211</v>
      </c>
      <c r="Q124" s="7" t="e">
        <f>IF(testdata6[[#This Row],[AtrStop]]=testdata6[[#This Row],[Upper]],testdata6[[#This Row],[Upper]],NA())</f>
        <v>#N/A</v>
      </c>
      <c r="R124" s="7">
        <f>IF(testdata6[[#This Row],[AtrStop]]=testdata6[[#This Row],[Lower]],testdata6[[#This Row],[Lower]],NA())</f>
        <v>228.03858929308211</v>
      </c>
      <c r="S124" s="19">
        <f>IF(testdata6[[#This Row],[close]]&lt;=testdata6[[#This Row],[STpot]],testdata6[[#This Row],[Upper]],testdata6[[#This Row],[Lower]])</f>
        <v>228.03858929308211</v>
      </c>
      <c r="U124" s="2">
        <v>42914</v>
      </c>
      <c r="V124" s="7"/>
      <c r="W124" s="7">
        <v>228.0386</v>
      </c>
      <c r="X124" s="19">
        <v>228.03858929</v>
      </c>
      <c r="Y124" t="str">
        <f t="shared" si="1"/>
        <v/>
      </c>
    </row>
    <row r="125" spans="1:25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testdata6[[#This Row],[high]]-testdata6[[#This Row],[low]]</f>
        <v>3.589999999999975</v>
      </c>
      <c r="H125" s="1">
        <f>ABS(testdata6[[#This Row],[high]]-F124)</f>
        <v>0.21999999999999886</v>
      </c>
      <c r="I125" s="1">
        <f>ABS(testdata6[[#This Row],[low]]-F124)</f>
        <v>3.3699999999999761</v>
      </c>
      <c r="J125" s="1">
        <f>MAX(testdata6[[#This Row],[H-L]:[|L-pC|]])</f>
        <v>3.589999999999975</v>
      </c>
      <c r="K125" s="10">
        <f>(K124*20+testdata6[[#This Row],[TR]])/21</f>
        <v>1.5059828662246109</v>
      </c>
      <c r="L125" s="1">
        <f>testdata6[[#This Row],[high]]+Multiplier*testdata6[[#This Row],[ATR]]</f>
        <v>236.90794859867381</v>
      </c>
      <c r="M125" s="1">
        <f>testdata6[[#This Row],[low]]-Multiplier*testdata6[[#This Row],[ATR]]</f>
        <v>224.28205140132619</v>
      </c>
      <c r="N125" s="1">
        <f>IF(OR(testdata6[[#This Row],[UpperE]]&lt;N124,F124&gt;N124),testdata6[[#This Row],[UpperE]],N124)</f>
        <v>234.96168050610439</v>
      </c>
      <c r="O125" s="1">
        <f>IF(OR(testdata6[[#This Row],[LowerE]]&gt;O124,F124&lt;O124),testdata6[[#This Row],[LowerE]],O124)</f>
        <v>228.03858929308211</v>
      </c>
      <c r="P125" s="7">
        <f>IF(S124=N124,testdata6[[#This Row],[Upper]],testdata6[[#This Row],[Lower]])</f>
        <v>228.03858929308211</v>
      </c>
      <c r="Q125" s="7" t="e">
        <f>IF(testdata6[[#This Row],[AtrStop]]=testdata6[[#This Row],[Upper]],testdata6[[#This Row],[Upper]],NA())</f>
        <v>#N/A</v>
      </c>
      <c r="R125" s="7">
        <f>IF(testdata6[[#This Row],[AtrStop]]=testdata6[[#This Row],[Lower]],testdata6[[#This Row],[Lower]],NA())</f>
        <v>228.03858929308211</v>
      </c>
      <c r="S125" s="19">
        <f>IF(testdata6[[#This Row],[close]]&lt;=testdata6[[#This Row],[STpot]],testdata6[[#This Row],[Upper]],testdata6[[#This Row],[Lower]])</f>
        <v>228.03858929308211</v>
      </c>
      <c r="U125" s="2">
        <v>42915</v>
      </c>
      <c r="V125" s="7"/>
      <c r="W125" s="7">
        <v>228.0386</v>
      </c>
      <c r="X125" s="19">
        <v>228.03858929</v>
      </c>
      <c r="Y125" t="str">
        <f t="shared" si="1"/>
        <v/>
      </c>
    </row>
    <row r="126" spans="1:25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testdata6[[#This Row],[high]]-testdata6[[#This Row],[low]]</f>
        <v>1.0799999999999841</v>
      </c>
      <c r="H126" s="1">
        <f>ABS(testdata6[[#This Row],[high]]-F125)</f>
        <v>1.289999999999992</v>
      </c>
      <c r="I126" s="1">
        <f>ABS(testdata6[[#This Row],[low]]-F125)</f>
        <v>0.21000000000000796</v>
      </c>
      <c r="J126" s="1">
        <f>MAX(testdata6[[#This Row],[H-L]:[|L-pC|]])</f>
        <v>1.289999999999992</v>
      </c>
      <c r="K126" s="10">
        <f>(K125*20+testdata6[[#This Row],[TR]])/21</f>
        <v>1.4956979678329623</v>
      </c>
      <c r="L126" s="1">
        <f>testdata6[[#This Row],[high]]+Multiplier*testdata6[[#This Row],[ATR]]</f>
        <v>235.90709390349886</v>
      </c>
      <c r="M126" s="1">
        <f>testdata6[[#This Row],[low]]-Multiplier*testdata6[[#This Row],[ATR]]</f>
        <v>225.85290609650113</v>
      </c>
      <c r="N126" s="1">
        <f>IF(OR(testdata6[[#This Row],[UpperE]]&lt;N125,F125&gt;N125),testdata6[[#This Row],[UpperE]],N125)</f>
        <v>234.96168050610439</v>
      </c>
      <c r="O126" s="1">
        <f>IF(OR(testdata6[[#This Row],[LowerE]]&gt;O125,F125&lt;O125),testdata6[[#This Row],[LowerE]],O125)</f>
        <v>228.03858929308211</v>
      </c>
      <c r="P126" s="7">
        <f>IF(S125=N125,testdata6[[#This Row],[Upper]],testdata6[[#This Row],[Lower]])</f>
        <v>228.03858929308211</v>
      </c>
      <c r="Q126" s="7" t="e">
        <f>IF(testdata6[[#This Row],[AtrStop]]=testdata6[[#This Row],[Upper]],testdata6[[#This Row],[Upper]],NA())</f>
        <v>#N/A</v>
      </c>
      <c r="R126" s="7">
        <f>IF(testdata6[[#This Row],[AtrStop]]=testdata6[[#This Row],[Lower]],testdata6[[#This Row],[Lower]],NA())</f>
        <v>228.03858929308211</v>
      </c>
      <c r="S126" s="19">
        <f>IF(testdata6[[#This Row],[close]]&lt;=testdata6[[#This Row],[STpot]],testdata6[[#This Row],[Upper]],testdata6[[#This Row],[Lower]])</f>
        <v>228.03858929308211</v>
      </c>
      <c r="U126" s="2">
        <v>42916</v>
      </c>
      <c r="V126" s="7"/>
      <c r="W126" s="7">
        <v>228.0386</v>
      </c>
      <c r="X126" s="19">
        <v>228.03858929</v>
      </c>
      <c r="Y126" t="str">
        <f t="shared" si="1"/>
        <v/>
      </c>
    </row>
    <row r="127" spans="1:25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testdata6[[#This Row],[high]]-testdata6[[#This Row],[low]]</f>
        <v>1.1100000000000136</v>
      </c>
      <c r="H127" s="1">
        <f>ABS(testdata6[[#This Row],[high]]-F126)</f>
        <v>1.5</v>
      </c>
      <c r="I127" s="1">
        <f>ABS(testdata6[[#This Row],[low]]-F126)</f>
        <v>0.38999999999998636</v>
      </c>
      <c r="J127" s="1">
        <f>MAX(testdata6[[#This Row],[H-L]:[|L-pC|]])</f>
        <v>1.5</v>
      </c>
      <c r="K127" s="10">
        <f>(K126*20+testdata6[[#This Row],[TR]])/21</f>
        <v>1.4959028265075831</v>
      </c>
      <c r="L127" s="1">
        <f>testdata6[[#This Row],[high]]+Multiplier*testdata6[[#This Row],[ATR]]</f>
        <v>236.54770847952275</v>
      </c>
      <c r="M127" s="1">
        <f>testdata6[[#This Row],[low]]-Multiplier*testdata6[[#This Row],[ATR]]</f>
        <v>226.46229152047724</v>
      </c>
      <c r="N127" s="1">
        <f>IF(OR(testdata6[[#This Row],[UpperE]]&lt;N126,F126&gt;N126),testdata6[[#This Row],[UpperE]],N126)</f>
        <v>234.96168050610439</v>
      </c>
      <c r="O127" s="1">
        <f>IF(OR(testdata6[[#This Row],[LowerE]]&gt;O126,F126&lt;O126),testdata6[[#This Row],[LowerE]],O126)</f>
        <v>228.03858929308211</v>
      </c>
      <c r="P127" s="7">
        <f>IF(S126=N126,testdata6[[#This Row],[Upper]],testdata6[[#This Row],[Lower]])</f>
        <v>228.03858929308211</v>
      </c>
      <c r="Q127" s="7" t="e">
        <f>IF(testdata6[[#This Row],[AtrStop]]=testdata6[[#This Row],[Upper]],testdata6[[#This Row],[Upper]],NA())</f>
        <v>#N/A</v>
      </c>
      <c r="R127" s="7">
        <f>IF(testdata6[[#This Row],[AtrStop]]=testdata6[[#This Row],[Lower]],testdata6[[#This Row],[Lower]],NA())</f>
        <v>228.03858929308211</v>
      </c>
      <c r="S127" s="19">
        <f>IF(testdata6[[#This Row],[close]]&lt;=testdata6[[#This Row],[STpot]],testdata6[[#This Row],[Upper]],testdata6[[#This Row],[Lower]])</f>
        <v>228.03858929308211</v>
      </c>
      <c r="U127" s="2">
        <v>42919</v>
      </c>
      <c r="V127" s="7"/>
      <c r="W127" s="7">
        <v>228.0386</v>
      </c>
      <c r="X127" s="19">
        <v>228.03858929</v>
      </c>
      <c r="Y127" t="str">
        <f t="shared" si="1"/>
        <v/>
      </c>
    </row>
    <row r="128" spans="1:25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testdata6[[#This Row],[high]]-testdata6[[#This Row],[low]]</f>
        <v>1.25</v>
      </c>
      <c r="H128" s="1">
        <f>ABS(testdata6[[#This Row],[high]]-F127)</f>
        <v>0.76000000000001933</v>
      </c>
      <c r="I128" s="1">
        <f>ABS(testdata6[[#This Row],[low]]-F127)</f>
        <v>0.48999999999998067</v>
      </c>
      <c r="J128" s="1">
        <f>MAX(testdata6[[#This Row],[H-L]:[|L-pC|]])</f>
        <v>1.25</v>
      </c>
      <c r="K128" s="10">
        <f>(K127*20+testdata6[[#This Row],[TR]])/21</f>
        <v>1.48419316810246</v>
      </c>
      <c r="L128" s="1">
        <f>testdata6[[#This Row],[high]]+Multiplier*testdata6[[#This Row],[ATR]]</f>
        <v>236.16257950430739</v>
      </c>
      <c r="M128" s="1">
        <f>testdata6[[#This Row],[low]]-Multiplier*testdata6[[#This Row],[ATR]]</f>
        <v>226.00742049569263</v>
      </c>
      <c r="N128" s="1">
        <f>IF(OR(testdata6[[#This Row],[UpperE]]&lt;N127,F127&gt;N127),testdata6[[#This Row],[UpperE]],N127)</f>
        <v>234.96168050610439</v>
      </c>
      <c r="O128" s="1">
        <f>IF(OR(testdata6[[#This Row],[LowerE]]&gt;O127,F127&lt;O127),testdata6[[#This Row],[LowerE]],O127)</f>
        <v>228.03858929308211</v>
      </c>
      <c r="P128" s="7">
        <f>IF(S127=N127,testdata6[[#This Row],[Upper]],testdata6[[#This Row],[Lower]])</f>
        <v>228.03858929308211</v>
      </c>
      <c r="Q128" s="7" t="e">
        <f>IF(testdata6[[#This Row],[AtrStop]]=testdata6[[#This Row],[Upper]],testdata6[[#This Row],[Upper]],NA())</f>
        <v>#N/A</v>
      </c>
      <c r="R128" s="7">
        <f>IF(testdata6[[#This Row],[AtrStop]]=testdata6[[#This Row],[Lower]],testdata6[[#This Row],[Lower]],NA())</f>
        <v>228.03858929308211</v>
      </c>
      <c r="S128" s="19">
        <f>IF(testdata6[[#This Row],[close]]&lt;=testdata6[[#This Row],[STpot]],testdata6[[#This Row],[Upper]],testdata6[[#This Row],[Lower]])</f>
        <v>228.03858929308211</v>
      </c>
      <c r="U128" s="2">
        <v>42921</v>
      </c>
      <c r="V128" s="7"/>
      <c r="W128" s="7">
        <v>228.0386</v>
      </c>
      <c r="X128" s="19">
        <v>228.03858929</v>
      </c>
      <c r="Y128" t="str">
        <f t="shared" si="1"/>
        <v/>
      </c>
    </row>
    <row r="129" spans="1:25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testdata6[[#This Row],[high]]-testdata6[[#This Row],[low]]</f>
        <v>1.6100000000000136</v>
      </c>
      <c r="H129" s="1">
        <f>ABS(testdata6[[#This Row],[high]]-F128)</f>
        <v>0.70999999999997954</v>
      </c>
      <c r="I129" s="1">
        <f>ABS(testdata6[[#This Row],[low]]-F128)</f>
        <v>2.3199999999999932</v>
      </c>
      <c r="J129" s="1">
        <f>MAX(testdata6[[#This Row],[H-L]:[|L-pC|]])</f>
        <v>2.3199999999999932</v>
      </c>
      <c r="K129" s="10">
        <f>(K128*20+testdata6[[#This Row],[TR]])/21</f>
        <v>1.5239934934309141</v>
      </c>
      <c r="L129" s="1">
        <f>testdata6[[#This Row],[high]]+Multiplier*testdata6[[#This Row],[ATR]]</f>
        <v>235.34198048029276</v>
      </c>
      <c r="M129" s="1">
        <f>testdata6[[#This Row],[low]]-Multiplier*testdata6[[#This Row],[ATR]]</f>
        <v>224.58801951970725</v>
      </c>
      <c r="N129" s="1">
        <f>IF(OR(testdata6[[#This Row],[UpperE]]&lt;N128,F128&gt;N128),testdata6[[#This Row],[UpperE]],N128)</f>
        <v>234.96168050610439</v>
      </c>
      <c r="O129" s="1">
        <f>IF(OR(testdata6[[#This Row],[LowerE]]&gt;O128,F128&lt;O128),testdata6[[#This Row],[LowerE]],O128)</f>
        <v>228.03858929308211</v>
      </c>
      <c r="P129" s="7">
        <f>IF(S128=N128,testdata6[[#This Row],[Upper]],testdata6[[#This Row],[Lower]])</f>
        <v>228.03858929308211</v>
      </c>
      <c r="Q129" s="7" t="e">
        <f>IF(testdata6[[#This Row],[AtrStop]]=testdata6[[#This Row],[Upper]],testdata6[[#This Row],[Upper]],NA())</f>
        <v>#N/A</v>
      </c>
      <c r="R129" s="7">
        <f>IF(testdata6[[#This Row],[AtrStop]]=testdata6[[#This Row],[Lower]],testdata6[[#This Row],[Lower]],NA())</f>
        <v>228.03858929308211</v>
      </c>
      <c r="S129" s="19">
        <f>IF(testdata6[[#This Row],[close]]&lt;=testdata6[[#This Row],[STpot]],testdata6[[#This Row],[Upper]],testdata6[[#This Row],[Lower]])</f>
        <v>228.03858929308211</v>
      </c>
      <c r="U129" s="2">
        <v>42922</v>
      </c>
      <c r="V129" s="7"/>
      <c r="W129" s="7">
        <v>228.0386</v>
      </c>
      <c r="X129" s="19">
        <v>228.03858929</v>
      </c>
      <c r="Y129" t="str">
        <f t="shared" si="1"/>
        <v/>
      </c>
    </row>
    <row r="130" spans="1:25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testdata6[[#This Row],[high]]-testdata6[[#This Row],[low]]</f>
        <v>1.6299999999999955</v>
      </c>
      <c r="H130" s="1">
        <f>ABS(testdata6[[#This Row],[high]]-F129)</f>
        <v>1.6499999999999773</v>
      </c>
      <c r="I130" s="1">
        <f>ABS(testdata6[[#This Row],[low]]-F129)</f>
        <v>1.999999999998181E-2</v>
      </c>
      <c r="J130" s="1">
        <f>MAX(testdata6[[#This Row],[H-L]:[|L-pC|]])</f>
        <v>1.6499999999999773</v>
      </c>
      <c r="K130" s="10">
        <f>(K129*20+testdata6[[#This Row],[TR]])/21</f>
        <v>1.529993803267536</v>
      </c>
      <c r="L130" s="1">
        <f>testdata6[[#This Row],[high]]+Multiplier*testdata6[[#This Row],[ATR]]</f>
        <v>235.59998140980261</v>
      </c>
      <c r="M130" s="1">
        <f>testdata6[[#This Row],[low]]-Multiplier*testdata6[[#This Row],[ATR]]</f>
        <v>224.79001859019738</v>
      </c>
      <c r="N130" s="1">
        <f>IF(OR(testdata6[[#This Row],[UpperE]]&lt;N129,F129&gt;N129),testdata6[[#This Row],[UpperE]],N129)</f>
        <v>234.96168050610439</v>
      </c>
      <c r="O130" s="1">
        <f>IF(OR(testdata6[[#This Row],[LowerE]]&gt;O129,F129&lt;O129),testdata6[[#This Row],[LowerE]],O129)</f>
        <v>228.03858929308211</v>
      </c>
      <c r="P130" s="7">
        <f>IF(S129=N129,testdata6[[#This Row],[Upper]],testdata6[[#This Row],[Lower]])</f>
        <v>228.03858929308211</v>
      </c>
      <c r="Q130" s="7" t="e">
        <f>IF(testdata6[[#This Row],[AtrStop]]=testdata6[[#This Row],[Upper]],testdata6[[#This Row],[Upper]],NA())</f>
        <v>#N/A</v>
      </c>
      <c r="R130" s="7">
        <f>IF(testdata6[[#This Row],[AtrStop]]=testdata6[[#This Row],[Lower]],testdata6[[#This Row],[Lower]],NA())</f>
        <v>228.03858929308211</v>
      </c>
      <c r="S130" s="19">
        <f>IF(testdata6[[#This Row],[close]]&lt;=testdata6[[#This Row],[STpot]],testdata6[[#This Row],[Upper]],testdata6[[#This Row],[Lower]])</f>
        <v>228.03858929308211</v>
      </c>
      <c r="U130" s="2">
        <v>42923</v>
      </c>
      <c r="V130" s="7"/>
      <c r="W130" s="7">
        <v>228.0386</v>
      </c>
      <c r="X130" s="19">
        <v>228.03858929</v>
      </c>
      <c r="Y130" t="str">
        <f t="shared" si="1"/>
        <v/>
      </c>
    </row>
    <row r="131" spans="1:25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testdata6[[#This Row],[high]]-testdata6[[#This Row],[low]]</f>
        <v>0.98999999999998067</v>
      </c>
      <c r="H131" s="1">
        <f>ABS(testdata6[[#This Row],[high]]-F130)</f>
        <v>0.65999999999999659</v>
      </c>
      <c r="I131" s="1">
        <f>ABS(testdata6[[#This Row],[low]]-F130)</f>
        <v>0.32999999999998408</v>
      </c>
      <c r="J131" s="1">
        <f>MAX(testdata6[[#This Row],[H-L]:[|L-pC|]])</f>
        <v>0.98999999999998067</v>
      </c>
      <c r="K131" s="10">
        <f>(K130*20+testdata6[[#This Row],[TR]])/21</f>
        <v>1.5042798126357477</v>
      </c>
      <c r="L131" s="1">
        <f>testdata6[[#This Row],[high]]+Multiplier*testdata6[[#This Row],[ATR]]</f>
        <v>236.02283943790724</v>
      </c>
      <c r="M131" s="1">
        <f>testdata6[[#This Row],[low]]-Multiplier*testdata6[[#This Row],[ATR]]</f>
        <v>226.00716056209276</v>
      </c>
      <c r="N131" s="1">
        <f>IF(OR(testdata6[[#This Row],[UpperE]]&lt;N130,F130&gt;N130),testdata6[[#This Row],[UpperE]],N130)</f>
        <v>234.96168050610439</v>
      </c>
      <c r="O131" s="1">
        <f>IF(OR(testdata6[[#This Row],[LowerE]]&gt;O130,F130&lt;O130),testdata6[[#This Row],[LowerE]],O130)</f>
        <v>228.03858929308211</v>
      </c>
      <c r="P131" s="7">
        <f>IF(S130=N130,testdata6[[#This Row],[Upper]],testdata6[[#This Row],[Lower]])</f>
        <v>228.03858929308211</v>
      </c>
      <c r="Q131" s="7" t="e">
        <f>IF(testdata6[[#This Row],[AtrStop]]=testdata6[[#This Row],[Upper]],testdata6[[#This Row],[Upper]],NA())</f>
        <v>#N/A</v>
      </c>
      <c r="R131" s="7">
        <f>IF(testdata6[[#This Row],[AtrStop]]=testdata6[[#This Row],[Lower]],testdata6[[#This Row],[Lower]],NA())</f>
        <v>228.03858929308211</v>
      </c>
      <c r="S131" s="19">
        <f>IF(testdata6[[#This Row],[close]]&lt;=testdata6[[#This Row],[STpot]],testdata6[[#This Row],[Upper]],testdata6[[#This Row],[Lower]])</f>
        <v>228.03858929308211</v>
      </c>
      <c r="U131" s="2">
        <v>42926</v>
      </c>
      <c r="V131" s="7"/>
      <c r="W131" s="7">
        <v>228.0386</v>
      </c>
      <c r="X131" s="19">
        <v>228.03858929</v>
      </c>
      <c r="Y131" t="str">
        <f t="shared" si="1"/>
        <v/>
      </c>
    </row>
    <row r="132" spans="1:25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testdata6[[#This Row],[high]]-testdata6[[#This Row],[low]]</f>
        <v>1.6200000000000045</v>
      </c>
      <c r="H132" s="1">
        <f>ABS(testdata6[[#This Row],[high]]-F131)</f>
        <v>0.17000000000001592</v>
      </c>
      <c r="I132" s="1">
        <f>ABS(testdata6[[#This Row],[low]]-F131)</f>
        <v>1.4499999999999886</v>
      </c>
      <c r="J132" s="1">
        <f>MAX(testdata6[[#This Row],[H-L]:[|L-pC|]])</f>
        <v>1.6200000000000045</v>
      </c>
      <c r="K132" s="10">
        <f>(K131*20+testdata6[[#This Row],[TR]])/21</f>
        <v>1.5097902977483313</v>
      </c>
      <c r="L132" s="1">
        <f>testdata6[[#This Row],[high]]+Multiplier*testdata6[[#This Row],[ATR]]</f>
        <v>235.799370893245</v>
      </c>
      <c r="M132" s="1">
        <f>testdata6[[#This Row],[low]]-Multiplier*testdata6[[#This Row],[ATR]]</f>
        <v>225.12062910675502</v>
      </c>
      <c r="N132" s="1">
        <f>IF(OR(testdata6[[#This Row],[UpperE]]&lt;N131,F131&gt;N131),testdata6[[#This Row],[UpperE]],N131)</f>
        <v>234.96168050610439</v>
      </c>
      <c r="O132" s="1">
        <f>IF(OR(testdata6[[#This Row],[LowerE]]&gt;O131,F131&lt;O131),testdata6[[#This Row],[LowerE]],O131)</f>
        <v>228.03858929308211</v>
      </c>
      <c r="P132" s="7">
        <f>IF(S131=N131,testdata6[[#This Row],[Upper]],testdata6[[#This Row],[Lower]])</f>
        <v>228.03858929308211</v>
      </c>
      <c r="Q132" s="7" t="e">
        <f>IF(testdata6[[#This Row],[AtrStop]]=testdata6[[#This Row],[Upper]],testdata6[[#This Row],[Upper]],NA())</f>
        <v>#N/A</v>
      </c>
      <c r="R132" s="7">
        <f>IF(testdata6[[#This Row],[AtrStop]]=testdata6[[#This Row],[Lower]],testdata6[[#This Row],[Lower]],NA())</f>
        <v>228.03858929308211</v>
      </c>
      <c r="S132" s="19">
        <f>IF(testdata6[[#This Row],[close]]&lt;=testdata6[[#This Row],[STpot]],testdata6[[#This Row],[Upper]],testdata6[[#This Row],[Lower]])</f>
        <v>228.03858929308211</v>
      </c>
      <c r="U132" s="2">
        <v>42927</v>
      </c>
      <c r="V132" s="7"/>
      <c r="W132" s="7">
        <v>228.0386</v>
      </c>
      <c r="X132" s="19">
        <v>228.03858929</v>
      </c>
      <c r="Y132" t="str">
        <f t="shared" si="1"/>
        <v/>
      </c>
    </row>
    <row r="133" spans="1:25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testdata6[[#This Row],[high]]-testdata6[[#This Row],[low]]</f>
        <v>0.84999999999999432</v>
      </c>
      <c r="H133" s="1">
        <f>ABS(testdata6[[#This Row],[high]]-F132)</f>
        <v>1.9099999999999966</v>
      </c>
      <c r="I133" s="1">
        <f>ABS(testdata6[[#This Row],[low]]-F132)</f>
        <v>1.0600000000000023</v>
      </c>
      <c r="J133" s="1">
        <f>MAX(testdata6[[#This Row],[H-L]:[|L-pC|]])</f>
        <v>1.9099999999999966</v>
      </c>
      <c r="K133" s="10">
        <f>(K132*20+testdata6[[#This Row],[TR]])/21</f>
        <v>1.5288479026174584</v>
      </c>
      <c r="L133" s="1">
        <f>testdata6[[#This Row],[high]]+Multiplier*testdata6[[#This Row],[ATR]]</f>
        <v>237.42654370785237</v>
      </c>
      <c r="M133" s="1">
        <f>testdata6[[#This Row],[low]]-Multiplier*testdata6[[#This Row],[ATR]]</f>
        <v>227.40345629214764</v>
      </c>
      <c r="N133" s="1">
        <f>IF(OR(testdata6[[#This Row],[UpperE]]&lt;N132,F132&gt;N132),testdata6[[#This Row],[UpperE]],N132)</f>
        <v>234.96168050610439</v>
      </c>
      <c r="O133" s="1">
        <f>IF(OR(testdata6[[#This Row],[LowerE]]&gt;O132,F132&lt;O132),testdata6[[#This Row],[LowerE]],O132)</f>
        <v>228.03858929308211</v>
      </c>
      <c r="P133" s="7">
        <f>IF(S132=N132,testdata6[[#This Row],[Upper]],testdata6[[#This Row],[Lower]])</f>
        <v>228.03858929308211</v>
      </c>
      <c r="Q133" s="7" t="e">
        <f>IF(testdata6[[#This Row],[AtrStop]]=testdata6[[#This Row],[Upper]],testdata6[[#This Row],[Upper]],NA())</f>
        <v>#N/A</v>
      </c>
      <c r="R133" s="7">
        <f>IF(testdata6[[#This Row],[AtrStop]]=testdata6[[#This Row],[Lower]],testdata6[[#This Row],[Lower]],NA())</f>
        <v>228.03858929308211</v>
      </c>
      <c r="S133" s="19">
        <f>IF(testdata6[[#This Row],[close]]&lt;=testdata6[[#This Row],[STpot]],testdata6[[#This Row],[Upper]],testdata6[[#This Row],[Lower]])</f>
        <v>228.03858929308211</v>
      </c>
      <c r="U133" s="2">
        <v>42928</v>
      </c>
      <c r="V133" s="7"/>
      <c r="W133" s="7">
        <v>228.0386</v>
      </c>
      <c r="X133" s="19">
        <v>228.03858929</v>
      </c>
      <c r="Y133" t="str">
        <f t="shared" si="1"/>
        <v/>
      </c>
    </row>
    <row r="134" spans="1:25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testdata6[[#This Row],[high]]-testdata6[[#This Row],[low]]</f>
        <v>0.76000000000001933</v>
      </c>
      <c r="H134" s="1">
        <f>ABS(testdata6[[#This Row],[high]]-F133)</f>
        <v>0.52000000000001023</v>
      </c>
      <c r="I134" s="1">
        <f>ABS(testdata6[[#This Row],[low]]-F133)</f>
        <v>0.24000000000000909</v>
      </c>
      <c r="J134" s="1">
        <f>MAX(testdata6[[#This Row],[H-L]:[|L-pC|]])</f>
        <v>0.76000000000001933</v>
      </c>
      <c r="K134" s="10">
        <f>(K133*20+testdata6[[#This Row],[TR]])/21</f>
        <v>1.4922360977309137</v>
      </c>
      <c r="L134" s="1">
        <f>testdata6[[#This Row],[high]]+Multiplier*testdata6[[#This Row],[ATR]]</f>
        <v>237.65670829319274</v>
      </c>
      <c r="M134" s="1">
        <f>testdata6[[#This Row],[low]]-Multiplier*testdata6[[#This Row],[ATR]]</f>
        <v>227.94329170680726</v>
      </c>
      <c r="N134" s="1">
        <f>IF(OR(testdata6[[#This Row],[UpperE]]&lt;N133,F133&gt;N133),testdata6[[#This Row],[UpperE]],N133)</f>
        <v>234.96168050610439</v>
      </c>
      <c r="O134" s="1">
        <f>IF(OR(testdata6[[#This Row],[LowerE]]&gt;O133,F133&lt;O133),testdata6[[#This Row],[LowerE]],O133)</f>
        <v>228.03858929308211</v>
      </c>
      <c r="P134" s="7">
        <f>IF(S133=N133,testdata6[[#This Row],[Upper]],testdata6[[#This Row],[Lower]])</f>
        <v>228.03858929308211</v>
      </c>
      <c r="Q134" s="7" t="e">
        <f>IF(testdata6[[#This Row],[AtrStop]]=testdata6[[#This Row],[Upper]],testdata6[[#This Row],[Upper]],NA())</f>
        <v>#N/A</v>
      </c>
      <c r="R134" s="7">
        <f>IF(testdata6[[#This Row],[AtrStop]]=testdata6[[#This Row],[Lower]],testdata6[[#This Row],[Lower]],NA())</f>
        <v>228.03858929308211</v>
      </c>
      <c r="S134" s="19">
        <f>IF(testdata6[[#This Row],[close]]&lt;=testdata6[[#This Row],[STpot]],testdata6[[#This Row],[Upper]],testdata6[[#This Row],[Lower]])</f>
        <v>228.03858929308211</v>
      </c>
      <c r="U134" s="2">
        <v>42929</v>
      </c>
      <c r="V134" s="7"/>
      <c r="W134" s="7">
        <v>228.0386</v>
      </c>
      <c r="X134" s="19">
        <v>228.03858929</v>
      </c>
      <c r="Y134" t="str">
        <f t="shared" si="1"/>
        <v/>
      </c>
    </row>
    <row r="135" spans="1:25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testdata6[[#This Row],[high]]-testdata6[[#This Row],[low]]</f>
        <v>1.5800000000000125</v>
      </c>
      <c r="H135" s="1">
        <f>ABS(testdata6[[#This Row],[high]]-F134)</f>
        <v>1.4799999999999898</v>
      </c>
      <c r="I135" s="1">
        <f>ABS(testdata6[[#This Row],[low]]-F134)</f>
        <v>0.10000000000002274</v>
      </c>
      <c r="J135" s="1">
        <f>MAX(testdata6[[#This Row],[H-L]:[|L-pC|]])</f>
        <v>1.5800000000000125</v>
      </c>
      <c r="K135" s="10">
        <f>(K134*20+testdata6[[#This Row],[TR]])/21</f>
        <v>1.4964153311722992</v>
      </c>
      <c r="L135" s="1">
        <f>testdata6[[#This Row],[high]]+Multiplier*testdata6[[#This Row],[ATR]]</f>
        <v>239.0192459935169</v>
      </c>
      <c r="M135" s="1">
        <f>testdata6[[#This Row],[low]]-Multiplier*testdata6[[#This Row],[ATR]]</f>
        <v>228.46075400648309</v>
      </c>
      <c r="N135" s="1">
        <f>IF(OR(testdata6[[#This Row],[UpperE]]&lt;N134,F134&gt;N134),testdata6[[#This Row],[UpperE]],N134)</f>
        <v>234.96168050610439</v>
      </c>
      <c r="O135" s="1">
        <f>IF(OR(testdata6[[#This Row],[LowerE]]&gt;O134,F134&lt;O134),testdata6[[#This Row],[LowerE]],O134)</f>
        <v>228.46075400648309</v>
      </c>
      <c r="P135" s="7">
        <f>IF(S134=N134,testdata6[[#This Row],[Upper]],testdata6[[#This Row],[Lower]])</f>
        <v>228.46075400648309</v>
      </c>
      <c r="Q135" s="7" t="e">
        <f>IF(testdata6[[#This Row],[AtrStop]]=testdata6[[#This Row],[Upper]],testdata6[[#This Row],[Upper]],NA())</f>
        <v>#N/A</v>
      </c>
      <c r="R135" s="7">
        <f>IF(testdata6[[#This Row],[AtrStop]]=testdata6[[#This Row],[Lower]],testdata6[[#This Row],[Lower]],NA())</f>
        <v>228.46075400648309</v>
      </c>
      <c r="S135" s="19">
        <f>IF(testdata6[[#This Row],[close]]&lt;=testdata6[[#This Row],[STpot]],testdata6[[#This Row],[Upper]],testdata6[[#This Row],[Lower]])</f>
        <v>228.46075400648309</v>
      </c>
      <c r="U135" s="2">
        <v>42930</v>
      </c>
      <c r="V135" s="7"/>
      <c r="W135" s="7">
        <v>228.46080000000001</v>
      </c>
      <c r="X135" s="19">
        <v>228.46075400999999</v>
      </c>
      <c r="Y135" t="str">
        <f t="shared" si="1"/>
        <v/>
      </c>
    </row>
    <row r="136" spans="1:25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testdata6[[#This Row],[high]]-testdata6[[#This Row],[low]]</f>
        <v>0.55000000000001137</v>
      </c>
      <c r="H136" s="1">
        <f>ABS(testdata6[[#This Row],[high]]-F135)</f>
        <v>0.33000000000001251</v>
      </c>
      <c r="I136" s="1">
        <f>ABS(testdata6[[#This Row],[low]]-F135)</f>
        <v>0.21999999999999886</v>
      </c>
      <c r="J136" s="1">
        <f>MAX(testdata6[[#This Row],[H-L]:[|L-pC|]])</f>
        <v>0.55000000000001137</v>
      </c>
      <c r="K136" s="10">
        <f>(K135*20+testdata6[[#This Row],[TR]])/21</f>
        <v>1.4513479344498093</v>
      </c>
      <c r="L136" s="1">
        <f>testdata6[[#This Row],[high]]+Multiplier*testdata6[[#This Row],[ATR]]</f>
        <v>238.82404380334944</v>
      </c>
      <c r="M136" s="1">
        <f>testdata6[[#This Row],[low]]-Multiplier*testdata6[[#This Row],[ATR]]</f>
        <v>229.56595619665055</v>
      </c>
      <c r="N136" s="1">
        <f>IF(OR(testdata6[[#This Row],[UpperE]]&lt;N135,F135&gt;N135),testdata6[[#This Row],[UpperE]],N135)</f>
        <v>234.96168050610439</v>
      </c>
      <c r="O136" s="1">
        <f>IF(OR(testdata6[[#This Row],[LowerE]]&gt;O135,F135&lt;O135),testdata6[[#This Row],[LowerE]],O135)</f>
        <v>229.56595619665055</v>
      </c>
      <c r="P136" s="7">
        <f>IF(S135=N135,testdata6[[#This Row],[Upper]],testdata6[[#This Row],[Lower]])</f>
        <v>229.56595619665055</v>
      </c>
      <c r="Q136" s="7" t="e">
        <f>IF(testdata6[[#This Row],[AtrStop]]=testdata6[[#This Row],[Upper]],testdata6[[#This Row],[Upper]],NA())</f>
        <v>#N/A</v>
      </c>
      <c r="R136" s="7">
        <f>IF(testdata6[[#This Row],[AtrStop]]=testdata6[[#This Row],[Lower]],testdata6[[#This Row],[Lower]],NA())</f>
        <v>229.56595619665055</v>
      </c>
      <c r="S136" s="19">
        <f>IF(testdata6[[#This Row],[close]]&lt;=testdata6[[#This Row],[STpot]],testdata6[[#This Row],[Upper]],testdata6[[#This Row],[Lower]])</f>
        <v>229.56595619665055</v>
      </c>
      <c r="U136" s="2">
        <v>42933</v>
      </c>
      <c r="V136" s="7"/>
      <c r="W136" s="7">
        <v>229.566</v>
      </c>
      <c r="X136" s="19">
        <v>229.56595619999999</v>
      </c>
      <c r="Y136" t="str">
        <f t="shared" si="1"/>
        <v/>
      </c>
    </row>
    <row r="137" spans="1:25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testdata6[[#This Row],[high]]-testdata6[[#This Row],[low]]</f>
        <v>1</v>
      </c>
      <c r="H137" s="1">
        <f>ABS(testdata6[[#This Row],[high]]-F136)</f>
        <v>0.1799999999999784</v>
      </c>
      <c r="I137" s="1">
        <f>ABS(testdata6[[#This Row],[low]]-F136)</f>
        <v>0.8200000000000216</v>
      </c>
      <c r="J137" s="1">
        <f>MAX(testdata6[[#This Row],[H-L]:[|L-pC|]])</f>
        <v>1</v>
      </c>
      <c r="K137" s="10">
        <f>(K136*20+testdata6[[#This Row],[TR]])/21</f>
        <v>1.429855175666485</v>
      </c>
      <c r="L137" s="1">
        <f>testdata6[[#This Row],[high]]+Multiplier*testdata6[[#This Row],[ATR]]</f>
        <v>238.57956552699946</v>
      </c>
      <c r="M137" s="1">
        <f>testdata6[[#This Row],[low]]-Multiplier*testdata6[[#This Row],[ATR]]</f>
        <v>229.00043447300052</v>
      </c>
      <c r="N137" s="1">
        <f>IF(OR(testdata6[[#This Row],[UpperE]]&lt;N136,F136&gt;N136),testdata6[[#This Row],[UpperE]],N136)</f>
        <v>234.96168050610439</v>
      </c>
      <c r="O137" s="1">
        <f>IF(OR(testdata6[[#This Row],[LowerE]]&gt;O136,F136&lt;O136),testdata6[[#This Row],[LowerE]],O136)</f>
        <v>229.56595619665055</v>
      </c>
      <c r="P137" s="7">
        <f>IF(S136=N136,testdata6[[#This Row],[Upper]],testdata6[[#This Row],[Lower]])</f>
        <v>229.56595619665055</v>
      </c>
      <c r="Q137" s="7" t="e">
        <f>IF(testdata6[[#This Row],[AtrStop]]=testdata6[[#This Row],[Upper]],testdata6[[#This Row],[Upper]],NA())</f>
        <v>#N/A</v>
      </c>
      <c r="R137" s="7">
        <f>IF(testdata6[[#This Row],[AtrStop]]=testdata6[[#This Row],[Lower]],testdata6[[#This Row],[Lower]],NA())</f>
        <v>229.56595619665055</v>
      </c>
      <c r="S137" s="19">
        <f>IF(testdata6[[#This Row],[close]]&lt;=testdata6[[#This Row],[STpot]],testdata6[[#This Row],[Upper]],testdata6[[#This Row],[Lower]])</f>
        <v>229.56595619665055</v>
      </c>
      <c r="U137" s="2">
        <v>42934</v>
      </c>
      <c r="V137" s="7"/>
      <c r="W137" s="7">
        <v>229.566</v>
      </c>
      <c r="X137" s="19">
        <v>229.56595619999999</v>
      </c>
      <c r="Y137" t="str">
        <f t="shared" si="1"/>
        <v/>
      </c>
    </row>
    <row r="138" spans="1:25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testdata6[[#This Row],[high]]-testdata6[[#This Row],[low]]</f>
        <v>0.93999999999999773</v>
      </c>
      <c r="H138" s="1">
        <f>ABS(testdata6[[#This Row],[high]]-F137)</f>
        <v>1.2699999999999818</v>
      </c>
      <c r="I138" s="1">
        <f>ABS(testdata6[[#This Row],[low]]-F137)</f>
        <v>0.32999999999998408</v>
      </c>
      <c r="J138" s="1">
        <f>MAX(testdata6[[#This Row],[H-L]:[|L-pC|]])</f>
        <v>1.2699999999999818</v>
      </c>
      <c r="K138" s="10">
        <f>(K137*20+testdata6[[#This Row],[TR]])/21</f>
        <v>1.4222430244442705</v>
      </c>
      <c r="L138" s="1">
        <f>testdata6[[#This Row],[high]]+Multiplier*testdata6[[#This Row],[ATR]]</f>
        <v>239.7767290733328</v>
      </c>
      <c r="M138" s="1">
        <f>testdata6[[#This Row],[low]]-Multiplier*testdata6[[#This Row],[ATR]]</f>
        <v>230.30327092666718</v>
      </c>
      <c r="N138" s="1">
        <f>IF(OR(testdata6[[#This Row],[UpperE]]&lt;N137,F137&gt;N137),testdata6[[#This Row],[UpperE]],N137)</f>
        <v>234.96168050610439</v>
      </c>
      <c r="O138" s="1">
        <f>IF(OR(testdata6[[#This Row],[LowerE]]&gt;O137,F137&lt;O137),testdata6[[#This Row],[LowerE]],O137)</f>
        <v>230.30327092666718</v>
      </c>
      <c r="P138" s="7">
        <f>IF(S137=N137,testdata6[[#This Row],[Upper]],testdata6[[#This Row],[Lower]])</f>
        <v>230.30327092666718</v>
      </c>
      <c r="Q138" s="7" t="e">
        <f>IF(testdata6[[#This Row],[AtrStop]]=testdata6[[#This Row],[Upper]],testdata6[[#This Row],[Upper]],NA())</f>
        <v>#N/A</v>
      </c>
      <c r="R138" s="7">
        <f>IF(testdata6[[#This Row],[AtrStop]]=testdata6[[#This Row],[Lower]],testdata6[[#This Row],[Lower]],NA())</f>
        <v>230.30327092666718</v>
      </c>
      <c r="S138" s="19">
        <f>IF(testdata6[[#This Row],[close]]&lt;=testdata6[[#This Row],[STpot]],testdata6[[#This Row],[Upper]],testdata6[[#This Row],[Lower]])</f>
        <v>230.30327092666718</v>
      </c>
      <c r="U138" s="2">
        <v>42935</v>
      </c>
      <c r="V138" s="7"/>
      <c r="W138" s="7">
        <v>230.30330000000001</v>
      </c>
      <c r="X138" s="19">
        <v>230.30327093</v>
      </c>
      <c r="Y138" t="str">
        <f t="shared" si="1"/>
        <v/>
      </c>
    </row>
    <row r="139" spans="1:25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testdata6[[#This Row],[high]]-testdata6[[#This Row],[low]]</f>
        <v>0.90000000000000568</v>
      </c>
      <c r="H139" s="1">
        <f>ABS(testdata6[[#This Row],[high]]-F138)</f>
        <v>0.40999999999999659</v>
      </c>
      <c r="I139" s="1">
        <f>ABS(testdata6[[#This Row],[low]]-F138)</f>
        <v>0.49000000000000909</v>
      </c>
      <c r="J139" s="1">
        <f>MAX(testdata6[[#This Row],[H-L]:[|L-pC|]])</f>
        <v>0.90000000000000568</v>
      </c>
      <c r="K139" s="10">
        <f>(K138*20+testdata6[[#This Row],[TR]])/21</f>
        <v>1.3973743089945436</v>
      </c>
      <c r="L139" s="1">
        <f>testdata6[[#This Row],[high]]+Multiplier*testdata6[[#This Row],[ATR]]</f>
        <v>240.10212292698364</v>
      </c>
      <c r="M139" s="1">
        <f>testdata6[[#This Row],[low]]-Multiplier*testdata6[[#This Row],[ATR]]</f>
        <v>230.81787707301635</v>
      </c>
      <c r="N139" s="1">
        <f>IF(OR(testdata6[[#This Row],[UpperE]]&lt;N138,F138&gt;N138),testdata6[[#This Row],[UpperE]],N138)</f>
        <v>240.10212292698364</v>
      </c>
      <c r="O139" s="1">
        <f>IF(OR(testdata6[[#This Row],[LowerE]]&gt;O138,F138&lt;O138),testdata6[[#This Row],[LowerE]],O138)</f>
        <v>230.81787707301635</v>
      </c>
      <c r="P139" s="7">
        <f>IF(S138=N138,testdata6[[#This Row],[Upper]],testdata6[[#This Row],[Lower]])</f>
        <v>230.81787707301635</v>
      </c>
      <c r="Q139" s="7" t="e">
        <f>IF(testdata6[[#This Row],[AtrStop]]=testdata6[[#This Row],[Upper]],testdata6[[#This Row],[Upper]],NA())</f>
        <v>#N/A</v>
      </c>
      <c r="R139" s="7">
        <f>IF(testdata6[[#This Row],[AtrStop]]=testdata6[[#This Row],[Lower]],testdata6[[#This Row],[Lower]],NA())</f>
        <v>230.81787707301635</v>
      </c>
      <c r="S139" s="19">
        <f>IF(testdata6[[#This Row],[close]]&lt;=testdata6[[#This Row],[STpot]],testdata6[[#This Row],[Upper]],testdata6[[#This Row],[Lower]])</f>
        <v>230.81787707301635</v>
      </c>
      <c r="U139" s="2">
        <v>42936</v>
      </c>
      <c r="V139" s="7"/>
      <c r="W139" s="7">
        <v>230.81790000000001</v>
      </c>
      <c r="X139" s="19">
        <v>230.81787707000001</v>
      </c>
      <c r="Y139" t="str">
        <f t="shared" si="1"/>
        <v/>
      </c>
    </row>
    <row r="140" spans="1:25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testdata6[[#This Row],[high]]-testdata6[[#This Row],[low]]</f>
        <v>0.70000000000001705</v>
      </c>
      <c r="H140" s="1">
        <f>ABS(testdata6[[#This Row],[high]]-F139)</f>
        <v>0.18000000000000682</v>
      </c>
      <c r="I140" s="1">
        <f>ABS(testdata6[[#This Row],[low]]-F139)</f>
        <v>0.88000000000002387</v>
      </c>
      <c r="J140" s="1">
        <f>MAX(testdata6[[#This Row],[H-L]:[|L-pC|]])</f>
        <v>0.88000000000002387</v>
      </c>
      <c r="K140" s="10">
        <f>(K139*20+testdata6[[#This Row],[TR]])/21</f>
        <v>1.3727374371376617</v>
      </c>
      <c r="L140" s="1">
        <f>testdata6[[#This Row],[high]]+Multiplier*testdata6[[#This Row],[ATR]]</f>
        <v>239.54821231141298</v>
      </c>
      <c r="M140" s="1">
        <f>testdata6[[#This Row],[low]]-Multiplier*testdata6[[#This Row],[ATR]]</f>
        <v>230.61178768858701</v>
      </c>
      <c r="N140" s="1">
        <f>IF(OR(testdata6[[#This Row],[UpperE]]&lt;N139,F139&gt;N139),testdata6[[#This Row],[UpperE]],N139)</f>
        <v>239.54821231141298</v>
      </c>
      <c r="O140" s="1">
        <f>IF(OR(testdata6[[#This Row],[LowerE]]&gt;O139,F139&lt;O139),testdata6[[#This Row],[LowerE]],O139)</f>
        <v>230.81787707301635</v>
      </c>
      <c r="P140" s="7">
        <f>IF(S139=N139,testdata6[[#This Row],[Upper]],testdata6[[#This Row],[Lower]])</f>
        <v>230.81787707301635</v>
      </c>
      <c r="Q140" s="7" t="e">
        <f>IF(testdata6[[#This Row],[AtrStop]]=testdata6[[#This Row],[Upper]],testdata6[[#This Row],[Upper]],NA())</f>
        <v>#N/A</v>
      </c>
      <c r="R140" s="7">
        <f>IF(testdata6[[#This Row],[AtrStop]]=testdata6[[#This Row],[Lower]],testdata6[[#This Row],[Lower]],NA())</f>
        <v>230.81787707301635</v>
      </c>
      <c r="S140" s="19">
        <f>IF(testdata6[[#This Row],[close]]&lt;=testdata6[[#This Row],[STpot]],testdata6[[#This Row],[Upper]],testdata6[[#This Row],[Lower]])</f>
        <v>230.81787707301635</v>
      </c>
      <c r="U140" s="2">
        <v>42937</v>
      </c>
      <c r="V140" s="7"/>
      <c r="W140" s="7">
        <v>230.81790000000001</v>
      </c>
      <c r="X140" s="19">
        <v>230.81787707000001</v>
      </c>
      <c r="Y140" t="str">
        <f t="shared" si="1"/>
        <v/>
      </c>
    </row>
    <row r="141" spans="1:25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testdata6[[#This Row],[high]]-testdata6[[#This Row],[low]]</f>
        <v>0.65999999999999659</v>
      </c>
      <c r="H141" s="1">
        <f>ABS(testdata6[[#This Row],[high]]-F140)</f>
        <v>9.0000000000003411E-2</v>
      </c>
      <c r="I141" s="1">
        <f>ABS(testdata6[[#This Row],[low]]-F140)</f>
        <v>0.56999999999999318</v>
      </c>
      <c r="J141" s="1">
        <f>MAX(testdata6[[#This Row],[H-L]:[|L-pC|]])</f>
        <v>0.65999999999999659</v>
      </c>
      <c r="K141" s="10">
        <f>(K140*20+testdata6[[#This Row],[TR]])/21</f>
        <v>1.3387975591787253</v>
      </c>
      <c r="L141" s="1">
        <f>testdata6[[#This Row],[high]]+Multiplier*testdata6[[#This Row],[ATR]]</f>
        <v>239.50639267753618</v>
      </c>
      <c r="M141" s="1">
        <f>testdata6[[#This Row],[low]]-Multiplier*testdata6[[#This Row],[ATR]]</f>
        <v>230.81360732246384</v>
      </c>
      <c r="N141" s="1">
        <f>IF(OR(testdata6[[#This Row],[UpperE]]&lt;N140,F140&gt;N140),testdata6[[#This Row],[UpperE]],N140)</f>
        <v>239.50639267753618</v>
      </c>
      <c r="O141" s="1">
        <f>IF(OR(testdata6[[#This Row],[LowerE]]&gt;O140,F140&lt;O140),testdata6[[#This Row],[LowerE]],O140)</f>
        <v>230.81787707301635</v>
      </c>
      <c r="P141" s="7">
        <f>IF(S140=N140,testdata6[[#This Row],[Upper]],testdata6[[#This Row],[Lower]])</f>
        <v>230.81787707301635</v>
      </c>
      <c r="Q141" s="7" t="e">
        <f>IF(testdata6[[#This Row],[AtrStop]]=testdata6[[#This Row],[Upper]],testdata6[[#This Row],[Upper]],NA())</f>
        <v>#N/A</v>
      </c>
      <c r="R141" s="7">
        <f>IF(testdata6[[#This Row],[AtrStop]]=testdata6[[#This Row],[Lower]],testdata6[[#This Row],[Lower]],NA())</f>
        <v>230.81787707301635</v>
      </c>
      <c r="S141" s="19">
        <f>IF(testdata6[[#This Row],[close]]&lt;=testdata6[[#This Row],[STpot]],testdata6[[#This Row],[Upper]],testdata6[[#This Row],[Lower]])</f>
        <v>230.81787707301635</v>
      </c>
      <c r="U141" s="2">
        <v>42940</v>
      </c>
      <c r="V141" s="7"/>
      <c r="W141" s="7">
        <v>230.81790000000001</v>
      </c>
      <c r="X141" s="19">
        <v>230.81787707000001</v>
      </c>
      <c r="Y141" t="str">
        <f t="shared" si="1"/>
        <v/>
      </c>
    </row>
    <row r="142" spans="1:25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testdata6[[#This Row],[high]]-testdata6[[#This Row],[low]]</f>
        <v>0.61000000000001364</v>
      </c>
      <c r="H142" s="1">
        <f>ABS(testdata6[[#This Row],[high]]-F141)</f>
        <v>0.93999999999999773</v>
      </c>
      <c r="I142" s="1">
        <f>ABS(testdata6[[#This Row],[low]]-F141)</f>
        <v>0.32999999999998408</v>
      </c>
      <c r="J142" s="1">
        <f>MAX(testdata6[[#This Row],[H-L]:[|L-pC|]])</f>
        <v>0.93999999999999773</v>
      </c>
      <c r="K142" s="10">
        <f>(K141*20+testdata6[[#This Row],[TR]])/21</f>
        <v>1.3198071992178335</v>
      </c>
      <c r="L142" s="1">
        <f>testdata6[[#This Row],[high]]+Multiplier*testdata6[[#This Row],[ATR]]</f>
        <v>240.23942159765349</v>
      </c>
      <c r="M142" s="1">
        <f>testdata6[[#This Row],[low]]-Multiplier*testdata6[[#This Row],[ATR]]</f>
        <v>231.7105784023465</v>
      </c>
      <c r="N142" s="1">
        <f>IF(OR(testdata6[[#This Row],[UpperE]]&lt;N141,F141&gt;N141),testdata6[[#This Row],[UpperE]],N141)</f>
        <v>239.50639267753618</v>
      </c>
      <c r="O142" s="1">
        <f>IF(OR(testdata6[[#This Row],[LowerE]]&gt;O141,F141&lt;O141),testdata6[[#This Row],[LowerE]],O141)</f>
        <v>231.7105784023465</v>
      </c>
      <c r="P142" s="7">
        <f>IF(S141=N141,testdata6[[#This Row],[Upper]],testdata6[[#This Row],[Lower]])</f>
        <v>231.7105784023465</v>
      </c>
      <c r="Q142" s="7" t="e">
        <f>IF(testdata6[[#This Row],[AtrStop]]=testdata6[[#This Row],[Upper]],testdata6[[#This Row],[Upper]],NA())</f>
        <v>#N/A</v>
      </c>
      <c r="R142" s="7">
        <f>IF(testdata6[[#This Row],[AtrStop]]=testdata6[[#This Row],[Lower]],testdata6[[#This Row],[Lower]],NA())</f>
        <v>231.7105784023465</v>
      </c>
      <c r="S142" s="19">
        <f>IF(testdata6[[#This Row],[close]]&lt;=testdata6[[#This Row],[STpot]],testdata6[[#This Row],[Upper]],testdata6[[#This Row],[Lower]])</f>
        <v>231.7105784023465</v>
      </c>
      <c r="U142" s="2">
        <v>42941</v>
      </c>
      <c r="V142" s="7"/>
      <c r="W142" s="7">
        <v>231.7106</v>
      </c>
      <c r="X142" s="19">
        <v>231.7105784</v>
      </c>
      <c r="Y142" t="str">
        <f t="shared" si="1"/>
        <v/>
      </c>
    </row>
    <row r="143" spans="1:25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testdata6[[#This Row],[high]]-testdata6[[#This Row],[low]]</f>
        <v>0.63000000000002387</v>
      </c>
      <c r="H143" s="1">
        <f>ABS(testdata6[[#This Row],[high]]-F142)</f>
        <v>0.36000000000001364</v>
      </c>
      <c r="I143" s="1">
        <f>ABS(testdata6[[#This Row],[low]]-F142)</f>
        <v>0.27000000000001023</v>
      </c>
      <c r="J143" s="1">
        <f>MAX(testdata6[[#This Row],[H-L]:[|L-pC|]])</f>
        <v>0.63000000000002387</v>
      </c>
      <c r="K143" s="10">
        <f>(K142*20+testdata6[[#This Row],[TR]])/21</f>
        <v>1.2869592373503187</v>
      </c>
      <c r="L143" s="1">
        <f>testdata6[[#This Row],[high]]+Multiplier*testdata6[[#This Row],[ATR]]</f>
        <v>240.13087771205096</v>
      </c>
      <c r="M143" s="1">
        <f>testdata6[[#This Row],[low]]-Multiplier*testdata6[[#This Row],[ATR]]</f>
        <v>231.77912228794904</v>
      </c>
      <c r="N143" s="1">
        <f>IF(OR(testdata6[[#This Row],[UpperE]]&lt;N142,F142&gt;N142),testdata6[[#This Row],[UpperE]],N142)</f>
        <v>239.50639267753618</v>
      </c>
      <c r="O143" s="1">
        <f>IF(OR(testdata6[[#This Row],[LowerE]]&gt;O142,F142&lt;O142),testdata6[[#This Row],[LowerE]],O142)</f>
        <v>231.77912228794904</v>
      </c>
      <c r="P143" s="7">
        <f>IF(S142=N142,testdata6[[#This Row],[Upper]],testdata6[[#This Row],[Lower]])</f>
        <v>231.77912228794904</v>
      </c>
      <c r="Q143" s="7" t="e">
        <f>IF(testdata6[[#This Row],[AtrStop]]=testdata6[[#This Row],[Upper]],testdata6[[#This Row],[Upper]],NA())</f>
        <v>#N/A</v>
      </c>
      <c r="R143" s="7">
        <f>IF(testdata6[[#This Row],[AtrStop]]=testdata6[[#This Row],[Lower]],testdata6[[#This Row],[Lower]],NA())</f>
        <v>231.77912228794904</v>
      </c>
      <c r="S143" s="19">
        <f>IF(testdata6[[#This Row],[close]]&lt;=testdata6[[#This Row],[STpot]],testdata6[[#This Row],[Upper]],testdata6[[#This Row],[Lower]])</f>
        <v>231.77912228794904</v>
      </c>
      <c r="U143" s="2">
        <v>42942</v>
      </c>
      <c r="V143" s="7"/>
      <c r="W143" s="7">
        <v>231.7791</v>
      </c>
      <c r="X143" s="19">
        <v>231.77912229</v>
      </c>
      <c r="Y143" t="str">
        <f t="shared" si="1"/>
        <v/>
      </c>
    </row>
    <row r="144" spans="1:25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testdata6[[#This Row],[high]]-testdata6[[#This Row],[low]]</f>
        <v>2.210000000000008</v>
      </c>
      <c r="H144" s="1">
        <f>ABS(testdata6[[#This Row],[high]]-F143)</f>
        <v>0.55000000000001137</v>
      </c>
      <c r="I144" s="1">
        <f>ABS(testdata6[[#This Row],[low]]-F143)</f>
        <v>1.6599999999999966</v>
      </c>
      <c r="J144" s="1">
        <f>MAX(testdata6[[#This Row],[H-L]:[|L-pC|]])</f>
        <v>2.210000000000008</v>
      </c>
      <c r="K144" s="10">
        <f>(K143*20+testdata6[[#This Row],[TR]])/21</f>
        <v>1.3309135593812562</v>
      </c>
      <c r="L144" s="1">
        <f>testdata6[[#This Row],[high]]+Multiplier*testdata6[[#This Row],[ATR]]</f>
        <v>240.46274067814377</v>
      </c>
      <c r="M144" s="1">
        <f>testdata6[[#This Row],[low]]-Multiplier*testdata6[[#This Row],[ATR]]</f>
        <v>230.26725932185622</v>
      </c>
      <c r="N144" s="1">
        <f>IF(OR(testdata6[[#This Row],[UpperE]]&lt;N143,F143&gt;N143),testdata6[[#This Row],[UpperE]],N143)</f>
        <v>239.50639267753618</v>
      </c>
      <c r="O144" s="1">
        <f>IF(OR(testdata6[[#This Row],[LowerE]]&gt;O143,F143&lt;O143),testdata6[[#This Row],[LowerE]],O143)</f>
        <v>231.77912228794904</v>
      </c>
      <c r="P144" s="7">
        <f>IF(S143=N143,testdata6[[#This Row],[Upper]],testdata6[[#This Row],[Lower]])</f>
        <v>231.77912228794904</v>
      </c>
      <c r="Q144" s="7" t="e">
        <f>IF(testdata6[[#This Row],[AtrStop]]=testdata6[[#This Row],[Upper]],testdata6[[#This Row],[Upper]],NA())</f>
        <v>#N/A</v>
      </c>
      <c r="R144" s="7">
        <f>IF(testdata6[[#This Row],[AtrStop]]=testdata6[[#This Row],[Lower]],testdata6[[#This Row],[Lower]],NA())</f>
        <v>231.77912228794904</v>
      </c>
      <c r="S144" s="19">
        <f>IF(testdata6[[#This Row],[close]]&lt;=testdata6[[#This Row],[STpot]],testdata6[[#This Row],[Upper]],testdata6[[#This Row],[Lower]])</f>
        <v>231.77912228794904</v>
      </c>
      <c r="U144" s="2">
        <v>42943</v>
      </c>
      <c r="V144" s="7"/>
      <c r="W144" s="7">
        <v>231.7791</v>
      </c>
      <c r="X144" s="19">
        <v>231.77912229</v>
      </c>
      <c r="Y144" t="str">
        <f t="shared" ref="Y144:Y207" si="2">IF(ROUND(X144,8)&lt;&gt;ROUND(S144,8),"ERR","")</f>
        <v/>
      </c>
    </row>
    <row r="145" spans="1:25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testdata6[[#This Row],[high]]-testdata6[[#This Row],[low]]</f>
        <v>0.88999999999998636</v>
      </c>
      <c r="H145" s="1">
        <f>ABS(testdata6[[#This Row],[high]]-F144)</f>
        <v>0.12999999999999545</v>
      </c>
      <c r="I145" s="1">
        <f>ABS(testdata6[[#This Row],[low]]-F144)</f>
        <v>1.0199999999999818</v>
      </c>
      <c r="J145" s="1">
        <f>MAX(testdata6[[#This Row],[H-L]:[|L-pC|]])</f>
        <v>1.0199999999999818</v>
      </c>
      <c r="K145" s="10">
        <f>(K144*20+testdata6[[#This Row],[TR]])/21</f>
        <v>1.3161081517916717</v>
      </c>
      <c r="L145" s="1">
        <f>testdata6[[#This Row],[high]]+Multiplier*testdata6[[#This Row],[ATR]]</f>
        <v>239.51832445537502</v>
      </c>
      <c r="M145" s="1">
        <f>testdata6[[#This Row],[low]]-Multiplier*testdata6[[#This Row],[ATR]]</f>
        <v>230.73167554462498</v>
      </c>
      <c r="N145" s="1">
        <f>IF(OR(testdata6[[#This Row],[UpperE]]&lt;N144,F144&gt;N144),testdata6[[#This Row],[UpperE]],N144)</f>
        <v>239.50639267753618</v>
      </c>
      <c r="O145" s="1">
        <f>IF(OR(testdata6[[#This Row],[LowerE]]&gt;O144,F144&lt;O144),testdata6[[#This Row],[LowerE]],O144)</f>
        <v>231.77912228794904</v>
      </c>
      <c r="P145" s="7">
        <f>IF(S144=N144,testdata6[[#This Row],[Upper]],testdata6[[#This Row],[Lower]])</f>
        <v>231.77912228794904</v>
      </c>
      <c r="Q145" s="7" t="e">
        <f>IF(testdata6[[#This Row],[AtrStop]]=testdata6[[#This Row],[Upper]],testdata6[[#This Row],[Upper]],NA())</f>
        <v>#N/A</v>
      </c>
      <c r="R145" s="7">
        <f>IF(testdata6[[#This Row],[AtrStop]]=testdata6[[#This Row],[Lower]],testdata6[[#This Row],[Lower]],NA())</f>
        <v>231.77912228794904</v>
      </c>
      <c r="S145" s="19">
        <f>IF(testdata6[[#This Row],[close]]&lt;=testdata6[[#This Row],[STpot]],testdata6[[#This Row],[Upper]],testdata6[[#This Row],[Lower]])</f>
        <v>231.77912228794904</v>
      </c>
      <c r="U145" s="2">
        <v>42944</v>
      </c>
      <c r="V145" s="7"/>
      <c r="W145" s="7">
        <v>231.7791</v>
      </c>
      <c r="X145" s="19">
        <v>231.77912229</v>
      </c>
      <c r="Y145" t="str">
        <f t="shared" si="2"/>
        <v/>
      </c>
    </row>
    <row r="146" spans="1:25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testdata6[[#This Row],[high]]-testdata6[[#This Row],[low]]</f>
        <v>0.90000000000000568</v>
      </c>
      <c r="H146" s="1">
        <f>ABS(testdata6[[#This Row],[high]]-F145)</f>
        <v>0.53999999999999204</v>
      </c>
      <c r="I146" s="1">
        <f>ABS(testdata6[[#This Row],[low]]-F145)</f>
        <v>0.36000000000001364</v>
      </c>
      <c r="J146" s="1">
        <f>MAX(testdata6[[#This Row],[H-L]:[|L-pC|]])</f>
        <v>0.90000000000000568</v>
      </c>
      <c r="K146" s="10">
        <f>(K145*20+testdata6[[#This Row],[TR]])/21</f>
        <v>1.2962934778968305</v>
      </c>
      <c r="L146" s="1">
        <f>testdata6[[#This Row],[high]]+Multiplier*testdata6[[#This Row],[ATR]]</f>
        <v>239.8588804336905</v>
      </c>
      <c r="M146" s="1">
        <f>testdata6[[#This Row],[low]]-Multiplier*testdata6[[#This Row],[ATR]]</f>
        <v>231.18111956630949</v>
      </c>
      <c r="N146" s="1">
        <f>IF(OR(testdata6[[#This Row],[UpperE]]&lt;N145,F145&gt;N145),testdata6[[#This Row],[UpperE]],N145)</f>
        <v>239.50639267753618</v>
      </c>
      <c r="O146" s="1">
        <f>IF(OR(testdata6[[#This Row],[LowerE]]&gt;O145,F145&lt;O145),testdata6[[#This Row],[LowerE]],O145)</f>
        <v>231.77912228794904</v>
      </c>
      <c r="P146" s="7">
        <f>IF(S145=N145,testdata6[[#This Row],[Upper]],testdata6[[#This Row],[Lower]])</f>
        <v>231.77912228794904</v>
      </c>
      <c r="Q146" s="7" t="e">
        <f>IF(testdata6[[#This Row],[AtrStop]]=testdata6[[#This Row],[Upper]],testdata6[[#This Row],[Upper]],NA())</f>
        <v>#N/A</v>
      </c>
      <c r="R146" s="7">
        <f>IF(testdata6[[#This Row],[AtrStop]]=testdata6[[#This Row],[Lower]],testdata6[[#This Row],[Lower]],NA())</f>
        <v>231.77912228794904</v>
      </c>
      <c r="S146" s="19">
        <f>IF(testdata6[[#This Row],[close]]&lt;=testdata6[[#This Row],[STpot]],testdata6[[#This Row],[Upper]],testdata6[[#This Row],[Lower]])</f>
        <v>231.77912228794904</v>
      </c>
      <c r="U146" s="2">
        <v>42947</v>
      </c>
      <c r="V146" s="7"/>
      <c r="W146" s="7">
        <v>231.7791</v>
      </c>
      <c r="X146" s="19">
        <v>231.77912229</v>
      </c>
      <c r="Y146" t="str">
        <f t="shared" si="2"/>
        <v/>
      </c>
    </row>
    <row r="147" spans="1:25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testdata6[[#This Row],[high]]-testdata6[[#This Row],[low]]</f>
        <v>0.75</v>
      </c>
      <c r="H147" s="1">
        <f>ABS(testdata6[[#This Row],[high]]-F146)</f>
        <v>0.70000000000001705</v>
      </c>
      <c r="I147" s="1">
        <f>ABS(testdata6[[#This Row],[low]]-F146)</f>
        <v>4.9999999999982947E-2</v>
      </c>
      <c r="J147" s="1">
        <f>MAX(testdata6[[#This Row],[H-L]:[|L-pC|]])</f>
        <v>0.75</v>
      </c>
      <c r="K147" s="10">
        <f>(K146*20+testdata6[[#This Row],[TR]])/21</f>
        <v>1.270279502758886</v>
      </c>
      <c r="L147" s="1">
        <f>testdata6[[#This Row],[high]]+Multiplier*testdata6[[#This Row],[ATR]]</f>
        <v>239.80083850827666</v>
      </c>
      <c r="M147" s="1">
        <f>testdata6[[#This Row],[low]]-Multiplier*testdata6[[#This Row],[ATR]]</f>
        <v>231.42916149172336</v>
      </c>
      <c r="N147" s="1">
        <f>IF(OR(testdata6[[#This Row],[UpperE]]&lt;N146,F146&gt;N146),testdata6[[#This Row],[UpperE]],N146)</f>
        <v>239.50639267753618</v>
      </c>
      <c r="O147" s="1">
        <f>IF(OR(testdata6[[#This Row],[LowerE]]&gt;O146,F146&lt;O146),testdata6[[#This Row],[LowerE]],O146)</f>
        <v>231.77912228794904</v>
      </c>
      <c r="P147" s="7">
        <f>IF(S146=N146,testdata6[[#This Row],[Upper]],testdata6[[#This Row],[Lower]])</f>
        <v>231.77912228794904</v>
      </c>
      <c r="Q147" s="7" t="e">
        <f>IF(testdata6[[#This Row],[AtrStop]]=testdata6[[#This Row],[Upper]],testdata6[[#This Row],[Upper]],NA())</f>
        <v>#N/A</v>
      </c>
      <c r="R147" s="7">
        <f>IF(testdata6[[#This Row],[AtrStop]]=testdata6[[#This Row],[Lower]],testdata6[[#This Row],[Lower]],NA())</f>
        <v>231.77912228794904</v>
      </c>
      <c r="S147" s="19">
        <f>IF(testdata6[[#This Row],[close]]&lt;=testdata6[[#This Row],[STpot]],testdata6[[#This Row],[Upper]],testdata6[[#This Row],[Lower]])</f>
        <v>231.77912228794904</v>
      </c>
      <c r="U147" s="2">
        <v>42948</v>
      </c>
      <c r="V147" s="7"/>
      <c r="W147" s="7">
        <v>231.7791</v>
      </c>
      <c r="X147" s="19">
        <v>231.77912229</v>
      </c>
      <c r="Y147" t="str">
        <f t="shared" si="2"/>
        <v/>
      </c>
    </row>
    <row r="148" spans="1:25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testdata6[[#This Row],[high]]-testdata6[[#This Row],[low]]</f>
        <v>1.1800000000000068</v>
      </c>
      <c r="H148" s="1">
        <f>ABS(testdata6[[#This Row],[high]]-F147)</f>
        <v>0.27000000000001023</v>
      </c>
      <c r="I148" s="1">
        <f>ABS(testdata6[[#This Row],[low]]-F147)</f>
        <v>0.90999999999999659</v>
      </c>
      <c r="J148" s="1">
        <f>MAX(testdata6[[#This Row],[H-L]:[|L-pC|]])</f>
        <v>1.1800000000000068</v>
      </c>
      <c r="K148" s="10">
        <f>(K147*20+testdata6[[#This Row],[TR]])/21</f>
        <v>1.2659804788179869</v>
      </c>
      <c r="L148" s="1">
        <f>testdata6[[#This Row],[high]]+Multiplier*testdata6[[#This Row],[ATR]]</f>
        <v>239.88794143645396</v>
      </c>
      <c r="M148" s="1">
        <f>testdata6[[#This Row],[low]]-Multiplier*testdata6[[#This Row],[ATR]]</f>
        <v>231.11205856354604</v>
      </c>
      <c r="N148" s="1">
        <f>IF(OR(testdata6[[#This Row],[UpperE]]&lt;N147,F147&gt;N147),testdata6[[#This Row],[UpperE]],N147)</f>
        <v>239.50639267753618</v>
      </c>
      <c r="O148" s="1">
        <f>IF(OR(testdata6[[#This Row],[LowerE]]&gt;O147,F147&lt;O147),testdata6[[#This Row],[LowerE]],O147)</f>
        <v>231.77912228794904</v>
      </c>
      <c r="P148" s="7">
        <f>IF(S147=N147,testdata6[[#This Row],[Upper]],testdata6[[#This Row],[Lower]])</f>
        <v>231.77912228794904</v>
      </c>
      <c r="Q148" s="7" t="e">
        <f>IF(testdata6[[#This Row],[AtrStop]]=testdata6[[#This Row],[Upper]],testdata6[[#This Row],[Upper]],NA())</f>
        <v>#N/A</v>
      </c>
      <c r="R148" s="7">
        <f>IF(testdata6[[#This Row],[AtrStop]]=testdata6[[#This Row],[Lower]],testdata6[[#This Row],[Lower]],NA())</f>
        <v>231.77912228794904</v>
      </c>
      <c r="S148" s="19">
        <f>IF(testdata6[[#This Row],[close]]&lt;=testdata6[[#This Row],[STpot]],testdata6[[#This Row],[Upper]],testdata6[[#This Row],[Lower]])</f>
        <v>231.77912228794904</v>
      </c>
      <c r="U148" s="2">
        <v>42949</v>
      </c>
      <c r="V148" s="7"/>
      <c r="W148" s="7">
        <v>231.7791</v>
      </c>
      <c r="X148" s="19">
        <v>231.77912229</v>
      </c>
      <c r="Y148" t="str">
        <f t="shared" si="2"/>
        <v/>
      </c>
    </row>
    <row r="149" spans="1:25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testdata6[[#This Row],[high]]-testdata6[[#This Row],[low]]</f>
        <v>0.67000000000001592</v>
      </c>
      <c r="H149" s="1">
        <f>ABS(testdata6[[#This Row],[high]]-F148)</f>
        <v>9.0000000000003411E-2</v>
      </c>
      <c r="I149" s="1">
        <f>ABS(testdata6[[#This Row],[low]]-F148)</f>
        <v>0.76000000000001933</v>
      </c>
      <c r="J149" s="1">
        <f>MAX(testdata6[[#This Row],[H-L]:[|L-pC|]])</f>
        <v>0.76000000000001933</v>
      </c>
      <c r="K149" s="10">
        <f>(K148*20+testdata6[[#This Row],[TR]])/21</f>
        <v>1.2418861703028456</v>
      </c>
      <c r="L149" s="1">
        <f>testdata6[[#This Row],[high]]+Multiplier*testdata6[[#This Row],[ATR]]</f>
        <v>239.56565851090855</v>
      </c>
      <c r="M149" s="1">
        <f>testdata6[[#This Row],[low]]-Multiplier*testdata6[[#This Row],[ATR]]</f>
        <v>231.44434148909144</v>
      </c>
      <c r="N149" s="1">
        <f>IF(OR(testdata6[[#This Row],[UpperE]]&lt;N148,F148&gt;N148),testdata6[[#This Row],[UpperE]],N148)</f>
        <v>239.50639267753618</v>
      </c>
      <c r="O149" s="1">
        <f>IF(OR(testdata6[[#This Row],[LowerE]]&gt;O148,F148&lt;O148),testdata6[[#This Row],[LowerE]],O148)</f>
        <v>231.77912228794904</v>
      </c>
      <c r="P149" s="7">
        <f>IF(S148=N148,testdata6[[#This Row],[Upper]],testdata6[[#This Row],[Lower]])</f>
        <v>231.77912228794904</v>
      </c>
      <c r="Q149" s="7" t="e">
        <f>IF(testdata6[[#This Row],[AtrStop]]=testdata6[[#This Row],[Upper]],testdata6[[#This Row],[Upper]],NA())</f>
        <v>#N/A</v>
      </c>
      <c r="R149" s="7">
        <f>IF(testdata6[[#This Row],[AtrStop]]=testdata6[[#This Row],[Lower]],testdata6[[#This Row],[Lower]],NA())</f>
        <v>231.77912228794904</v>
      </c>
      <c r="S149" s="19">
        <f>IF(testdata6[[#This Row],[close]]&lt;=testdata6[[#This Row],[STpot]],testdata6[[#This Row],[Upper]],testdata6[[#This Row],[Lower]])</f>
        <v>231.77912228794904</v>
      </c>
      <c r="U149" s="2">
        <v>42950</v>
      </c>
      <c r="V149" s="7"/>
      <c r="W149" s="7">
        <v>231.7791</v>
      </c>
      <c r="X149" s="19">
        <v>231.77912229</v>
      </c>
      <c r="Y149" t="str">
        <f t="shared" si="2"/>
        <v/>
      </c>
    </row>
    <row r="150" spans="1:25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testdata6[[#This Row],[high]]-testdata6[[#This Row],[low]]</f>
        <v>0.78000000000000114</v>
      </c>
      <c r="H150" s="1">
        <f>ABS(testdata6[[#This Row],[high]]-F149)</f>
        <v>0.79000000000002046</v>
      </c>
      <c r="I150" s="1">
        <f>ABS(testdata6[[#This Row],[low]]-F149)</f>
        <v>1.0000000000019327E-2</v>
      </c>
      <c r="J150" s="1">
        <f>MAX(testdata6[[#This Row],[H-L]:[|L-pC|]])</f>
        <v>0.79000000000002046</v>
      </c>
      <c r="K150" s="10">
        <f>(K149*20+testdata6[[#This Row],[TR]])/21</f>
        <v>1.2203677812408062</v>
      </c>
      <c r="L150" s="1">
        <f>testdata6[[#This Row],[high]]+Multiplier*testdata6[[#This Row],[ATR]]</f>
        <v>239.93110334372244</v>
      </c>
      <c r="M150" s="1">
        <f>testdata6[[#This Row],[low]]-Multiplier*testdata6[[#This Row],[ATR]]</f>
        <v>231.82889665627758</v>
      </c>
      <c r="N150" s="1">
        <f>IF(OR(testdata6[[#This Row],[UpperE]]&lt;N149,F149&gt;N149),testdata6[[#This Row],[UpperE]],N149)</f>
        <v>239.50639267753618</v>
      </c>
      <c r="O150" s="1">
        <f>IF(OR(testdata6[[#This Row],[LowerE]]&gt;O149,F149&lt;O149),testdata6[[#This Row],[LowerE]],O149)</f>
        <v>231.82889665627758</v>
      </c>
      <c r="P150" s="7">
        <f>IF(S149=N149,testdata6[[#This Row],[Upper]],testdata6[[#This Row],[Lower]])</f>
        <v>231.82889665627758</v>
      </c>
      <c r="Q150" s="7" t="e">
        <f>IF(testdata6[[#This Row],[AtrStop]]=testdata6[[#This Row],[Upper]],testdata6[[#This Row],[Upper]],NA())</f>
        <v>#N/A</v>
      </c>
      <c r="R150" s="7">
        <f>IF(testdata6[[#This Row],[AtrStop]]=testdata6[[#This Row],[Lower]],testdata6[[#This Row],[Lower]],NA())</f>
        <v>231.82889665627758</v>
      </c>
      <c r="S150" s="19">
        <f>IF(testdata6[[#This Row],[close]]&lt;=testdata6[[#This Row],[STpot]],testdata6[[#This Row],[Upper]],testdata6[[#This Row],[Lower]])</f>
        <v>231.82889665627758</v>
      </c>
      <c r="U150" s="2">
        <v>42951</v>
      </c>
      <c r="V150" s="7"/>
      <c r="W150" s="7">
        <v>231.8289</v>
      </c>
      <c r="X150" s="19">
        <v>231.82889666</v>
      </c>
      <c r="Y150" t="str">
        <f t="shared" si="2"/>
        <v/>
      </c>
    </row>
    <row r="151" spans="1:25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testdata6[[#This Row],[high]]-testdata6[[#This Row],[low]]</f>
        <v>0.46999999999999886</v>
      </c>
      <c r="H151" s="1">
        <f>ABS(testdata6[[#This Row],[high]]-F150)</f>
        <v>0.43999999999999773</v>
      </c>
      <c r="I151" s="1">
        <f>ABS(testdata6[[#This Row],[low]]-F150)</f>
        <v>3.0000000000001137E-2</v>
      </c>
      <c r="J151" s="1">
        <f>MAX(testdata6[[#This Row],[H-L]:[|L-pC|]])</f>
        <v>0.46999999999999886</v>
      </c>
      <c r="K151" s="10">
        <f>(K150*20+testdata6[[#This Row],[TR]])/21</f>
        <v>1.1846359821341013</v>
      </c>
      <c r="L151" s="1">
        <f>testdata6[[#This Row],[high]]+Multiplier*testdata6[[#This Row],[ATR]]</f>
        <v>239.89390794640229</v>
      </c>
      <c r="M151" s="1">
        <f>testdata6[[#This Row],[low]]-Multiplier*testdata6[[#This Row],[ATR]]</f>
        <v>232.31609205359771</v>
      </c>
      <c r="N151" s="1">
        <f>IF(OR(testdata6[[#This Row],[UpperE]]&lt;N150,F150&gt;N150),testdata6[[#This Row],[UpperE]],N150)</f>
        <v>239.50639267753618</v>
      </c>
      <c r="O151" s="1">
        <f>IF(OR(testdata6[[#This Row],[LowerE]]&gt;O150,F150&lt;O150),testdata6[[#This Row],[LowerE]],O150)</f>
        <v>232.31609205359771</v>
      </c>
      <c r="P151" s="7">
        <f>IF(S150=N150,testdata6[[#This Row],[Upper]],testdata6[[#This Row],[Lower]])</f>
        <v>232.31609205359771</v>
      </c>
      <c r="Q151" s="7" t="e">
        <f>IF(testdata6[[#This Row],[AtrStop]]=testdata6[[#This Row],[Upper]],testdata6[[#This Row],[Upper]],NA())</f>
        <v>#N/A</v>
      </c>
      <c r="R151" s="7">
        <f>IF(testdata6[[#This Row],[AtrStop]]=testdata6[[#This Row],[Lower]],testdata6[[#This Row],[Lower]],NA())</f>
        <v>232.31609205359771</v>
      </c>
      <c r="S151" s="19">
        <f>IF(testdata6[[#This Row],[close]]&lt;=testdata6[[#This Row],[STpot]],testdata6[[#This Row],[Upper]],testdata6[[#This Row],[Lower]])</f>
        <v>232.31609205359771</v>
      </c>
      <c r="U151" s="2">
        <v>42954</v>
      </c>
      <c r="V151" s="7"/>
      <c r="W151" s="7">
        <v>232.31610000000001</v>
      </c>
      <c r="X151" s="19">
        <v>232.31609205000001</v>
      </c>
      <c r="Y151" t="str">
        <f t="shared" si="2"/>
        <v/>
      </c>
    </row>
    <row r="152" spans="1:25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testdata6[[#This Row],[high]]-testdata6[[#This Row],[low]]</f>
        <v>1.9800000000000182</v>
      </c>
      <c r="H152" s="1">
        <f>ABS(testdata6[[#This Row],[high]]-F151)</f>
        <v>0.99000000000000909</v>
      </c>
      <c r="I152" s="1">
        <f>ABS(testdata6[[#This Row],[low]]-F151)</f>
        <v>0.99000000000000909</v>
      </c>
      <c r="J152" s="1">
        <f>MAX(testdata6[[#This Row],[H-L]:[|L-pC|]])</f>
        <v>1.9800000000000182</v>
      </c>
      <c r="K152" s="10">
        <f>(K151*20+testdata6[[#This Row],[TR]])/21</f>
        <v>1.2225104591753353</v>
      </c>
      <c r="L152" s="1">
        <f>testdata6[[#This Row],[high]]+Multiplier*testdata6[[#This Row],[ATR]]</f>
        <v>240.99753137752603</v>
      </c>
      <c r="M152" s="1">
        <f>testdata6[[#This Row],[low]]-Multiplier*testdata6[[#This Row],[ATR]]</f>
        <v>231.68246862247398</v>
      </c>
      <c r="N152" s="1">
        <f>IF(OR(testdata6[[#This Row],[UpperE]]&lt;N151,F151&gt;N151),testdata6[[#This Row],[UpperE]],N151)</f>
        <v>239.50639267753618</v>
      </c>
      <c r="O152" s="1">
        <f>IF(OR(testdata6[[#This Row],[LowerE]]&gt;O151,F151&lt;O151),testdata6[[#This Row],[LowerE]],O151)</f>
        <v>232.31609205359771</v>
      </c>
      <c r="P152" s="7">
        <f>IF(S151=N151,testdata6[[#This Row],[Upper]],testdata6[[#This Row],[Lower]])</f>
        <v>232.31609205359771</v>
      </c>
      <c r="Q152" s="7" t="e">
        <f>IF(testdata6[[#This Row],[AtrStop]]=testdata6[[#This Row],[Upper]],testdata6[[#This Row],[Upper]],NA())</f>
        <v>#N/A</v>
      </c>
      <c r="R152" s="7">
        <f>IF(testdata6[[#This Row],[AtrStop]]=testdata6[[#This Row],[Lower]],testdata6[[#This Row],[Lower]],NA())</f>
        <v>232.31609205359771</v>
      </c>
      <c r="S152" s="19">
        <f>IF(testdata6[[#This Row],[close]]&lt;=testdata6[[#This Row],[STpot]],testdata6[[#This Row],[Upper]],testdata6[[#This Row],[Lower]])</f>
        <v>232.31609205359771</v>
      </c>
      <c r="U152" s="2">
        <v>42955</v>
      </c>
      <c r="V152" s="7"/>
      <c r="W152" s="7">
        <v>232.31610000000001</v>
      </c>
      <c r="X152" s="19">
        <v>232.31609205000001</v>
      </c>
      <c r="Y152" t="str">
        <f t="shared" si="2"/>
        <v/>
      </c>
    </row>
    <row r="153" spans="1:25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testdata6[[#This Row],[high]]-testdata6[[#This Row],[low]]</f>
        <v>1.1899999999999977</v>
      </c>
      <c r="H153" s="1">
        <f>ABS(testdata6[[#This Row],[high]]-F152)</f>
        <v>5.0000000000011369E-2</v>
      </c>
      <c r="I153" s="1">
        <f>ABS(testdata6[[#This Row],[low]]-F152)</f>
        <v>1.1399999999999864</v>
      </c>
      <c r="J153" s="1">
        <f>MAX(testdata6[[#This Row],[H-L]:[|L-pC|]])</f>
        <v>1.1899999999999977</v>
      </c>
      <c r="K153" s="10">
        <f>(K152*20+testdata6[[#This Row],[TR]])/21</f>
        <v>1.2209623420717479</v>
      </c>
      <c r="L153" s="1">
        <f>testdata6[[#This Row],[high]]+Multiplier*testdata6[[#This Row],[ATR]]</f>
        <v>239.47288702621523</v>
      </c>
      <c r="M153" s="1">
        <f>testdata6[[#This Row],[low]]-Multiplier*testdata6[[#This Row],[ATR]]</f>
        <v>230.95711297378477</v>
      </c>
      <c r="N153" s="1">
        <f>IF(OR(testdata6[[#This Row],[UpperE]]&lt;N152,F152&gt;N152),testdata6[[#This Row],[UpperE]],N152)</f>
        <v>239.47288702621523</v>
      </c>
      <c r="O153" s="1">
        <f>IF(OR(testdata6[[#This Row],[LowerE]]&gt;O152,F152&lt;O152),testdata6[[#This Row],[LowerE]],O152)</f>
        <v>232.31609205359771</v>
      </c>
      <c r="P153" s="7">
        <f>IF(S152=N152,testdata6[[#This Row],[Upper]],testdata6[[#This Row],[Lower]])</f>
        <v>232.31609205359771</v>
      </c>
      <c r="Q153" s="7" t="e">
        <f>IF(testdata6[[#This Row],[AtrStop]]=testdata6[[#This Row],[Upper]],testdata6[[#This Row],[Upper]],NA())</f>
        <v>#N/A</v>
      </c>
      <c r="R153" s="7">
        <f>IF(testdata6[[#This Row],[AtrStop]]=testdata6[[#This Row],[Lower]],testdata6[[#This Row],[Lower]],NA())</f>
        <v>232.31609205359771</v>
      </c>
      <c r="S153" s="19">
        <f>IF(testdata6[[#This Row],[close]]&lt;=testdata6[[#This Row],[STpot]],testdata6[[#This Row],[Upper]],testdata6[[#This Row],[Lower]])</f>
        <v>232.31609205359771</v>
      </c>
      <c r="U153" s="2">
        <v>42956</v>
      </c>
      <c r="V153" s="7"/>
      <c r="W153" s="7">
        <v>232.31610000000001</v>
      </c>
      <c r="X153" s="19">
        <v>232.31609205000001</v>
      </c>
      <c r="Y153" t="str">
        <f t="shared" si="2"/>
        <v/>
      </c>
    </row>
    <row r="154" spans="1:25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testdata6[[#This Row],[high]]-testdata6[[#This Row],[low]]</f>
        <v>2.6099999999999852</v>
      </c>
      <c r="H154" s="1">
        <f>ABS(testdata6[[#This Row],[high]]-F153)</f>
        <v>0.77000000000001023</v>
      </c>
      <c r="I154" s="1">
        <f>ABS(testdata6[[#This Row],[low]]-F153)</f>
        <v>3.3799999999999955</v>
      </c>
      <c r="J154" s="1">
        <f>MAX(testdata6[[#This Row],[H-L]:[|L-pC|]])</f>
        <v>3.3799999999999955</v>
      </c>
      <c r="K154" s="10">
        <f>(K153*20+testdata6[[#This Row],[TR]])/21</f>
        <v>1.3237736591159501</v>
      </c>
      <c r="L154" s="1">
        <f>testdata6[[#This Row],[high]]+Multiplier*testdata6[[#This Row],[ATR]]</f>
        <v>238.95132097734785</v>
      </c>
      <c r="M154" s="1">
        <f>testdata6[[#This Row],[low]]-Multiplier*testdata6[[#This Row],[ATR]]</f>
        <v>228.39867902265215</v>
      </c>
      <c r="N154" s="1">
        <f>IF(OR(testdata6[[#This Row],[UpperE]]&lt;N153,F153&gt;N153),testdata6[[#This Row],[UpperE]],N153)</f>
        <v>238.95132097734785</v>
      </c>
      <c r="O154" s="1">
        <f>IF(OR(testdata6[[#This Row],[LowerE]]&gt;O153,F153&lt;O153),testdata6[[#This Row],[LowerE]],O153)</f>
        <v>232.31609205359771</v>
      </c>
      <c r="P154" s="7">
        <f>IF(S153=N153,testdata6[[#This Row],[Upper]],testdata6[[#This Row],[Lower]])</f>
        <v>232.31609205359771</v>
      </c>
      <c r="Q154" s="7" t="e">
        <f>IF(testdata6[[#This Row],[AtrStop]]=testdata6[[#This Row],[Upper]],testdata6[[#This Row],[Upper]],NA())</f>
        <v>#N/A</v>
      </c>
      <c r="R154" s="7">
        <f>IF(testdata6[[#This Row],[AtrStop]]=testdata6[[#This Row],[Lower]],testdata6[[#This Row],[Lower]],NA())</f>
        <v>232.31609205359771</v>
      </c>
      <c r="S154" s="19">
        <f>IF(testdata6[[#This Row],[close]]&lt;=testdata6[[#This Row],[STpot]],testdata6[[#This Row],[Upper]],testdata6[[#This Row],[Lower]])</f>
        <v>232.31609205359771</v>
      </c>
      <c r="U154" s="2">
        <v>42957</v>
      </c>
      <c r="V154" s="7"/>
      <c r="W154" s="7">
        <v>232.31610000000001</v>
      </c>
      <c r="X154" s="19">
        <v>232.31609205000001</v>
      </c>
      <c r="Y154" t="str">
        <f t="shared" si="2"/>
        <v/>
      </c>
    </row>
    <row r="155" spans="1:25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testdata6[[#This Row],[high]]-testdata6[[#This Row],[low]]</f>
        <v>1.0099999999999909</v>
      </c>
      <c r="H155" s="1">
        <f>ABS(testdata6[[#This Row],[high]]-F154)</f>
        <v>1</v>
      </c>
      <c r="I155" s="1">
        <f>ABS(testdata6[[#This Row],[low]]-F154)</f>
        <v>9.9999999999909051E-3</v>
      </c>
      <c r="J155" s="1">
        <f>MAX(testdata6[[#This Row],[H-L]:[|L-pC|]])</f>
        <v>1.0099999999999909</v>
      </c>
      <c r="K155" s="10">
        <f>(K154*20+testdata6[[#This Row],[TR]])/21</f>
        <v>1.3088320563009046</v>
      </c>
      <c r="L155" s="1">
        <f>testdata6[[#This Row],[high]]+Multiplier*testdata6[[#This Row],[ATR]]</f>
        <v>237.34649616890269</v>
      </c>
      <c r="M155" s="1">
        <f>testdata6[[#This Row],[low]]-Multiplier*testdata6[[#This Row],[ATR]]</f>
        <v>228.48350383109729</v>
      </c>
      <c r="N155" s="1">
        <f>IF(OR(testdata6[[#This Row],[UpperE]]&lt;N154,F154&gt;N154),testdata6[[#This Row],[UpperE]],N154)</f>
        <v>237.34649616890269</v>
      </c>
      <c r="O155" s="1">
        <f>IF(OR(testdata6[[#This Row],[LowerE]]&gt;O154,F154&lt;O154),testdata6[[#This Row],[LowerE]],O154)</f>
        <v>232.31609205359771</v>
      </c>
      <c r="P155" s="7">
        <f>IF(S154=N154,testdata6[[#This Row],[Upper]],testdata6[[#This Row],[Lower]])</f>
        <v>232.31609205359771</v>
      </c>
      <c r="Q155" s="7" t="e">
        <f>IF(testdata6[[#This Row],[AtrStop]]=testdata6[[#This Row],[Upper]],testdata6[[#This Row],[Upper]],NA())</f>
        <v>#N/A</v>
      </c>
      <c r="R155" s="7">
        <f>IF(testdata6[[#This Row],[AtrStop]]=testdata6[[#This Row],[Lower]],testdata6[[#This Row],[Lower]],NA())</f>
        <v>232.31609205359771</v>
      </c>
      <c r="S155" s="19">
        <f>IF(testdata6[[#This Row],[close]]&lt;=testdata6[[#This Row],[STpot]],testdata6[[#This Row],[Upper]],testdata6[[#This Row],[Lower]])</f>
        <v>232.31609205359771</v>
      </c>
      <c r="U155" s="2">
        <v>42958</v>
      </c>
      <c r="V155" s="7"/>
      <c r="W155" s="7">
        <v>232.31610000000001</v>
      </c>
      <c r="X155" s="19">
        <v>232.31609205000001</v>
      </c>
      <c r="Y155" t="str">
        <f t="shared" si="2"/>
        <v/>
      </c>
    </row>
    <row r="156" spans="1:25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testdata6[[#This Row],[high]]-testdata6[[#This Row],[low]]</f>
        <v>1.1800000000000068</v>
      </c>
      <c r="H156" s="1">
        <f>ABS(testdata6[[#This Row],[high]]-F155)</f>
        <v>2.539999999999992</v>
      </c>
      <c r="I156" s="1">
        <f>ABS(testdata6[[#This Row],[low]]-F155)</f>
        <v>1.3599999999999852</v>
      </c>
      <c r="J156" s="1">
        <f>MAX(testdata6[[#This Row],[H-L]:[|L-pC|]])</f>
        <v>2.539999999999992</v>
      </c>
      <c r="K156" s="10">
        <f>(K155*20+testdata6[[#This Row],[TR]])/21</f>
        <v>1.3674591012389563</v>
      </c>
      <c r="L156" s="1">
        <f>testdata6[[#This Row],[high]]+Multiplier*testdata6[[#This Row],[ATR]]</f>
        <v>239.41237730371688</v>
      </c>
      <c r="M156" s="1">
        <f>testdata6[[#This Row],[low]]-Multiplier*testdata6[[#This Row],[ATR]]</f>
        <v>230.02762269628312</v>
      </c>
      <c r="N156" s="1">
        <f>IF(OR(testdata6[[#This Row],[UpperE]]&lt;N155,F155&gt;N155),testdata6[[#This Row],[UpperE]],N155)</f>
        <v>237.34649616890269</v>
      </c>
      <c r="O156" s="1">
        <f>IF(OR(testdata6[[#This Row],[LowerE]]&gt;O155,F155&lt;O155),testdata6[[#This Row],[LowerE]],O155)</f>
        <v>232.31609205359771</v>
      </c>
      <c r="P156" s="7">
        <f>IF(S155=N155,testdata6[[#This Row],[Upper]],testdata6[[#This Row],[Lower]])</f>
        <v>232.31609205359771</v>
      </c>
      <c r="Q156" s="7" t="e">
        <f>IF(testdata6[[#This Row],[AtrStop]]=testdata6[[#This Row],[Upper]],testdata6[[#This Row],[Upper]],NA())</f>
        <v>#N/A</v>
      </c>
      <c r="R156" s="7">
        <f>IF(testdata6[[#This Row],[AtrStop]]=testdata6[[#This Row],[Lower]],testdata6[[#This Row],[Lower]],NA())</f>
        <v>232.31609205359771</v>
      </c>
      <c r="S156" s="19">
        <f>IF(testdata6[[#This Row],[close]]&lt;=testdata6[[#This Row],[STpot]],testdata6[[#This Row],[Upper]],testdata6[[#This Row],[Lower]])</f>
        <v>232.31609205359771</v>
      </c>
      <c r="U156" s="2">
        <v>42961</v>
      </c>
      <c r="V156" s="7"/>
      <c r="W156" s="7">
        <v>232.31610000000001</v>
      </c>
      <c r="X156" s="19">
        <v>232.31609205000001</v>
      </c>
      <c r="Y156" t="str">
        <f t="shared" si="2"/>
        <v/>
      </c>
    </row>
    <row r="157" spans="1:25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testdata6[[#This Row],[high]]-testdata6[[#This Row],[low]]</f>
        <v>0.79999999999998295</v>
      </c>
      <c r="H157" s="1">
        <f>ABS(testdata6[[#This Row],[high]]-F156)</f>
        <v>0.43999999999999773</v>
      </c>
      <c r="I157" s="1">
        <f>ABS(testdata6[[#This Row],[low]]-F156)</f>
        <v>0.35999999999998522</v>
      </c>
      <c r="J157" s="1">
        <f>MAX(testdata6[[#This Row],[H-L]:[|L-pC|]])</f>
        <v>0.79999999999998295</v>
      </c>
      <c r="K157" s="10">
        <f>(K156*20+testdata6[[#This Row],[TR]])/21</f>
        <v>1.3404372392751955</v>
      </c>
      <c r="L157" s="1">
        <f>testdata6[[#This Row],[high]]+Multiplier*testdata6[[#This Row],[ATR]]</f>
        <v>239.53131171782559</v>
      </c>
      <c r="M157" s="1">
        <f>testdata6[[#This Row],[low]]-Multiplier*testdata6[[#This Row],[ATR]]</f>
        <v>230.68868828217441</v>
      </c>
      <c r="N157" s="1">
        <f>IF(OR(testdata6[[#This Row],[UpperE]]&lt;N156,F156&gt;N156),testdata6[[#This Row],[UpperE]],N156)</f>
        <v>237.34649616890269</v>
      </c>
      <c r="O157" s="1">
        <f>IF(OR(testdata6[[#This Row],[LowerE]]&gt;O156,F156&lt;O156),testdata6[[#This Row],[LowerE]],O156)</f>
        <v>232.31609205359771</v>
      </c>
      <c r="P157" s="7">
        <f>IF(S156=N156,testdata6[[#This Row],[Upper]],testdata6[[#This Row],[Lower]])</f>
        <v>232.31609205359771</v>
      </c>
      <c r="Q157" s="7" t="e">
        <f>IF(testdata6[[#This Row],[AtrStop]]=testdata6[[#This Row],[Upper]],testdata6[[#This Row],[Upper]],NA())</f>
        <v>#N/A</v>
      </c>
      <c r="R157" s="7">
        <f>IF(testdata6[[#This Row],[AtrStop]]=testdata6[[#This Row],[Lower]],testdata6[[#This Row],[Lower]],NA())</f>
        <v>232.31609205359771</v>
      </c>
      <c r="S157" s="19">
        <f>IF(testdata6[[#This Row],[close]]&lt;=testdata6[[#This Row],[STpot]],testdata6[[#This Row],[Upper]],testdata6[[#This Row],[Lower]])</f>
        <v>232.31609205359771</v>
      </c>
      <c r="U157" s="2">
        <v>42962</v>
      </c>
      <c r="V157" s="7"/>
      <c r="W157" s="7">
        <v>232.31610000000001</v>
      </c>
      <c r="X157" s="19">
        <v>232.31609205000001</v>
      </c>
      <c r="Y157" t="str">
        <f t="shared" si="2"/>
        <v/>
      </c>
    </row>
    <row r="158" spans="1:25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testdata6[[#This Row],[high]]-testdata6[[#This Row],[low]]</f>
        <v>1.0699999999999932</v>
      </c>
      <c r="H158" s="1">
        <f>ABS(testdata6[[#This Row],[high]]-F157)</f>
        <v>1.0099999999999909</v>
      </c>
      <c r="I158" s="1">
        <f>ABS(testdata6[[#This Row],[low]]-F157)</f>
        <v>6.0000000000002274E-2</v>
      </c>
      <c r="J158" s="1">
        <f>MAX(testdata6[[#This Row],[H-L]:[|L-pC|]])</f>
        <v>1.0699999999999932</v>
      </c>
      <c r="K158" s="10">
        <f>(K157*20+testdata6[[#This Row],[TR]])/21</f>
        <v>1.3275592755001859</v>
      </c>
      <c r="L158" s="1">
        <f>testdata6[[#This Row],[high]]+Multiplier*testdata6[[#This Row],[ATR]]</f>
        <v>240.04267782650055</v>
      </c>
      <c r="M158" s="1">
        <f>testdata6[[#This Row],[low]]-Multiplier*testdata6[[#This Row],[ATR]]</f>
        <v>231.00732217349946</v>
      </c>
      <c r="N158" s="1">
        <f>IF(OR(testdata6[[#This Row],[UpperE]]&lt;N157,F157&gt;N157),testdata6[[#This Row],[UpperE]],N157)</f>
        <v>237.34649616890269</v>
      </c>
      <c r="O158" s="1">
        <f>IF(OR(testdata6[[#This Row],[LowerE]]&gt;O157,F157&lt;O157),testdata6[[#This Row],[LowerE]],O157)</f>
        <v>232.31609205359771</v>
      </c>
      <c r="P158" s="7">
        <f>IF(S157=N157,testdata6[[#This Row],[Upper]],testdata6[[#This Row],[Lower]])</f>
        <v>232.31609205359771</v>
      </c>
      <c r="Q158" s="7" t="e">
        <f>IF(testdata6[[#This Row],[AtrStop]]=testdata6[[#This Row],[Upper]],testdata6[[#This Row],[Upper]],NA())</f>
        <v>#N/A</v>
      </c>
      <c r="R158" s="7">
        <f>IF(testdata6[[#This Row],[AtrStop]]=testdata6[[#This Row],[Lower]],testdata6[[#This Row],[Lower]],NA())</f>
        <v>232.31609205359771</v>
      </c>
      <c r="S158" s="19">
        <f>IF(testdata6[[#This Row],[close]]&lt;=testdata6[[#This Row],[STpot]],testdata6[[#This Row],[Upper]],testdata6[[#This Row],[Lower]])</f>
        <v>232.31609205359771</v>
      </c>
      <c r="U158" s="2">
        <v>42963</v>
      </c>
      <c r="V158" s="7"/>
      <c r="W158" s="7">
        <v>232.31610000000001</v>
      </c>
      <c r="X158" s="19">
        <v>232.31609205000001</v>
      </c>
      <c r="Y158" t="str">
        <f t="shared" si="2"/>
        <v/>
      </c>
    </row>
    <row r="159" spans="1:25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testdata6[[#This Row],[high]]-testdata6[[#This Row],[low]]</f>
        <v>3.3400000000000034</v>
      </c>
      <c r="H159" s="1">
        <f>ABS(testdata6[[#This Row],[high]]-F158)</f>
        <v>0.33000000000001251</v>
      </c>
      <c r="I159" s="1">
        <f>ABS(testdata6[[#This Row],[low]]-F158)</f>
        <v>3.6700000000000159</v>
      </c>
      <c r="J159" s="1">
        <f>MAX(testdata6[[#This Row],[H-L]:[|L-pC|]])</f>
        <v>3.6700000000000159</v>
      </c>
      <c r="K159" s="10">
        <f>(K158*20+testdata6[[#This Row],[TR]])/21</f>
        <v>1.4391040719049397</v>
      </c>
      <c r="L159" s="1">
        <f>testdata6[[#This Row],[high]]+Multiplier*testdata6[[#This Row],[ATR]]</f>
        <v>239.44731221571482</v>
      </c>
      <c r="M159" s="1">
        <f>testdata6[[#This Row],[low]]-Multiplier*testdata6[[#This Row],[ATR]]</f>
        <v>227.47268778428517</v>
      </c>
      <c r="N159" s="1">
        <f>IF(OR(testdata6[[#This Row],[UpperE]]&lt;N158,F158&gt;N158),testdata6[[#This Row],[UpperE]],N158)</f>
        <v>237.34649616890269</v>
      </c>
      <c r="O159" s="1">
        <f>IF(OR(testdata6[[#This Row],[LowerE]]&gt;O158,F158&lt;O158),testdata6[[#This Row],[LowerE]],O158)</f>
        <v>232.31609205359771</v>
      </c>
      <c r="P159" s="7">
        <f>IF(S158=N158,testdata6[[#This Row],[Upper]],testdata6[[#This Row],[Lower]])</f>
        <v>232.31609205359771</v>
      </c>
      <c r="Q159" s="7">
        <f>IF(testdata6[[#This Row],[AtrStop]]=testdata6[[#This Row],[Upper]],testdata6[[#This Row],[Upper]],NA())</f>
        <v>237.34649616890269</v>
      </c>
      <c r="R159" s="7" t="e">
        <f>IF(testdata6[[#This Row],[AtrStop]]=testdata6[[#This Row],[Lower]],testdata6[[#This Row],[Lower]],NA())</f>
        <v>#N/A</v>
      </c>
      <c r="S159" s="19">
        <f>IF(testdata6[[#This Row],[close]]&lt;=testdata6[[#This Row],[STpot]],testdata6[[#This Row],[Upper]],testdata6[[#This Row],[Lower]])</f>
        <v>237.34649616890269</v>
      </c>
      <c r="U159" s="2">
        <v>42964</v>
      </c>
      <c r="V159" s="7">
        <v>237.34649999999999</v>
      </c>
      <c r="W159" s="7"/>
      <c r="X159" s="19">
        <v>237.34649616999999</v>
      </c>
      <c r="Y159" t="str">
        <f t="shared" si="2"/>
        <v/>
      </c>
    </row>
    <row r="160" spans="1:25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testdata6[[#This Row],[high]]-testdata6[[#This Row],[low]]</f>
        <v>1.8900000000000148</v>
      </c>
      <c r="H160" s="1">
        <f>ABS(testdata6[[#This Row],[high]]-F159)</f>
        <v>1.0400000000000205</v>
      </c>
      <c r="I160" s="1">
        <f>ABS(testdata6[[#This Row],[low]]-F159)</f>
        <v>0.84999999999999432</v>
      </c>
      <c r="J160" s="1">
        <f>MAX(testdata6[[#This Row],[H-L]:[|L-pC|]])</f>
        <v>1.8900000000000148</v>
      </c>
      <c r="K160" s="10">
        <f>(K159*20+testdata6[[#This Row],[TR]])/21</f>
        <v>1.4605753065761338</v>
      </c>
      <c r="L160" s="1">
        <f>testdata6[[#This Row],[high]]+Multiplier*testdata6[[#This Row],[ATR]]</f>
        <v>237.21172591972842</v>
      </c>
      <c r="M160" s="1">
        <f>testdata6[[#This Row],[low]]-Multiplier*testdata6[[#This Row],[ATR]]</f>
        <v>226.55827408027159</v>
      </c>
      <c r="N160" s="1">
        <f>IF(OR(testdata6[[#This Row],[UpperE]]&lt;N159,F159&gt;N159),testdata6[[#This Row],[UpperE]],N159)</f>
        <v>237.21172591972842</v>
      </c>
      <c r="O160" s="1">
        <f>IF(OR(testdata6[[#This Row],[LowerE]]&gt;O159,F159&lt;O159),testdata6[[#This Row],[LowerE]],O159)</f>
        <v>226.55827408027159</v>
      </c>
      <c r="P160" s="7">
        <f>IF(S159=N159,testdata6[[#This Row],[Upper]],testdata6[[#This Row],[Lower]])</f>
        <v>237.21172591972842</v>
      </c>
      <c r="Q160" s="7">
        <f>IF(testdata6[[#This Row],[AtrStop]]=testdata6[[#This Row],[Upper]],testdata6[[#This Row],[Upper]],NA())</f>
        <v>237.21172591972842</v>
      </c>
      <c r="R160" s="7" t="e">
        <f>IF(testdata6[[#This Row],[AtrStop]]=testdata6[[#This Row],[Lower]],testdata6[[#This Row],[Lower]],NA())</f>
        <v>#N/A</v>
      </c>
      <c r="S160" s="19">
        <f>IF(testdata6[[#This Row],[close]]&lt;=testdata6[[#This Row],[STpot]],testdata6[[#This Row],[Upper]],testdata6[[#This Row],[Lower]])</f>
        <v>237.21172591972842</v>
      </c>
      <c r="U160" s="2">
        <v>42965</v>
      </c>
      <c r="V160" s="7">
        <v>237.21170000000001</v>
      </c>
      <c r="W160" s="7"/>
      <c r="X160" s="19">
        <v>237.21172591999999</v>
      </c>
      <c r="Y160" t="str">
        <f t="shared" si="2"/>
        <v/>
      </c>
    </row>
    <row r="161" spans="1:25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testdata6[[#This Row],[high]]-testdata6[[#This Row],[low]]</f>
        <v>1.3099999999999739</v>
      </c>
      <c r="H161" s="1">
        <f>ABS(testdata6[[#This Row],[high]]-F160)</f>
        <v>0.46999999999999886</v>
      </c>
      <c r="I161" s="1">
        <f>ABS(testdata6[[#This Row],[low]]-F160)</f>
        <v>0.83999999999997499</v>
      </c>
      <c r="J161" s="1">
        <f>MAX(testdata6[[#This Row],[H-L]:[|L-pC|]])</f>
        <v>1.3099999999999739</v>
      </c>
      <c r="K161" s="10">
        <f>(K160*20+testdata6[[#This Row],[TR]])/21</f>
        <v>1.4534050538820309</v>
      </c>
      <c r="L161" s="1">
        <f>testdata6[[#This Row],[high]]+Multiplier*testdata6[[#This Row],[ATR]]</f>
        <v>236.25021516164608</v>
      </c>
      <c r="M161" s="1">
        <f>testdata6[[#This Row],[low]]-Multiplier*testdata6[[#This Row],[ATR]]</f>
        <v>226.21978483835392</v>
      </c>
      <c r="N161" s="1">
        <f>IF(OR(testdata6[[#This Row],[UpperE]]&lt;N160,F160&gt;N160),testdata6[[#This Row],[UpperE]],N160)</f>
        <v>236.25021516164608</v>
      </c>
      <c r="O161" s="1">
        <f>IF(OR(testdata6[[#This Row],[LowerE]]&gt;O160,F160&lt;O160),testdata6[[#This Row],[LowerE]],O160)</f>
        <v>226.55827408027159</v>
      </c>
      <c r="P161" s="7">
        <f>IF(S160=N160,testdata6[[#This Row],[Upper]],testdata6[[#This Row],[Lower]])</f>
        <v>236.25021516164608</v>
      </c>
      <c r="Q161" s="7">
        <f>IF(testdata6[[#This Row],[AtrStop]]=testdata6[[#This Row],[Upper]],testdata6[[#This Row],[Upper]],NA())</f>
        <v>236.25021516164608</v>
      </c>
      <c r="R161" s="7" t="e">
        <f>IF(testdata6[[#This Row],[AtrStop]]=testdata6[[#This Row],[Lower]],testdata6[[#This Row],[Lower]],NA())</f>
        <v>#N/A</v>
      </c>
      <c r="S161" s="19">
        <f>IF(testdata6[[#This Row],[close]]&lt;=testdata6[[#This Row],[STpot]],testdata6[[#This Row],[Upper]],testdata6[[#This Row],[Lower]])</f>
        <v>236.25021516164608</v>
      </c>
      <c r="U161" s="2">
        <v>42968</v>
      </c>
      <c r="V161" s="7">
        <v>236.25020000000001</v>
      </c>
      <c r="W161" s="7"/>
      <c r="X161" s="19">
        <v>236.25021516000001</v>
      </c>
      <c r="Y161" t="str">
        <f t="shared" si="2"/>
        <v/>
      </c>
    </row>
    <row r="162" spans="1:25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testdata6[[#This Row],[high]]-testdata6[[#This Row],[low]]</f>
        <v>1.9799999999999898</v>
      </c>
      <c r="H162" s="1">
        <f>ABS(testdata6[[#This Row],[high]]-F161)</f>
        <v>2.5999999999999943</v>
      </c>
      <c r="I162" s="1">
        <f>ABS(testdata6[[#This Row],[low]]-F161)</f>
        <v>0.62000000000000455</v>
      </c>
      <c r="J162" s="1">
        <f>MAX(testdata6[[#This Row],[H-L]:[|L-pC|]])</f>
        <v>2.5999999999999943</v>
      </c>
      <c r="K162" s="10">
        <f>(K161*20+testdata6[[#This Row],[TR]])/21</f>
        <v>1.5080048132209816</v>
      </c>
      <c r="L162" s="1">
        <f>testdata6[[#This Row],[high]]+Multiplier*testdata6[[#This Row],[ATR]]</f>
        <v>238.72401443966294</v>
      </c>
      <c r="M162" s="1">
        <f>testdata6[[#This Row],[low]]-Multiplier*testdata6[[#This Row],[ATR]]</f>
        <v>227.69598556033705</v>
      </c>
      <c r="N162" s="1">
        <f>IF(OR(testdata6[[#This Row],[UpperE]]&lt;N161,F161&gt;N161),testdata6[[#This Row],[UpperE]],N161)</f>
        <v>236.25021516164608</v>
      </c>
      <c r="O162" s="1">
        <f>IF(OR(testdata6[[#This Row],[LowerE]]&gt;O161,F161&lt;O161),testdata6[[#This Row],[LowerE]],O161)</f>
        <v>227.69598556033705</v>
      </c>
      <c r="P162" s="7">
        <f>IF(S161=N161,testdata6[[#This Row],[Upper]],testdata6[[#This Row],[Lower]])</f>
        <v>236.25021516164608</v>
      </c>
      <c r="Q162" s="7">
        <f>IF(testdata6[[#This Row],[AtrStop]]=testdata6[[#This Row],[Upper]],testdata6[[#This Row],[Upper]],NA())</f>
        <v>236.25021516164608</v>
      </c>
      <c r="R162" s="7" t="e">
        <f>IF(testdata6[[#This Row],[AtrStop]]=testdata6[[#This Row],[Lower]],testdata6[[#This Row],[Lower]],NA())</f>
        <v>#N/A</v>
      </c>
      <c r="S162" s="19">
        <f>IF(testdata6[[#This Row],[close]]&lt;=testdata6[[#This Row],[STpot]],testdata6[[#This Row],[Upper]],testdata6[[#This Row],[Lower]])</f>
        <v>236.25021516164608</v>
      </c>
      <c r="U162" s="2">
        <v>42969</v>
      </c>
      <c r="V162" s="7">
        <v>236.25020000000001</v>
      </c>
      <c r="W162" s="7"/>
      <c r="X162" s="19">
        <v>236.25021516000001</v>
      </c>
      <c r="Y162" t="str">
        <f t="shared" si="2"/>
        <v/>
      </c>
    </row>
    <row r="163" spans="1:25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testdata6[[#This Row],[high]]-testdata6[[#This Row],[low]]</f>
        <v>0.84000000000000341</v>
      </c>
      <c r="H163" s="1">
        <f>ABS(testdata6[[#This Row],[high]]-F162)</f>
        <v>0.37999999999999545</v>
      </c>
      <c r="I163" s="1">
        <f>ABS(testdata6[[#This Row],[low]]-F162)</f>
        <v>1.2199999999999989</v>
      </c>
      <c r="J163" s="1">
        <f>MAX(testdata6[[#This Row],[H-L]:[|L-pC|]])</f>
        <v>1.2199999999999989</v>
      </c>
      <c r="K163" s="10">
        <f>(K162*20+testdata6[[#This Row],[TR]])/21</f>
        <v>1.4942902983056967</v>
      </c>
      <c r="L163" s="1">
        <f>testdata6[[#This Row],[high]]+Multiplier*testdata6[[#This Row],[ATR]]</f>
        <v>238.13287089491709</v>
      </c>
      <c r="M163" s="1">
        <f>testdata6[[#This Row],[low]]-Multiplier*testdata6[[#This Row],[ATR]]</f>
        <v>228.32712910508292</v>
      </c>
      <c r="N163" s="1">
        <f>IF(OR(testdata6[[#This Row],[UpperE]]&lt;N162,F162&gt;N162),testdata6[[#This Row],[UpperE]],N162)</f>
        <v>236.25021516164608</v>
      </c>
      <c r="O163" s="1">
        <f>IF(OR(testdata6[[#This Row],[LowerE]]&gt;O162,F162&lt;O162),testdata6[[#This Row],[LowerE]],O162)</f>
        <v>228.32712910508292</v>
      </c>
      <c r="P163" s="7">
        <f>IF(S162=N162,testdata6[[#This Row],[Upper]],testdata6[[#This Row],[Lower]])</f>
        <v>236.25021516164608</v>
      </c>
      <c r="Q163" s="7">
        <f>IF(testdata6[[#This Row],[AtrStop]]=testdata6[[#This Row],[Upper]],testdata6[[#This Row],[Upper]],NA())</f>
        <v>236.25021516164608</v>
      </c>
      <c r="R163" s="7" t="e">
        <f>IF(testdata6[[#This Row],[AtrStop]]=testdata6[[#This Row],[Lower]],testdata6[[#This Row],[Lower]],NA())</f>
        <v>#N/A</v>
      </c>
      <c r="S163" s="19">
        <f>IF(testdata6[[#This Row],[close]]&lt;=testdata6[[#This Row],[STpot]],testdata6[[#This Row],[Upper]],testdata6[[#This Row],[Lower]])</f>
        <v>236.25021516164608</v>
      </c>
      <c r="U163" s="2">
        <v>42970</v>
      </c>
      <c r="V163" s="7">
        <v>236.25020000000001</v>
      </c>
      <c r="W163" s="7"/>
      <c r="X163" s="19">
        <v>236.25021516000001</v>
      </c>
      <c r="Y163" t="str">
        <f t="shared" si="2"/>
        <v/>
      </c>
    </row>
    <row r="164" spans="1:25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testdata6[[#This Row],[high]]-testdata6[[#This Row],[low]]</f>
        <v>1.3700000000000045</v>
      </c>
      <c r="H164" s="1">
        <f>ABS(testdata6[[#This Row],[high]]-F163)</f>
        <v>0.59000000000000341</v>
      </c>
      <c r="I164" s="1">
        <f>ABS(testdata6[[#This Row],[low]]-F163)</f>
        <v>0.78000000000000114</v>
      </c>
      <c r="J164" s="1">
        <f>MAX(testdata6[[#This Row],[H-L]:[|L-pC|]])</f>
        <v>1.3700000000000045</v>
      </c>
      <c r="K164" s="10">
        <f>(K163*20+testdata6[[#This Row],[TR]])/21</f>
        <v>1.4883717126720923</v>
      </c>
      <c r="L164" s="1">
        <f>testdata6[[#This Row],[high]]+Multiplier*testdata6[[#This Row],[ATR]]</f>
        <v>238.24511513801627</v>
      </c>
      <c r="M164" s="1">
        <f>testdata6[[#This Row],[low]]-Multiplier*testdata6[[#This Row],[ATR]]</f>
        <v>227.94488486198372</v>
      </c>
      <c r="N164" s="1">
        <f>IF(OR(testdata6[[#This Row],[UpperE]]&lt;N163,F163&gt;N163),testdata6[[#This Row],[UpperE]],N163)</f>
        <v>236.25021516164608</v>
      </c>
      <c r="O164" s="1">
        <f>IF(OR(testdata6[[#This Row],[LowerE]]&gt;O163,F163&lt;O163),testdata6[[#This Row],[LowerE]],O163)</f>
        <v>228.32712910508292</v>
      </c>
      <c r="P164" s="7">
        <f>IF(S163=N163,testdata6[[#This Row],[Upper]],testdata6[[#This Row],[Lower]])</f>
        <v>236.25021516164608</v>
      </c>
      <c r="Q164" s="7">
        <f>IF(testdata6[[#This Row],[AtrStop]]=testdata6[[#This Row],[Upper]],testdata6[[#This Row],[Upper]],NA())</f>
        <v>236.25021516164608</v>
      </c>
      <c r="R164" s="7" t="e">
        <f>IF(testdata6[[#This Row],[AtrStop]]=testdata6[[#This Row],[Lower]],testdata6[[#This Row],[Lower]],NA())</f>
        <v>#N/A</v>
      </c>
      <c r="S164" s="19">
        <f>IF(testdata6[[#This Row],[close]]&lt;=testdata6[[#This Row],[STpot]],testdata6[[#This Row],[Upper]],testdata6[[#This Row],[Lower]])</f>
        <v>236.25021516164608</v>
      </c>
      <c r="U164" s="2">
        <v>42971</v>
      </c>
      <c r="V164" s="7">
        <v>236.25020000000001</v>
      </c>
      <c r="W164" s="7"/>
      <c r="X164" s="19">
        <v>236.25021516000001</v>
      </c>
      <c r="Y164" t="str">
        <f t="shared" si="2"/>
        <v/>
      </c>
    </row>
    <row r="165" spans="1:25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testdata6[[#This Row],[high]]-testdata6[[#This Row],[low]]</f>
        <v>1.1699999999999875</v>
      </c>
      <c r="H165" s="1">
        <f>ABS(testdata6[[#This Row],[high]]-F164)</f>
        <v>1.5500000000000114</v>
      </c>
      <c r="I165" s="1">
        <f>ABS(testdata6[[#This Row],[low]]-F164)</f>
        <v>0.38000000000002387</v>
      </c>
      <c r="J165" s="1">
        <f>MAX(testdata6[[#This Row],[H-L]:[|L-pC|]])</f>
        <v>1.5500000000000114</v>
      </c>
      <c r="K165" s="10">
        <f>(K164*20+testdata6[[#This Row],[TR]])/21</f>
        <v>1.4913063930210408</v>
      </c>
      <c r="L165" s="1">
        <f>testdata6[[#This Row],[high]]+Multiplier*testdata6[[#This Row],[ATR]]</f>
        <v>238.66391917906313</v>
      </c>
      <c r="M165" s="1">
        <f>testdata6[[#This Row],[low]]-Multiplier*testdata6[[#This Row],[ATR]]</f>
        <v>228.54608082093688</v>
      </c>
      <c r="N165" s="1">
        <f>IF(OR(testdata6[[#This Row],[UpperE]]&lt;N164,F164&gt;N164),testdata6[[#This Row],[UpperE]],N164)</f>
        <v>236.25021516164608</v>
      </c>
      <c r="O165" s="1">
        <f>IF(OR(testdata6[[#This Row],[LowerE]]&gt;O164,F164&lt;O164),testdata6[[#This Row],[LowerE]],O164)</f>
        <v>228.54608082093688</v>
      </c>
      <c r="P165" s="7">
        <f>IF(S164=N164,testdata6[[#This Row],[Upper]],testdata6[[#This Row],[Lower]])</f>
        <v>236.25021516164608</v>
      </c>
      <c r="Q165" s="7">
        <f>IF(testdata6[[#This Row],[AtrStop]]=testdata6[[#This Row],[Upper]],testdata6[[#This Row],[Upper]],NA())</f>
        <v>236.25021516164608</v>
      </c>
      <c r="R165" s="7" t="e">
        <f>IF(testdata6[[#This Row],[AtrStop]]=testdata6[[#This Row],[Lower]],testdata6[[#This Row],[Lower]],NA())</f>
        <v>#N/A</v>
      </c>
      <c r="S165" s="19">
        <f>IF(testdata6[[#This Row],[close]]&lt;=testdata6[[#This Row],[STpot]],testdata6[[#This Row],[Upper]],testdata6[[#This Row],[Lower]])</f>
        <v>236.25021516164608</v>
      </c>
      <c r="U165" s="2">
        <v>42972</v>
      </c>
      <c r="V165" s="7">
        <v>236.25020000000001</v>
      </c>
      <c r="W165" s="7"/>
      <c r="X165" s="19">
        <v>236.25021516000001</v>
      </c>
      <c r="Y165" t="str">
        <f t="shared" si="2"/>
        <v/>
      </c>
    </row>
    <row r="166" spans="1:25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testdata6[[#This Row],[high]]-testdata6[[#This Row],[low]]</f>
        <v>1.0600000000000023</v>
      </c>
      <c r="H166" s="1">
        <f>ABS(testdata6[[#This Row],[high]]-F165)</f>
        <v>0.61000000000001364</v>
      </c>
      <c r="I166" s="1">
        <f>ABS(testdata6[[#This Row],[low]]-F165)</f>
        <v>0.44999999999998863</v>
      </c>
      <c r="J166" s="1">
        <f>MAX(testdata6[[#This Row],[H-L]:[|L-pC|]])</f>
        <v>1.0600000000000023</v>
      </c>
      <c r="K166" s="10">
        <f>(K165*20+testdata6[[#This Row],[TR]])/21</f>
        <v>1.4707679933533724</v>
      </c>
      <c r="L166" s="1">
        <f>testdata6[[#This Row],[high]]+Multiplier*testdata6[[#This Row],[ATR]]</f>
        <v>238.21230398006014</v>
      </c>
      <c r="M166" s="1">
        <f>testdata6[[#This Row],[low]]-Multiplier*testdata6[[#This Row],[ATR]]</f>
        <v>228.32769601993988</v>
      </c>
      <c r="N166" s="1">
        <f>IF(OR(testdata6[[#This Row],[UpperE]]&lt;N165,F165&gt;N165),testdata6[[#This Row],[UpperE]],N165)</f>
        <v>236.25021516164608</v>
      </c>
      <c r="O166" s="1">
        <f>IF(OR(testdata6[[#This Row],[LowerE]]&gt;O165,F165&lt;O165),testdata6[[#This Row],[LowerE]],O165)</f>
        <v>228.54608082093688</v>
      </c>
      <c r="P166" s="7">
        <f>IF(S165=N165,testdata6[[#This Row],[Upper]],testdata6[[#This Row],[Lower]])</f>
        <v>236.25021516164608</v>
      </c>
      <c r="Q166" s="7">
        <f>IF(testdata6[[#This Row],[AtrStop]]=testdata6[[#This Row],[Upper]],testdata6[[#This Row],[Upper]],NA())</f>
        <v>236.25021516164608</v>
      </c>
      <c r="R166" s="7" t="e">
        <f>IF(testdata6[[#This Row],[AtrStop]]=testdata6[[#This Row],[Lower]],testdata6[[#This Row],[Lower]],NA())</f>
        <v>#N/A</v>
      </c>
      <c r="S166" s="19">
        <f>IF(testdata6[[#This Row],[close]]&lt;=testdata6[[#This Row],[STpot]],testdata6[[#This Row],[Upper]],testdata6[[#This Row],[Lower]])</f>
        <v>236.25021516164608</v>
      </c>
      <c r="U166" s="2">
        <v>42975</v>
      </c>
      <c r="V166" s="7">
        <v>236.25020000000001</v>
      </c>
      <c r="W166" s="7"/>
      <c r="X166" s="19">
        <v>236.25021516000001</v>
      </c>
      <c r="Y166" t="str">
        <f t="shared" si="2"/>
        <v/>
      </c>
    </row>
    <row r="167" spans="1:25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testdata6[[#This Row],[high]]-testdata6[[#This Row],[low]]</f>
        <v>2.1200000000000045</v>
      </c>
      <c r="H167" s="1">
        <f>ABS(testdata6[[#This Row],[high]]-F166)</f>
        <v>0.55000000000001137</v>
      </c>
      <c r="I167" s="1">
        <f>ABS(testdata6[[#This Row],[low]]-F166)</f>
        <v>1.5699999999999932</v>
      </c>
      <c r="J167" s="1">
        <f>MAX(testdata6[[#This Row],[H-L]:[|L-pC|]])</f>
        <v>2.1200000000000045</v>
      </c>
      <c r="K167" s="10">
        <f>(K166*20+testdata6[[#This Row],[TR]])/21</f>
        <v>1.5016838031936881</v>
      </c>
      <c r="L167" s="1">
        <f>testdata6[[#This Row],[high]]+Multiplier*testdata6[[#This Row],[ATR]]</f>
        <v>238.25505140958106</v>
      </c>
      <c r="M167" s="1">
        <f>testdata6[[#This Row],[low]]-Multiplier*testdata6[[#This Row],[ATR]]</f>
        <v>227.12494859041894</v>
      </c>
      <c r="N167" s="1">
        <f>IF(OR(testdata6[[#This Row],[UpperE]]&lt;N166,F166&gt;N166),testdata6[[#This Row],[UpperE]],N166)</f>
        <v>236.25021516164608</v>
      </c>
      <c r="O167" s="1">
        <f>IF(OR(testdata6[[#This Row],[LowerE]]&gt;O166,F166&lt;O166),testdata6[[#This Row],[LowerE]],O166)</f>
        <v>228.54608082093688</v>
      </c>
      <c r="P167" s="7">
        <f>IF(S166=N166,testdata6[[#This Row],[Upper]],testdata6[[#This Row],[Lower]])</f>
        <v>236.25021516164608</v>
      </c>
      <c r="Q167" s="7">
        <f>IF(testdata6[[#This Row],[AtrStop]]=testdata6[[#This Row],[Upper]],testdata6[[#This Row],[Upper]],NA())</f>
        <v>236.25021516164608</v>
      </c>
      <c r="R167" s="7" t="e">
        <f>IF(testdata6[[#This Row],[AtrStop]]=testdata6[[#This Row],[Lower]],testdata6[[#This Row],[Lower]],NA())</f>
        <v>#N/A</v>
      </c>
      <c r="S167" s="19">
        <f>IF(testdata6[[#This Row],[close]]&lt;=testdata6[[#This Row],[STpot]],testdata6[[#This Row],[Upper]],testdata6[[#This Row],[Lower]])</f>
        <v>236.25021516164608</v>
      </c>
      <c r="U167" s="2">
        <v>42976</v>
      </c>
      <c r="V167" s="7">
        <v>236.25020000000001</v>
      </c>
      <c r="W167" s="7"/>
      <c r="X167" s="19">
        <v>236.25021516000001</v>
      </c>
      <c r="Y167" t="str">
        <f t="shared" si="2"/>
        <v/>
      </c>
    </row>
    <row r="168" spans="1:25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testdata6[[#This Row],[high]]-testdata6[[#This Row],[low]]</f>
        <v>1.6299999999999955</v>
      </c>
      <c r="H168" s="1">
        <f>ABS(testdata6[[#This Row],[high]]-F167)</f>
        <v>1.4099999999999966</v>
      </c>
      <c r="I168" s="1">
        <f>ABS(testdata6[[#This Row],[low]]-F167)</f>
        <v>0.21999999999999886</v>
      </c>
      <c r="J168" s="1">
        <f>MAX(testdata6[[#This Row],[H-L]:[|L-pC|]])</f>
        <v>1.6299999999999955</v>
      </c>
      <c r="K168" s="10">
        <f>(K167*20+testdata6[[#This Row],[TR]])/21</f>
        <v>1.5077940982797027</v>
      </c>
      <c r="L168" s="1">
        <f>testdata6[[#This Row],[high]]+Multiplier*testdata6[[#This Row],[ATR]]</f>
        <v>239.39338229483911</v>
      </c>
      <c r="M168" s="1">
        <f>testdata6[[#This Row],[low]]-Multiplier*testdata6[[#This Row],[ATR]]</f>
        <v>228.7166177051609</v>
      </c>
      <c r="N168" s="1">
        <f>IF(OR(testdata6[[#This Row],[UpperE]]&lt;N167,F167&gt;N167),testdata6[[#This Row],[UpperE]],N167)</f>
        <v>236.25021516164608</v>
      </c>
      <c r="O168" s="1">
        <f>IF(OR(testdata6[[#This Row],[LowerE]]&gt;O167,F167&lt;O167),testdata6[[#This Row],[LowerE]],O167)</f>
        <v>228.7166177051609</v>
      </c>
      <c r="P168" s="7">
        <f>IF(S167=N167,testdata6[[#This Row],[Upper]],testdata6[[#This Row],[Lower]])</f>
        <v>236.25021516164608</v>
      </c>
      <c r="Q168" s="7">
        <f>IF(testdata6[[#This Row],[AtrStop]]=testdata6[[#This Row],[Upper]],testdata6[[#This Row],[Upper]],NA())</f>
        <v>236.25021516164608</v>
      </c>
      <c r="R168" s="7" t="e">
        <f>IF(testdata6[[#This Row],[AtrStop]]=testdata6[[#This Row],[Lower]],testdata6[[#This Row],[Lower]],NA())</f>
        <v>#N/A</v>
      </c>
      <c r="S168" s="19">
        <f>IF(testdata6[[#This Row],[close]]&lt;=testdata6[[#This Row],[STpot]],testdata6[[#This Row],[Upper]],testdata6[[#This Row],[Lower]])</f>
        <v>236.25021516164608</v>
      </c>
      <c r="U168" s="2">
        <v>42977</v>
      </c>
      <c r="V168" s="7">
        <v>236.25020000000001</v>
      </c>
      <c r="W168" s="7"/>
      <c r="X168" s="19">
        <v>236.25021516000001</v>
      </c>
      <c r="Y168" t="str">
        <f t="shared" si="2"/>
        <v/>
      </c>
    </row>
    <row r="169" spans="1:25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testdata6[[#This Row],[high]]-testdata6[[#This Row],[low]]</f>
        <v>1.6399999999999864</v>
      </c>
      <c r="H169" s="1">
        <f>ABS(testdata6[[#This Row],[high]]-F168)</f>
        <v>1.6800000000000068</v>
      </c>
      <c r="I169" s="1">
        <f>ABS(testdata6[[#This Row],[low]]-F168)</f>
        <v>4.0000000000020464E-2</v>
      </c>
      <c r="J169" s="1">
        <f>MAX(testdata6[[#This Row],[H-L]:[|L-pC|]])</f>
        <v>1.6800000000000068</v>
      </c>
      <c r="K169" s="10">
        <f>(K168*20+testdata6[[#This Row],[TR]])/21</f>
        <v>1.5159943793140029</v>
      </c>
      <c r="L169" s="1">
        <f>testdata6[[#This Row],[high]]+Multiplier*testdata6[[#This Row],[ATR]]</f>
        <v>240.797983137942</v>
      </c>
      <c r="M169" s="1">
        <f>testdata6[[#This Row],[low]]-Multiplier*testdata6[[#This Row],[ATR]]</f>
        <v>230.06201686205802</v>
      </c>
      <c r="N169" s="1">
        <f>IF(OR(testdata6[[#This Row],[UpperE]]&lt;N168,F168&gt;N168),testdata6[[#This Row],[UpperE]],N168)</f>
        <v>236.25021516164608</v>
      </c>
      <c r="O169" s="1">
        <f>IF(OR(testdata6[[#This Row],[LowerE]]&gt;O168,F168&lt;O168),testdata6[[#This Row],[LowerE]],O168)</f>
        <v>230.06201686205802</v>
      </c>
      <c r="P169" s="7">
        <f>IF(S168=N168,testdata6[[#This Row],[Upper]],testdata6[[#This Row],[Lower]])</f>
        <v>236.25021516164608</v>
      </c>
      <c r="Q169" s="7">
        <f>IF(testdata6[[#This Row],[AtrStop]]=testdata6[[#This Row],[Upper]],testdata6[[#This Row],[Upper]],NA())</f>
        <v>236.25021516164608</v>
      </c>
      <c r="R169" s="7" t="e">
        <f>IF(testdata6[[#This Row],[AtrStop]]=testdata6[[#This Row],[Lower]],testdata6[[#This Row],[Lower]],NA())</f>
        <v>#N/A</v>
      </c>
      <c r="S169" s="19">
        <f>IF(testdata6[[#This Row],[close]]&lt;=testdata6[[#This Row],[STpot]],testdata6[[#This Row],[Upper]],testdata6[[#This Row],[Lower]])</f>
        <v>236.25021516164608</v>
      </c>
      <c r="U169" s="2">
        <v>42978</v>
      </c>
      <c r="V169" s="7">
        <v>236.25020000000001</v>
      </c>
      <c r="W169" s="7"/>
      <c r="X169" s="19">
        <v>236.25021516000001</v>
      </c>
      <c r="Y169" t="str">
        <f t="shared" si="2"/>
        <v/>
      </c>
    </row>
    <row r="170" spans="1:25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testdata6[[#This Row],[high]]-testdata6[[#This Row],[low]]</f>
        <v>0.62999999999999545</v>
      </c>
      <c r="H170" s="1">
        <f>ABS(testdata6[[#This Row],[high]]-F169)</f>
        <v>0.80000000000001137</v>
      </c>
      <c r="I170" s="1">
        <f>ABS(testdata6[[#This Row],[low]]-F169)</f>
        <v>0.17000000000001592</v>
      </c>
      <c r="J170" s="1">
        <f>MAX(testdata6[[#This Row],[H-L]:[|L-pC|]])</f>
        <v>0.80000000000001137</v>
      </c>
      <c r="K170" s="10">
        <f>(K169*20+testdata6[[#This Row],[TR]])/21</f>
        <v>1.4818994088704796</v>
      </c>
      <c r="L170" s="1">
        <f>testdata6[[#This Row],[high]]+Multiplier*testdata6[[#This Row],[ATR]]</f>
        <v>241.22569822661143</v>
      </c>
      <c r="M170" s="1">
        <f>testdata6[[#This Row],[low]]-Multiplier*testdata6[[#This Row],[ATR]]</f>
        <v>231.70430177338858</v>
      </c>
      <c r="N170" s="1">
        <f>IF(OR(testdata6[[#This Row],[UpperE]]&lt;N169,F169&gt;N169),testdata6[[#This Row],[UpperE]],N169)</f>
        <v>236.25021516164608</v>
      </c>
      <c r="O170" s="1">
        <f>IF(OR(testdata6[[#This Row],[LowerE]]&gt;O169,F169&lt;O169),testdata6[[#This Row],[LowerE]],O169)</f>
        <v>231.70430177338858</v>
      </c>
      <c r="P170" s="7">
        <f>IF(S169=N169,testdata6[[#This Row],[Upper]],testdata6[[#This Row],[Lower]])</f>
        <v>236.25021516164608</v>
      </c>
      <c r="Q170" s="7" t="e">
        <f>IF(testdata6[[#This Row],[AtrStop]]=testdata6[[#This Row],[Upper]],testdata6[[#This Row],[Upper]],NA())</f>
        <v>#N/A</v>
      </c>
      <c r="R170" s="7">
        <f>IF(testdata6[[#This Row],[AtrStop]]=testdata6[[#This Row],[Lower]],testdata6[[#This Row],[Lower]],NA())</f>
        <v>231.70430177338858</v>
      </c>
      <c r="S170" s="19">
        <f>IF(testdata6[[#This Row],[close]]&lt;=testdata6[[#This Row],[STpot]],testdata6[[#This Row],[Upper]],testdata6[[#This Row],[Lower]])</f>
        <v>231.70430177338858</v>
      </c>
      <c r="U170" s="2">
        <v>42979</v>
      </c>
      <c r="V170" s="7"/>
      <c r="W170" s="7">
        <v>231.70429999999999</v>
      </c>
      <c r="X170" s="19">
        <v>231.70430177</v>
      </c>
      <c r="Y170" t="str">
        <f t="shared" si="2"/>
        <v/>
      </c>
    </row>
    <row r="171" spans="1:25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testdata6[[#This Row],[high]]-testdata6[[#This Row],[low]]</f>
        <v>2.4499999999999886</v>
      </c>
      <c r="H171" s="1">
        <f>ABS(testdata6[[#This Row],[high]]-F170)</f>
        <v>0.30000000000001137</v>
      </c>
      <c r="I171" s="1">
        <f>ABS(testdata6[[#This Row],[low]]-F170)</f>
        <v>2.75</v>
      </c>
      <c r="J171" s="1">
        <f>MAX(testdata6[[#This Row],[H-L]:[|L-pC|]])</f>
        <v>2.75</v>
      </c>
      <c r="K171" s="10">
        <f>(K170*20+testdata6[[#This Row],[TR]])/21</f>
        <v>1.5422851513052185</v>
      </c>
      <c r="L171" s="1">
        <f>testdata6[[#This Row],[high]]+Multiplier*testdata6[[#This Row],[ATR]]</f>
        <v>240.63685545391564</v>
      </c>
      <c r="M171" s="1">
        <f>testdata6[[#This Row],[low]]-Multiplier*testdata6[[#This Row],[ATR]]</f>
        <v>228.93314454608435</v>
      </c>
      <c r="N171" s="1">
        <f>IF(OR(testdata6[[#This Row],[UpperE]]&lt;N170,F170&gt;N170),testdata6[[#This Row],[UpperE]],N170)</f>
        <v>240.63685545391564</v>
      </c>
      <c r="O171" s="1">
        <f>IF(OR(testdata6[[#This Row],[LowerE]]&gt;O170,F170&lt;O170),testdata6[[#This Row],[LowerE]],O170)</f>
        <v>231.70430177338858</v>
      </c>
      <c r="P171" s="7">
        <f>IF(S170=N170,testdata6[[#This Row],[Upper]],testdata6[[#This Row],[Lower]])</f>
        <v>231.70430177338858</v>
      </c>
      <c r="Q171" s="7" t="e">
        <f>IF(testdata6[[#This Row],[AtrStop]]=testdata6[[#This Row],[Upper]],testdata6[[#This Row],[Upper]],NA())</f>
        <v>#N/A</v>
      </c>
      <c r="R171" s="7">
        <f>IF(testdata6[[#This Row],[AtrStop]]=testdata6[[#This Row],[Lower]],testdata6[[#This Row],[Lower]],NA())</f>
        <v>231.70430177338858</v>
      </c>
      <c r="S171" s="19">
        <f>IF(testdata6[[#This Row],[close]]&lt;=testdata6[[#This Row],[STpot]],testdata6[[#This Row],[Upper]],testdata6[[#This Row],[Lower]])</f>
        <v>231.70430177338858</v>
      </c>
      <c r="U171" s="2">
        <v>42983</v>
      </c>
      <c r="V171" s="7"/>
      <c r="W171" s="7">
        <v>231.70429999999999</v>
      </c>
      <c r="X171" s="19">
        <v>231.70430177</v>
      </c>
      <c r="Y171" t="str">
        <f t="shared" si="2"/>
        <v/>
      </c>
    </row>
    <row r="172" spans="1:25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testdata6[[#This Row],[high]]-testdata6[[#This Row],[low]]</f>
        <v>1</v>
      </c>
      <c r="H172" s="1">
        <f>ABS(testdata6[[#This Row],[high]]-F171)</f>
        <v>1.1599999999999966</v>
      </c>
      <c r="I172" s="1">
        <f>ABS(testdata6[[#This Row],[low]]-F171)</f>
        <v>0.15999999999999659</v>
      </c>
      <c r="J172" s="1">
        <f>MAX(testdata6[[#This Row],[H-L]:[|L-pC|]])</f>
        <v>1.1599999999999966</v>
      </c>
      <c r="K172" s="10">
        <f>(K171*20+testdata6[[#This Row],[TR]])/21</f>
        <v>1.5240810964811604</v>
      </c>
      <c r="L172" s="1">
        <f>testdata6[[#This Row],[high]]+Multiplier*testdata6[[#This Row],[ATR]]</f>
        <v>240.35224328944349</v>
      </c>
      <c r="M172" s="1">
        <f>testdata6[[#This Row],[low]]-Multiplier*testdata6[[#This Row],[ATR]]</f>
        <v>230.20775671055651</v>
      </c>
      <c r="N172" s="1">
        <f>IF(OR(testdata6[[#This Row],[UpperE]]&lt;N171,F171&gt;N171),testdata6[[#This Row],[UpperE]],N171)</f>
        <v>240.35224328944349</v>
      </c>
      <c r="O172" s="1">
        <f>IF(OR(testdata6[[#This Row],[LowerE]]&gt;O171,F171&lt;O171),testdata6[[#This Row],[LowerE]],O171)</f>
        <v>231.70430177338858</v>
      </c>
      <c r="P172" s="7">
        <f>IF(S171=N171,testdata6[[#This Row],[Upper]],testdata6[[#This Row],[Lower]])</f>
        <v>231.70430177338858</v>
      </c>
      <c r="Q172" s="7" t="e">
        <f>IF(testdata6[[#This Row],[AtrStop]]=testdata6[[#This Row],[Upper]],testdata6[[#This Row],[Upper]],NA())</f>
        <v>#N/A</v>
      </c>
      <c r="R172" s="7">
        <f>IF(testdata6[[#This Row],[AtrStop]]=testdata6[[#This Row],[Lower]],testdata6[[#This Row],[Lower]],NA())</f>
        <v>231.70430177338858</v>
      </c>
      <c r="S172" s="19">
        <f>IF(testdata6[[#This Row],[close]]&lt;=testdata6[[#This Row],[STpot]],testdata6[[#This Row],[Upper]],testdata6[[#This Row],[Lower]])</f>
        <v>231.70430177338858</v>
      </c>
      <c r="U172" s="2">
        <v>42984</v>
      </c>
      <c r="V172" s="7"/>
      <c r="W172" s="7">
        <v>231.70429999999999</v>
      </c>
      <c r="X172" s="19">
        <v>231.70430177</v>
      </c>
      <c r="Y172" t="str">
        <f t="shared" si="2"/>
        <v/>
      </c>
    </row>
    <row r="173" spans="1:25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testdata6[[#This Row],[high]]-testdata6[[#This Row],[low]]</f>
        <v>0.83000000000001251</v>
      </c>
      <c r="H173" s="1">
        <f>ABS(testdata6[[#This Row],[high]]-F172)</f>
        <v>0.35000000000002274</v>
      </c>
      <c r="I173" s="1">
        <f>ABS(testdata6[[#This Row],[low]]-F172)</f>
        <v>0.47999999999998977</v>
      </c>
      <c r="J173" s="1">
        <f>MAX(testdata6[[#This Row],[H-L]:[|L-pC|]])</f>
        <v>0.83000000000001251</v>
      </c>
      <c r="K173" s="10">
        <f>(K172*20+testdata6[[#This Row],[TR]])/21</f>
        <v>1.4910296156963438</v>
      </c>
      <c r="L173" s="1">
        <f>testdata6[[#This Row],[high]]+Multiplier*testdata6[[#This Row],[ATR]]</f>
        <v>240.24308884708904</v>
      </c>
      <c r="M173" s="1">
        <f>testdata6[[#This Row],[low]]-Multiplier*testdata6[[#This Row],[ATR]]</f>
        <v>230.46691115291097</v>
      </c>
      <c r="N173" s="1">
        <f>IF(OR(testdata6[[#This Row],[UpperE]]&lt;N172,F172&gt;N172),testdata6[[#This Row],[UpperE]],N172)</f>
        <v>240.24308884708904</v>
      </c>
      <c r="O173" s="1">
        <f>IF(OR(testdata6[[#This Row],[LowerE]]&gt;O172,F172&lt;O172),testdata6[[#This Row],[LowerE]],O172)</f>
        <v>231.70430177338858</v>
      </c>
      <c r="P173" s="7">
        <f>IF(S172=N172,testdata6[[#This Row],[Upper]],testdata6[[#This Row],[Lower]])</f>
        <v>231.70430177338858</v>
      </c>
      <c r="Q173" s="7" t="e">
        <f>IF(testdata6[[#This Row],[AtrStop]]=testdata6[[#This Row],[Upper]],testdata6[[#This Row],[Upper]],NA())</f>
        <v>#N/A</v>
      </c>
      <c r="R173" s="7">
        <f>IF(testdata6[[#This Row],[AtrStop]]=testdata6[[#This Row],[Lower]],testdata6[[#This Row],[Lower]],NA())</f>
        <v>231.70430177338858</v>
      </c>
      <c r="S173" s="19">
        <f>IF(testdata6[[#This Row],[close]]&lt;=testdata6[[#This Row],[STpot]],testdata6[[#This Row],[Upper]],testdata6[[#This Row],[Lower]])</f>
        <v>231.70430177338858</v>
      </c>
      <c r="U173" s="2">
        <v>42985</v>
      </c>
      <c r="V173" s="7"/>
      <c r="W173" s="7">
        <v>231.70429999999999</v>
      </c>
      <c r="X173" s="19">
        <v>231.70430177</v>
      </c>
      <c r="Y173" t="str">
        <f t="shared" si="2"/>
        <v/>
      </c>
    </row>
    <row r="174" spans="1:25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testdata6[[#This Row],[high]]-testdata6[[#This Row],[low]]</f>
        <v>0.77000000000001023</v>
      </c>
      <c r="H174" s="1">
        <f>ABS(testdata6[[#This Row],[high]]-F173)</f>
        <v>0.23000000000001819</v>
      </c>
      <c r="I174" s="1">
        <f>ABS(testdata6[[#This Row],[low]]-F173)</f>
        <v>0.53999999999999204</v>
      </c>
      <c r="J174" s="1">
        <f>MAX(testdata6[[#This Row],[H-L]:[|L-pC|]])</f>
        <v>0.77000000000001023</v>
      </c>
      <c r="K174" s="10">
        <f>(K173*20+testdata6[[#This Row],[TR]])/21</f>
        <v>1.4566948720917565</v>
      </c>
      <c r="L174" s="1">
        <f>testdata6[[#This Row],[high]]+Multiplier*testdata6[[#This Row],[ATR]]</f>
        <v>239.99008461627528</v>
      </c>
      <c r="M174" s="1">
        <f>testdata6[[#This Row],[low]]-Multiplier*testdata6[[#This Row],[ATR]]</f>
        <v>230.47991538372472</v>
      </c>
      <c r="N174" s="1">
        <f>IF(OR(testdata6[[#This Row],[UpperE]]&lt;N173,F173&gt;N173),testdata6[[#This Row],[UpperE]],N173)</f>
        <v>239.99008461627528</v>
      </c>
      <c r="O174" s="1">
        <f>IF(OR(testdata6[[#This Row],[LowerE]]&gt;O173,F173&lt;O173),testdata6[[#This Row],[LowerE]],O173)</f>
        <v>231.70430177338858</v>
      </c>
      <c r="P174" s="7">
        <f>IF(S173=N173,testdata6[[#This Row],[Upper]],testdata6[[#This Row],[Lower]])</f>
        <v>231.70430177338858</v>
      </c>
      <c r="Q174" s="7" t="e">
        <f>IF(testdata6[[#This Row],[AtrStop]]=testdata6[[#This Row],[Upper]],testdata6[[#This Row],[Upper]],NA())</f>
        <v>#N/A</v>
      </c>
      <c r="R174" s="7">
        <f>IF(testdata6[[#This Row],[AtrStop]]=testdata6[[#This Row],[Lower]],testdata6[[#This Row],[Lower]],NA())</f>
        <v>231.70430177338858</v>
      </c>
      <c r="S174" s="19">
        <f>IF(testdata6[[#This Row],[close]]&lt;=testdata6[[#This Row],[STpot]],testdata6[[#This Row],[Upper]],testdata6[[#This Row],[Lower]])</f>
        <v>231.70430177338858</v>
      </c>
      <c r="U174" s="2">
        <v>42986</v>
      </c>
      <c r="V174" s="7"/>
      <c r="W174" s="7">
        <v>231.70429999999999</v>
      </c>
      <c r="X174" s="19">
        <v>231.70430177</v>
      </c>
      <c r="Y174" t="str">
        <f t="shared" si="2"/>
        <v/>
      </c>
    </row>
    <row r="175" spans="1:25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testdata6[[#This Row],[high]]-testdata6[[#This Row],[low]]</f>
        <v>1.2199999999999989</v>
      </c>
      <c r="H175" s="1">
        <f>ABS(testdata6[[#This Row],[high]]-F174)</f>
        <v>2.5999999999999943</v>
      </c>
      <c r="I175" s="1">
        <f>ABS(testdata6[[#This Row],[low]]-F174)</f>
        <v>1.3799999999999955</v>
      </c>
      <c r="J175" s="1">
        <f>MAX(testdata6[[#This Row],[H-L]:[|L-pC|]])</f>
        <v>2.5999999999999943</v>
      </c>
      <c r="K175" s="10">
        <f>(K174*20+testdata6[[#This Row],[TR]])/21</f>
        <v>1.5111379734207202</v>
      </c>
      <c r="L175" s="1">
        <f>testdata6[[#This Row],[high]]+Multiplier*testdata6[[#This Row],[ATR]]</f>
        <v>242.24341392026216</v>
      </c>
      <c r="M175" s="1">
        <f>testdata6[[#This Row],[low]]-Multiplier*testdata6[[#This Row],[ATR]]</f>
        <v>231.95658607973786</v>
      </c>
      <c r="N175" s="1">
        <f>IF(OR(testdata6[[#This Row],[UpperE]]&lt;N174,F174&gt;N174),testdata6[[#This Row],[UpperE]],N174)</f>
        <v>239.99008461627528</v>
      </c>
      <c r="O175" s="1">
        <f>IF(OR(testdata6[[#This Row],[LowerE]]&gt;O174,F174&lt;O174),testdata6[[#This Row],[LowerE]],O174)</f>
        <v>231.95658607973786</v>
      </c>
      <c r="P175" s="7">
        <f>IF(S174=N174,testdata6[[#This Row],[Upper]],testdata6[[#This Row],[Lower]])</f>
        <v>231.95658607973786</v>
      </c>
      <c r="Q175" s="7" t="e">
        <f>IF(testdata6[[#This Row],[AtrStop]]=testdata6[[#This Row],[Upper]],testdata6[[#This Row],[Upper]],NA())</f>
        <v>#N/A</v>
      </c>
      <c r="R175" s="7">
        <f>IF(testdata6[[#This Row],[AtrStop]]=testdata6[[#This Row],[Lower]],testdata6[[#This Row],[Lower]],NA())</f>
        <v>231.95658607973786</v>
      </c>
      <c r="S175" s="19">
        <f>IF(testdata6[[#This Row],[close]]&lt;=testdata6[[#This Row],[STpot]],testdata6[[#This Row],[Upper]],testdata6[[#This Row],[Lower]])</f>
        <v>231.95658607973786</v>
      </c>
      <c r="U175" s="2">
        <v>42989</v>
      </c>
      <c r="V175" s="7"/>
      <c r="W175" s="7">
        <v>231.95660000000001</v>
      </c>
      <c r="X175" s="19">
        <v>231.95658607999999</v>
      </c>
      <c r="Y175" t="str">
        <f t="shared" si="2"/>
        <v/>
      </c>
    </row>
    <row r="176" spans="1:25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testdata6[[#This Row],[high]]-testdata6[[#This Row],[low]]</f>
        <v>0.64000000000001478</v>
      </c>
      <c r="H176" s="1">
        <f>ABS(testdata6[[#This Row],[high]]-F175)</f>
        <v>0.84000000000000341</v>
      </c>
      <c r="I176" s="1">
        <f>ABS(testdata6[[#This Row],[low]]-F175)</f>
        <v>0.19999999999998863</v>
      </c>
      <c r="J176" s="1">
        <f>MAX(testdata6[[#This Row],[H-L]:[|L-pC|]])</f>
        <v>0.84000000000000341</v>
      </c>
      <c r="K176" s="10">
        <f>(K175*20+testdata6[[#This Row],[TR]])/21</f>
        <v>1.479179022305448</v>
      </c>
      <c r="L176" s="1">
        <f>testdata6[[#This Row],[high]]+Multiplier*testdata6[[#This Row],[ATR]]</f>
        <v>242.89753706691636</v>
      </c>
      <c r="M176" s="1">
        <f>testdata6[[#This Row],[low]]-Multiplier*testdata6[[#This Row],[ATR]]</f>
        <v>233.38246293308364</v>
      </c>
      <c r="N176" s="1">
        <f>IF(OR(testdata6[[#This Row],[UpperE]]&lt;N175,F175&gt;N175),testdata6[[#This Row],[UpperE]],N175)</f>
        <v>239.99008461627528</v>
      </c>
      <c r="O176" s="1">
        <f>IF(OR(testdata6[[#This Row],[LowerE]]&gt;O175,F175&lt;O175),testdata6[[#This Row],[LowerE]],O175)</f>
        <v>233.38246293308364</v>
      </c>
      <c r="P176" s="7">
        <f>IF(S175=N175,testdata6[[#This Row],[Upper]],testdata6[[#This Row],[Lower]])</f>
        <v>233.38246293308364</v>
      </c>
      <c r="Q176" s="7" t="e">
        <f>IF(testdata6[[#This Row],[AtrStop]]=testdata6[[#This Row],[Upper]],testdata6[[#This Row],[Upper]],NA())</f>
        <v>#N/A</v>
      </c>
      <c r="R176" s="7">
        <f>IF(testdata6[[#This Row],[AtrStop]]=testdata6[[#This Row],[Lower]],testdata6[[#This Row],[Lower]],NA())</f>
        <v>233.38246293308364</v>
      </c>
      <c r="S176" s="19">
        <f>IF(testdata6[[#This Row],[close]]&lt;=testdata6[[#This Row],[STpot]],testdata6[[#This Row],[Upper]],testdata6[[#This Row],[Lower]])</f>
        <v>233.38246293308364</v>
      </c>
      <c r="U176" s="2">
        <v>42990</v>
      </c>
      <c r="V176" s="7"/>
      <c r="W176" s="7">
        <v>233.38249999999999</v>
      </c>
      <c r="X176" s="19">
        <v>233.38246293</v>
      </c>
      <c r="Y176" t="str">
        <f t="shared" si="2"/>
        <v/>
      </c>
    </row>
    <row r="177" spans="1:25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testdata6[[#This Row],[high]]-testdata6[[#This Row],[low]]</f>
        <v>0.59000000000000341</v>
      </c>
      <c r="H177" s="1">
        <f>ABS(testdata6[[#This Row],[high]]-F176)</f>
        <v>0.15000000000000568</v>
      </c>
      <c r="I177" s="1">
        <f>ABS(testdata6[[#This Row],[low]]-F176)</f>
        <v>0.43999999999999773</v>
      </c>
      <c r="J177" s="1">
        <f>MAX(testdata6[[#This Row],[H-L]:[|L-pC|]])</f>
        <v>0.59000000000000341</v>
      </c>
      <c r="K177" s="10">
        <f>(K176*20+testdata6[[#This Row],[TR]])/21</f>
        <v>1.4368371641004269</v>
      </c>
      <c r="L177" s="1">
        <f>testdata6[[#This Row],[high]]+Multiplier*testdata6[[#This Row],[ATR]]</f>
        <v>242.88051149230128</v>
      </c>
      <c r="M177" s="1">
        <f>testdata6[[#This Row],[low]]-Multiplier*testdata6[[#This Row],[ATR]]</f>
        <v>233.6694885076987</v>
      </c>
      <c r="N177" s="1">
        <f>IF(OR(testdata6[[#This Row],[UpperE]]&lt;N176,F176&gt;N176),testdata6[[#This Row],[UpperE]],N176)</f>
        <v>239.99008461627528</v>
      </c>
      <c r="O177" s="1">
        <f>IF(OR(testdata6[[#This Row],[LowerE]]&gt;O176,F176&lt;O176),testdata6[[#This Row],[LowerE]],O176)</f>
        <v>233.6694885076987</v>
      </c>
      <c r="P177" s="7">
        <f>IF(S176=N176,testdata6[[#This Row],[Upper]],testdata6[[#This Row],[Lower]])</f>
        <v>233.6694885076987</v>
      </c>
      <c r="Q177" s="7" t="e">
        <f>IF(testdata6[[#This Row],[AtrStop]]=testdata6[[#This Row],[Upper]],testdata6[[#This Row],[Upper]],NA())</f>
        <v>#N/A</v>
      </c>
      <c r="R177" s="7">
        <f>IF(testdata6[[#This Row],[AtrStop]]=testdata6[[#This Row],[Lower]],testdata6[[#This Row],[Lower]],NA())</f>
        <v>233.6694885076987</v>
      </c>
      <c r="S177" s="19">
        <f>IF(testdata6[[#This Row],[close]]&lt;=testdata6[[#This Row],[STpot]],testdata6[[#This Row],[Upper]],testdata6[[#This Row],[Lower]])</f>
        <v>233.6694885076987</v>
      </c>
      <c r="U177" s="2">
        <v>42991</v>
      </c>
      <c r="V177" s="7"/>
      <c r="W177" s="7">
        <v>233.6695</v>
      </c>
      <c r="X177" s="19">
        <v>233.66948851000001</v>
      </c>
      <c r="Y177" t="str">
        <f t="shared" si="2"/>
        <v/>
      </c>
    </row>
    <row r="178" spans="1:25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testdata6[[#This Row],[high]]-testdata6[[#This Row],[low]]</f>
        <v>0.68999999999999773</v>
      </c>
      <c r="H178" s="1">
        <f>ABS(testdata6[[#This Row],[high]]-F177)</f>
        <v>0.14000000000001478</v>
      </c>
      <c r="I178" s="1">
        <f>ABS(testdata6[[#This Row],[low]]-F177)</f>
        <v>0.54999999999998295</v>
      </c>
      <c r="J178" s="1">
        <f>MAX(testdata6[[#This Row],[H-L]:[|L-pC|]])</f>
        <v>0.68999999999999773</v>
      </c>
      <c r="K178" s="10">
        <f>(K177*20+testdata6[[#This Row],[TR]])/21</f>
        <v>1.4012734896194541</v>
      </c>
      <c r="L178" s="1">
        <f>testdata6[[#This Row],[high]]+Multiplier*testdata6[[#This Row],[ATR]]</f>
        <v>242.88382046885837</v>
      </c>
      <c r="M178" s="1">
        <f>testdata6[[#This Row],[low]]-Multiplier*testdata6[[#This Row],[ATR]]</f>
        <v>233.78617953114164</v>
      </c>
      <c r="N178" s="1">
        <f>IF(OR(testdata6[[#This Row],[UpperE]]&lt;N177,F177&gt;N177),testdata6[[#This Row],[UpperE]],N177)</f>
        <v>239.99008461627528</v>
      </c>
      <c r="O178" s="1">
        <f>IF(OR(testdata6[[#This Row],[LowerE]]&gt;O177,F177&lt;O177),testdata6[[#This Row],[LowerE]],O177)</f>
        <v>233.78617953114164</v>
      </c>
      <c r="P178" s="7">
        <f>IF(S177=N177,testdata6[[#This Row],[Upper]],testdata6[[#This Row],[Lower]])</f>
        <v>233.78617953114164</v>
      </c>
      <c r="Q178" s="7" t="e">
        <f>IF(testdata6[[#This Row],[AtrStop]]=testdata6[[#This Row],[Upper]],testdata6[[#This Row],[Upper]],NA())</f>
        <v>#N/A</v>
      </c>
      <c r="R178" s="7">
        <f>IF(testdata6[[#This Row],[AtrStop]]=testdata6[[#This Row],[Lower]],testdata6[[#This Row],[Lower]],NA())</f>
        <v>233.78617953114164</v>
      </c>
      <c r="S178" s="19">
        <f>IF(testdata6[[#This Row],[close]]&lt;=testdata6[[#This Row],[STpot]],testdata6[[#This Row],[Upper]],testdata6[[#This Row],[Lower]])</f>
        <v>233.78617953114164</v>
      </c>
      <c r="U178" s="2">
        <v>42992</v>
      </c>
      <c r="V178" s="7"/>
      <c r="W178" s="7">
        <v>233.78620000000001</v>
      </c>
      <c r="X178" s="19">
        <v>233.78617953</v>
      </c>
      <c r="Y178" t="str">
        <f t="shared" si="2"/>
        <v/>
      </c>
    </row>
    <row r="179" spans="1:25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testdata6[[#This Row],[high]]-testdata6[[#This Row],[low]]</f>
        <v>0.68999999999999773</v>
      </c>
      <c r="H179" s="1">
        <f>ABS(testdata6[[#This Row],[high]]-F178)</f>
        <v>0.41999999999998749</v>
      </c>
      <c r="I179" s="1">
        <f>ABS(testdata6[[#This Row],[low]]-F178)</f>
        <v>0.27000000000001023</v>
      </c>
      <c r="J179" s="1">
        <f>MAX(testdata6[[#This Row],[H-L]:[|L-pC|]])</f>
        <v>0.68999999999999773</v>
      </c>
      <c r="K179" s="10">
        <f>(K178*20+testdata6[[#This Row],[TR]])/21</f>
        <v>1.367403323447099</v>
      </c>
      <c r="L179" s="1">
        <f>testdata6[[#This Row],[high]]+Multiplier*testdata6[[#This Row],[ATR]]</f>
        <v>242.9822099703413</v>
      </c>
      <c r="M179" s="1">
        <f>testdata6[[#This Row],[low]]-Multiplier*testdata6[[#This Row],[ATR]]</f>
        <v>234.08779002965869</v>
      </c>
      <c r="N179" s="1">
        <f>IF(OR(testdata6[[#This Row],[UpperE]]&lt;N178,F178&gt;N178),testdata6[[#This Row],[UpperE]],N178)</f>
        <v>239.99008461627528</v>
      </c>
      <c r="O179" s="1">
        <f>IF(OR(testdata6[[#This Row],[LowerE]]&gt;O178,F178&lt;O178),testdata6[[#This Row],[LowerE]],O178)</f>
        <v>234.08779002965869</v>
      </c>
      <c r="P179" s="7">
        <f>IF(S178=N178,testdata6[[#This Row],[Upper]],testdata6[[#This Row],[Lower]])</f>
        <v>234.08779002965869</v>
      </c>
      <c r="Q179" s="7" t="e">
        <f>IF(testdata6[[#This Row],[AtrStop]]=testdata6[[#This Row],[Upper]],testdata6[[#This Row],[Upper]],NA())</f>
        <v>#N/A</v>
      </c>
      <c r="R179" s="7">
        <f>IF(testdata6[[#This Row],[AtrStop]]=testdata6[[#This Row],[Lower]],testdata6[[#This Row],[Lower]],NA())</f>
        <v>234.08779002965869</v>
      </c>
      <c r="S179" s="19">
        <f>IF(testdata6[[#This Row],[close]]&lt;=testdata6[[#This Row],[STpot]],testdata6[[#This Row],[Upper]],testdata6[[#This Row],[Lower]])</f>
        <v>234.08779002965869</v>
      </c>
      <c r="U179" s="2">
        <v>42993</v>
      </c>
      <c r="V179" s="7"/>
      <c r="W179" s="7">
        <v>234.08779999999999</v>
      </c>
      <c r="X179" s="19">
        <v>234.08779003000001</v>
      </c>
      <c r="Y179" t="str">
        <f t="shared" si="2"/>
        <v/>
      </c>
    </row>
    <row r="180" spans="1:25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testdata6[[#This Row],[high]]-testdata6[[#This Row],[low]]</f>
        <v>0.79999999999998295</v>
      </c>
      <c r="H180" s="1">
        <f>ABS(testdata6[[#This Row],[high]]-F179)</f>
        <v>0.88999999999998636</v>
      </c>
      <c r="I180" s="1">
        <f>ABS(testdata6[[#This Row],[low]]-F179)</f>
        <v>9.0000000000003411E-2</v>
      </c>
      <c r="J180" s="1">
        <f>MAX(testdata6[[#This Row],[H-L]:[|L-pC|]])</f>
        <v>0.88999999999998636</v>
      </c>
      <c r="K180" s="10">
        <f>(K179*20+testdata6[[#This Row],[TR]])/21</f>
        <v>1.3446698318543793</v>
      </c>
      <c r="L180" s="1">
        <f>testdata6[[#This Row],[high]]+Multiplier*testdata6[[#This Row],[ATR]]</f>
        <v>243.70400949556313</v>
      </c>
      <c r="M180" s="1">
        <f>testdata6[[#This Row],[low]]-Multiplier*testdata6[[#This Row],[ATR]]</f>
        <v>234.83599050443686</v>
      </c>
      <c r="N180" s="1">
        <f>IF(OR(testdata6[[#This Row],[UpperE]]&lt;N179,F179&gt;N179),testdata6[[#This Row],[UpperE]],N179)</f>
        <v>239.99008461627528</v>
      </c>
      <c r="O180" s="1">
        <f>IF(OR(testdata6[[#This Row],[LowerE]]&gt;O179,F179&lt;O179),testdata6[[#This Row],[LowerE]],O179)</f>
        <v>234.83599050443686</v>
      </c>
      <c r="P180" s="7">
        <f>IF(S179=N179,testdata6[[#This Row],[Upper]],testdata6[[#This Row],[Lower]])</f>
        <v>234.83599050443686</v>
      </c>
      <c r="Q180" s="7" t="e">
        <f>IF(testdata6[[#This Row],[AtrStop]]=testdata6[[#This Row],[Upper]],testdata6[[#This Row],[Upper]],NA())</f>
        <v>#N/A</v>
      </c>
      <c r="R180" s="7">
        <f>IF(testdata6[[#This Row],[AtrStop]]=testdata6[[#This Row],[Lower]],testdata6[[#This Row],[Lower]],NA())</f>
        <v>234.83599050443686</v>
      </c>
      <c r="S180" s="19">
        <f>IF(testdata6[[#This Row],[close]]&lt;=testdata6[[#This Row],[STpot]],testdata6[[#This Row],[Upper]],testdata6[[#This Row],[Lower]])</f>
        <v>234.83599050443686</v>
      </c>
      <c r="U180" s="2">
        <v>42996</v>
      </c>
      <c r="V180" s="7"/>
      <c r="W180" s="7">
        <v>234.83600000000001</v>
      </c>
      <c r="X180" s="19">
        <v>234.83599050000001</v>
      </c>
      <c r="Y180" t="str">
        <f t="shared" si="2"/>
        <v/>
      </c>
    </row>
    <row r="181" spans="1:25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testdata6[[#This Row],[high]]-testdata6[[#This Row],[low]]</f>
        <v>0.45000000000001705</v>
      </c>
      <c r="H181" s="1">
        <f>ABS(testdata6[[#This Row],[high]]-F180)</f>
        <v>0.33000000000001251</v>
      </c>
      <c r="I181" s="1">
        <f>ABS(testdata6[[#This Row],[low]]-F180)</f>
        <v>0.12000000000000455</v>
      </c>
      <c r="J181" s="1">
        <f>MAX(testdata6[[#This Row],[H-L]:[|L-pC|]])</f>
        <v>0.45000000000001705</v>
      </c>
      <c r="K181" s="10">
        <f>(K180*20+testdata6[[#This Row],[TR]])/21</f>
        <v>1.3020665065279811</v>
      </c>
      <c r="L181" s="1">
        <f>testdata6[[#This Row],[high]]+Multiplier*testdata6[[#This Row],[ATR]]</f>
        <v>243.52619951958394</v>
      </c>
      <c r="M181" s="1">
        <f>testdata6[[#This Row],[low]]-Multiplier*testdata6[[#This Row],[ATR]]</f>
        <v>235.26380048041605</v>
      </c>
      <c r="N181" s="1">
        <f>IF(OR(testdata6[[#This Row],[UpperE]]&lt;N180,F180&gt;N180),testdata6[[#This Row],[UpperE]],N180)</f>
        <v>239.99008461627528</v>
      </c>
      <c r="O181" s="1">
        <f>IF(OR(testdata6[[#This Row],[LowerE]]&gt;O180,F180&lt;O180),testdata6[[#This Row],[LowerE]],O180)</f>
        <v>235.26380048041605</v>
      </c>
      <c r="P181" s="7">
        <f>IF(S180=N180,testdata6[[#This Row],[Upper]],testdata6[[#This Row],[Lower]])</f>
        <v>235.26380048041605</v>
      </c>
      <c r="Q181" s="7" t="e">
        <f>IF(testdata6[[#This Row],[AtrStop]]=testdata6[[#This Row],[Upper]],testdata6[[#This Row],[Upper]],NA())</f>
        <v>#N/A</v>
      </c>
      <c r="R181" s="7">
        <f>IF(testdata6[[#This Row],[AtrStop]]=testdata6[[#This Row],[Lower]],testdata6[[#This Row],[Lower]],NA())</f>
        <v>235.26380048041605</v>
      </c>
      <c r="S181" s="19">
        <f>IF(testdata6[[#This Row],[close]]&lt;=testdata6[[#This Row],[STpot]],testdata6[[#This Row],[Upper]],testdata6[[#This Row],[Lower]])</f>
        <v>235.26380048041605</v>
      </c>
      <c r="U181" s="2">
        <v>42997</v>
      </c>
      <c r="V181" s="7"/>
      <c r="W181" s="7">
        <v>235.2638</v>
      </c>
      <c r="X181" s="19">
        <v>235.26380047999999</v>
      </c>
      <c r="Y181" t="str">
        <f t="shared" si="2"/>
        <v/>
      </c>
    </row>
    <row r="182" spans="1:25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testdata6[[#This Row],[high]]-testdata6[[#This Row],[low]]</f>
        <v>1.2199999999999989</v>
      </c>
      <c r="H182" s="1">
        <f>ABS(testdata6[[#This Row],[high]]-F181)</f>
        <v>0.21000000000000796</v>
      </c>
      <c r="I182" s="1">
        <f>ABS(testdata6[[#This Row],[low]]-F181)</f>
        <v>1.0099999999999909</v>
      </c>
      <c r="J182" s="1">
        <f>MAX(testdata6[[#This Row],[H-L]:[|L-pC|]])</f>
        <v>1.2199999999999989</v>
      </c>
      <c r="K182" s="10">
        <f>(K181*20+testdata6[[#This Row],[TR]])/21</f>
        <v>1.2981585776456963</v>
      </c>
      <c r="L182" s="1">
        <f>testdata6[[#This Row],[high]]+Multiplier*testdata6[[#This Row],[ATR]]</f>
        <v>243.63447573293709</v>
      </c>
      <c r="M182" s="1">
        <f>testdata6[[#This Row],[low]]-Multiplier*testdata6[[#This Row],[ATR]]</f>
        <v>234.62552426706293</v>
      </c>
      <c r="N182" s="1">
        <f>IF(OR(testdata6[[#This Row],[UpperE]]&lt;N181,F181&gt;N181),testdata6[[#This Row],[UpperE]],N181)</f>
        <v>239.99008461627528</v>
      </c>
      <c r="O182" s="1">
        <f>IF(OR(testdata6[[#This Row],[LowerE]]&gt;O181,F181&lt;O181),testdata6[[#This Row],[LowerE]],O181)</f>
        <v>235.26380048041605</v>
      </c>
      <c r="P182" s="7">
        <f>IF(S181=N181,testdata6[[#This Row],[Upper]],testdata6[[#This Row],[Lower]])</f>
        <v>235.26380048041605</v>
      </c>
      <c r="Q182" s="7" t="e">
        <f>IF(testdata6[[#This Row],[AtrStop]]=testdata6[[#This Row],[Upper]],testdata6[[#This Row],[Upper]],NA())</f>
        <v>#N/A</v>
      </c>
      <c r="R182" s="7">
        <f>IF(testdata6[[#This Row],[AtrStop]]=testdata6[[#This Row],[Lower]],testdata6[[#This Row],[Lower]],NA())</f>
        <v>235.26380048041605</v>
      </c>
      <c r="S182" s="19">
        <f>IF(testdata6[[#This Row],[close]]&lt;=testdata6[[#This Row],[STpot]],testdata6[[#This Row],[Upper]],testdata6[[#This Row],[Lower]])</f>
        <v>235.26380048041605</v>
      </c>
      <c r="U182" s="2">
        <v>42998</v>
      </c>
      <c r="V182" s="7"/>
      <c r="W182" s="7">
        <v>235.2638</v>
      </c>
      <c r="X182" s="19">
        <v>235.26380047999999</v>
      </c>
      <c r="Y182" t="str">
        <f t="shared" si="2"/>
        <v/>
      </c>
    </row>
    <row r="183" spans="1:25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testdata6[[#This Row],[high]]-testdata6[[#This Row],[low]]</f>
        <v>0.75999999999999091</v>
      </c>
      <c r="H183" s="1">
        <f>ABS(testdata6[[#This Row],[high]]-F182)</f>
        <v>7.00000000000216E-2</v>
      </c>
      <c r="I183" s="1">
        <f>ABS(testdata6[[#This Row],[low]]-F182)</f>
        <v>0.83000000000001251</v>
      </c>
      <c r="J183" s="1">
        <f>MAX(testdata6[[#This Row],[H-L]:[|L-pC|]])</f>
        <v>0.83000000000001251</v>
      </c>
      <c r="K183" s="10">
        <f>(K182*20+testdata6[[#This Row],[TR]])/21</f>
        <v>1.2758653120435208</v>
      </c>
      <c r="L183" s="1">
        <f>testdata6[[#This Row],[high]]+Multiplier*testdata6[[#This Row],[ATR]]</f>
        <v>243.36759593613056</v>
      </c>
      <c r="M183" s="1">
        <f>testdata6[[#This Row],[low]]-Multiplier*testdata6[[#This Row],[ATR]]</f>
        <v>234.95240406386944</v>
      </c>
      <c r="N183" s="1">
        <f>IF(OR(testdata6[[#This Row],[UpperE]]&lt;N182,F182&gt;N182),testdata6[[#This Row],[UpperE]],N182)</f>
        <v>239.99008461627528</v>
      </c>
      <c r="O183" s="1">
        <f>IF(OR(testdata6[[#This Row],[LowerE]]&gt;O182,F182&lt;O182),testdata6[[#This Row],[LowerE]],O182)</f>
        <v>235.26380048041605</v>
      </c>
      <c r="P183" s="7">
        <f>IF(S182=N182,testdata6[[#This Row],[Upper]],testdata6[[#This Row],[Lower]])</f>
        <v>235.26380048041605</v>
      </c>
      <c r="Q183" s="7" t="e">
        <f>IF(testdata6[[#This Row],[AtrStop]]=testdata6[[#This Row],[Upper]],testdata6[[#This Row],[Upper]],NA())</f>
        <v>#N/A</v>
      </c>
      <c r="R183" s="7">
        <f>IF(testdata6[[#This Row],[AtrStop]]=testdata6[[#This Row],[Lower]],testdata6[[#This Row],[Lower]],NA())</f>
        <v>235.26380048041605</v>
      </c>
      <c r="S183" s="19">
        <f>IF(testdata6[[#This Row],[close]]&lt;=testdata6[[#This Row],[STpot]],testdata6[[#This Row],[Upper]],testdata6[[#This Row],[Lower]])</f>
        <v>235.26380048041605</v>
      </c>
      <c r="U183" s="2">
        <v>42999</v>
      </c>
      <c r="V183" s="7"/>
      <c r="W183" s="7">
        <v>235.2638</v>
      </c>
      <c r="X183" s="19">
        <v>235.26380047999999</v>
      </c>
      <c r="Y183" t="str">
        <f t="shared" si="2"/>
        <v/>
      </c>
    </row>
    <row r="184" spans="1:25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testdata6[[#This Row],[high]]-testdata6[[#This Row],[low]]</f>
        <v>0.57999999999998408</v>
      </c>
      <c r="H184" s="1">
        <f>ABS(testdata6[[#This Row],[high]]-F183)</f>
        <v>0.22999999999998977</v>
      </c>
      <c r="I184" s="1">
        <f>ABS(testdata6[[#This Row],[low]]-F183)</f>
        <v>0.34999999999999432</v>
      </c>
      <c r="J184" s="1">
        <f>MAX(testdata6[[#This Row],[H-L]:[|L-pC|]])</f>
        <v>0.57999999999998408</v>
      </c>
      <c r="K184" s="10">
        <f>(K183*20+testdata6[[#This Row],[TR]])/21</f>
        <v>1.2427288686128763</v>
      </c>
      <c r="L184" s="1">
        <f>testdata6[[#This Row],[high]]+Multiplier*testdata6[[#This Row],[ATR]]</f>
        <v>242.92818660583862</v>
      </c>
      <c r="M184" s="1">
        <f>testdata6[[#This Row],[low]]-Multiplier*testdata6[[#This Row],[ATR]]</f>
        <v>234.89181339416137</v>
      </c>
      <c r="N184" s="1">
        <f>IF(OR(testdata6[[#This Row],[UpperE]]&lt;N183,F183&gt;N183),testdata6[[#This Row],[UpperE]],N183)</f>
        <v>239.99008461627528</v>
      </c>
      <c r="O184" s="1">
        <f>IF(OR(testdata6[[#This Row],[LowerE]]&gt;O183,F183&lt;O183),testdata6[[#This Row],[LowerE]],O183)</f>
        <v>235.26380048041605</v>
      </c>
      <c r="P184" s="7">
        <f>IF(S183=N183,testdata6[[#This Row],[Upper]],testdata6[[#This Row],[Lower]])</f>
        <v>235.26380048041605</v>
      </c>
      <c r="Q184" s="7" t="e">
        <f>IF(testdata6[[#This Row],[AtrStop]]=testdata6[[#This Row],[Upper]],testdata6[[#This Row],[Upper]],NA())</f>
        <v>#N/A</v>
      </c>
      <c r="R184" s="7">
        <f>IF(testdata6[[#This Row],[AtrStop]]=testdata6[[#This Row],[Lower]],testdata6[[#This Row],[Lower]],NA())</f>
        <v>235.26380048041605</v>
      </c>
      <c r="S184" s="19">
        <f>IF(testdata6[[#This Row],[close]]&lt;=testdata6[[#This Row],[STpot]],testdata6[[#This Row],[Upper]],testdata6[[#This Row],[Lower]])</f>
        <v>235.26380048041605</v>
      </c>
      <c r="U184" s="2">
        <v>43000</v>
      </c>
      <c r="V184" s="7"/>
      <c r="W184" s="7">
        <v>235.2638</v>
      </c>
      <c r="X184" s="19">
        <v>235.26380047999999</v>
      </c>
      <c r="Y184" t="str">
        <f t="shared" si="2"/>
        <v/>
      </c>
    </row>
    <row r="185" spans="1:25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testdata6[[#This Row],[high]]-testdata6[[#This Row],[low]]</f>
        <v>1.4099999999999966</v>
      </c>
      <c r="H185" s="1">
        <f>ABS(testdata6[[#This Row],[high]]-F184)</f>
        <v>0.10999999999998522</v>
      </c>
      <c r="I185" s="1">
        <f>ABS(testdata6[[#This Row],[low]]-F184)</f>
        <v>1.3000000000000114</v>
      </c>
      <c r="J185" s="1">
        <f>MAX(testdata6[[#This Row],[H-L]:[|L-pC|]])</f>
        <v>1.4099999999999966</v>
      </c>
      <c r="K185" s="10">
        <f>(K184*20+testdata6[[#This Row],[TR]])/21</f>
        <v>1.2506941605836916</v>
      </c>
      <c r="L185" s="1">
        <f>testdata6[[#This Row],[high]]+Multiplier*testdata6[[#This Row],[ATR]]</f>
        <v>242.88208248175107</v>
      </c>
      <c r="M185" s="1">
        <f>testdata6[[#This Row],[low]]-Multiplier*testdata6[[#This Row],[ATR]]</f>
        <v>233.96791751824892</v>
      </c>
      <c r="N185" s="1">
        <f>IF(OR(testdata6[[#This Row],[UpperE]]&lt;N184,F184&gt;N184),testdata6[[#This Row],[UpperE]],N184)</f>
        <v>239.99008461627528</v>
      </c>
      <c r="O185" s="1">
        <f>IF(OR(testdata6[[#This Row],[LowerE]]&gt;O184,F184&lt;O184),testdata6[[#This Row],[LowerE]],O184)</f>
        <v>235.26380048041605</v>
      </c>
      <c r="P185" s="7">
        <f>IF(S184=N184,testdata6[[#This Row],[Upper]],testdata6[[#This Row],[Lower]])</f>
        <v>235.26380048041605</v>
      </c>
      <c r="Q185" s="7" t="e">
        <f>IF(testdata6[[#This Row],[AtrStop]]=testdata6[[#This Row],[Upper]],testdata6[[#This Row],[Upper]],NA())</f>
        <v>#N/A</v>
      </c>
      <c r="R185" s="7">
        <f>IF(testdata6[[#This Row],[AtrStop]]=testdata6[[#This Row],[Lower]],testdata6[[#This Row],[Lower]],NA())</f>
        <v>235.26380048041605</v>
      </c>
      <c r="S185" s="19">
        <f>IF(testdata6[[#This Row],[close]]&lt;=testdata6[[#This Row],[STpot]],testdata6[[#This Row],[Upper]],testdata6[[#This Row],[Lower]])</f>
        <v>235.26380048041605</v>
      </c>
      <c r="U185" s="2">
        <v>43003</v>
      </c>
      <c r="V185" s="7"/>
      <c r="W185" s="7">
        <v>235.2638</v>
      </c>
      <c r="X185" s="19">
        <v>235.26380047999999</v>
      </c>
      <c r="Y185" t="str">
        <f t="shared" si="2"/>
        <v/>
      </c>
    </row>
    <row r="186" spans="1:25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testdata6[[#This Row],[high]]-testdata6[[#This Row],[low]]</f>
        <v>0.86000000000001364</v>
      </c>
      <c r="H186" s="1">
        <f>ABS(testdata6[[#This Row],[high]]-F185)</f>
        <v>0.74000000000000909</v>
      </c>
      <c r="I186" s="1">
        <f>ABS(testdata6[[#This Row],[low]]-F185)</f>
        <v>0.12000000000000455</v>
      </c>
      <c r="J186" s="1">
        <f>MAX(testdata6[[#This Row],[H-L]:[|L-pC|]])</f>
        <v>0.86000000000001364</v>
      </c>
      <c r="K186" s="10">
        <f>(K185*20+testdata6[[#This Row],[TR]])/21</f>
        <v>1.2320896767463736</v>
      </c>
      <c r="L186" s="1">
        <f>testdata6[[#This Row],[high]]+Multiplier*testdata6[[#This Row],[ATR]]</f>
        <v>242.96626903023912</v>
      </c>
      <c r="M186" s="1">
        <f>testdata6[[#This Row],[low]]-Multiplier*testdata6[[#This Row],[ATR]]</f>
        <v>234.71373096976089</v>
      </c>
      <c r="N186" s="1">
        <f>IF(OR(testdata6[[#This Row],[UpperE]]&lt;N185,F185&gt;N185),testdata6[[#This Row],[UpperE]],N185)</f>
        <v>239.99008461627528</v>
      </c>
      <c r="O186" s="1">
        <f>IF(OR(testdata6[[#This Row],[LowerE]]&gt;O185,F185&lt;O185),testdata6[[#This Row],[LowerE]],O185)</f>
        <v>235.26380048041605</v>
      </c>
      <c r="P186" s="7">
        <f>IF(S185=N185,testdata6[[#This Row],[Upper]],testdata6[[#This Row],[Lower]])</f>
        <v>235.26380048041605</v>
      </c>
      <c r="Q186" s="7" t="e">
        <f>IF(testdata6[[#This Row],[AtrStop]]=testdata6[[#This Row],[Upper]],testdata6[[#This Row],[Upper]],NA())</f>
        <v>#N/A</v>
      </c>
      <c r="R186" s="7">
        <f>IF(testdata6[[#This Row],[AtrStop]]=testdata6[[#This Row],[Lower]],testdata6[[#This Row],[Lower]],NA())</f>
        <v>235.26380048041605</v>
      </c>
      <c r="S186" s="19">
        <f>IF(testdata6[[#This Row],[close]]&lt;=testdata6[[#This Row],[STpot]],testdata6[[#This Row],[Upper]],testdata6[[#This Row],[Lower]])</f>
        <v>235.26380048041605</v>
      </c>
      <c r="U186" s="2">
        <v>43004</v>
      </c>
      <c r="V186" s="7"/>
      <c r="W186" s="7">
        <v>235.2638</v>
      </c>
      <c r="X186" s="19">
        <v>235.26380047999999</v>
      </c>
      <c r="Y186" t="str">
        <f t="shared" si="2"/>
        <v/>
      </c>
    </row>
    <row r="187" spans="1:25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testdata6[[#This Row],[high]]-testdata6[[#This Row],[low]]</f>
        <v>1.5600000000000023</v>
      </c>
      <c r="H187" s="1">
        <f>ABS(testdata6[[#This Row],[high]]-F186)</f>
        <v>1.3499999999999943</v>
      </c>
      <c r="I187" s="1">
        <f>ABS(testdata6[[#This Row],[low]]-F186)</f>
        <v>0.21000000000000796</v>
      </c>
      <c r="J187" s="1">
        <f>MAX(testdata6[[#This Row],[H-L]:[|L-pC|]])</f>
        <v>1.5600000000000023</v>
      </c>
      <c r="K187" s="10">
        <f>(K186*20+testdata6[[#This Row],[TR]])/21</f>
        <v>1.2477044540441655</v>
      </c>
      <c r="L187" s="1">
        <f>testdata6[[#This Row],[high]]+Multiplier*testdata6[[#This Row],[ATR]]</f>
        <v>243.77311336213251</v>
      </c>
      <c r="M187" s="1">
        <f>testdata6[[#This Row],[low]]-Multiplier*testdata6[[#This Row],[ATR]]</f>
        <v>234.72688663786749</v>
      </c>
      <c r="N187" s="1">
        <f>IF(OR(testdata6[[#This Row],[UpperE]]&lt;N186,F186&gt;N186),testdata6[[#This Row],[UpperE]],N186)</f>
        <v>239.99008461627528</v>
      </c>
      <c r="O187" s="1">
        <f>IF(OR(testdata6[[#This Row],[LowerE]]&gt;O186,F186&lt;O186),testdata6[[#This Row],[LowerE]],O186)</f>
        <v>235.26380048041605</v>
      </c>
      <c r="P187" s="7">
        <f>IF(S186=N186,testdata6[[#This Row],[Upper]],testdata6[[#This Row],[Lower]])</f>
        <v>235.26380048041605</v>
      </c>
      <c r="Q187" s="7" t="e">
        <f>IF(testdata6[[#This Row],[AtrStop]]=testdata6[[#This Row],[Upper]],testdata6[[#This Row],[Upper]],NA())</f>
        <v>#N/A</v>
      </c>
      <c r="R187" s="7">
        <f>IF(testdata6[[#This Row],[AtrStop]]=testdata6[[#This Row],[Lower]],testdata6[[#This Row],[Lower]],NA())</f>
        <v>235.26380048041605</v>
      </c>
      <c r="S187" s="19">
        <f>IF(testdata6[[#This Row],[close]]&lt;=testdata6[[#This Row],[STpot]],testdata6[[#This Row],[Upper]],testdata6[[#This Row],[Lower]])</f>
        <v>235.26380048041605</v>
      </c>
      <c r="U187" s="2">
        <v>43005</v>
      </c>
      <c r="V187" s="7"/>
      <c r="W187" s="7">
        <v>235.2638</v>
      </c>
      <c r="X187" s="19">
        <v>235.26380047999999</v>
      </c>
      <c r="Y187" t="str">
        <f t="shared" si="2"/>
        <v/>
      </c>
    </row>
    <row r="188" spans="1:25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testdata6[[#This Row],[high]]-testdata6[[#This Row],[low]]</f>
        <v>0.78000000000000114</v>
      </c>
      <c r="H188" s="1">
        <f>ABS(testdata6[[#This Row],[high]]-F187)</f>
        <v>0.37999999999999545</v>
      </c>
      <c r="I188" s="1">
        <f>ABS(testdata6[[#This Row],[low]]-F187)</f>
        <v>0.40000000000000568</v>
      </c>
      <c r="J188" s="1">
        <f>MAX(testdata6[[#This Row],[H-L]:[|L-pC|]])</f>
        <v>0.78000000000000114</v>
      </c>
      <c r="K188" s="10">
        <f>(K187*20+testdata6[[#This Row],[TR]])/21</f>
        <v>1.2254328133753958</v>
      </c>
      <c r="L188" s="1">
        <f>testdata6[[#This Row],[high]]+Multiplier*testdata6[[#This Row],[ATR]]</f>
        <v>243.65629844012616</v>
      </c>
      <c r="M188" s="1">
        <f>testdata6[[#This Row],[low]]-Multiplier*testdata6[[#This Row],[ATR]]</f>
        <v>235.52370155987381</v>
      </c>
      <c r="N188" s="1">
        <f>IF(OR(testdata6[[#This Row],[UpperE]]&lt;N187,F187&gt;N187),testdata6[[#This Row],[UpperE]],N187)</f>
        <v>239.99008461627528</v>
      </c>
      <c r="O188" s="1">
        <f>IF(OR(testdata6[[#This Row],[LowerE]]&gt;O187,F187&lt;O187),testdata6[[#This Row],[LowerE]],O187)</f>
        <v>235.52370155987381</v>
      </c>
      <c r="P188" s="7">
        <f>IF(S187=N187,testdata6[[#This Row],[Upper]],testdata6[[#This Row],[Lower]])</f>
        <v>235.52370155987381</v>
      </c>
      <c r="Q188" s="7" t="e">
        <f>IF(testdata6[[#This Row],[AtrStop]]=testdata6[[#This Row],[Upper]],testdata6[[#This Row],[Upper]],NA())</f>
        <v>#N/A</v>
      </c>
      <c r="R188" s="7">
        <f>IF(testdata6[[#This Row],[AtrStop]]=testdata6[[#This Row],[Lower]],testdata6[[#This Row],[Lower]],NA())</f>
        <v>235.52370155987381</v>
      </c>
      <c r="S188" s="19">
        <f>IF(testdata6[[#This Row],[close]]&lt;=testdata6[[#This Row],[STpot]],testdata6[[#This Row],[Upper]],testdata6[[#This Row],[Lower]])</f>
        <v>235.52370155987381</v>
      </c>
      <c r="U188" s="2">
        <v>43006</v>
      </c>
      <c r="V188" s="7"/>
      <c r="W188" s="7">
        <v>235.52369999999999</v>
      </c>
      <c r="X188" s="19">
        <v>235.52370156000001</v>
      </c>
      <c r="Y188" t="str">
        <f t="shared" si="2"/>
        <v/>
      </c>
    </row>
    <row r="189" spans="1:25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testdata6[[#This Row],[high]]-testdata6[[#This Row],[low]]</f>
        <v>1.1399999999999864</v>
      </c>
      <c r="H189" s="1">
        <f>ABS(testdata6[[#This Row],[high]]-F188)</f>
        <v>0.93000000000000682</v>
      </c>
      <c r="I189" s="1">
        <f>ABS(testdata6[[#This Row],[low]]-F188)</f>
        <v>0.20999999999997954</v>
      </c>
      <c r="J189" s="1">
        <f>MAX(testdata6[[#This Row],[H-L]:[|L-pC|]])</f>
        <v>1.1399999999999864</v>
      </c>
      <c r="K189" s="10">
        <f>(K188*20+testdata6[[#This Row],[TR]])/21</f>
        <v>1.2213645841670431</v>
      </c>
      <c r="L189" s="1">
        <f>testdata6[[#This Row],[high]]+Multiplier*testdata6[[#This Row],[ATR]]</f>
        <v>244.48409375250111</v>
      </c>
      <c r="M189" s="1">
        <f>testdata6[[#This Row],[low]]-Multiplier*testdata6[[#This Row],[ATR]]</f>
        <v>236.01590624749889</v>
      </c>
      <c r="N189" s="1">
        <f>IF(OR(testdata6[[#This Row],[UpperE]]&lt;N188,F188&gt;N188),testdata6[[#This Row],[UpperE]],N188)</f>
        <v>239.99008461627528</v>
      </c>
      <c r="O189" s="1">
        <f>IF(OR(testdata6[[#This Row],[LowerE]]&gt;O188,F188&lt;O188),testdata6[[#This Row],[LowerE]],O188)</f>
        <v>236.01590624749889</v>
      </c>
      <c r="P189" s="7">
        <f>IF(S188=N188,testdata6[[#This Row],[Upper]],testdata6[[#This Row],[Lower]])</f>
        <v>236.01590624749889</v>
      </c>
      <c r="Q189" s="7" t="e">
        <f>IF(testdata6[[#This Row],[AtrStop]]=testdata6[[#This Row],[Upper]],testdata6[[#This Row],[Upper]],NA())</f>
        <v>#N/A</v>
      </c>
      <c r="R189" s="7">
        <f>IF(testdata6[[#This Row],[AtrStop]]=testdata6[[#This Row],[Lower]],testdata6[[#This Row],[Lower]],NA())</f>
        <v>236.01590624749889</v>
      </c>
      <c r="S189" s="19">
        <f>IF(testdata6[[#This Row],[close]]&lt;=testdata6[[#This Row],[STpot]],testdata6[[#This Row],[Upper]],testdata6[[#This Row],[Lower]])</f>
        <v>236.01590624749889</v>
      </c>
      <c r="U189" s="2">
        <v>43007</v>
      </c>
      <c r="V189" s="7"/>
      <c r="W189" s="7">
        <v>236.01589999999999</v>
      </c>
      <c r="X189" s="19">
        <v>236.01590625</v>
      </c>
      <c r="Y189" t="str">
        <f t="shared" si="2"/>
        <v/>
      </c>
    </row>
    <row r="190" spans="1:25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testdata6[[#This Row],[high]]-testdata6[[#This Row],[low]]</f>
        <v>0.97999999999998977</v>
      </c>
      <c r="H190" s="1">
        <f>ABS(testdata6[[#This Row],[high]]-F189)</f>
        <v>1.039999999999992</v>
      </c>
      <c r="I190" s="1">
        <f>ABS(testdata6[[#This Row],[low]]-F189)</f>
        <v>6.0000000000002274E-2</v>
      </c>
      <c r="J190" s="1">
        <f>MAX(testdata6[[#This Row],[H-L]:[|L-pC|]])</f>
        <v>1.039999999999992</v>
      </c>
      <c r="K190" s="10">
        <f>(K189*20+testdata6[[#This Row],[TR]])/21</f>
        <v>1.2127281753971835</v>
      </c>
      <c r="L190" s="1">
        <f>testdata6[[#This Row],[high]]+Multiplier*testdata6[[#This Row],[ATR]]</f>
        <v>245.41818452619154</v>
      </c>
      <c r="M190" s="1">
        <f>testdata6[[#This Row],[low]]-Multiplier*testdata6[[#This Row],[ATR]]</f>
        <v>237.16181547380847</v>
      </c>
      <c r="N190" s="1">
        <f>IF(OR(testdata6[[#This Row],[UpperE]]&lt;N189,F189&gt;N189),testdata6[[#This Row],[UpperE]],N189)</f>
        <v>245.41818452619154</v>
      </c>
      <c r="O190" s="1">
        <f>IF(OR(testdata6[[#This Row],[LowerE]]&gt;O189,F189&lt;O189),testdata6[[#This Row],[LowerE]],O189)</f>
        <v>237.16181547380847</v>
      </c>
      <c r="P190" s="7">
        <f>IF(S189=N189,testdata6[[#This Row],[Upper]],testdata6[[#This Row],[Lower]])</f>
        <v>237.16181547380847</v>
      </c>
      <c r="Q190" s="7" t="e">
        <f>IF(testdata6[[#This Row],[AtrStop]]=testdata6[[#This Row],[Upper]],testdata6[[#This Row],[Upper]],NA())</f>
        <v>#N/A</v>
      </c>
      <c r="R190" s="7">
        <f>IF(testdata6[[#This Row],[AtrStop]]=testdata6[[#This Row],[Lower]],testdata6[[#This Row],[Lower]],NA())</f>
        <v>237.16181547380847</v>
      </c>
      <c r="S190" s="19">
        <f>IF(testdata6[[#This Row],[close]]&lt;=testdata6[[#This Row],[STpot]],testdata6[[#This Row],[Upper]],testdata6[[#This Row],[Lower]])</f>
        <v>237.16181547380847</v>
      </c>
      <c r="U190" s="2">
        <v>43010</v>
      </c>
      <c r="V190" s="7"/>
      <c r="W190" s="7">
        <v>237.1618</v>
      </c>
      <c r="X190" s="19">
        <v>237.16181546999999</v>
      </c>
      <c r="Y190" t="str">
        <f t="shared" si="2"/>
        <v/>
      </c>
    </row>
    <row r="191" spans="1:25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testdata6[[#This Row],[high]]-testdata6[[#This Row],[low]]</f>
        <v>0.64000000000001478</v>
      </c>
      <c r="H191" s="1">
        <f>ABS(testdata6[[#This Row],[high]]-F190)</f>
        <v>0.55000000000001137</v>
      </c>
      <c r="I191" s="1">
        <f>ABS(testdata6[[#This Row],[low]]-F190)</f>
        <v>9.0000000000003411E-2</v>
      </c>
      <c r="J191" s="1">
        <f>MAX(testdata6[[#This Row],[H-L]:[|L-pC|]])</f>
        <v>0.64000000000001478</v>
      </c>
      <c r="K191" s="10">
        <f>(K190*20+testdata6[[#This Row],[TR]])/21</f>
        <v>1.1854554051401753</v>
      </c>
      <c r="L191" s="1">
        <f>testdata6[[#This Row],[high]]+Multiplier*testdata6[[#This Row],[ATR]]</f>
        <v>245.88636621542054</v>
      </c>
      <c r="M191" s="1">
        <f>testdata6[[#This Row],[low]]-Multiplier*testdata6[[#This Row],[ATR]]</f>
        <v>238.13363378457947</v>
      </c>
      <c r="N191" s="1">
        <f>IF(OR(testdata6[[#This Row],[UpperE]]&lt;N190,F190&gt;N190),testdata6[[#This Row],[UpperE]],N190)</f>
        <v>245.41818452619154</v>
      </c>
      <c r="O191" s="1">
        <f>IF(OR(testdata6[[#This Row],[LowerE]]&gt;O190,F190&lt;O190),testdata6[[#This Row],[LowerE]],O190)</f>
        <v>238.13363378457947</v>
      </c>
      <c r="P191" s="7">
        <f>IF(S190=N190,testdata6[[#This Row],[Upper]],testdata6[[#This Row],[Lower]])</f>
        <v>238.13363378457947</v>
      </c>
      <c r="Q191" s="7" t="e">
        <f>IF(testdata6[[#This Row],[AtrStop]]=testdata6[[#This Row],[Upper]],testdata6[[#This Row],[Upper]],NA())</f>
        <v>#N/A</v>
      </c>
      <c r="R191" s="7">
        <f>IF(testdata6[[#This Row],[AtrStop]]=testdata6[[#This Row],[Lower]],testdata6[[#This Row],[Lower]],NA())</f>
        <v>238.13363378457947</v>
      </c>
      <c r="S191" s="19">
        <f>IF(testdata6[[#This Row],[close]]&lt;=testdata6[[#This Row],[STpot]],testdata6[[#This Row],[Upper]],testdata6[[#This Row],[Lower]])</f>
        <v>238.13363378457947</v>
      </c>
      <c r="U191" s="2">
        <v>43011</v>
      </c>
      <c r="V191" s="7"/>
      <c r="W191" s="7">
        <v>238.1336</v>
      </c>
      <c r="X191" s="19">
        <v>238.13363378</v>
      </c>
      <c r="Y191" t="str">
        <f t="shared" si="2"/>
        <v/>
      </c>
    </row>
    <row r="192" spans="1:25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testdata6[[#This Row],[high]]-testdata6[[#This Row],[low]]</f>
        <v>0.84000000000000341</v>
      </c>
      <c r="H192" s="1">
        <f>ABS(testdata6[[#This Row],[high]]-F191)</f>
        <v>0.54999999999998295</v>
      </c>
      <c r="I192" s="1">
        <f>ABS(testdata6[[#This Row],[low]]-F191)</f>
        <v>0.29000000000002046</v>
      </c>
      <c r="J192" s="1">
        <f>MAX(testdata6[[#This Row],[H-L]:[|L-pC|]])</f>
        <v>0.84000000000000341</v>
      </c>
      <c r="K192" s="10">
        <f>(K191*20+testdata6[[#This Row],[TR]])/21</f>
        <v>1.169005147752548</v>
      </c>
      <c r="L192" s="1">
        <f>testdata6[[#This Row],[high]]+Multiplier*testdata6[[#This Row],[ATR]]</f>
        <v>246.35701544325764</v>
      </c>
      <c r="M192" s="1">
        <f>testdata6[[#This Row],[low]]-Multiplier*testdata6[[#This Row],[ATR]]</f>
        <v>238.50298455674235</v>
      </c>
      <c r="N192" s="1">
        <f>IF(OR(testdata6[[#This Row],[UpperE]]&lt;N191,F191&gt;N191),testdata6[[#This Row],[UpperE]],N191)</f>
        <v>245.41818452619154</v>
      </c>
      <c r="O192" s="1">
        <f>IF(OR(testdata6[[#This Row],[LowerE]]&gt;O191,F191&lt;O191),testdata6[[#This Row],[LowerE]],O191)</f>
        <v>238.50298455674235</v>
      </c>
      <c r="P192" s="7">
        <f>IF(S191=N191,testdata6[[#This Row],[Upper]],testdata6[[#This Row],[Lower]])</f>
        <v>238.50298455674235</v>
      </c>
      <c r="Q192" s="7" t="e">
        <f>IF(testdata6[[#This Row],[AtrStop]]=testdata6[[#This Row],[Upper]],testdata6[[#This Row],[Upper]],NA())</f>
        <v>#N/A</v>
      </c>
      <c r="R192" s="7">
        <f>IF(testdata6[[#This Row],[AtrStop]]=testdata6[[#This Row],[Lower]],testdata6[[#This Row],[Lower]],NA())</f>
        <v>238.50298455674235</v>
      </c>
      <c r="S192" s="19">
        <f>IF(testdata6[[#This Row],[close]]&lt;=testdata6[[#This Row],[STpot]],testdata6[[#This Row],[Upper]],testdata6[[#This Row],[Lower]])</f>
        <v>238.50298455674235</v>
      </c>
      <c r="U192" s="2">
        <v>43012</v>
      </c>
      <c r="V192" s="7"/>
      <c r="W192" s="7">
        <v>238.50299999999999</v>
      </c>
      <c r="X192" s="19">
        <v>238.50298455999999</v>
      </c>
      <c r="Y192" t="str">
        <f t="shared" si="2"/>
        <v/>
      </c>
    </row>
    <row r="193" spans="1:25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testdata6[[#This Row],[high]]-testdata6[[#This Row],[low]]</f>
        <v>1.4199999999999875</v>
      </c>
      <c r="H193" s="1">
        <f>ABS(testdata6[[#This Row],[high]]-F192)</f>
        <v>1.4599999999999795</v>
      </c>
      <c r="I193" s="1">
        <f>ABS(testdata6[[#This Row],[low]]-F192)</f>
        <v>3.9999999999992042E-2</v>
      </c>
      <c r="J193" s="1">
        <f>MAX(testdata6[[#This Row],[H-L]:[|L-pC|]])</f>
        <v>1.4599999999999795</v>
      </c>
      <c r="K193" s="10">
        <f>(K192*20+testdata6[[#This Row],[TR]])/21</f>
        <v>1.1828620454786163</v>
      </c>
      <c r="L193" s="1">
        <f>testdata6[[#This Row],[high]]+Multiplier*testdata6[[#This Row],[ATR]]</f>
        <v>247.58858613643585</v>
      </c>
      <c r="M193" s="1">
        <f>testdata6[[#This Row],[low]]-Multiplier*testdata6[[#This Row],[ATR]]</f>
        <v>239.07141386356415</v>
      </c>
      <c r="N193" s="1">
        <f>IF(OR(testdata6[[#This Row],[UpperE]]&lt;N192,F192&gt;N192),testdata6[[#This Row],[UpperE]],N192)</f>
        <v>245.41818452619154</v>
      </c>
      <c r="O193" s="1">
        <f>IF(OR(testdata6[[#This Row],[LowerE]]&gt;O192,F192&lt;O192),testdata6[[#This Row],[LowerE]],O192)</f>
        <v>239.07141386356415</v>
      </c>
      <c r="P193" s="7">
        <f>IF(S192=N192,testdata6[[#This Row],[Upper]],testdata6[[#This Row],[Lower]])</f>
        <v>239.07141386356415</v>
      </c>
      <c r="Q193" s="7" t="e">
        <f>IF(testdata6[[#This Row],[AtrStop]]=testdata6[[#This Row],[Upper]],testdata6[[#This Row],[Upper]],NA())</f>
        <v>#N/A</v>
      </c>
      <c r="R193" s="7">
        <f>IF(testdata6[[#This Row],[AtrStop]]=testdata6[[#This Row],[Lower]],testdata6[[#This Row],[Lower]],NA())</f>
        <v>239.07141386356415</v>
      </c>
      <c r="S193" s="19">
        <f>IF(testdata6[[#This Row],[close]]&lt;=testdata6[[#This Row],[STpot]],testdata6[[#This Row],[Upper]],testdata6[[#This Row],[Lower]])</f>
        <v>239.07141386356415</v>
      </c>
      <c r="U193" s="2">
        <v>43013</v>
      </c>
      <c r="V193" s="7"/>
      <c r="W193" s="7">
        <v>239.07140000000001</v>
      </c>
      <c r="X193" s="19">
        <v>239.07141386000001</v>
      </c>
      <c r="Y193" t="str">
        <f t="shared" si="2"/>
        <v/>
      </c>
    </row>
    <row r="194" spans="1:25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testdata6[[#This Row],[high]]-testdata6[[#This Row],[low]]</f>
        <v>0.81000000000000227</v>
      </c>
      <c r="H194" s="1">
        <f>ABS(testdata6[[#This Row],[high]]-F193)</f>
        <v>3.9999999999992042E-2</v>
      </c>
      <c r="I194" s="1">
        <f>ABS(testdata6[[#This Row],[low]]-F193)</f>
        <v>0.77000000000001023</v>
      </c>
      <c r="J194" s="1">
        <f>MAX(testdata6[[#This Row],[H-L]:[|L-pC|]])</f>
        <v>0.81000000000000227</v>
      </c>
      <c r="K194" s="10">
        <f>(K193*20+testdata6[[#This Row],[TR]])/21</f>
        <v>1.1651067099796346</v>
      </c>
      <c r="L194" s="1">
        <f>testdata6[[#This Row],[high]]+Multiplier*testdata6[[#This Row],[ATR]]</f>
        <v>247.55532012993891</v>
      </c>
      <c r="M194" s="1">
        <f>testdata6[[#This Row],[low]]-Multiplier*testdata6[[#This Row],[ATR]]</f>
        <v>239.7546798700611</v>
      </c>
      <c r="N194" s="1">
        <f>IF(OR(testdata6[[#This Row],[UpperE]]&lt;N193,F193&gt;N193),testdata6[[#This Row],[UpperE]],N193)</f>
        <v>245.41818452619154</v>
      </c>
      <c r="O194" s="1">
        <f>IF(OR(testdata6[[#This Row],[LowerE]]&gt;O193,F193&lt;O193),testdata6[[#This Row],[LowerE]],O193)</f>
        <v>239.7546798700611</v>
      </c>
      <c r="P194" s="7">
        <f>IF(S193=N193,testdata6[[#This Row],[Upper]],testdata6[[#This Row],[Lower]])</f>
        <v>239.7546798700611</v>
      </c>
      <c r="Q194" s="7" t="e">
        <f>IF(testdata6[[#This Row],[AtrStop]]=testdata6[[#This Row],[Upper]],testdata6[[#This Row],[Upper]],NA())</f>
        <v>#N/A</v>
      </c>
      <c r="R194" s="7">
        <f>IF(testdata6[[#This Row],[AtrStop]]=testdata6[[#This Row],[Lower]],testdata6[[#This Row],[Lower]],NA())</f>
        <v>239.7546798700611</v>
      </c>
      <c r="S194" s="19">
        <f>IF(testdata6[[#This Row],[close]]&lt;=testdata6[[#This Row],[STpot]],testdata6[[#This Row],[Upper]],testdata6[[#This Row],[Lower]])</f>
        <v>239.7546798700611</v>
      </c>
      <c r="U194" s="2">
        <v>43014</v>
      </c>
      <c r="V194" s="7"/>
      <c r="W194" s="7">
        <v>239.75470000000001</v>
      </c>
      <c r="X194" s="19">
        <v>239.75467986999999</v>
      </c>
      <c r="Y194" t="str">
        <f t="shared" si="2"/>
        <v/>
      </c>
    </row>
    <row r="195" spans="1:25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testdata6[[#This Row],[high]]-testdata6[[#This Row],[low]]</f>
        <v>1.0099999999999909</v>
      </c>
      <c r="H195" s="1">
        <f>ABS(testdata6[[#This Row],[high]]-F194)</f>
        <v>0.31999999999999318</v>
      </c>
      <c r="I195" s="1">
        <f>ABS(testdata6[[#This Row],[low]]-F194)</f>
        <v>0.68999999999999773</v>
      </c>
      <c r="J195" s="1">
        <f>MAX(testdata6[[#This Row],[H-L]:[|L-pC|]])</f>
        <v>1.0099999999999909</v>
      </c>
      <c r="K195" s="10">
        <f>(K194*20+testdata6[[#This Row],[TR]])/21</f>
        <v>1.1577206761710801</v>
      </c>
      <c r="L195" s="1">
        <f>testdata6[[#This Row],[high]]+Multiplier*testdata6[[#This Row],[ATR]]</f>
        <v>247.53316202851323</v>
      </c>
      <c r="M195" s="1">
        <f>testdata6[[#This Row],[low]]-Multiplier*testdata6[[#This Row],[ATR]]</f>
        <v>239.57683797148678</v>
      </c>
      <c r="N195" s="1">
        <f>IF(OR(testdata6[[#This Row],[UpperE]]&lt;N194,F194&gt;N194),testdata6[[#This Row],[UpperE]],N194)</f>
        <v>245.41818452619154</v>
      </c>
      <c r="O195" s="1">
        <f>IF(OR(testdata6[[#This Row],[LowerE]]&gt;O194,F194&lt;O194),testdata6[[#This Row],[LowerE]],O194)</f>
        <v>239.7546798700611</v>
      </c>
      <c r="P195" s="7">
        <f>IF(S194=N194,testdata6[[#This Row],[Upper]],testdata6[[#This Row],[Lower]])</f>
        <v>239.7546798700611</v>
      </c>
      <c r="Q195" s="7" t="e">
        <f>IF(testdata6[[#This Row],[AtrStop]]=testdata6[[#This Row],[Upper]],testdata6[[#This Row],[Upper]],NA())</f>
        <v>#N/A</v>
      </c>
      <c r="R195" s="7">
        <f>IF(testdata6[[#This Row],[AtrStop]]=testdata6[[#This Row],[Lower]],testdata6[[#This Row],[Lower]],NA())</f>
        <v>239.7546798700611</v>
      </c>
      <c r="S195" s="19">
        <f>IF(testdata6[[#This Row],[close]]&lt;=testdata6[[#This Row],[STpot]],testdata6[[#This Row],[Upper]],testdata6[[#This Row],[Lower]])</f>
        <v>239.7546798700611</v>
      </c>
      <c r="U195" s="2">
        <v>43017</v>
      </c>
      <c r="V195" s="7"/>
      <c r="W195" s="7">
        <v>239.75470000000001</v>
      </c>
      <c r="X195" s="19">
        <v>239.75467986999999</v>
      </c>
      <c r="Y195" t="str">
        <f t="shared" si="2"/>
        <v/>
      </c>
    </row>
    <row r="196" spans="1:25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testdata6[[#This Row],[high]]-testdata6[[#This Row],[low]]</f>
        <v>1.0300000000000011</v>
      </c>
      <c r="H196" s="1">
        <f>ABS(testdata6[[#This Row],[high]]-F195)</f>
        <v>1.0600000000000023</v>
      </c>
      <c r="I196" s="1">
        <f>ABS(testdata6[[#This Row],[low]]-F195)</f>
        <v>3.0000000000001137E-2</v>
      </c>
      <c r="J196" s="1">
        <f>MAX(testdata6[[#This Row],[H-L]:[|L-pC|]])</f>
        <v>1.0600000000000023</v>
      </c>
      <c r="K196" s="10">
        <f>(K195*20+testdata6[[#This Row],[TR]])/21</f>
        <v>1.153067310639124</v>
      </c>
      <c r="L196" s="1">
        <f>testdata6[[#This Row],[high]]+Multiplier*testdata6[[#This Row],[ATR]]</f>
        <v>247.85920193191737</v>
      </c>
      <c r="M196" s="1">
        <f>testdata6[[#This Row],[low]]-Multiplier*testdata6[[#This Row],[ATR]]</f>
        <v>239.91079806808264</v>
      </c>
      <c r="N196" s="1">
        <f>IF(OR(testdata6[[#This Row],[UpperE]]&lt;N195,F195&gt;N195),testdata6[[#This Row],[UpperE]],N195)</f>
        <v>245.41818452619154</v>
      </c>
      <c r="O196" s="1">
        <f>IF(OR(testdata6[[#This Row],[LowerE]]&gt;O195,F195&lt;O195),testdata6[[#This Row],[LowerE]],O195)</f>
        <v>239.91079806808264</v>
      </c>
      <c r="P196" s="7">
        <f>IF(S195=N195,testdata6[[#This Row],[Upper]],testdata6[[#This Row],[Lower]])</f>
        <v>239.91079806808264</v>
      </c>
      <c r="Q196" s="7" t="e">
        <f>IF(testdata6[[#This Row],[AtrStop]]=testdata6[[#This Row],[Upper]],testdata6[[#This Row],[Upper]],NA())</f>
        <v>#N/A</v>
      </c>
      <c r="R196" s="7">
        <f>IF(testdata6[[#This Row],[AtrStop]]=testdata6[[#This Row],[Lower]],testdata6[[#This Row],[Lower]],NA())</f>
        <v>239.91079806808264</v>
      </c>
      <c r="S196" s="19">
        <f>IF(testdata6[[#This Row],[close]]&lt;=testdata6[[#This Row],[STpot]],testdata6[[#This Row],[Upper]],testdata6[[#This Row],[Lower]])</f>
        <v>239.91079806808264</v>
      </c>
      <c r="U196" s="2">
        <v>43018</v>
      </c>
      <c r="V196" s="7"/>
      <c r="W196" s="7">
        <v>239.91079999999999</v>
      </c>
      <c r="X196" s="19">
        <v>239.91079807</v>
      </c>
      <c r="Y196" t="str">
        <f t="shared" si="2"/>
        <v/>
      </c>
    </row>
    <row r="197" spans="1:25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testdata6[[#This Row],[high]]-testdata6[[#This Row],[low]]</f>
        <v>0.67000000000001592</v>
      </c>
      <c r="H197" s="1">
        <f>ABS(testdata6[[#This Row],[high]]-F196)</f>
        <v>0.39000000000001478</v>
      </c>
      <c r="I197" s="1">
        <f>ABS(testdata6[[#This Row],[low]]-F196)</f>
        <v>0.28000000000000114</v>
      </c>
      <c r="J197" s="1">
        <f>MAX(testdata6[[#This Row],[H-L]:[|L-pC|]])</f>
        <v>0.67000000000001592</v>
      </c>
      <c r="K197" s="10">
        <f>(K196*20+testdata6[[#This Row],[TR]])/21</f>
        <v>1.1300641053705951</v>
      </c>
      <c r="L197" s="1">
        <f>testdata6[[#This Row],[high]]+Multiplier*testdata6[[#This Row],[ATR]]</f>
        <v>247.76019231611178</v>
      </c>
      <c r="M197" s="1">
        <f>testdata6[[#This Row],[low]]-Multiplier*testdata6[[#This Row],[ATR]]</f>
        <v>240.30980768388821</v>
      </c>
      <c r="N197" s="1">
        <f>IF(OR(testdata6[[#This Row],[UpperE]]&lt;N196,F196&gt;N196),testdata6[[#This Row],[UpperE]],N196)</f>
        <v>245.41818452619154</v>
      </c>
      <c r="O197" s="1">
        <f>IF(OR(testdata6[[#This Row],[LowerE]]&gt;O196,F196&lt;O196),testdata6[[#This Row],[LowerE]],O196)</f>
        <v>240.30980768388821</v>
      </c>
      <c r="P197" s="7">
        <f>IF(S196=N196,testdata6[[#This Row],[Upper]],testdata6[[#This Row],[Lower]])</f>
        <v>240.30980768388821</v>
      </c>
      <c r="Q197" s="7" t="e">
        <f>IF(testdata6[[#This Row],[AtrStop]]=testdata6[[#This Row],[Upper]],testdata6[[#This Row],[Upper]],NA())</f>
        <v>#N/A</v>
      </c>
      <c r="R197" s="7">
        <f>IF(testdata6[[#This Row],[AtrStop]]=testdata6[[#This Row],[Lower]],testdata6[[#This Row],[Lower]],NA())</f>
        <v>240.30980768388821</v>
      </c>
      <c r="S197" s="19">
        <f>IF(testdata6[[#This Row],[close]]&lt;=testdata6[[#This Row],[STpot]],testdata6[[#This Row],[Upper]],testdata6[[#This Row],[Lower]])</f>
        <v>240.30980768388821</v>
      </c>
      <c r="U197" s="2">
        <v>43019</v>
      </c>
      <c r="V197" s="7"/>
      <c r="W197" s="7">
        <v>240.3098</v>
      </c>
      <c r="X197" s="19">
        <v>240.30980768000001</v>
      </c>
      <c r="Y197" t="str">
        <f t="shared" si="2"/>
        <v/>
      </c>
    </row>
    <row r="198" spans="1:25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testdata6[[#This Row],[high]]-testdata6[[#This Row],[low]]</f>
        <v>0.66999999999998749</v>
      </c>
      <c r="H198" s="1">
        <f>ABS(testdata6[[#This Row],[high]]-F197)</f>
        <v>3.9999999999992042E-2</v>
      </c>
      <c r="I198" s="1">
        <f>ABS(testdata6[[#This Row],[low]]-F197)</f>
        <v>0.62999999999999545</v>
      </c>
      <c r="J198" s="1">
        <f>MAX(testdata6[[#This Row],[H-L]:[|L-pC|]])</f>
        <v>0.66999999999998749</v>
      </c>
      <c r="K198" s="10">
        <f>(K197*20+testdata6[[#This Row],[TR]])/21</f>
        <v>1.1081562908291376</v>
      </c>
      <c r="L198" s="1">
        <f>testdata6[[#This Row],[high]]+Multiplier*testdata6[[#This Row],[ATR]]</f>
        <v>247.73446887248741</v>
      </c>
      <c r="M198" s="1">
        <f>testdata6[[#This Row],[low]]-Multiplier*testdata6[[#This Row],[ATR]]</f>
        <v>240.41553112751259</v>
      </c>
      <c r="N198" s="1">
        <f>IF(OR(testdata6[[#This Row],[UpperE]]&lt;N197,F197&gt;N197),testdata6[[#This Row],[UpperE]],N197)</f>
        <v>245.41818452619154</v>
      </c>
      <c r="O198" s="1">
        <f>IF(OR(testdata6[[#This Row],[LowerE]]&gt;O197,F197&lt;O197),testdata6[[#This Row],[LowerE]],O197)</f>
        <v>240.41553112751259</v>
      </c>
      <c r="P198" s="7">
        <f>IF(S197=N197,testdata6[[#This Row],[Upper]],testdata6[[#This Row],[Lower]])</f>
        <v>240.41553112751259</v>
      </c>
      <c r="Q198" s="7" t="e">
        <f>IF(testdata6[[#This Row],[AtrStop]]=testdata6[[#This Row],[Upper]],testdata6[[#This Row],[Upper]],NA())</f>
        <v>#N/A</v>
      </c>
      <c r="R198" s="7">
        <f>IF(testdata6[[#This Row],[AtrStop]]=testdata6[[#This Row],[Lower]],testdata6[[#This Row],[Lower]],NA())</f>
        <v>240.41553112751259</v>
      </c>
      <c r="S198" s="19">
        <f>IF(testdata6[[#This Row],[close]]&lt;=testdata6[[#This Row],[STpot]],testdata6[[#This Row],[Upper]],testdata6[[#This Row],[Lower]])</f>
        <v>240.41553112751259</v>
      </c>
      <c r="U198" s="2">
        <v>43020</v>
      </c>
      <c r="V198" s="7"/>
      <c r="W198" s="7">
        <v>240.41550000000001</v>
      </c>
      <c r="X198" s="19">
        <v>240.41553113000001</v>
      </c>
      <c r="Y198" t="str">
        <f t="shared" si="2"/>
        <v/>
      </c>
    </row>
    <row r="199" spans="1:25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testdata6[[#This Row],[high]]-testdata6[[#This Row],[low]]</f>
        <v>0.61000000000001364</v>
      </c>
      <c r="H199" s="1">
        <f>ABS(testdata6[[#This Row],[high]]-F198)</f>
        <v>0.61000000000001364</v>
      </c>
      <c r="I199" s="1">
        <f>ABS(testdata6[[#This Row],[low]]-F198)</f>
        <v>0</v>
      </c>
      <c r="J199" s="1">
        <f>MAX(testdata6[[#This Row],[H-L]:[|L-pC|]])</f>
        <v>0.61000000000001364</v>
      </c>
      <c r="K199" s="10">
        <f>(K198*20+testdata6[[#This Row],[TR]])/21</f>
        <v>1.0844345626944174</v>
      </c>
      <c r="L199" s="1">
        <f>testdata6[[#This Row],[high]]+Multiplier*testdata6[[#This Row],[ATR]]</f>
        <v>247.86330368808328</v>
      </c>
      <c r="M199" s="1">
        <f>testdata6[[#This Row],[low]]-Multiplier*testdata6[[#This Row],[ATR]]</f>
        <v>240.74669631191674</v>
      </c>
      <c r="N199" s="1">
        <f>IF(OR(testdata6[[#This Row],[UpperE]]&lt;N198,F198&gt;N198),testdata6[[#This Row],[UpperE]],N198)</f>
        <v>245.41818452619154</v>
      </c>
      <c r="O199" s="1">
        <f>IF(OR(testdata6[[#This Row],[LowerE]]&gt;O198,F198&lt;O198),testdata6[[#This Row],[LowerE]],O198)</f>
        <v>240.74669631191674</v>
      </c>
      <c r="P199" s="7">
        <f>IF(S198=N198,testdata6[[#This Row],[Upper]],testdata6[[#This Row],[Lower]])</f>
        <v>240.74669631191674</v>
      </c>
      <c r="Q199" s="7" t="e">
        <f>IF(testdata6[[#This Row],[AtrStop]]=testdata6[[#This Row],[Upper]],testdata6[[#This Row],[Upper]],NA())</f>
        <v>#N/A</v>
      </c>
      <c r="R199" s="7">
        <f>IF(testdata6[[#This Row],[AtrStop]]=testdata6[[#This Row],[Lower]],testdata6[[#This Row],[Lower]],NA())</f>
        <v>240.74669631191674</v>
      </c>
      <c r="S199" s="19">
        <f>IF(testdata6[[#This Row],[close]]&lt;=testdata6[[#This Row],[STpot]],testdata6[[#This Row],[Upper]],testdata6[[#This Row],[Lower]])</f>
        <v>240.74669631191674</v>
      </c>
      <c r="U199" s="2">
        <v>43021</v>
      </c>
      <c r="V199" s="7"/>
      <c r="W199" s="7">
        <v>240.7467</v>
      </c>
      <c r="X199" s="19">
        <v>240.74669631</v>
      </c>
      <c r="Y199" t="str">
        <f t="shared" si="2"/>
        <v/>
      </c>
    </row>
    <row r="200" spans="1:25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testdata6[[#This Row],[high]]-testdata6[[#This Row],[low]]</f>
        <v>0.65999999999999659</v>
      </c>
      <c r="H200" s="1">
        <f>ABS(testdata6[[#This Row],[high]]-F199)</f>
        <v>0.53999999999999204</v>
      </c>
      <c r="I200" s="1">
        <f>ABS(testdata6[[#This Row],[low]]-F199)</f>
        <v>0.12000000000000455</v>
      </c>
      <c r="J200" s="1">
        <f>MAX(testdata6[[#This Row],[H-L]:[|L-pC|]])</f>
        <v>0.65999999999999659</v>
      </c>
      <c r="K200" s="10">
        <f>(K199*20+testdata6[[#This Row],[TR]])/21</f>
        <v>1.0642233930423022</v>
      </c>
      <c r="L200" s="1">
        <f>testdata6[[#This Row],[high]]+Multiplier*testdata6[[#This Row],[ATR]]</f>
        <v>248.03267017912691</v>
      </c>
      <c r="M200" s="1">
        <f>testdata6[[#This Row],[low]]-Multiplier*testdata6[[#This Row],[ATR]]</f>
        <v>240.9873298208731</v>
      </c>
      <c r="N200" s="1">
        <f>IF(OR(testdata6[[#This Row],[UpperE]]&lt;N199,F199&gt;N199),testdata6[[#This Row],[UpperE]],N199)</f>
        <v>245.41818452619154</v>
      </c>
      <c r="O200" s="1">
        <f>IF(OR(testdata6[[#This Row],[LowerE]]&gt;O199,F199&lt;O199),testdata6[[#This Row],[LowerE]],O199)</f>
        <v>240.9873298208731</v>
      </c>
      <c r="P200" s="7">
        <f>IF(S199=N199,testdata6[[#This Row],[Upper]],testdata6[[#This Row],[Lower]])</f>
        <v>240.9873298208731</v>
      </c>
      <c r="Q200" s="7" t="e">
        <f>IF(testdata6[[#This Row],[AtrStop]]=testdata6[[#This Row],[Upper]],testdata6[[#This Row],[Upper]],NA())</f>
        <v>#N/A</v>
      </c>
      <c r="R200" s="7">
        <f>IF(testdata6[[#This Row],[AtrStop]]=testdata6[[#This Row],[Lower]],testdata6[[#This Row],[Lower]],NA())</f>
        <v>240.9873298208731</v>
      </c>
      <c r="S200" s="19">
        <f>IF(testdata6[[#This Row],[close]]&lt;=testdata6[[#This Row],[STpot]],testdata6[[#This Row],[Upper]],testdata6[[#This Row],[Lower]])</f>
        <v>240.9873298208731</v>
      </c>
      <c r="U200" s="2">
        <v>43024</v>
      </c>
      <c r="V200" s="7"/>
      <c r="W200" s="7">
        <v>240.9873</v>
      </c>
      <c r="X200" s="19">
        <v>240.98732982000001</v>
      </c>
      <c r="Y200" t="str">
        <f t="shared" si="2"/>
        <v/>
      </c>
    </row>
    <row r="201" spans="1:25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testdata6[[#This Row],[high]]-testdata6[[#This Row],[low]]</f>
        <v>0.51999999999998181</v>
      </c>
      <c r="H201" s="1">
        <f>ABS(testdata6[[#This Row],[high]]-F200)</f>
        <v>0.21999999999999886</v>
      </c>
      <c r="I201" s="1">
        <f>ABS(testdata6[[#This Row],[low]]-F200)</f>
        <v>0.29999999999998295</v>
      </c>
      <c r="J201" s="1">
        <f>MAX(testdata6[[#This Row],[H-L]:[|L-pC|]])</f>
        <v>0.51999999999998181</v>
      </c>
      <c r="K201" s="10">
        <f>(K200*20+testdata6[[#This Row],[TR]])/21</f>
        <v>1.0383079933736201</v>
      </c>
      <c r="L201" s="1">
        <f>testdata6[[#This Row],[high]]+Multiplier*testdata6[[#This Row],[ATR]]</f>
        <v>247.96492398012086</v>
      </c>
      <c r="M201" s="1">
        <f>testdata6[[#This Row],[low]]-Multiplier*testdata6[[#This Row],[ATR]]</f>
        <v>241.21507601987915</v>
      </c>
      <c r="N201" s="1">
        <f>IF(OR(testdata6[[#This Row],[UpperE]]&lt;N200,F200&gt;N200),testdata6[[#This Row],[UpperE]],N200)</f>
        <v>245.41818452619154</v>
      </c>
      <c r="O201" s="1">
        <f>IF(OR(testdata6[[#This Row],[LowerE]]&gt;O200,F200&lt;O200),testdata6[[#This Row],[LowerE]],O200)</f>
        <v>241.21507601987915</v>
      </c>
      <c r="P201" s="7">
        <f>IF(S200=N200,testdata6[[#This Row],[Upper]],testdata6[[#This Row],[Lower]])</f>
        <v>241.21507601987915</v>
      </c>
      <c r="Q201" s="7" t="e">
        <f>IF(testdata6[[#This Row],[AtrStop]]=testdata6[[#This Row],[Upper]],testdata6[[#This Row],[Upper]],NA())</f>
        <v>#N/A</v>
      </c>
      <c r="R201" s="7">
        <f>IF(testdata6[[#This Row],[AtrStop]]=testdata6[[#This Row],[Lower]],testdata6[[#This Row],[Lower]],NA())</f>
        <v>241.21507601987915</v>
      </c>
      <c r="S201" s="19">
        <f>IF(testdata6[[#This Row],[close]]&lt;=testdata6[[#This Row],[STpot]],testdata6[[#This Row],[Upper]],testdata6[[#This Row],[Lower]])</f>
        <v>241.21507601987915</v>
      </c>
      <c r="U201" s="2">
        <v>43025</v>
      </c>
      <c r="V201" s="7"/>
      <c r="W201" s="7">
        <v>241.21510000000001</v>
      </c>
      <c r="X201" s="19">
        <v>241.21507602</v>
      </c>
      <c r="Y201" t="str">
        <f t="shared" si="2"/>
        <v/>
      </c>
    </row>
    <row r="202" spans="1:25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testdata6[[#This Row],[high]]-testdata6[[#This Row],[low]]</f>
        <v>0.4299999999999784</v>
      </c>
      <c r="H202" s="1">
        <f>ABS(testdata6[[#This Row],[high]]-F201)</f>
        <v>0.45999999999997954</v>
      </c>
      <c r="I202" s="1">
        <f>ABS(testdata6[[#This Row],[low]]-F201)</f>
        <v>3.0000000000001137E-2</v>
      </c>
      <c r="J202" s="1">
        <f>MAX(testdata6[[#This Row],[H-L]:[|L-pC|]])</f>
        <v>0.45999999999997954</v>
      </c>
      <c r="K202" s="10">
        <f>(K201*20+testdata6[[#This Row],[TR]])/21</f>
        <v>1.0107695174986848</v>
      </c>
      <c r="L202" s="1">
        <f>testdata6[[#This Row],[high]]+Multiplier*testdata6[[#This Row],[ATR]]</f>
        <v>248.29230855249605</v>
      </c>
      <c r="M202" s="1">
        <f>testdata6[[#This Row],[low]]-Multiplier*testdata6[[#This Row],[ATR]]</f>
        <v>241.79769144750395</v>
      </c>
      <c r="N202" s="1">
        <f>IF(OR(testdata6[[#This Row],[UpperE]]&lt;N201,F201&gt;N201),testdata6[[#This Row],[UpperE]],N201)</f>
        <v>245.41818452619154</v>
      </c>
      <c r="O202" s="1">
        <f>IF(OR(testdata6[[#This Row],[LowerE]]&gt;O201,F201&lt;O201),testdata6[[#This Row],[LowerE]],O201)</f>
        <v>241.79769144750395</v>
      </c>
      <c r="P202" s="7">
        <f>IF(S201=N201,testdata6[[#This Row],[Upper]],testdata6[[#This Row],[Lower]])</f>
        <v>241.79769144750395</v>
      </c>
      <c r="Q202" s="7" t="e">
        <f>IF(testdata6[[#This Row],[AtrStop]]=testdata6[[#This Row],[Upper]],testdata6[[#This Row],[Upper]],NA())</f>
        <v>#N/A</v>
      </c>
      <c r="R202" s="7">
        <f>IF(testdata6[[#This Row],[AtrStop]]=testdata6[[#This Row],[Lower]],testdata6[[#This Row],[Lower]],NA())</f>
        <v>241.79769144750395</v>
      </c>
      <c r="S202" s="19">
        <f>IF(testdata6[[#This Row],[close]]&lt;=testdata6[[#This Row],[STpot]],testdata6[[#This Row],[Upper]],testdata6[[#This Row],[Lower]])</f>
        <v>241.79769144750395</v>
      </c>
      <c r="U202" s="2">
        <v>43026</v>
      </c>
      <c r="V202" s="7"/>
      <c r="W202" s="7">
        <v>241.79769999999999</v>
      </c>
      <c r="X202" s="19">
        <v>241.79769145</v>
      </c>
      <c r="Y202" t="str">
        <f t="shared" si="2"/>
        <v/>
      </c>
    </row>
    <row r="203" spans="1:25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testdata6[[#This Row],[high]]-testdata6[[#This Row],[low]]</f>
        <v>1.4199999999999875</v>
      </c>
      <c r="H203" s="1">
        <f>ABS(testdata6[[#This Row],[high]]-F202)</f>
        <v>9.9999999999994316E-2</v>
      </c>
      <c r="I203" s="1">
        <f>ABS(testdata6[[#This Row],[low]]-F202)</f>
        <v>1.3199999999999932</v>
      </c>
      <c r="J203" s="1">
        <f>MAX(testdata6[[#This Row],[H-L]:[|L-pC|]])</f>
        <v>1.4199999999999875</v>
      </c>
      <c r="K203" s="10">
        <f>(K202*20+testdata6[[#This Row],[TR]])/21</f>
        <v>1.0302566833320801</v>
      </c>
      <c r="L203" s="1">
        <f>testdata6[[#This Row],[high]]+Multiplier*testdata6[[#This Row],[ATR]]</f>
        <v>248.23077004999624</v>
      </c>
      <c r="M203" s="1">
        <f>testdata6[[#This Row],[low]]-Multiplier*testdata6[[#This Row],[ATR]]</f>
        <v>240.62922995000375</v>
      </c>
      <c r="N203" s="1">
        <f>IF(OR(testdata6[[#This Row],[UpperE]]&lt;N202,F202&gt;N202),testdata6[[#This Row],[UpperE]],N202)</f>
        <v>245.41818452619154</v>
      </c>
      <c r="O203" s="1">
        <f>IF(OR(testdata6[[#This Row],[LowerE]]&gt;O202,F202&lt;O202),testdata6[[#This Row],[LowerE]],O202)</f>
        <v>241.79769144750395</v>
      </c>
      <c r="P203" s="7">
        <f>IF(S202=N202,testdata6[[#This Row],[Upper]],testdata6[[#This Row],[Lower]])</f>
        <v>241.79769144750395</v>
      </c>
      <c r="Q203" s="7" t="e">
        <f>IF(testdata6[[#This Row],[AtrStop]]=testdata6[[#This Row],[Upper]],testdata6[[#This Row],[Upper]],NA())</f>
        <v>#N/A</v>
      </c>
      <c r="R203" s="7">
        <f>IF(testdata6[[#This Row],[AtrStop]]=testdata6[[#This Row],[Lower]],testdata6[[#This Row],[Lower]],NA())</f>
        <v>241.79769144750395</v>
      </c>
      <c r="S203" s="19">
        <f>IF(testdata6[[#This Row],[close]]&lt;=testdata6[[#This Row],[STpot]],testdata6[[#This Row],[Upper]],testdata6[[#This Row],[Lower]])</f>
        <v>241.79769144750395</v>
      </c>
      <c r="U203" s="2">
        <v>43027</v>
      </c>
      <c r="V203" s="7"/>
      <c r="W203" s="7">
        <v>241.79769999999999</v>
      </c>
      <c r="X203" s="19">
        <v>241.79769145</v>
      </c>
      <c r="Y203" t="str">
        <f t="shared" si="2"/>
        <v/>
      </c>
    </row>
    <row r="204" spans="1:25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testdata6[[#This Row],[high]]-testdata6[[#This Row],[low]]</f>
        <v>1.3100000000000023</v>
      </c>
      <c r="H204" s="1">
        <f>ABS(testdata6[[#This Row],[high]]-F203)</f>
        <v>1.3000000000000114</v>
      </c>
      <c r="I204" s="1">
        <f>ABS(testdata6[[#This Row],[low]]-F203)</f>
        <v>9.9999999999909051E-3</v>
      </c>
      <c r="J204" s="1">
        <f>MAX(testdata6[[#This Row],[H-L]:[|L-pC|]])</f>
        <v>1.3100000000000023</v>
      </c>
      <c r="K204" s="10">
        <f>(K203*20+testdata6[[#This Row],[TR]])/21</f>
        <v>1.0435777936496002</v>
      </c>
      <c r="L204" s="1">
        <f>testdata6[[#This Row],[high]]+Multiplier*testdata6[[#This Row],[ATR]]</f>
        <v>249.53073338094882</v>
      </c>
      <c r="M204" s="1">
        <f>testdata6[[#This Row],[low]]-Multiplier*testdata6[[#This Row],[ATR]]</f>
        <v>241.95926661905119</v>
      </c>
      <c r="N204" s="1">
        <f>IF(OR(testdata6[[#This Row],[UpperE]]&lt;N203,F203&gt;N203),testdata6[[#This Row],[UpperE]],N203)</f>
        <v>245.41818452619154</v>
      </c>
      <c r="O204" s="1">
        <f>IF(OR(testdata6[[#This Row],[LowerE]]&gt;O203,F203&lt;O203),testdata6[[#This Row],[LowerE]],O203)</f>
        <v>241.95926661905119</v>
      </c>
      <c r="P204" s="7">
        <f>IF(S203=N203,testdata6[[#This Row],[Upper]],testdata6[[#This Row],[Lower]])</f>
        <v>241.95926661905119</v>
      </c>
      <c r="Q204" s="7" t="e">
        <f>IF(testdata6[[#This Row],[AtrStop]]=testdata6[[#This Row],[Upper]],testdata6[[#This Row],[Upper]],NA())</f>
        <v>#N/A</v>
      </c>
      <c r="R204" s="7">
        <f>IF(testdata6[[#This Row],[AtrStop]]=testdata6[[#This Row],[Lower]],testdata6[[#This Row],[Lower]],NA())</f>
        <v>241.95926661905119</v>
      </c>
      <c r="S204" s="19">
        <f>IF(testdata6[[#This Row],[close]]&lt;=testdata6[[#This Row],[STpot]],testdata6[[#This Row],[Upper]],testdata6[[#This Row],[Lower]])</f>
        <v>241.95926661905119</v>
      </c>
      <c r="U204" s="2">
        <v>43028</v>
      </c>
      <c r="V204" s="7"/>
      <c r="W204" s="7">
        <v>241.95930000000001</v>
      </c>
      <c r="X204" s="19">
        <v>241.95926661999999</v>
      </c>
      <c r="Y204" t="str">
        <f t="shared" si="2"/>
        <v/>
      </c>
    </row>
    <row r="205" spans="1:25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testdata6[[#This Row],[high]]-testdata6[[#This Row],[low]]</f>
        <v>1.4199999999999875</v>
      </c>
      <c r="H205" s="1">
        <f>ABS(testdata6[[#This Row],[high]]-F204)</f>
        <v>0.37999999999999545</v>
      </c>
      <c r="I205" s="1">
        <f>ABS(testdata6[[#This Row],[low]]-F204)</f>
        <v>1.039999999999992</v>
      </c>
      <c r="J205" s="1">
        <f>MAX(testdata6[[#This Row],[H-L]:[|L-pC|]])</f>
        <v>1.4199999999999875</v>
      </c>
      <c r="K205" s="10">
        <f>(K204*20+testdata6[[#This Row],[TR]])/21</f>
        <v>1.0615026606186664</v>
      </c>
      <c r="L205" s="1">
        <f>testdata6[[#This Row],[high]]+Multiplier*testdata6[[#This Row],[ATR]]</f>
        <v>249.934507981856</v>
      </c>
      <c r="M205" s="1">
        <f>testdata6[[#This Row],[low]]-Multiplier*testdata6[[#This Row],[ATR]]</f>
        <v>242.14549201814401</v>
      </c>
      <c r="N205" s="1">
        <f>IF(OR(testdata6[[#This Row],[UpperE]]&lt;N204,F204&gt;N204),testdata6[[#This Row],[UpperE]],N204)</f>
        <v>249.934507981856</v>
      </c>
      <c r="O205" s="1">
        <f>IF(OR(testdata6[[#This Row],[LowerE]]&gt;O204,F204&lt;O204),testdata6[[#This Row],[LowerE]],O204)</f>
        <v>242.14549201814401</v>
      </c>
      <c r="P205" s="7">
        <f>IF(S204=N204,testdata6[[#This Row],[Upper]],testdata6[[#This Row],[Lower]])</f>
        <v>242.14549201814401</v>
      </c>
      <c r="Q205" s="7" t="e">
        <f>IF(testdata6[[#This Row],[AtrStop]]=testdata6[[#This Row],[Upper]],testdata6[[#This Row],[Upper]],NA())</f>
        <v>#N/A</v>
      </c>
      <c r="R205" s="7">
        <f>IF(testdata6[[#This Row],[AtrStop]]=testdata6[[#This Row],[Lower]],testdata6[[#This Row],[Lower]],NA())</f>
        <v>242.14549201814401</v>
      </c>
      <c r="S205" s="19">
        <f>IF(testdata6[[#This Row],[close]]&lt;=testdata6[[#This Row],[STpot]],testdata6[[#This Row],[Upper]],testdata6[[#This Row],[Lower]])</f>
        <v>242.14549201814401</v>
      </c>
      <c r="U205" s="2">
        <v>43031</v>
      </c>
      <c r="V205" s="7"/>
      <c r="W205" s="7">
        <v>242.1455</v>
      </c>
      <c r="X205" s="19">
        <v>242.14549202000001</v>
      </c>
      <c r="Y205" t="str">
        <f t="shared" si="2"/>
        <v/>
      </c>
    </row>
    <row r="206" spans="1:25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testdata6[[#This Row],[high]]-testdata6[[#This Row],[low]]</f>
        <v>0.65000000000000568</v>
      </c>
      <c r="H206" s="1">
        <f>ABS(testdata6[[#This Row],[high]]-F205)</f>
        <v>0.68999999999999773</v>
      </c>
      <c r="I206" s="1">
        <f>ABS(testdata6[[#This Row],[low]]-F205)</f>
        <v>3.9999999999992042E-2</v>
      </c>
      <c r="J206" s="1">
        <f>MAX(testdata6[[#This Row],[H-L]:[|L-pC|]])</f>
        <v>0.68999999999999773</v>
      </c>
      <c r="K206" s="10">
        <f>(K205*20+testdata6[[#This Row],[TR]])/21</f>
        <v>1.0438120577320631</v>
      </c>
      <c r="L206" s="1">
        <f>testdata6[[#This Row],[high]]+Multiplier*testdata6[[#This Row],[ATR]]</f>
        <v>249.23143617319619</v>
      </c>
      <c r="M206" s="1">
        <f>testdata6[[#This Row],[low]]-Multiplier*testdata6[[#This Row],[ATR]]</f>
        <v>242.3185638268038</v>
      </c>
      <c r="N206" s="1">
        <f>IF(OR(testdata6[[#This Row],[UpperE]]&lt;N205,F205&gt;N205),testdata6[[#This Row],[UpperE]],N205)</f>
        <v>249.23143617319619</v>
      </c>
      <c r="O206" s="1">
        <f>IF(OR(testdata6[[#This Row],[LowerE]]&gt;O205,F205&lt;O205),testdata6[[#This Row],[LowerE]],O205)</f>
        <v>242.3185638268038</v>
      </c>
      <c r="P206" s="7">
        <f>IF(S205=N205,testdata6[[#This Row],[Upper]],testdata6[[#This Row],[Lower]])</f>
        <v>242.3185638268038</v>
      </c>
      <c r="Q206" s="7" t="e">
        <f>IF(testdata6[[#This Row],[AtrStop]]=testdata6[[#This Row],[Upper]],testdata6[[#This Row],[Upper]],NA())</f>
        <v>#N/A</v>
      </c>
      <c r="R206" s="7">
        <f>IF(testdata6[[#This Row],[AtrStop]]=testdata6[[#This Row],[Lower]],testdata6[[#This Row],[Lower]],NA())</f>
        <v>242.3185638268038</v>
      </c>
      <c r="S206" s="19">
        <f>IF(testdata6[[#This Row],[close]]&lt;=testdata6[[#This Row],[STpot]],testdata6[[#This Row],[Upper]],testdata6[[#This Row],[Lower]])</f>
        <v>242.3185638268038</v>
      </c>
      <c r="U206" s="2">
        <v>43032</v>
      </c>
      <c r="V206" s="7"/>
      <c r="W206" s="7">
        <v>242.3186</v>
      </c>
      <c r="X206" s="19">
        <v>242.31856382999999</v>
      </c>
      <c r="Y206" t="str">
        <f t="shared" si="2"/>
        <v/>
      </c>
    </row>
    <row r="207" spans="1:25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testdata6[[#This Row],[high]]-testdata6[[#This Row],[low]]</f>
        <v>2.210000000000008</v>
      </c>
      <c r="H207" s="1">
        <f>ABS(testdata6[[#This Row],[high]]-F206)</f>
        <v>0.24000000000000909</v>
      </c>
      <c r="I207" s="1">
        <f>ABS(testdata6[[#This Row],[low]]-F206)</f>
        <v>2.4500000000000171</v>
      </c>
      <c r="J207" s="1">
        <f>MAX(testdata6[[#This Row],[H-L]:[|L-pC|]])</f>
        <v>2.4500000000000171</v>
      </c>
      <c r="K207" s="10">
        <f>(K206*20+testdata6[[#This Row],[TR]])/21</f>
        <v>1.1107733883162514</v>
      </c>
      <c r="L207" s="1">
        <f>testdata6[[#This Row],[high]]+Multiplier*testdata6[[#This Row],[ATR]]</f>
        <v>248.93232016494875</v>
      </c>
      <c r="M207" s="1">
        <f>testdata6[[#This Row],[low]]-Multiplier*testdata6[[#This Row],[ATR]]</f>
        <v>240.05767983505123</v>
      </c>
      <c r="N207" s="1">
        <f>IF(OR(testdata6[[#This Row],[UpperE]]&lt;N206,F206&gt;N206),testdata6[[#This Row],[UpperE]],N206)</f>
        <v>248.93232016494875</v>
      </c>
      <c r="O207" s="1">
        <f>IF(OR(testdata6[[#This Row],[LowerE]]&gt;O206,F206&lt;O206),testdata6[[#This Row],[LowerE]],O206)</f>
        <v>242.3185638268038</v>
      </c>
      <c r="P207" s="7">
        <f>IF(S206=N206,testdata6[[#This Row],[Upper]],testdata6[[#This Row],[Lower]])</f>
        <v>242.3185638268038</v>
      </c>
      <c r="Q207" s="7" t="e">
        <f>IF(testdata6[[#This Row],[AtrStop]]=testdata6[[#This Row],[Upper]],testdata6[[#This Row],[Upper]],NA())</f>
        <v>#N/A</v>
      </c>
      <c r="R207" s="7">
        <f>IF(testdata6[[#This Row],[AtrStop]]=testdata6[[#This Row],[Lower]],testdata6[[#This Row],[Lower]],NA())</f>
        <v>242.3185638268038</v>
      </c>
      <c r="S207" s="19">
        <f>IF(testdata6[[#This Row],[close]]&lt;=testdata6[[#This Row],[STpot]],testdata6[[#This Row],[Upper]],testdata6[[#This Row],[Lower]])</f>
        <v>242.3185638268038</v>
      </c>
      <c r="U207" s="2">
        <v>43033</v>
      </c>
      <c r="V207" s="7"/>
      <c r="W207" s="7">
        <v>242.3186</v>
      </c>
      <c r="X207" s="19">
        <v>242.31856382999999</v>
      </c>
      <c r="Y207" t="str">
        <f t="shared" si="2"/>
        <v/>
      </c>
    </row>
    <row r="208" spans="1:25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testdata6[[#This Row],[high]]-testdata6[[#This Row],[low]]</f>
        <v>0.78000000000000114</v>
      </c>
      <c r="H208" s="1">
        <f>ABS(testdata6[[#This Row],[high]]-F207)</f>
        <v>0.96000000000000796</v>
      </c>
      <c r="I208" s="1">
        <f>ABS(testdata6[[#This Row],[low]]-F207)</f>
        <v>0.18000000000000682</v>
      </c>
      <c r="J208" s="1">
        <f>MAX(testdata6[[#This Row],[H-L]:[|L-pC|]])</f>
        <v>0.96000000000000796</v>
      </c>
      <c r="K208" s="10">
        <f>(K207*20+testdata6[[#This Row],[TR]])/21</f>
        <v>1.1035937031583349</v>
      </c>
      <c r="L208" s="1">
        <f>testdata6[[#This Row],[high]]+Multiplier*testdata6[[#This Row],[ATR]]</f>
        <v>248.90078110947502</v>
      </c>
      <c r="M208" s="1">
        <f>testdata6[[#This Row],[low]]-Multiplier*testdata6[[#This Row],[ATR]]</f>
        <v>241.49921889052499</v>
      </c>
      <c r="N208" s="1">
        <f>IF(OR(testdata6[[#This Row],[UpperE]]&lt;N207,F207&gt;N207),testdata6[[#This Row],[UpperE]],N207)</f>
        <v>248.90078110947502</v>
      </c>
      <c r="O208" s="1">
        <f>IF(OR(testdata6[[#This Row],[LowerE]]&gt;O207,F207&lt;O207),testdata6[[#This Row],[LowerE]],O207)</f>
        <v>242.3185638268038</v>
      </c>
      <c r="P208" s="7">
        <f>IF(S207=N207,testdata6[[#This Row],[Upper]],testdata6[[#This Row],[Lower]])</f>
        <v>242.3185638268038</v>
      </c>
      <c r="Q208" s="7" t="e">
        <f>IF(testdata6[[#This Row],[AtrStop]]=testdata6[[#This Row],[Upper]],testdata6[[#This Row],[Upper]],NA())</f>
        <v>#N/A</v>
      </c>
      <c r="R208" s="7">
        <f>IF(testdata6[[#This Row],[AtrStop]]=testdata6[[#This Row],[Lower]],testdata6[[#This Row],[Lower]],NA())</f>
        <v>242.3185638268038</v>
      </c>
      <c r="S208" s="19">
        <f>IF(testdata6[[#This Row],[close]]&lt;=testdata6[[#This Row],[STpot]],testdata6[[#This Row],[Upper]],testdata6[[#This Row],[Lower]])</f>
        <v>242.3185638268038</v>
      </c>
      <c r="U208" s="2">
        <v>43034</v>
      </c>
      <c r="V208" s="7"/>
      <c r="W208" s="7">
        <v>242.3186</v>
      </c>
      <c r="X208" s="19">
        <v>242.31856382999999</v>
      </c>
      <c r="Y208" t="str">
        <f t="shared" ref="Y208:Y271" si="3">IF(ROUND(X208,8)&lt;&gt;ROUND(S208,8),"ERR","")</f>
        <v/>
      </c>
    </row>
    <row r="209" spans="1:25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testdata6[[#This Row],[high]]-testdata6[[#This Row],[low]]</f>
        <v>2.1700000000000159</v>
      </c>
      <c r="H209" s="1">
        <f>ABS(testdata6[[#This Row],[high]]-F208)</f>
        <v>2.1800000000000068</v>
      </c>
      <c r="I209" s="1">
        <f>ABS(testdata6[[#This Row],[low]]-F208)</f>
        <v>9.9999999999909051E-3</v>
      </c>
      <c r="J209" s="1">
        <f>MAX(testdata6[[#This Row],[H-L]:[|L-pC|]])</f>
        <v>2.1800000000000068</v>
      </c>
      <c r="K209" s="10">
        <f>(K208*20+testdata6[[#This Row],[TR]])/21</f>
        <v>1.1548511458650812</v>
      </c>
      <c r="L209" s="1">
        <f>testdata6[[#This Row],[high]]+Multiplier*testdata6[[#This Row],[ATR]]</f>
        <v>250.58455343759525</v>
      </c>
      <c r="M209" s="1">
        <f>testdata6[[#This Row],[low]]-Multiplier*testdata6[[#This Row],[ATR]]</f>
        <v>241.48544656240475</v>
      </c>
      <c r="N209" s="1">
        <f>IF(OR(testdata6[[#This Row],[UpperE]]&lt;N208,F208&gt;N208),testdata6[[#This Row],[UpperE]],N208)</f>
        <v>248.90078110947502</v>
      </c>
      <c r="O209" s="1">
        <f>IF(OR(testdata6[[#This Row],[LowerE]]&gt;O208,F208&lt;O208),testdata6[[#This Row],[LowerE]],O208)</f>
        <v>242.3185638268038</v>
      </c>
      <c r="P209" s="7">
        <f>IF(S208=N208,testdata6[[#This Row],[Upper]],testdata6[[#This Row],[Lower]])</f>
        <v>242.3185638268038</v>
      </c>
      <c r="Q209" s="7" t="e">
        <f>IF(testdata6[[#This Row],[AtrStop]]=testdata6[[#This Row],[Upper]],testdata6[[#This Row],[Upper]],NA())</f>
        <v>#N/A</v>
      </c>
      <c r="R209" s="7">
        <f>IF(testdata6[[#This Row],[AtrStop]]=testdata6[[#This Row],[Lower]],testdata6[[#This Row],[Lower]],NA())</f>
        <v>242.3185638268038</v>
      </c>
      <c r="S209" s="19">
        <f>IF(testdata6[[#This Row],[close]]&lt;=testdata6[[#This Row],[STpot]],testdata6[[#This Row],[Upper]],testdata6[[#This Row],[Lower]])</f>
        <v>242.3185638268038</v>
      </c>
      <c r="U209" s="2">
        <v>43035</v>
      </c>
      <c r="V209" s="7"/>
      <c r="W209" s="7">
        <v>242.3186</v>
      </c>
      <c r="X209" s="19">
        <v>242.31856382999999</v>
      </c>
      <c r="Y209" t="str">
        <f t="shared" si="3"/>
        <v/>
      </c>
    </row>
    <row r="210" spans="1:25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testdata6[[#This Row],[high]]-testdata6[[#This Row],[low]]</f>
        <v>1.1400000000000148</v>
      </c>
      <c r="H210" s="1">
        <f>ABS(testdata6[[#This Row],[high]]-F209)</f>
        <v>9.9999999999994316E-2</v>
      </c>
      <c r="I210" s="1">
        <f>ABS(testdata6[[#This Row],[low]]-F209)</f>
        <v>1.2400000000000091</v>
      </c>
      <c r="J210" s="1">
        <f>MAX(testdata6[[#This Row],[H-L]:[|L-pC|]])</f>
        <v>1.2400000000000091</v>
      </c>
      <c r="K210" s="10">
        <f>(K209*20+testdata6[[#This Row],[TR]])/21</f>
        <v>1.1589058532048395</v>
      </c>
      <c r="L210" s="1">
        <f>testdata6[[#This Row],[high]]+Multiplier*testdata6[[#This Row],[ATR]]</f>
        <v>250.31671755961452</v>
      </c>
      <c r="M210" s="1">
        <f>testdata6[[#This Row],[low]]-Multiplier*testdata6[[#This Row],[ATR]]</f>
        <v>242.22328244038547</v>
      </c>
      <c r="N210" s="1">
        <f>IF(OR(testdata6[[#This Row],[UpperE]]&lt;N209,F209&gt;N209),testdata6[[#This Row],[UpperE]],N209)</f>
        <v>248.90078110947502</v>
      </c>
      <c r="O210" s="1">
        <f>IF(OR(testdata6[[#This Row],[LowerE]]&gt;O209,F209&lt;O209),testdata6[[#This Row],[LowerE]],O209)</f>
        <v>242.3185638268038</v>
      </c>
      <c r="P210" s="7">
        <f>IF(S209=N209,testdata6[[#This Row],[Upper]],testdata6[[#This Row],[Lower]])</f>
        <v>242.3185638268038</v>
      </c>
      <c r="Q210" s="7" t="e">
        <f>IF(testdata6[[#This Row],[AtrStop]]=testdata6[[#This Row],[Upper]],testdata6[[#This Row],[Upper]],NA())</f>
        <v>#N/A</v>
      </c>
      <c r="R210" s="7">
        <f>IF(testdata6[[#This Row],[AtrStop]]=testdata6[[#This Row],[Lower]],testdata6[[#This Row],[Lower]],NA())</f>
        <v>242.3185638268038</v>
      </c>
      <c r="S210" s="19">
        <f>IF(testdata6[[#This Row],[close]]&lt;=testdata6[[#This Row],[STpot]],testdata6[[#This Row],[Upper]],testdata6[[#This Row],[Lower]])</f>
        <v>242.3185638268038</v>
      </c>
      <c r="U210" s="2">
        <v>43038</v>
      </c>
      <c r="V210" s="7"/>
      <c r="W210" s="7">
        <v>242.3186</v>
      </c>
      <c r="X210" s="19">
        <v>242.31856382999999</v>
      </c>
      <c r="Y210" t="str">
        <f t="shared" si="3"/>
        <v/>
      </c>
    </row>
    <row r="211" spans="1:25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testdata6[[#This Row],[high]]-testdata6[[#This Row],[low]]</f>
        <v>0.60999999999998522</v>
      </c>
      <c r="H211" s="1">
        <f>ABS(testdata6[[#This Row],[high]]-F210)</f>
        <v>0.66999999999998749</v>
      </c>
      <c r="I211" s="1">
        <f>ABS(testdata6[[#This Row],[low]]-F210)</f>
        <v>6.0000000000002274E-2</v>
      </c>
      <c r="J211" s="1">
        <f>MAX(testdata6[[#This Row],[H-L]:[|L-pC|]])</f>
        <v>0.66999999999998749</v>
      </c>
      <c r="K211" s="10">
        <f>(K210*20+testdata6[[#This Row],[TR]])/21</f>
        <v>1.1356246220998465</v>
      </c>
      <c r="L211" s="1">
        <f>testdata6[[#This Row],[high]]+Multiplier*testdata6[[#This Row],[ATR]]</f>
        <v>250.09687386629955</v>
      </c>
      <c r="M211" s="1">
        <f>testdata6[[#This Row],[low]]-Multiplier*testdata6[[#This Row],[ATR]]</f>
        <v>242.67312613370046</v>
      </c>
      <c r="N211" s="1">
        <f>IF(OR(testdata6[[#This Row],[UpperE]]&lt;N210,F210&gt;N210),testdata6[[#This Row],[UpperE]],N210)</f>
        <v>248.90078110947502</v>
      </c>
      <c r="O211" s="1">
        <f>IF(OR(testdata6[[#This Row],[LowerE]]&gt;O210,F210&lt;O210),testdata6[[#This Row],[LowerE]],O210)</f>
        <v>242.67312613370046</v>
      </c>
      <c r="P211" s="7">
        <f>IF(S210=N210,testdata6[[#This Row],[Upper]],testdata6[[#This Row],[Lower]])</f>
        <v>242.67312613370046</v>
      </c>
      <c r="Q211" s="7" t="e">
        <f>IF(testdata6[[#This Row],[AtrStop]]=testdata6[[#This Row],[Upper]],testdata6[[#This Row],[Upper]],NA())</f>
        <v>#N/A</v>
      </c>
      <c r="R211" s="7">
        <f>IF(testdata6[[#This Row],[AtrStop]]=testdata6[[#This Row],[Lower]],testdata6[[#This Row],[Lower]],NA())</f>
        <v>242.67312613370046</v>
      </c>
      <c r="S211" s="19">
        <f>IF(testdata6[[#This Row],[close]]&lt;=testdata6[[#This Row],[STpot]],testdata6[[#This Row],[Upper]],testdata6[[#This Row],[Lower]])</f>
        <v>242.67312613370046</v>
      </c>
      <c r="U211" s="2">
        <v>43039</v>
      </c>
      <c r="V211" s="7"/>
      <c r="W211" s="7">
        <v>242.67310000000001</v>
      </c>
      <c r="X211" s="19">
        <v>242.67312613000001</v>
      </c>
      <c r="Y211" t="str">
        <f t="shared" si="3"/>
        <v/>
      </c>
    </row>
    <row r="212" spans="1:25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testdata6[[#This Row],[high]]-testdata6[[#This Row],[low]]</f>
        <v>1.2999999999999829</v>
      </c>
      <c r="H212" s="1">
        <f>ABS(testdata6[[#This Row],[high]]-F211)</f>
        <v>1.2199999999999989</v>
      </c>
      <c r="I212" s="1">
        <f>ABS(testdata6[[#This Row],[low]]-F211)</f>
        <v>7.9999999999984084E-2</v>
      </c>
      <c r="J212" s="1">
        <f>MAX(testdata6[[#This Row],[H-L]:[|L-pC|]])</f>
        <v>1.2999999999999829</v>
      </c>
      <c r="K212" s="10">
        <f>(K211*20+testdata6[[#This Row],[TR]])/21</f>
        <v>1.1434520210474719</v>
      </c>
      <c r="L212" s="1">
        <f>testdata6[[#This Row],[high]]+Multiplier*testdata6[[#This Row],[ATR]]</f>
        <v>251.06035606314242</v>
      </c>
      <c r="M212" s="1">
        <f>testdata6[[#This Row],[low]]-Multiplier*testdata6[[#This Row],[ATR]]</f>
        <v>242.89964393685759</v>
      </c>
      <c r="N212" s="1">
        <f>IF(OR(testdata6[[#This Row],[UpperE]]&lt;N211,F211&gt;N211),testdata6[[#This Row],[UpperE]],N211)</f>
        <v>248.90078110947502</v>
      </c>
      <c r="O212" s="1">
        <f>IF(OR(testdata6[[#This Row],[LowerE]]&gt;O211,F211&lt;O211),testdata6[[#This Row],[LowerE]],O211)</f>
        <v>242.89964393685759</v>
      </c>
      <c r="P212" s="7">
        <f>IF(S211=N211,testdata6[[#This Row],[Upper]],testdata6[[#This Row],[Lower]])</f>
        <v>242.89964393685759</v>
      </c>
      <c r="Q212" s="7" t="e">
        <f>IF(testdata6[[#This Row],[AtrStop]]=testdata6[[#This Row],[Upper]],testdata6[[#This Row],[Upper]],NA())</f>
        <v>#N/A</v>
      </c>
      <c r="R212" s="7">
        <f>IF(testdata6[[#This Row],[AtrStop]]=testdata6[[#This Row],[Lower]],testdata6[[#This Row],[Lower]],NA())</f>
        <v>242.89964393685759</v>
      </c>
      <c r="S212" s="19">
        <f>IF(testdata6[[#This Row],[close]]&lt;=testdata6[[#This Row],[STpot]],testdata6[[#This Row],[Upper]],testdata6[[#This Row],[Lower]])</f>
        <v>242.89964393685759</v>
      </c>
      <c r="U212" s="2">
        <v>43040</v>
      </c>
      <c r="V212" s="7"/>
      <c r="W212" s="7">
        <v>242.89959999999999</v>
      </c>
      <c r="X212" s="19">
        <v>242.89964394</v>
      </c>
      <c r="Y212" t="str">
        <f t="shared" si="3"/>
        <v/>
      </c>
    </row>
    <row r="213" spans="1:25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testdata6[[#This Row],[high]]-testdata6[[#This Row],[low]]</f>
        <v>1.4899999999999807</v>
      </c>
      <c r="H213" s="1">
        <f>ABS(testdata6[[#This Row],[high]]-F212)</f>
        <v>0.25</v>
      </c>
      <c r="I213" s="1">
        <f>ABS(testdata6[[#This Row],[low]]-F212)</f>
        <v>1.2399999999999807</v>
      </c>
      <c r="J213" s="1">
        <f>MAX(testdata6[[#This Row],[H-L]:[|L-pC|]])</f>
        <v>1.4899999999999807</v>
      </c>
      <c r="K213" s="10">
        <f>(K212*20+testdata6[[#This Row],[TR]])/21</f>
        <v>1.1599543057594961</v>
      </c>
      <c r="L213" s="1">
        <f>testdata6[[#This Row],[high]]+Multiplier*testdata6[[#This Row],[ATR]]</f>
        <v>250.45986291727849</v>
      </c>
      <c r="M213" s="1">
        <f>testdata6[[#This Row],[low]]-Multiplier*testdata6[[#This Row],[ATR]]</f>
        <v>242.01013708272151</v>
      </c>
      <c r="N213" s="1">
        <f>IF(OR(testdata6[[#This Row],[UpperE]]&lt;N212,F212&gt;N212),testdata6[[#This Row],[UpperE]],N212)</f>
        <v>248.90078110947502</v>
      </c>
      <c r="O213" s="1">
        <f>IF(OR(testdata6[[#This Row],[LowerE]]&gt;O212,F212&lt;O212),testdata6[[#This Row],[LowerE]],O212)</f>
        <v>242.89964393685759</v>
      </c>
      <c r="P213" s="7">
        <f>IF(S212=N212,testdata6[[#This Row],[Upper]],testdata6[[#This Row],[Lower]])</f>
        <v>242.89964393685759</v>
      </c>
      <c r="Q213" s="7" t="e">
        <f>IF(testdata6[[#This Row],[AtrStop]]=testdata6[[#This Row],[Upper]],testdata6[[#This Row],[Upper]],NA())</f>
        <v>#N/A</v>
      </c>
      <c r="R213" s="7">
        <f>IF(testdata6[[#This Row],[AtrStop]]=testdata6[[#This Row],[Lower]],testdata6[[#This Row],[Lower]],NA())</f>
        <v>242.89964393685759</v>
      </c>
      <c r="S213" s="19">
        <f>IF(testdata6[[#This Row],[close]]&lt;=testdata6[[#This Row],[STpot]],testdata6[[#This Row],[Upper]],testdata6[[#This Row],[Lower]])</f>
        <v>242.89964393685759</v>
      </c>
      <c r="U213" s="2">
        <v>43041</v>
      </c>
      <c r="V213" s="7"/>
      <c r="W213" s="7">
        <v>242.89959999999999</v>
      </c>
      <c r="X213" s="19">
        <v>242.89964394</v>
      </c>
      <c r="Y213" t="str">
        <f t="shared" si="3"/>
        <v/>
      </c>
    </row>
    <row r="214" spans="1:25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testdata6[[#This Row],[high]]-testdata6[[#This Row],[low]]</f>
        <v>1.1499999999999773</v>
      </c>
      <c r="H214" s="1">
        <f>ABS(testdata6[[#This Row],[high]]-F213)</f>
        <v>0.86999999999997613</v>
      </c>
      <c r="I214" s="1">
        <f>ABS(testdata6[[#This Row],[low]]-F213)</f>
        <v>0.28000000000000114</v>
      </c>
      <c r="J214" s="1">
        <f>MAX(testdata6[[#This Row],[H-L]:[|L-pC|]])</f>
        <v>1.1499999999999773</v>
      </c>
      <c r="K214" s="10">
        <f>(K213*20+testdata6[[#This Row],[TR]])/21</f>
        <v>1.159480291199519</v>
      </c>
      <c r="L214" s="1">
        <f>testdata6[[#This Row],[high]]+Multiplier*testdata6[[#This Row],[ATR]]</f>
        <v>251.17844087359853</v>
      </c>
      <c r="M214" s="1">
        <f>testdata6[[#This Row],[low]]-Multiplier*testdata6[[#This Row],[ATR]]</f>
        <v>243.07155912640147</v>
      </c>
      <c r="N214" s="1">
        <f>IF(OR(testdata6[[#This Row],[UpperE]]&lt;N213,F213&gt;N213),testdata6[[#This Row],[UpperE]],N213)</f>
        <v>248.90078110947502</v>
      </c>
      <c r="O214" s="1">
        <f>IF(OR(testdata6[[#This Row],[LowerE]]&gt;O213,F213&lt;O213),testdata6[[#This Row],[LowerE]],O213)</f>
        <v>243.07155912640147</v>
      </c>
      <c r="P214" s="7">
        <f>IF(S213=N213,testdata6[[#This Row],[Upper]],testdata6[[#This Row],[Lower]])</f>
        <v>243.07155912640147</v>
      </c>
      <c r="Q214" s="7" t="e">
        <f>IF(testdata6[[#This Row],[AtrStop]]=testdata6[[#This Row],[Upper]],testdata6[[#This Row],[Upper]],NA())</f>
        <v>#N/A</v>
      </c>
      <c r="R214" s="7">
        <f>IF(testdata6[[#This Row],[AtrStop]]=testdata6[[#This Row],[Lower]],testdata6[[#This Row],[Lower]],NA())</f>
        <v>243.07155912640147</v>
      </c>
      <c r="S214" s="19">
        <f>IF(testdata6[[#This Row],[close]]&lt;=testdata6[[#This Row],[STpot]],testdata6[[#This Row],[Upper]],testdata6[[#This Row],[Lower]])</f>
        <v>243.07155912640147</v>
      </c>
      <c r="U214" s="2">
        <v>43042</v>
      </c>
      <c r="V214" s="7"/>
      <c r="W214" s="7">
        <v>243.07159999999999</v>
      </c>
      <c r="X214" s="19">
        <v>243.07155913</v>
      </c>
      <c r="Y214" t="str">
        <f t="shared" si="3"/>
        <v/>
      </c>
    </row>
    <row r="215" spans="1:25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testdata6[[#This Row],[high]]-testdata6[[#This Row],[low]]</f>
        <v>0.75</v>
      </c>
      <c r="H215" s="1">
        <f>ABS(testdata6[[#This Row],[high]]-F214)</f>
        <v>0.53000000000000114</v>
      </c>
      <c r="I215" s="1">
        <f>ABS(testdata6[[#This Row],[low]]-F214)</f>
        <v>0.21999999999999886</v>
      </c>
      <c r="J215" s="1">
        <f>MAX(testdata6[[#This Row],[H-L]:[|L-pC|]])</f>
        <v>0.75</v>
      </c>
      <c r="K215" s="10">
        <f>(K214*20+testdata6[[#This Row],[TR]])/21</f>
        <v>1.1399812297138276</v>
      </c>
      <c r="L215" s="1">
        <f>testdata6[[#This Row],[high]]+Multiplier*testdata6[[#This Row],[ATR]]</f>
        <v>251.5999436891415</v>
      </c>
      <c r="M215" s="1">
        <f>testdata6[[#This Row],[low]]-Multiplier*testdata6[[#This Row],[ATR]]</f>
        <v>244.01005631085852</v>
      </c>
      <c r="N215" s="1">
        <f>IF(OR(testdata6[[#This Row],[UpperE]]&lt;N214,F214&gt;N214),testdata6[[#This Row],[UpperE]],N214)</f>
        <v>248.90078110947502</v>
      </c>
      <c r="O215" s="1">
        <f>IF(OR(testdata6[[#This Row],[LowerE]]&gt;O214,F214&lt;O214),testdata6[[#This Row],[LowerE]],O214)</f>
        <v>244.01005631085852</v>
      </c>
      <c r="P215" s="7">
        <f>IF(S214=N214,testdata6[[#This Row],[Upper]],testdata6[[#This Row],[Lower]])</f>
        <v>244.01005631085852</v>
      </c>
      <c r="Q215" s="7" t="e">
        <f>IF(testdata6[[#This Row],[AtrStop]]=testdata6[[#This Row],[Upper]],testdata6[[#This Row],[Upper]],NA())</f>
        <v>#N/A</v>
      </c>
      <c r="R215" s="7">
        <f>IF(testdata6[[#This Row],[AtrStop]]=testdata6[[#This Row],[Lower]],testdata6[[#This Row],[Lower]],NA())</f>
        <v>244.01005631085852</v>
      </c>
      <c r="S215" s="19">
        <f>IF(testdata6[[#This Row],[close]]&lt;=testdata6[[#This Row],[STpot]],testdata6[[#This Row],[Upper]],testdata6[[#This Row],[Lower]])</f>
        <v>244.01005631085852</v>
      </c>
      <c r="U215" s="2">
        <v>43045</v>
      </c>
      <c r="V215" s="7"/>
      <c r="W215" s="7">
        <v>244.01009999999999</v>
      </c>
      <c r="X215" s="19">
        <v>244.01005631000001</v>
      </c>
      <c r="Y215" t="str">
        <f t="shared" si="3"/>
        <v/>
      </c>
    </row>
    <row r="216" spans="1:25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testdata6[[#This Row],[high]]-testdata6[[#This Row],[low]]</f>
        <v>1.210000000000008</v>
      </c>
      <c r="H216" s="1">
        <f>ABS(testdata6[[#This Row],[high]]-F215)</f>
        <v>0.48000000000001819</v>
      </c>
      <c r="I216" s="1">
        <f>ABS(testdata6[[#This Row],[low]]-F215)</f>
        <v>0.72999999999998977</v>
      </c>
      <c r="J216" s="1">
        <f>MAX(testdata6[[#This Row],[H-L]:[|L-pC|]])</f>
        <v>1.210000000000008</v>
      </c>
      <c r="K216" s="10">
        <f>(K215*20+testdata6[[#This Row],[TR]])/21</f>
        <v>1.1433154568703123</v>
      </c>
      <c r="L216" s="1">
        <f>testdata6[[#This Row],[high]]+Multiplier*testdata6[[#This Row],[ATR]]</f>
        <v>251.94994637061095</v>
      </c>
      <c r="M216" s="1">
        <f>testdata6[[#This Row],[low]]-Multiplier*testdata6[[#This Row],[ATR]]</f>
        <v>243.88005362938907</v>
      </c>
      <c r="N216" s="1">
        <f>IF(OR(testdata6[[#This Row],[UpperE]]&lt;N215,F215&gt;N215),testdata6[[#This Row],[UpperE]],N215)</f>
        <v>248.90078110947502</v>
      </c>
      <c r="O216" s="1">
        <f>IF(OR(testdata6[[#This Row],[LowerE]]&gt;O215,F215&lt;O215),testdata6[[#This Row],[LowerE]],O215)</f>
        <v>244.01005631085852</v>
      </c>
      <c r="P216" s="7">
        <f>IF(S215=N215,testdata6[[#This Row],[Upper]],testdata6[[#This Row],[Lower]])</f>
        <v>244.01005631085852</v>
      </c>
      <c r="Q216" s="7" t="e">
        <f>IF(testdata6[[#This Row],[AtrStop]]=testdata6[[#This Row],[Upper]],testdata6[[#This Row],[Upper]],NA())</f>
        <v>#N/A</v>
      </c>
      <c r="R216" s="7">
        <f>IF(testdata6[[#This Row],[AtrStop]]=testdata6[[#This Row],[Lower]],testdata6[[#This Row],[Lower]],NA())</f>
        <v>244.01005631085852</v>
      </c>
      <c r="S216" s="19">
        <f>IF(testdata6[[#This Row],[close]]&lt;=testdata6[[#This Row],[STpot]],testdata6[[#This Row],[Upper]],testdata6[[#This Row],[Lower]])</f>
        <v>244.01005631085852</v>
      </c>
      <c r="U216" s="2">
        <v>43046</v>
      </c>
      <c r="V216" s="7"/>
      <c r="W216" s="7">
        <v>244.01009999999999</v>
      </c>
      <c r="X216" s="19">
        <v>244.01005631000001</v>
      </c>
      <c r="Y216" t="str">
        <f t="shared" si="3"/>
        <v/>
      </c>
    </row>
    <row r="217" spans="1:25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testdata6[[#This Row],[high]]-testdata6[[#This Row],[low]]</f>
        <v>1.0199999999999818</v>
      </c>
      <c r="H217" s="1">
        <f>ABS(testdata6[[#This Row],[high]]-F216)</f>
        <v>0.52999999999997272</v>
      </c>
      <c r="I217" s="1">
        <f>ABS(testdata6[[#This Row],[low]]-F216)</f>
        <v>0.49000000000000909</v>
      </c>
      <c r="J217" s="1">
        <f>MAX(testdata6[[#This Row],[H-L]:[|L-pC|]])</f>
        <v>1.0199999999999818</v>
      </c>
      <c r="K217" s="10">
        <f>(K216*20+testdata6[[#This Row],[TR]])/21</f>
        <v>1.1374432922574396</v>
      </c>
      <c r="L217" s="1">
        <f>testdata6[[#This Row],[high]]+Multiplier*testdata6[[#This Row],[ATR]]</f>
        <v>251.80232987677232</v>
      </c>
      <c r="M217" s="1">
        <f>testdata6[[#This Row],[low]]-Multiplier*testdata6[[#This Row],[ATR]]</f>
        <v>243.95767012322767</v>
      </c>
      <c r="N217" s="1">
        <f>IF(OR(testdata6[[#This Row],[UpperE]]&lt;N216,F216&gt;N216),testdata6[[#This Row],[UpperE]],N216)</f>
        <v>248.90078110947502</v>
      </c>
      <c r="O217" s="1">
        <f>IF(OR(testdata6[[#This Row],[LowerE]]&gt;O216,F216&lt;O216),testdata6[[#This Row],[LowerE]],O216)</f>
        <v>244.01005631085852</v>
      </c>
      <c r="P217" s="7">
        <f>IF(S216=N216,testdata6[[#This Row],[Upper]],testdata6[[#This Row],[Lower]])</f>
        <v>244.01005631085852</v>
      </c>
      <c r="Q217" s="7" t="e">
        <f>IF(testdata6[[#This Row],[AtrStop]]=testdata6[[#This Row],[Upper]],testdata6[[#This Row],[Upper]],NA())</f>
        <v>#N/A</v>
      </c>
      <c r="R217" s="7">
        <f>IF(testdata6[[#This Row],[AtrStop]]=testdata6[[#This Row],[Lower]],testdata6[[#This Row],[Lower]],NA())</f>
        <v>244.01005631085852</v>
      </c>
      <c r="S217" s="19">
        <f>IF(testdata6[[#This Row],[close]]&lt;=testdata6[[#This Row],[STpot]],testdata6[[#This Row],[Upper]],testdata6[[#This Row],[Lower]])</f>
        <v>244.01005631085852</v>
      </c>
      <c r="U217" s="2">
        <v>43047</v>
      </c>
      <c r="V217" s="7"/>
      <c r="W217" s="7">
        <v>244.01009999999999</v>
      </c>
      <c r="X217" s="19">
        <v>244.01005631000001</v>
      </c>
      <c r="Y217" t="str">
        <f t="shared" si="3"/>
        <v/>
      </c>
    </row>
    <row r="218" spans="1:25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testdata6[[#This Row],[high]]-testdata6[[#This Row],[low]]</f>
        <v>1.9499999999999886</v>
      </c>
      <c r="H218" s="1">
        <f>ABS(testdata6[[#This Row],[high]]-F217)</f>
        <v>0.68999999999999773</v>
      </c>
      <c r="I218" s="1">
        <f>ABS(testdata6[[#This Row],[low]]-F217)</f>
        <v>2.6399999999999864</v>
      </c>
      <c r="J218" s="1">
        <f>MAX(testdata6[[#This Row],[H-L]:[|L-pC|]])</f>
        <v>2.6399999999999864</v>
      </c>
      <c r="K218" s="10">
        <f>(K217*20+testdata6[[#This Row],[TR]])/21</f>
        <v>1.2089936116737514</v>
      </c>
      <c r="L218" s="1">
        <f>testdata6[[#This Row],[high]]+Multiplier*testdata6[[#This Row],[ATR]]</f>
        <v>251.22698083502124</v>
      </c>
      <c r="M218" s="1">
        <f>testdata6[[#This Row],[low]]-Multiplier*testdata6[[#This Row],[ATR]]</f>
        <v>242.02301916497876</v>
      </c>
      <c r="N218" s="1">
        <f>IF(OR(testdata6[[#This Row],[UpperE]]&lt;N217,F217&gt;N217),testdata6[[#This Row],[UpperE]],N217)</f>
        <v>248.90078110947502</v>
      </c>
      <c r="O218" s="1">
        <f>IF(OR(testdata6[[#This Row],[LowerE]]&gt;O217,F217&lt;O217),testdata6[[#This Row],[LowerE]],O217)</f>
        <v>244.01005631085852</v>
      </c>
      <c r="P218" s="7">
        <f>IF(S217=N217,testdata6[[#This Row],[Upper]],testdata6[[#This Row],[Lower]])</f>
        <v>244.01005631085852</v>
      </c>
      <c r="Q218" s="7" t="e">
        <f>IF(testdata6[[#This Row],[AtrStop]]=testdata6[[#This Row],[Upper]],testdata6[[#This Row],[Upper]],NA())</f>
        <v>#N/A</v>
      </c>
      <c r="R218" s="7">
        <f>IF(testdata6[[#This Row],[AtrStop]]=testdata6[[#This Row],[Lower]],testdata6[[#This Row],[Lower]],NA())</f>
        <v>244.01005631085852</v>
      </c>
      <c r="S218" s="19">
        <f>IF(testdata6[[#This Row],[close]]&lt;=testdata6[[#This Row],[STpot]],testdata6[[#This Row],[Upper]],testdata6[[#This Row],[Lower]])</f>
        <v>244.01005631085852</v>
      </c>
      <c r="U218" s="2">
        <v>43048</v>
      </c>
      <c r="V218" s="7"/>
      <c r="W218" s="7">
        <v>244.01009999999999</v>
      </c>
      <c r="X218" s="19">
        <v>244.01005631000001</v>
      </c>
      <c r="Y218" t="str">
        <f t="shared" si="3"/>
        <v/>
      </c>
    </row>
    <row r="219" spans="1:25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testdata6[[#This Row],[high]]-testdata6[[#This Row],[low]]</f>
        <v>0.87999999999999545</v>
      </c>
      <c r="H219" s="1">
        <f>ABS(testdata6[[#This Row],[high]]-F218)</f>
        <v>0.11000000000001364</v>
      </c>
      <c r="I219" s="1">
        <f>ABS(testdata6[[#This Row],[low]]-F218)</f>
        <v>0.76999999999998181</v>
      </c>
      <c r="J219" s="1">
        <f>MAX(testdata6[[#This Row],[H-L]:[|L-pC|]])</f>
        <v>0.87999999999999545</v>
      </c>
      <c r="K219" s="10">
        <f>(K218*20+testdata6[[#This Row],[TR]])/21</f>
        <v>1.1933272492130964</v>
      </c>
      <c r="L219" s="1">
        <f>testdata6[[#This Row],[high]]+Multiplier*testdata6[[#This Row],[ATR]]</f>
        <v>251.07998174763929</v>
      </c>
      <c r="M219" s="1">
        <f>testdata6[[#This Row],[low]]-Multiplier*testdata6[[#This Row],[ATR]]</f>
        <v>243.04001825236071</v>
      </c>
      <c r="N219" s="1">
        <f>IF(OR(testdata6[[#This Row],[UpperE]]&lt;N218,F218&gt;N218),testdata6[[#This Row],[UpperE]],N218)</f>
        <v>248.90078110947502</v>
      </c>
      <c r="O219" s="1">
        <f>IF(OR(testdata6[[#This Row],[LowerE]]&gt;O218,F218&lt;O218),testdata6[[#This Row],[LowerE]],O218)</f>
        <v>244.01005631085852</v>
      </c>
      <c r="P219" s="7">
        <f>IF(S218=N218,testdata6[[#This Row],[Upper]],testdata6[[#This Row],[Lower]])</f>
        <v>244.01005631085852</v>
      </c>
      <c r="Q219" s="7" t="e">
        <f>IF(testdata6[[#This Row],[AtrStop]]=testdata6[[#This Row],[Upper]],testdata6[[#This Row],[Upper]],NA())</f>
        <v>#N/A</v>
      </c>
      <c r="R219" s="7">
        <f>IF(testdata6[[#This Row],[AtrStop]]=testdata6[[#This Row],[Lower]],testdata6[[#This Row],[Lower]],NA())</f>
        <v>244.01005631085852</v>
      </c>
      <c r="S219" s="19">
        <f>IF(testdata6[[#This Row],[close]]&lt;=testdata6[[#This Row],[STpot]],testdata6[[#This Row],[Upper]],testdata6[[#This Row],[Lower]])</f>
        <v>244.01005631085852</v>
      </c>
      <c r="U219" s="2">
        <v>43049</v>
      </c>
      <c r="V219" s="7"/>
      <c r="W219" s="7">
        <v>244.01009999999999</v>
      </c>
      <c r="X219" s="19">
        <v>244.01005631000001</v>
      </c>
      <c r="Y219" t="str">
        <f t="shared" si="3"/>
        <v/>
      </c>
    </row>
    <row r="220" spans="1:25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testdata6[[#This Row],[high]]-testdata6[[#This Row],[low]]</f>
        <v>1.2699999999999818</v>
      </c>
      <c r="H220" s="1">
        <f>ABS(testdata6[[#This Row],[high]]-F219)</f>
        <v>0.47999999999998977</v>
      </c>
      <c r="I220" s="1">
        <f>ABS(testdata6[[#This Row],[low]]-F219)</f>
        <v>0.78999999999999204</v>
      </c>
      <c r="J220" s="1">
        <f>MAX(testdata6[[#This Row],[H-L]:[|L-pC|]])</f>
        <v>1.2699999999999818</v>
      </c>
      <c r="K220" s="10">
        <f>(K219*20+testdata6[[#This Row],[TR]])/21</f>
        <v>1.1969783325839005</v>
      </c>
      <c r="L220" s="1">
        <f>testdata6[[#This Row],[high]]+Multiplier*testdata6[[#This Row],[ATR]]</f>
        <v>251.38093499775169</v>
      </c>
      <c r="M220" s="1">
        <f>testdata6[[#This Row],[low]]-Multiplier*testdata6[[#This Row],[ATR]]</f>
        <v>242.92906500224831</v>
      </c>
      <c r="N220" s="1">
        <f>IF(OR(testdata6[[#This Row],[UpperE]]&lt;N219,F219&gt;N219),testdata6[[#This Row],[UpperE]],N219)</f>
        <v>248.90078110947502</v>
      </c>
      <c r="O220" s="1">
        <f>IF(OR(testdata6[[#This Row],[LowerE]]&gt;O219,F219&lt;O219),testdata6[[#This Row],[LowerE]],O219)</f>
        <v>244.01005631085852</v>
      </c>
      <c r="P220" s="7">
        <f>IF(S219=N219,testdata6[[#This Row],[Upper]],testdata6[[#This Row],[Lower]])</f>
        <v>244.01005631085852</v>
      </c>
      <c r="Q220" s="7" t="e">
        <f>IF(testdata6[[#This Row],[AtrStop]]=testdata6[[#This Row],[Upper]],testdata6[[#This Row],[Upper]],NA())</f>
        <v>#N/A</v>
      </c>
      <c r="R220" s="7">
        <f>IF(testdata6[[#This Row],[AtrStop]]=testdata6[[#This Row],[Lower]],testdata6[[#This Row],[Lower]],NA())</f>
        <v>244.01005631085852</v>
      </c>
      <c r="S220" s="19">
        <f>IF(testdata6[[#This Row],[close]]&lt;=testdata6[[#This Row],[STpot]],testdata6[[#This Row],[Upper]],testdata6[[#This Row],[Lower]])</f>
        <v>244.01005631085852</v>
      </c>
      <c r="U220" s="2">
        <v>43052</v>
      </c>
      <c r="V220" s="7"/>
      <c r="W220" s="7">
        <v>244.01009999999999</v>
      </c>
      <c r="X220" s="19">
        <v>244.01005631000001</v>
      </c>
      <c r="Y220" t="str">
        <f t="shared" si="3"/>
        <v/>
      </c>
    </row>
    <row r="221" spans="1:25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testdata6[[#This Row],[high]]-testdata6[[#This Row],[low]]</f>
        <v>1.2800000000000011</v>
      </c>
      <c r="H221" s="1">
        <f>ABS(testdata6[[#This Row],[high]]-F220)</f>
        <v>0.45999999999997954</v>
      </c>
      <c r="I221" s="1">
        <f>ABS(testdata6[[#This Row],[low]]-F220)</f>
        <v>1.7399999999999807</v>
      </c>
      <c r="J221" s="1">
        <f>MAX(testdata6[[#This Row],[H-L]:[|L-pC|]])</f>
        <v>1.7399999999999807</v>
      </c>
      <c r="K221" s="10">
        <f>(K220*20+testdata6[[#This Row],[TR]])/21</f>
        <v>1.2228365072227614</v>
      </c>
      <c r="L221" s="1">
        <f>testdata6[[#This Row],[high]]+Multiplier*testdata6[[#This Row],[ATR]]</f>
        <v>250.7485095216683</v>
      </c>
      <c r="M221" s="1">
        <f>testdata6[[#This Row],[low]]-Multiplier*testdata6[[#This Row],[ATR]]</f>
        <v>242.13149047833173</v>
      </c>
      <c r="N221" s="1">
        <f>IF(OR(testdata6[[#This Row],[UpperE]]&lt;N220,F220&gt;N220),testdata6[[#This Row],[UpperE]],N220)</f>
        <v>248.90078110947502</v>
      </c>
      <c r="O221" s="1">
        <f>IF(OR(testdata6[[#This Row],[LowerE]]&gt;O220,F220&lt;O220),testdata6[[#This Row],[LowerE]],O220)</f>
        <v>244.01005631085852</v>
      </c>
      <c r="P221" s="7">
        <f>IF(S220=N220,testdata6[[#This Row],[Upper]],testdata6[[#This Row],[Lower]])</f>
        <v>244.01005631085852</v>
      </c>
      <c r="Q221" s="7" t="e">
        <f>IF(testdata6[[#This Row],[AtrStop]]=testdata6[[#This Row],[Upper]],testdata6[[#This Row],[Upper]],NA())</f>
        <v>#N/A</v>
      </c>
      <c r="R221" s="7">
        <f>IF(testdata6[[#This Row],[AtrStop]]=testdata6[[#This Row],[Lower]],testdata6[[#This Row],[Lower]],NA())</f>
        <v>244.01005631085852</v>
      </c>
      <c r="S221" s="19">
        <f>IF(testdata6[[#This Row],[close]]&lt;=testdata6[[#This Row],[STpot]],testdata6[[#This Row],[Upper]],testdata6[[#This Row],[Lower]])</f>
        <v>244.01005631085852</v>
      </c>
      <c r="U221" s="2">
        <v>43053</v>
      </c>
      <c r="V221" s="7"/>
      <c r="W221" s="7">
        <v>244.01009999999999</v>
      </c>
      <c r="X221" s="19">
        <v>244.01005631000001</v>
      </c>
      <c r="Y221" t="str">
        <f t="shared" si="3"/>
        <v/>
      </c>
    </row>
    <row r="222" spans="1:25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testdata6[[#This Row],[high]]-testdata6[[#This Row],[low]]</f>
        <v>1.5300000000000011</v>
      </c>
      <c r="H222" s="1">
        <f>ABS(testdata6[[#This Row],[high]]-F221)</f>
        <v>0.48000000000001819</v>
      </c>
      <c r="I222" s="1">
        <f>ABS(testdata6[[#This Row],[low]]-F221)</f>
        <v>2.0100000000000193</v>
      </c>
      <c r="J222" s="1">
        <f>MAX(testdata6[[#This Row],[H-L]:[|L-pC|]])</f>
        <v>2.0100000000000193</v>
      </c>
      <c r="K222" s="10">
        <f>(K221*20+testdata6[[#This Row],[TR]])/21</f>
        <v>1.2603204830692976</v>
      </c>
      <c r="L222" s="1">
        <f>testdata6[[#This Row],[high]]+Multiplier*testdata6[[#This Row],[ATR]]</f>
        <v>250.26096144920788</v>
      </c>
      <c r="M222" s="1">
        <f>testdata6[[#This Row],[low]]-Multiplier*testdata6[[#This Row],[ATR]]</f>
        <v>241.1690385507921</v>
      </c>
      <c r="N222" s="1">
        <f>IF(OR(testdata6[[#This Row],[UpperE]]&lt;N221,F221&gt;N221),testdata6[[#This Row],[UpperE]],N221)</f>
        <v>248.90078110947502</v>
      </c>
      <c r="O222" s="1">
        <f>IF(OR(testdata6[[#This Row],[LowerE]]&gt;O221,F221&lt;O221),testdata6[[#This Row],[LowerE]],O221)</f>
        <v>244.01005631085852</v>
      </c>
      <c r="P222" s="7">
        <f>IF(S221=N221,testdata6[[#This Row],[Upper]],testdata6[[#This Row],[Lower]])</f>
        <v>244.01005631085852</v>
      </c>
      <c r="Q222" s="7" t="e">
        <f>IF(testdata6[[#This Row],[AtrStop]]=testdata6[[#This Row],[Upper]],testdata6[[#This Row],[Upper]],NA())</f>
        <v>#N/A</v>
      </c>
      <c r="R222" s="7">
        <f>IF(testdata6[[#This Row],[AtrStop]]=testdata6[[#This Row],[Lower]],testdata6[[#This Row],[Lower]],NA())</f>
        <v>244.01005631085852</v>
      </c>
      <c r="S222" s="19">
        <f>IF(testdata6[[#This Row],[close]]&lt;=testdata6[[#This Row],[STpot]],testdata6[[#This Row],[Upper]],testdata6[[#This Row],[Lower]])</f>
        <v>244.01005631085852</v>
      </c>
      <c r="U222" s="2">
        <v>43054</v>
      </c>
      <c r="V222" s="7"/>
      <c r="W222" s="7">
        <v>244.01009999999999</v>
      </c>
      <c r="X222" s="19">
        <v>244.01005631000001</v>
      </c>
      <c r="Y222" t="str">
        <f t="shared" si="3"/>
        <v/>
      </c>
    </row>
    <row r="223" spans="1:25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testdata6[[#This Row],[high]]-testdata6[[#This Row],[low]]</f>
        <v>1.5</v>
      </c>
      <c r="H223" s="1">
        <f>ABS(testdata6[[#This Row],[high]]-F222)</f>
        <v>2.4900000000000091</v>
      </c>
      <c r="I223" s="1">
        <f>ABS(testdata6[[#This Row],[low]]-F222)</f>
        <v>0.99000000000000909</v>
      </c>
      <c r="J223" s="1">
        <f>MAX(testdata6[[#This Row],[H-L]:[|L-pC|]])</f>
        <v>2.4900000000000091</v>
      </c>
      <c r="K223" s="10">
        <f>(K222*20+testdata6[[#This Row],[TR]])/21</f>
        <v>1.3188766505421885</v>
      </c>
      <c r="L223" s="1">
        <f>testdata6[[#This Row],[high]]+Multiplier*testdata6[[#This Row],[ATR]]</f>
        <v>252.17662995162655</v>
      </c>
      <c r="M223" s="1">
        <f>testdata6[[#This Row],[low]]-Multiplier*testdata6[[#This Row],[ATR]]</f>
        <v>242.76337004837345</v>
      </c>
      <c r="N223" s="1">
        <f>IF(OR(testdata6[[#This Row],[UpperE]]&lt;N222,F222&gt;N222),testdata6[[#This Row],[UpperE]],N222)</f>
        <v>248.90078110947502</v>
      </c>
      <c r="O223" s="1">
        <f>IF(OR(testdata6[[#This Row],[LowerE]]&gt;O222,F222&lt;O222),testdata6[[#This Row],[LowerE]],O222)</f>
        <v>244.01005631085852</v>
      </c>
      <c r="P223" s="7">
        <f>IF(S222=N222,testdata6[[#This Row],[Upper]],testdata6[[#This Row],[Lower]])</f>
        <v>244.01005631085852</v>
      </c>
      <c r="Q223" s="7" t="e">
        <f>IF(testdata6[[#This Row],[AtrStop]]=testdata6[[#This Row],[Upper]],testdata6[[#This Row],[Upper]],NA())</f>
        <v>#N/A</v>
      </c>
      <c r="R223" s="7">
        <f>IF(testdata6[[#This Row],[AtrStop]]=testdata6[[#This Row],[Lower]],testdata6[[#This Row],[Lower]],NA())</f>
        <v>244.01005631085852</v>
      </c>
      <c r="S223" s="19">
        <f>IF(testdata6[[#This Row],[close]]&lt;=testdata6[[#This Row],[STpot]],testdata6[[#This Row],[Upper]],testdata6[[#This Row],[Lower]])</f>
        <v>244.01005631085852</v>
      </c>
      <c r="U223" s="2">
        <v>43055</v>
      </c>
      <c r="V223" s="7"/>
      <c r="W223" s="7">
        <v>244.01009999999999</v>
      </c>
      <c r="X223" s="19">
        <v>244.01005631000001</v>
      </c>
      <c r="Y223" t="str">
        <f t="shared" si="3"/>
        <v/>
      </c>
    </row>
    <row r="224" spans="1:25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testdata6[[#This Row],[high]]-testdata6[[#This Row],[low]]</f>
        <v>0.78999999999999204</v>
      </c>
      <c r="H224" s="1">
        <f>ABS(testdata6[[#This Row],[high]]-F223)</f>
        <v>3.0000000000001137E-2</v>
      </c>
      <c r="I224" s="1">
        <f>ABS(testdata6[[#This Row],[low]]-F223)</f>
        <v>0.81999999999999318</v>
      </c>
      <c r="J224" s="1">
        <f>MAX(testdata6[[#This Row],[H-L]:[|L-pC|]])</f>
        <v>0.81999999999999318</v>
      </c>
      <c r="K224" s="10">
        <f>(K223*20+testdata6[[#This Row],[TR]])/21</f>
        <v>1.2951206195639888</v>
      </c>
      <c r="L224" s="1">
        <f>testdata6[[#This Row],[high]]+Multiplier*testdata6[[#This Row],[ATR]]</f>
        <v>251.67536185869196</v>
      </c>
      <c r="M224" s="1">
        <f>testdata6[[#This Row],[low]]-Multiplier*testdata6[[#This Row],[ATR]]</f>
        <v>243.11463814130803</v>
      </c>
      <c r="N224" s="1">
        <f>IF(OR(testdata6[[#This Row],[UpperE]]&lt;N223,F223&gt;N223),testdata6[[#This Row],[UpperE]],N223)</f>
        <v>248.90078110947502</v>
      </c>
      <c r="O224" s="1">
        <f>IF(OR(testdata6[[#This Row],[LowerE]]&gt;O223,F223&lt;O223),testdata6[[#This Row],[LowerE]],O223)</f>
        <v>244.01005631085852</v>
      </c>
      <c r="P224" s="7">
        <f>IF(S223=N223,testdata6[[#This Row],[Upper]],testdata6[[#This Row],[Lower]])</f>
        <v>244.01005631085852</v>
      </c>
      <c r="Q224" s="7" t="e">
        <f>IF(testdata6[[#This Row],[AtrStop]]=testdata6[[#This Row],[Upper]],testdata6[[#This Row],[Upper]],NA())</f>
        <v>#N/A</v>
      </c>
      <c r="R224" s="7">
        <f>IF(testdata6[[#This Row],[AtrStop]]=testdata6[[#This Row],[Lower]],testdata6[[#This Row],[Lower]],NA())</f>
        <v>244.01005631085852</v>
      </c>
      <c r="S224" s="19">
        <f>IF(testdata6[[#This Row],[close]]&lt;=testdata6[[#This Row],[STpot]],testdata6[[#This Row],[Upper]],testdata6[[#This Row],[Lower]])</f>
        <v>244.01005631085852</v>
      </c>
      <c r="U224" s="2">
        <v>43056</v>
      </c>
      <c r="V224" s="7"/>
      <c r="W224" s="7">
        <v>244.01009999999999</v>
      </c>
      <c r="X224" s="19">
        <v>244.01005631000001</v>
      </c>
      <c r="Y224" t="str">
        <f t="shared" si="3"/>
        <v/>
      </c>
    </row>
    <row r="225" spans="1:25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testdata6[[#This Row],[high]]-testdata6[[#This Row],[low]]</f>
        <v>0.63999999999998636</v>
      </c>
      <c r="H225" s="1">
        <f>ABS(testdata6[[#This Row],[high]]-F224)</f>
        <v>0.63999999999998636</v>
      </c>
      <c r="I225" s="1">
        <f>ABS(testdata6[[#This Row],[low]]-F224)</f>
        <v>0</v>
      </c>
      <c r="J225" s="1">
        <f>MAX(testdata6[[#This Row],[H-L]:[|L-pC|]])</f>
        <v>0.63999999999998636</v>
      </c>
      <c r="K225" s="10">
        <f>(K224*20+testdata6[[#This Row],[TR]])/21</f>
        <v>1.2639243995847504</v>
      </c>
      <c r="L225" s="1">
        <f>testdata6[[#This Row],[high]]+Multiplier*testdata6[[#This Row],[ATR]]</f>
        <v>251.52177319875423</v>
      </c>
      <c r="M225" s="1">
        <f>testdata6[[#This Row],[low]]-Multiplier*testdata6[[#This Row],[ATR]]</f>
        <v>243.29822680124576</v>
      </c>
      <c r="N225" s="1">
        <f>IF(OR(testdata6[[#This Row],[UpperE]]&lt;N224,F224&gt;N224),testdata6[[#This Row],[UpperE]],N224)</f>
        <v>248.90078110947502</v>
      </c>
      <c r="O225" s="1">
        <f>IF(OR(testdata6[[#This Row],[LowerE]]&gt;O224,F224&lt;O224),testdata6[[#This Row],[LowerE]],O224)</f>
        <v>244.01005631085852</v>
      </c>
      <c r="P225" s="7">
        <f>IF(S224=N224,testdata6[[#This Row],[Upper]],testdata6[[#This Row],[Lower]])</f>
        <v>244.01005631085852</v>
      </c>
      <c r="Q225" s="7" t="e">
        <f>IF(testdata6[[#This Row],[AtrStop]]=testdata6[[#This Row],[Upper]],testdata6[[#This Row],[Upper]],NA())</f>
        <v>#N/A</v>
      </c>
      <c r="R225" s="7">
        <f>IF(testdata6[[#This Row],[AtrStop]]=testdata6[[#This Row],[Lower]],testdata6[[#This Row],[Lower]],NA())</f>
        <v>244.01005631085852</v>
      </c>
      <c r="S225" s="19">
        <f>IF(testdata6[[#This Row],[close]]&lt;=testdata6[[#This Row],[STpot]],testdata6[[#This Row],[Upper]],testdata6[[#This Row],[Lower]])</f>
        <v>244.01005631085852</v>
      </c>
      <c r="U225" s="2">
        <v>43059</v>
      </c>
      <c r="V225" s="7"/>
      <c r="W225" s="7">
        <v>244.01009999999999</v>
      </c>
      <c r="X225" s="19">
        <v>244.01005631000001</v>
      </c>
      <c r="Y225" t="str">
        <f t="shared" si="3"/>
        <v/>
      </c>
    </row>
    <row r="226" spans="1:25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testdata6[[#This Row],[high]]-testdata6[[#This Row],[low]]</f>
        <v>1.8600000000000136</v>
      </c>
      <c r="H226" s="1">
        <f>ABS(testdata6[[#This Row],[high]]-F225)</f>
        <v>1.8200000000000216</v>
      </c>
      <c r="I226" s="1">
        <f>ABS(testdata6[[#This Row],[low]]-F225)</f>
        <v>3.9999999999992042E-2</v>
      </c>
      <c r="J226" s="1">
        <f>MAX(testdata6[[#This Row],[H-L]:[|L-pC|]])</f>
        <v>1.8600000000000136</v>
      </c>
      <c r="K226" s="10">
        <f>(K225*20+testdata6[[#This Row],[TR]])/21</f>
        <v>1.2923089519854773</v>
      </c>
      <c r="L226" s="1">
        <f>testdata6[[#This Row],[high]]+Multiplier*testdata6[[#This Row],[ATR]]</f>
        <v>253.20692685595645</v>
      </c>
      <c r="M226" s="1">
        <f>testdata6[[#This Row],[low]]-Multiplier*testdata6[[#This Row],[ATR]]</f>
        <v>243.59307314404356</v>
      </c>
      <c r="N226" s="1">
        <f>IF(OR(testdata6[[#This Row],[UpperE]]&lt;N225,F225&gt;N225),testdata6[[#This Row],[UpperE]],N225)</f>
        <v>248.90078110947502</v>
      </c>
      <c r="O226" s="1">
        <f>IF(OR(testdata6[[#This Row],[LowerE]]&gt;O225,F225&lt;O225),testdata6[[#This Row],[LowerE]],O225)</f>
        <v>244.01005631085852</v>
      </c>
      <c r="P226" s="7">
        <f>IF(S225=N225,testdata6[[#This Row],[Upper]],testdata6[[#This Row],[Lower]])</f>
        <v>244.01005631085852</v>
      </c>
      <c r="Q226" s="7" t="e">
        <f>IF(testdata6[[#This Row],[AtrStop]]=testdata6[[#This Row],[Upper]],testdata6[[#This Row],[Upper]],NA())</f>
        <v>#N/A</v>
      </c>
      <c r="R226" s="7">
        <f>IF(testdata6[[#This Row],[AtrStop]]=testdata6[[#This Row],[Lower]],testdata6[[#This Row],[Lower]],NA())</f>
        <v>244.01005631085852</v>
      </c>
      <c r="S226" s="19">
        <f>IF(testdata6[[#This Row],[close]]&lt;=testdata6[[#This Row],[STpot]],testdata6[[#This Row],[Upper]],testdata6[[#This Row],[Lower]])</f>
        <v>244.01005631085852</v>
      </c>
      <c r="U226" s="2">
        <v>43060</v>
      </c>
      <c r="V226" s="7"/>
      <c r="W226" s="7">
        <v>244.01009999999999</v>
      </c>
      <c r="X226" s="19">
        <v>244.01005631000001</v>
      </c>
      <c r="Y226" t="str">
        <f t="shared" si="3"/>
        <v/>
      </c>
    </row>
    <row r="227" spans="1:25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testdata6[[#This Row],[high]]-testdata6[[#This Row],[low]]</f>
        <v>0.55000000000001137</v>
      </c>
      <c r="H227" s="1">
        <f>ABS(testdata6[[#This Row],[high]]-F226)</f>
        <v>0.15000000000000568</v>
      </c>
      <c r="I227" s="1">
        <f>ABS(testdata6[[#This Row],[low]]-F226)</f>
        <v>0.40000000000000568</v>
      </c>
      <c r="J227" s="1">
        <f>MAX(testdata6[[#This Row],[H-L]:[|L-pC|]])</f>
        <v>0.55000000000001137</v>
      </c>
      <c r="K227" s="10">
        <f>(K226*20+testdata6[[#This Row],[TR]])/21</f>
        <v>1.2569609066528362</v>
      </c>
      <c r="L227" s="1">
        <f>testdata6[[#This Row],[high]]+Multiplier*testdata6[[#This Row],[ATR]]</f>
        <v>253.05088271995851</v>
      </c>
      <c r="M227" s="1">
        <f>testdata6[[#This Row],[low]]-Multiplier*testdata6[[#This Row],[ATR]]</f>
        <v>244.95911728004148</v>
      </c>
      <c r="N227" s="1">
        <f>IF(OR(testdata6[[#This Row],[UpperE]]&lt;N226,F226&gt;N226),testdata6[[#This Row],[UpperE]],N226)</f>
        <v>253.05088271995851</v>
      </c>
      <c r="O227" s="1">
        <f>IF(OR(testdata6[[#This Row],[LowerE]]&gt;O226,F226&lt;O226),testdata6[[#This Row],[LowerE]],O226)</f>
        <v>244.95911728004148</v>
      </c>
      <c r="P227" s="7">
        <f>IF(S226=N226,testdata6[[#This Row],[Upper]],testdata6[[#This Row],[Lower]])</f>
        <v>244.95911728004148</v>
      </c>
      <c r="Q227" s="7" t="e">
        <f>IF(testdata6[[#This Row],[AtrStop]]=testdata6[[#This Row],[Upper]],testdata6[[#This Row],[Upper]],NA())</f>
        <v>#N/A</v>
      </c>
      <c r="R227" s="7">
        <f>IF(testdata6[[#This Row],[AtrStop]]=testdata6[[#This Row],[Lower]],testdata6[[#This Row],[Lower]],NA())</f>
        <v>244.95911728004148</v>
      </c>
      <c r="S227" s="19">
        <f>IF(testdata6[[#This Row],[close]]&lt;=testdata6[[#This Row],[STpot]],testdata6[[#This Row],[Upper]],testdata6[[#This Row],[Lower]])</f>
        <v>244.95911728004148</v>
      </c>
      <c r="U227" s="2">
        <v>43061</v>
      </c>
      <c r="V227" s="7"/>
      <c r="W227" s="7">
        <v>244.95910000000001</v>
      </c>
      <c r="X227" s="19">
        <v>244.95911727999999</v>
      </c>
      <c r="Y227" t="str">
        <f t="shared" si="3"/>
        <v/>
      </c>
    </row>
    <row r="228" spans="1:25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testdata6[[#This Row],[high]]-testdata6[[#This Row],[low]]</f>
        <v>0.31000000000000227</v>
      </c>
      <c r="H228" s="1">
        <f>ABS(testdata6[[#This Row],[high]]-F227)</f>
        <v>0.68999999999999773</v>
      </c>
      <c r="I228" s="1">
        <f>ABS(testdata6[[#This Row],[low]]-F227)</f>
        <v>0.37999999999999545</v>
      </c>
      <c r="J228" s="1">
        <f>MAX(testdata6[[#This Row],[H-L]:[|L-pC|]])</f>
        <v>0.68999999999999773</v>
      </c>
      <c r="K228" s="10">
        <f>(K227*20+testdata6[[#This Row],[TR]])/21</f>
        <v>1.2299627682407963</v>
      </c>
      <c r="L228" s="1">
        <f>testdata6[[#This Row],[high]]+Multiplier*testdata6[[#This Row],[ATR]]</f>
        <v>253.28988830472238</v>
      </c>
      <c r="M228" s="1">
        <f>testdata6[[#This Row],[low]]-Multiplier*testdata6[[#This Row],[ATR]]</f>
        <v>245.6001116952776</v>
      </c>
      <c r="N228" s="1">
        <f>IF(OR(testdata6[[#This Row],[UpperE]]&lt;N227,F227&gt;N227),testdata6[[#This Row],[UpperE]],N227)</f>
        <v>253.05088271995851</v>
      </c>
      <c r="O228" s="1">
        <f>IF(OR(testdata6[[#This Row],[LowerE]]&gt;O227,F227&lt;O227),testdata6[[#This Row],[LowerE]],O227)</f>
        <v>245.6001116952776</v>
      </c>
      <c r="P228" s="7">
        <f>IF(S227=N227,testdata6[[#This Row],[Upper]],testdata6[[#This Row],[Lower]])</f>
        <v>245.6001116952776</v>
      </c>
      <c r="Q228" s="7" t="e">
        <f>IF(testdata6[[#This Row],[AtrStop]]=testdata6[[#This Row],[Upper]],testdata6[[#This Row],[Upper]],NA())</f>
        <v>#N/A</v>
      </c>
      <c r="R228" s="7">
        <f>IF(testdata6[[#This Row],[AtrStop]]=testdata6[[#This Row],[Lower]],testdata6[[#This Row],[Lower]],NA())</f>
        <v>245.6001116952776</v>
      </c>
      <c r="S228" s="19">
        <f>IF(testdata6[[#This Row],[close]]&lt;=testdata6[[#This Row],[STpot]],testdata6[[#This Row],[Upper]],testdata6[[#This Row],[Lower]])</f>
        <v>245.6001116952776</v>
      </c>
      <c r="U228" s="2">
        <v>43063</v>
      </c>
      <c r="V228" s="7"/>
      <c r="W228" s="7">
        <v>245.6001</v>
      </c>
      <c r="X228" s="19">
        <v>245.60011170000001</v>
      </c>
      <c r="Y228" t="str">
        <f t="shared" si="3"/>
        <v/>
      </c>
    </row>
    <row r="229" spans="1:25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testdata6[[#This Row],[high]]-testdata6[[#This Row],[low]]</f>
        <v>0.72000000000002728</v>
      </c>
      <c r="H229" s="1">
        <f>ABS(testdata6[[#This Row],[high]]-F228)</f>
        <v>0.38000000000002387</v>
      </c>
      <c r="I229" s="1">
        <f>ABS(testdata6[[#This Row],[low]]-F228)</f>
        <v>0.34000000000000341</v>
      </c>
      <c r="J229" s="1">
        <f>MAX(testdata6[[#This Row],[H-L]:[|L-pC|]])</f>
        <v>0.72000000000002728</v>
      </c>
      <c r="K229" s="10">
        <f>(K228*20+testdata6[[#This Row],[TR]])/21</f>
        <v>1.2056788268959977</v>
      </c>
      <c r="L229" s="1">
        <f>testdata6[[#This Row],[high]]+Multiplier*testdata6[[#This Row],[ATR]]</f>
        <v>253.47703648068801</v>
      </c>
      <c r="M229" s="1">
        <f>testdata6[[#This Row],[low]]-Multiplier*testdata6[[#This Row],[ATR]]</f>
        <v>245.52296351931199</v>
      </c>
      <c r="N229" s="1">
        <f>IF(OR(testdata6[[#This Row],[UpperE]]&lt;N228,F228&gt;N228),testdata6[[#This Row],[UpperE]],N228)</f>
        <v>253.05088271995851</v>
      </c>
      <c r="O229" s="1">
        <f>IF(OR(testdata6[[#This Row],[LowerE]]&gt;O228,F228&lt;O228),testdata6[[#This Row],[LowerE]],O228)</f>
        <v>245.6001116952776</v>
      </c>
      <c r="P229" s="7">
        <f>IF(S228=N228,testdata6[[#This Row],[Upper]],testdata6[[#This Row],[Lower]])</f>
        <v>245.6001116952776</v>
      </c>
      <c r="Q229" s="7" t="e">
        <f>IF(testdata6[[#This Row],[AtrStop]]=testdata6[[#This Row],[Upper]],testdata6[[#This Row],[Upper]],NA())</f>
        <v>#N/A</v>
      </c>
      <c r="R229" s="7">
        <f>IF(testdata6[[#This Row],[AtrStop]]=testdata6[[#This Row],[Lower]],testdata6[[#This Row],[Lower]],NA())</f>
        <v>245.6001116952776</v>
      </c>
      <c r="S229" s="19">
        <f>IF(testdata6[[#This Row],[close]]&lt;=testdata6[[#This Row],[STpot]],testdata6[[#This Row],[Upper]],testdata6[[#This Row],[Lower]])</f>
        <v>245.6001116952776</v>
      </c>
      <c r="U229" s="2">
        <v>43066</v>
      </c>
      <c r="V229" s="7"/>
      <c r="W229" s="7">
        <v>245.6001</v>
      </c>
      <c r="X229" s="19">
        <v>245.60011170000001</v>
      </c>
      <c r="Y229" t="str">
        <f t="shared" si="3"/>
        <v/>
      </c>
    </row>
    <row r="230" spans="1:25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testdata6[[#This Row],[high]]-testdata6[[#This Row],[low]]</f>
        <v>2.1499999999999773</v>
      </c>
      <c r="H230" s="1">
        <f>ABS(testdata6[[#This Row],[high]]-F229)</f>
        <v>2.5599999999999739</v>
      </c>
      <c r="I230" s="1">
        <f>ABS(testdata6[[#This Row],[low]]-F229)</f>
        <v>0.40999999999999659</v>
      </c>
      <c r="J230" s="1">
        <f>MAX(testdata6[[#This Row],[H-L]:[|L-pC|]])</f>
        <v>2.5599999999999739</v>
      </c>
      <c r="K230" s="10">
        <f>(K229*20+testdata6[[#This Row],[TR]])/21</f>
        <v>1.2701703113295204</v>
      </c>
      <c r="L230" s="1">
        <f>testdata6[[#This Row],[high]]+Multiplier*testdata6[[#This Row],[ATR]]</f>
        <v>255.73051093398854</v>
      </c>
      <c r="M230" s="1">
        <f>testdata6[[#This Row],[low]]-Multiplier*testdata6[[#This Row],[ATR]]</f>
        <v>245.95948906601146</v>
      </c>
      <c r="N230" s="1">
        <f>IF(OR(testdata6[[#This Row],[UpperE]]&lt;N229,F229&gt;N229),testdata6[[#This Row],[UpperE]],N229)</f>
        <v>253.05088271995851</v>
      </c>
      <c r="O230" s="1">
        <f>IF(OR(testdata6[[#This Row],[LowerE]]&gt;O229,F229&lt;O229),testdata6[[#This Row],[LowerE]],O229)</f>
        <v>245.95948906601146</v>
      </c>
      <c r="P230" s="7">
        <f>IF(S229=N229,testdata6[[#This Row],[Upper]],testdata6[[#This Row],[Lower]])</f>
        <v>245.95948906601146</v>
      </c>
      <c r="Q230" s="7" t="e">
        <f>IF(testdata6[[#This Row],[AtrStop]]=testdata6[[#This Row],[Upper]],testdata6[[#This Row],[Upper]],NA())</f>
        <v>#N/A</v>
      </c>
      <c r="R230" s="7">
        <f>IF(testdata6[[#This Row],[AtrStop]]=testdata6[[#This Row],[Lower]],testdata6[[#This Row],[Lower]],NA())</f>
        <v>245.95948906601146</v>
      </c>
      <c r="S230" s="19">
        <f>IF(testdata6[[#This Row],[close]]&lt;=testdata6[[#This Row],[STpot]],testdata6[[#This Row],[Upper]],testdata6[[#This Row],[Lower]])</f>
        <v>245.95948906601146</v>
      </c>
      <c r="U230" s="2">
        <v>43067</v>
      </c>
      <c r="V230" s="7"/>
      <c r="W230" s="7">
        <v>245.95949999999999</v>
      </c>
      <c r="X230" s="19">
        <v>245.95948906999999</v>
      </c>
      <c r="Y230" t="str">
        <f t="shared" si="3"/>
        <v/>
      </c>
    </row>
    <row r="231" spans="1:25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testdata6[[#This Row],[high]]-testdata6[[#This Row],[low]]</f>
        <v>1.3700000000000045</v>
      </c>
      <c r="H231" s="1">
        <f>ABS(testdata6[[#This Row],[high]]-F230)</f>
        <v>0.73000000000001819</v>
      </c>
      <c r="I231" s="1">
        <f>ABS(testdata6[[#This Row],[low]]-F230)</f>
        <v>0.63999999999998636</v>
      </c>
      <c r="J231" s="1">
        <f>MAX(testdata6[[#This Row],[H-L]:[|L-pC|]])</f>
        <v>1.3700000000000045</v>
      </c>
      <c r="K231" s="10">
        <f>(K230*20+testdata6[[#This Row],[TR]])/21</f>
        <v>1.2749241060281149</v>
      </c>
      <c r="L231" s="1">
        <f>testdata6[[#This Row],[high]]+Multiplier*testdata6[[#This Row],[ATR]]</f>
        <v>256.44477231808435</v>
      </c>
      <c r="M231" s="1">
        <f>testdata6[[#This Row],[low]]-Multiplier*testdata6[[#This Row],[ATR]]</f>
        <v>247.42522768191566</v>
      </c>
      <c r="N231" s="1">
        <f>IF(OR(testdata6[[#This Row],[UpperE]]&lt;N230,F230&gt;N230),testdata6[[#This Row],[UpperE]],N230)</f>
        <v>253.05088271995851</v>
      </c>
      <c r="O231" s="1">
        <f>IF(OR(testdata6[[#This Row],[LowerE]]&gt;O230,F230&lt;O230),testdata6[[#This Row],[LowerE]],O230)</f>
        <v>247.42522768191566</v>
      </c>
      <c r="P231" s="7">
        <f>IF(S230=N230,testdata6[[#This Row],[Upper]],testdata6[[#This Row],[Lower]])</f>
        <v>247.42522768191566</v>
      </c>
      <c r="Q231" s="7" t="e">
        <f>IF(testdata6[[#This Row],[AtrStop]]=testdata6[[#This Row],[Upper]],testdata6[[#This Row],[Upper]],NA())</f>
        <v>#N/A</v>
      </c>
      <c r="R231" s="7">
        <f>IF(testdata6[[#This Row],[AtrStop]]=testdata6[[#This Row],[Lower]],testdata6[[#This Row],[Lower]],NA())</f>
        <v>247.42522768191566</v>
      </c>
      <c r="S231" s="19">
        <f>IF(testdata6[[#This Row],[close]]&lt;=testdata6[[#This Row],[STpot]],testdata6[[#This Row],[Upper]],testdata6[[#This Row],[Lower]])</f>
        <v>247.42522768191566</v>
      </c>
      <c r="U231" s="2">
        <v>43068</v>
      </c>
      <c r="V231" s="7"/>
      <c r="W231" s="7">
        <v>247.42519999999999</v>
      </c>
      <c r="X231" s="19">
        <v>247.42522768000001</v>
      </c>
      <c r="Y231" t="str">
        <f t="shared" si="3"/>
        <v/>
      </c>
    </row>
    <row r="232" spans="1:25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testdata6[[#This Row],[high]]-testdata6[[#This Row],[low]]</f>
        <v>2.2800000000000011</v>
      </c>
      <c r="H232" s="1">
        <f>ABS(testdata6[[#This Row],[high]]-F231)</f>
        <v>3.1999999999999886</v>
      </c>
      <c r="I232" s="1">
        <f>ABS(testdata6[[#This Row],[low]]-F231)</f>
        <v>0.91999999999998749</v>
      </c>
      <c r="J232" s="1">
        <f>MAX(testdata6[[#This Row],[H-L]:[|L-pC|]])</f>
        <v>3.1999999999999886</v>
      </c>
      <c r="K232" s="10">
        <f>(K231*20+testdata6[[#This Row],[TR]])/21</f>
        <v>1.3665943866934422</v>
      </c>
      <c r="L232" s="1">
        <f>testdata6[[#This Row],[high]]+Multiplier*testdata6[[#This Row],[ATR]]</f>
        <v>259.03978316008033</v>
      </c>
      <c r="M232" s="1">
        <f>testdata6[[#This Row],[low]]-Multiplier*testdata6[[#This Row],[ATR]]</f>
        <v>248.56021683991966</v>
      </c>
      <c r="N232" s="1">
        <f>IF(OR(testdata6[[#This Row],[UpperE]]&lt;N231,F231&gt;N231),testdata6[[#This Row],[UpperE]],N231)</f>
        <v>253.05088271995851</v>
      </c>
      <c r="O232" s="1">
        <f>IF(OR(testdata6[[#This Row],[LowerE]]&gt;O231,F231&lt;O231),testdata6[[#This Row],[LowerE]],O231)</f>
        <v>248.56021683991966</v>
      </c>
      <c r="P232" s="7">
        <f>IF(S231=N231,testdata6[[#This Row],[Upper]],testdata6[[#This Row],[Lower]])</f>
        <v>248.56021683991966</v>
      </c>
      <c r="Q232" s="7" t="e">
        <f>IF(testdata6[[#This Row],[AtrStop]]=testdata6[[#This Row],[Upper]],testdata6[[#This Row],[Upper]],NA())</f>
        <v>#N/A</v>
      </c>
      <c r="R232" s="7">
        <f>IF(testdata6[[#This Row],[AtrStop]]=testdata6[[#This Row],[Lower]],testdata6[[#This Row],[Lower]],NA())</f>
        <v>248.56021683991966</v>
      </c>
      <c r="S232" s="19">
        <f>IF(testdata6[[#This Row],[close]]&lt;=testdata6[[#This Row],[STpot]],testdata6[[#This Row],[Upper]],testdata6[[#This Row],[Lower]])</f>
        <v>248.56021683991966</v>
      </c>
      <c r="U232" s="2">
        <v>43069</v>
      </c>
      <c r="V232" s="7"/>
      <c r="W232" s="7">
        <v>248.56020000000001</v>
      </c>
      <c r="X232" s="19">
        <v>248.56021684000001</v>
      </c>
      <c r="Y232" t="str">
        <f t="shared" si="3"/>
        <v/>
      </c>
    </row>
    <row r="233" spans="1:25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testdata6[[#This Row],[high]]-testdata6[[#This Row],[low]]</f>
        <v>4.3599999999999852</v>
      </c>
      <c r="H233" s="1">
        <f>ABS(testdata6[[#This Row],[high]]-F232)</f>
        <v>0.28999999999999204</v>
      </c>
      <c r="I233" s="1">
        <f>ABS(testdata6[[#This Row],[low]]-F232)</f>
        <v>4.0699999999999932</v>
      </c>
      <c r="J233" s="1">
        <f>MAX(testdata6[[#This Row],[H-L]:[|L-pC|]])</f>
        <v>4.3599999999999852</v>
      </c>
      <c r="K233" s="10">
        <f>(K232*20+testdata6[[#This Row],[TR]])/21</f>
        <v>1.509137511136611</v>
      </c>
      <c r="L233" s="1">
        <f>testdata6[[#This Row],[high]]+Multiplier*testdata6[[#This Row],[ATR]]</f>
        <v>258.75741253340982</v>
      </c>
      <c r="M233" s="1">
        <f>testdata6[[#This Row],[low]]-Multiplier*testdata6[[#This Row],[ATR]]</f>
        <v>245.34258746659017</v>
      </c>
      <c r="N233" s="1">
        <f>IF(OR(testdata6[[#This Row],[UpperE]]&lt;N232,F232&gt;N232),testdata6[[#This Row],[UpperE]],N232)</f>
        <v>258.75741253340982</v>
      </c>
      <c r="O233" s="1">
        <f>IF(OR(testdata6[[#This Row],[LowerE]]&gt;O232,F232&lt;O232),testdata6[[#This Row],[LowerE]],O232)</f>
        <v>248.56021683991966</v>
      </c>
      <c r="P233" s="7">
        <f>IF(S232=N232,testdata6[[#This Row],[Upper]],testdata6[[#This Row],[Lower]])</f>
        <v>248.56021683991966</v>
      </c>
      <c r="Q233" s="7" t="e">
        <f>IF(testdata6[[#This Row],[AtrStop]]=testdata6[[#This Row],[Upper]],testdata6[[#This Row],[Upper]],NA())</f>
        <v>#N/A</v>
      </c>
      <c r="R233" s="7">
        <f>IF(testdata6[[#This Row],[AtrStop]]=testdata6[[#This Row],[Lower]],testdata6[[#This Row],[Lower]],NA())</f>
        <v>248.56021683991966</v>
      </c>
      <c r="S233" s="19">
        <f>IF(testdata6[[#This Row],[close]]&lt;=testdata6[[#This Row],[STpot]],testdata6[[#This Row],[Upper]],testdata6[[#This Row],[Lower]])</f>
        <v>248.56021683991966</v>
      </c>
      <c r="U233" s="2">
        <v>43070</v>
      </c>
      <c r="V233" s="7"/>
      <c r="W233" s="7">
        <v>248.56020000000001</v>
      </c>
      <c r="X233" s="19">
        <v>248.56021684000001</v>
      </c>
      <c r="Y233" t="str">
        <f t="shared" si="3"/>
        <v/>
      </c>
    </row>
    <row r="234" spans="1:25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testdata6[[#This Row],[high]]-testdata6[[#This Row],[low]]</f>
        <v>2.5999999999999943</v>
      </c>
      <c r="H234" s="1">
        <f>ABS(testdata6[[#This Row],[high]]-F233)</f>
        <v>2.2400000000000091</v>
      </c>
      <c r="I234" s="1">
        <f>ABS(testdata6[[#This Row],[low]]-F233)</f>
        <v>0.35999999999998522</v>
      </c>
      <c r="J234" s="1">
        <f>MAX(testdata6[[#This Row],[H-L]:[|L-pC|]])</f>
        <v>2.5999999999999943</v>
      </c>
      <c r="K234" s="10">
        <f>(K233*20+testdata6[[#This Row],[TR]])/21</f>
        <v>1.5610833439396294</v>
      </c>
      <c r="L234" s="1">
        <f>testdata6[[#This Row],[high]]+Multiplier*testdata6[[#This Row],[ATR]]</f>
        <v>260.33325003181892</v>
      </c>
      <c r="M234" s="1">
        <f>testdata6[[#This Row],[low]]-Multiplier*testdata6[[#This Row],[ATR]]</f>
        <v>248.36674996818113</v>
      </c>
      <c r="N234" s="1">
        <f>IF(OR(testdata6[[#This Row],[UpperE]]&lt;N233,F233&gt;N233),testdata6[[#This Row],[UpperE]],N233)</f>
        <v>258.75741253340982</v>
      </c>
      <c r="O234" s="1">
        <f>IF(OR(testdata6[[#This Row],[LowerE]]&gt;O233,F233&lt;O233),testdata6[[#This Row],[LowerE]],O233)</f>
        <v>248.56021683991966</v>
      </c>
      <c r="P234" s="7">
        <f>IF(S233=N233,testdata6[[#This Row],[Upper]],testdata6[[#This Row],[Lower]])</f>
        <v>248.56021683991966</v>
      </c>
      <c r="Q234" s="7" t="e">
        <f>IF(testdata6[[#This Row],[AtrStop]]=testdata6[[#This Row],[Upper]],testdata6[[#This Row],[Upper]],NA())</f>
        <v>#N/A</v>
      </c>
      <c r="R234" s="7">
        <f>IF(testdata6[[#This Row],[AtrStop]]=testdata6[[#This Row],[Lower]],testdata6[[#This Row],[Lower]],NA())</f>
        <v>248.56021683991966</v>
      </c>
      <c r="S234" s="19">
        <f>IF(testdata6[[#This Row],[close]]&lt;=testdata6[[#This Row],[STpot]],testdata6[[#This Row],[Upper]],testdata6[[#This Row],[Lower]])</f>
        <v>248.56021683991966</v>
      </c>
      <c r="U234" s="2">
        <v>43073</v>
      </c>
      <c r="V234" s="7"/>
      <c r="W234" s="7">
        <v>248.56020000000001</v>
      </c>
      <c r="X234" s="19">
        <v>248.56021684000001</v>
      </c>
      <c r="Y234" t="str">
        <f t="shared" si="3"/>
        <v/>
      </c>
    </row>
    <row r="235" spans="1:25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testdata6[[#This Row],[high]]-testdata6[[#This Row],[low]]</f>
        <v>2.0199999999999818</v>
      </c>
      <c r="H235" s="1">
        <f>ABS(testdata6[[#This Row],[high]]-F234)</f>
        <v>0.95999999999997954</v>
      </c>
      <c r="I235" s="1">
        <f>ABS(testdata6[[#This Row],[low]]-F234)</f>
        <v>1.0600000000000023</v>
      </c>
      <c r="J235" s="1">
        <f>MAX(testdata6[[#This Row],[H-L]:[|L-pC|]])</f>
        <v>2.0199999999999818</v>
      </c>
      <c r="K235" s="10">
        <f>(K234*20+testdata6[[#This Row],[TR]])/21</f>
        <v>1.5829365180377415</v>
      </c>
      <c r="L235" s="1">
        <f>testdata6[[#This Row],[high]]+Multiplier*testdata6[[#This Row],[ATR]]</f>
        <v>258.81880955411322</v>
      </c>
      <c r="M235" s="1">
        <f>testdata6[[#This Row],[low]]-Multiplier*testdata6[[#This Row],[ATR]]</f>
        <v>247.30119044588679</v>
      </c>
      <c r="N235" s="1">
        <f>IF(OR(testdata6[[#This Row],[UpperE]]&lt;N234,F234&gt;N234),testdata6[[#This Row],[UpperE]],N234)</f>
        <v>258.75741253340982</v>
      </c>
      <c r="O235" s="1">
        <f>IF(OR(testdata6[[#This Row],[LowerE]]&gt;O234,F234&lt;O234),testdata6[[#This Row],[LowerE]],O234)</f>
        <v>248.56021683991966</v>
      </c>
      <c r="P235" s="7">
        <f>IF(S234=N234,testdata6[[#This Row],[Upper]],testdata6[[#This Row],[Lower]])</f>
        <v>248.56021683991966</v>
      </c>
      <c r="Q235" s="7" t="e">
        <f>IF(testdata6[[#This Row],[AtrStop]]=testdata6[[#This Row],[Upper]],testdata6[[#This Row],[Upper]],NA())</f>
        <v>#N/A</v>
      </c>
      <c r="R235" s="7">
        <f>IF(testdata6[[#This Row],[AtrStop]]=testdata6[[#This Row],[Lower]],testdata6[[#This Row],[Lower]],NA())</f>
        <v>248.56021683991966</v>
      </c>
      <c r="S235" s="19">
        <f>IF(testdata6[[#This Row],[close]]&lt;=testdata6[[#This Row],[STpot]],testdata6[[#This Row],[Upper]],testdata6[[#This Row],[Lower]])</f>
        <v>248.56021683991966</v>
      </c>
      <c r="U235" s="2">
        <v>43074</v>
      </c>
      <c r="V235" s="7"/>
      <c r="W235" s="7">
        <v>248.56020000000001</v>
      </c>
      <c r="X235" s="19">
        <v>248.56021684000001</v>
      </c>
      <c r="Y235" t="str">
        <f t="shared" si="3"/>
        <v/>
      </c>
    </row>
    <row r="236" spans="1:25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testdata6[[#This Row],[high]]-testdata6[[#This Row],[low]]</f>
        <v>0.96999999999999886</v>
      </c>
      <c r="H236" s="1">
        <f>ABS(testdata6[[#This Row],[high]]-F235)</f>
        <v>0.51000000000001933</v>
      </c>
      <c r="I236" s="1">
        <f>ABS(testdata6[[#This Row],[low]]-F235)</f>
        <v>0.45999999999997954</v>
      </c>
      <c r="J236" s="1">
        <f>MAX(testdata6[[#This Row],[H-L]:[|L-pC|]])</f>
        <v>0.96999999999999886</v>
      </c>
      <c r="K236" s="10">
        <f>(K235*20+testdata6[[#This Row],[TR]])/21</f>
        <v>1.5537490647978491</v>
      </c>
      <c r="L236" s="1">
        <f>testdata6[[#This Row],[high]]+Multiplier*testdata6[[#This Row],[ATR]]</f>
        <v>257.37124719439356</v>
      </c>
      <c r="M236" s="1">
        <f>testdata6[[#This Row],[low]]-Multiplier*testdata6[[#This Row],[ATR]]</f>
        <v>247.07875280560646</v>
      </c>
      <c r="N236" s="1">
        <f>IF(OR(testdata6[[#This Row],[UpperE]]&lt;N235,F235&gt;N235),testdata6[[#This Row],[UpperE]],N235)</f>
        <v>257.37124719439356</v>
      </c>
      <c r="O236" s="1">
        <f>IF(OR(testdata6[[#This Row],[LowerE]]&gt;O235,F235&lt;O235),testdata6[[#This Row],[LowerE]],O235)</f>
        <v>248.56021683991966</v>
      </c>
      <c r="P236" s="7">
        <f>IF(S235=N235,testdata6[[#This Row],[Upper]],testdata6[[#This Row],[Lower]])</f>
        <v>248.56021683991966</v>
      </c>
      <c r="Q236" s="7" t="e">
        <f>IF(testdata6[[#This Row],[AtrStop]]=testdata6[[#This Row],[Upper]],testdata6[[#This Row],[Upper]],NA())</f>
        <v>#N/A</v>
      </c>
      <c r="R236" s="7">
        <f>IF(testdata6[[#This Row],[AtrStop]]=testdata6[[#This Row],[Lower]],testdata6[[#This Row],[Lower]],NA())</f>
        <v>248.56021683991966</v>
      </c>
      <c r="S236" s="19">
        <f>IF(testdata6[[#This Row],[close]]&lt;=testdata6[[#This Row],[STpot]],testdata6[[#This Row],[Upper]],testdata6[[#This Row],[Lower]])</f>
        <v>248.56021683991966</v>
      </c>
      <c r="U236" s="2">
        <v>43075</v>
      </c>
      <c r="V236" s="7"/>
      <c r="W236" s="7">
        <v>248.56020000000001</v>
      </c>
      <c r="X236" s="19">
        <v>248.56021684000001</v>
      </c>
      <c r="Y236" t="str">
        <f t="shared" si="3"/>
        <v/>
      </c>
    </row>
    <row r="237" spans="1:25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testdata6[[#This Row],[high]]-testdata6[[#This Row],[low]]</f>
        <v>1.4199999999999875</v>
      </c>
      <c r="H237" s="1">
        <f>ABS(testdata6[[#This Row],[high]]-F236)</f>
        <v>1.1399999999999864</v>
      </c>
      <c r="I237" s="1">
        <f>ABS(testdata6[[#This Row],[low]]-F236)</f>
        <v>0.28000000000000114</v>
      </c>
      <c r="J237" s="1">
        <f>MAX(testdata6[[#This Row],[H-L]:[|L-pC|]])</f>
        <v>1.4199999999999875</v>
      </c>
      <c r="K237" s="10">
        <f>(K236*20+testdata6[[#This Row],[TR]])/21</f>
        <v>1.5473800617122366</v>
      </c>
      <c r="L237" s="1">
        <f>testdata6[[#This Row],[high]]+Multiplier*testdata6[[#This Row],[ATR]]</f>
        <v>258.02214018513672</v>
      </c>
      <c r="M237" s="1">
        <f>testdata6[[#This Row],[low]]-Multiplier*testdata6[[#This Row],[ATR]]</f>
        <v>247.31785981486331</v>
      </c>
      <c r="N237" s="1">
        <f>IF(OR(testdata6[[#This Row],[UpperE]]&lt;N236,F236&gt;N236),testdata6[[#This Row],[UpperE]],N236)</f>
        <v>257.37124719439356</v>
      </c>
      <c r="O237" s="1">
        <f>IF(OR(testdata6[[#This Row],[LowerE]]&gt;O236,F236&lt;O236),testdata6[[#This Row],[LowerE]],O236)</f>
        <v>248.56021683991966</v>
      </c>
      <c r="P237" s="7">
        <f>IF(S236=N236,testdata6[[#This Row],[Upper]],testdata6[[#This Row],[Lower]])</f>
        <v>248.56021683991966</v>
      </c>
      <c r="Q237" s="7" t="e">
        <f>IF(testdata6[[#This Row],[AtrStop]]=testdata6[[#This Row],[Upper]],testdata6[[#This Row],[Upper]],NA())</f>
        <v>#N/A</v>
      </c>
      <c r="R237" s="7">
        <f>IF(testdata6[[#This Row],[AtrStop]]=testdata6[[#This Row],[Lower]],testdata6[[#This Row],[Lower]],NA())</f>
        <v>248.56021683991966</v>
      </c>
      <c r="S237" s="19">
        <f>IF(testdata6[[#This Row],[close]]&lt;=testdata6[[#This Row],[STpot]],testdata6[[#This Row],[Upper]],testdata6[[#This Row],[Lower]])</f>
        <v>248.56021683991966</v>
      </c>
      <c r="U237" s="2">
        <v>43076</v>
      </c>
      <c r="V237" s="7"/>
      <c r="W237" s="7">
        <v>248.56020000000001</v>
      </c>
      <c r="X237" s="19">
        <v>248.56021684000001</v>
      </c>
      <c r="Y237" t="str">
        <f t="shared" si="3"/>
        <v/>
      </c>
    </row>
    <row r="238" spans="1:25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testdata6[[#This Row],[high]]-testdata6[[#This Row],[low]]</f>
        <v>1.4300000000000068</v>
      </c>
      <c r="H238" s="1">
        <f>ABS(testdata6[[#This Row],[high]]-F237)</f>
        <v>1.3900000000000148</v>
      </c>
      <c r="I238" s="1">
        <f>ABS(testdata6[[#This Row],[low]]-F237)</f>
        <v>3.9999999999992042E-2</v>
      </c>
      <c r="J238" s="1">
        <f>MAX(testdata6[[#This Row],[H-L]:[|L-pC|]])</f>
        <v>1.4300000000000068</v>
      </c>
      <c r="K238" s="10">
        <f>(K237*20+testdata6[[#This Row],[TR]])/21</f>
        <v>1.5417905349640351</v>
      </c>
      <c r="L238" s="1">
        <f>testdata6[[#This Row],[high]]+Multiplier*testdata6[[#This Row],[ATR]]</f>
        <v>259.05537160489212</v>
      </c>
      <c r="M238" s="1">
        <f>testdata6[[#This Row],[low]]-Multiplier*testdata6[[#This Row],[ATR]]</f>
        <v>248.37462839510789</v>
      </c>
      <c r="N238" s="1">
        <f>IF(OR(testdata6[[#This Row],[UpperE]]&lt;N237,F237&gt;N237),testdata6[[#This Row],[UpperE]],N237)</f>
        <v>257.37124719439356</v>
      </c>
      <c r="O238" s="1">
        <f>IF(OR(testdata6[[#This Row],[LowerE]]&gt;O237,F237&lt;O237),testdata6[[#This Row],[LowerE]],O237)</f>
        <v>248.56021683991966</v>
      </c>
      <c r="P238" s="7">
        <f>IF(S237=N237,testdata6[[#This Row],[Upper]],testdata6[[#This Row],[Lower]])</f>
        <v>248.56021683991966</v>
      </c>
      <c r="Q238" s="7" t="e">
        <f>IF(testdata6[[#This Row],[AtrStop]]=testdata6[[#This Row],[Upper]],testdata6[[#This Row],[Upper]],NA())</f>
        <v>#N/A</v>
      </c>
      <c r="R238" s="7">
        <f>IF(testdata6[[#This Row],[AtrStop]]=testdata6[[#This Row],[Lower]],testdata6[[#This Row],[Lower]],NA())</f>
        <v>248.56021683991966</v>
      </c>
      <c r="S238" s="19">
        <f>IF(testdata6[[#This Row],[close]]&lt;=testdata6[[#This Row],[STpot]],testdata6[[#This Row],[Upper]],testdata6[[#This Row],[Lower]])</f>
        <v>248.56021683991966</v>
      </c>
      <c r="U238" s="2">
        <v>43077</v>
      </c>
      <c r="V238" s="7"/>
      <c r="W238" s="7">
        <v>248.56020000000001</v>
      </c>
      <c r="X238" s="19">
        <v>248.56021684000001</v>
      </c>
      <c r="Y238" t="str">
        <f t="shared" si="3"/>
        <v/>
      </c>
    </row>
    <row r="239" spans="1:25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testdata6[[#This Row],[high]]-testdata6[[#This Row],[low]]</f>
        <v>0.86000000000001364</v>
      </c>
      <c r="H239" s="1">
        <f>ABS(testdata6[[#This Row],[high]]-F238)</f>
        <v>0.83000000000001251</v>
      </c>
      <c r="I239" s="1">
        <f>ABS(testdata6[[#This Row],[low]]-F238)</f>
        <v>3.0000000000001137E-2</v>
      </c>
      <c r="J239" s="1">
        <f>MAX(testdata6[[#This Row],[H-L]:[|L-pC|]])</f>
        <v>0.86000000000001364</v>
      </c>
      <c r="K239" s="10">
        <f>(K238*20+testdata6[[#This Row],[TR]])/21</f>
        <v>1.5093243190133674</v>
      </c>
      <c r="L239" s="1">
        <f>testdata6[[#This Row],[high]]+Multiplier*testdata6[[#This Row],[ATR]]</f>
        <v>259.77797295704011</v>
      </c>
      <c r="M239" s="1">
        <f>testdata6[[#This Row],[low]]-Multiplier*testdata6[[#This Row],[ATR]]</f>
        <v>249.86202704295988</v>
      </c>
      <c r="N239" s="1">
        <f>IF(OR(testdata6[[#This Row],[UpperE]]&lt;N238,F238&gt;N238),testdata6[[#This Row],[UpperE]],N238)</f>
        <v>257.37124719439356</v>
      </c>
      <c r="O239" s="1">
        <f>IF(OR(testdata6[[#This Row],[LowerE]]&gt;O238,F238&lt;O238),testdata6[[#This Row],[LowerE]],O238)</f>
        <v>249.86202704295988</v>
      </c>
      <c r="P239" s="7">
        <f>IF(S238=N238,testdata6[[#This Row],[Upper]],testdata6[[#This Row],[Lower]])</f>
        <v>249.86202704295988</v>
      </c>
      <c r="Q239" s="7" t="e">
        <f>IF(testdata6[[#This Row],[AtrStop]]=testdata6[[#This Row],[Upper]],testdata6[[#This Row],[Upper]],NA())</f>
        <v>#N/A</v>
      </c>
      <c r="R239" s="7">
        <f>IF(testdata6[[#This Row],[AtrStop]]=testdata6[[#This Row],[Lower]],testdata6[[#This Row],[Lower]],NA())</f>
        <v>249.86202704295988</v>
      </c>
      <c r="S239" s="19">
        <f>IF(testdata6[[#This Row],[close]]&lt;=testdata6[[#This Row],[STpot]],testdata6[[#This Row],[Upper]],testdata6[[#This Row],[Lower]])</f>
        <v>249.86202704295988</v>
      </c>
      <c r="U239" s="2">
        <v>43080</v>
      </c>
      <c r="V239" s="7"/>
      <c r="W239" s="7">
        <v>249.86199999999999</v>
      </c>
      <c r="X239" s="19">
        <v>249.86202703999999</v>
      </c>
      <c r="Y239" t="str">
        <f t="shared" si="3"/>
        <v/>
      </c>
    </row>
    <row r="240" spans="1:25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testdata6[[#This Row],[high]]-testdata6[[#This Row],[low]]</f>
        <v>0.9299999999999784</v>
      </c>
      <c r="H240" s="1">
        <f>ABS(testdata6[[#This Row],[high]]-F239)</f>
        <v>0.95999999999997954</v>
      </c>
      <c r="I240" s="1">
        <f>ABS(testdata6[[#This Row],[low]]-F239)</f>
        <v>3.0000000000001137E-2</v>
      </c>
      <c r="J240" s="1">
        <f>MAX(testdata6[[#This Row],[H-L]:[|L-pC|]])</f>
        <v>0.95999999999997954</v>
      </c>
      <c r="K240" s="10">
        <f>(K239*20+testdata6[[#This Row],[TR]])/21</f>
        <v>1.483166018107968</v>
      </c>
      <c r="L240" s="1">
        <f>testdata6[[#This Row],[high]]+Multiplier*testdata6[[#This Row],[ATR]]</f>
        <v>260.59949805432387</v>
      </c>
      <c r="M240" s="1">
        <f>testdata6[[#This Row],[low]]-Multiplier*testdata6[[#This Row],[ATR]]</f>
        <v>250.7705019456761</v>
      </c>
      <c r="N240" s="1">
        <f>IF(OR(testdata6[[#This Row],[UpperE]]&lt;N239,F239&gt;N239),testdata6[[#This Row],[UpperE]],N239)</f>
        <v>257.37124719439356</v>
      </c>
      <c r="O240" s="1">
        <f>IF(OR(testdata6[[#This Row],[LowerE]]&gt;O239,F239&lt;O239),testdata6[[#This Row],[LowerE]],O239)</f>
        <v>250.7705019456761</v>
      </c>
      <c r="P240" s="7">
        <f>IF(S239=N239,testdata6[[#This Row],[Upper]],testdata6[[#This Row],[Lower]])</f>
        <v>250.7705019456761</v>
      </c>
      <c r="Q240" s="7" t="e">
        <f>IF(testdata6[[#This Row],[AtrStop]]=testdata6[[#This Row],[Upper]],testdata6[[#This Row],[Upper]],NA())</f>
        <v>#N/A</v>
      </c>
      <c r="R240" s="7">
        <f>IF(testdata6[[#This Row],[AtrStop]]=testdata6[[#This Row],[Lower]],testdata6[[#This Row],[Lower]],NA())</f>
        <v>250.7705019456761</v>
      </c>
      <c r="S240" s="19">
        <f>IF(testdata6[[#This Row],[close]]&lt;=testdata6[[#This Row],[STpot]],testdata6[[#This Row],[Upper]],testdata6[[#This Row],[Lower]])</f>
        <v>250.7705019456761</v>
      </c>
      <c r="U240" s="2">
        <v>43081</v>
      </c>
      <c r="V240" s="7"/>
      <c r="W240" s="7">
        <v>250.7705</v>
      </c>
      <c r="X240" s="19">
        <v>250.77050195000001</v>
      </c>
      <c r="Y240" t="str">
        <f t="shared" si="3"/>
        <v/>
      </c>
    </row>
    <row r="241" spans="1:25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testdata6[[#This Row],[high]]-testdata6[[#This Row],[low]]</f>
        <v>0.87000000000000455</v>
      </c>
      <c r="H241" s="1">
        <f>ABS(testdata6[[#This Row],[high]]-F240)</f>
        <v>0.74000000000000909</v>
      </c>
      <c r="I241" s="1">
        <f>ABS(testdata6[[#This Row],[low]]-F240)</f>
        <v>0.12999999999999545</v>
      </c>
      <c r="J241" s="1">
        <f>MAX(testdata6[[#This Row],[H-L]:[|L-pC|]])</f>
        <v>0.87000000000000455</v>
      </c>
      <c r="K241" s="10">
        <f>(K240*20+testdata6[[#This Row],[TR]])/21</f>
        <v>1.4539676362933032</v>
      </c>
      <c r="L241" s="1">
        <f>testdata6[[#This Row],[high]]+Multiplier*testdata6[[#This Row],[ATR]]</f>
        <v>260.74190290887992</v>
      </c>
      <c r="M241" s="1">
        <f>testdata6[[#This Row],[low]]-Multiplier*testdata6[[#This Row],[ATR]]</f>
        <v>251.14809709112009</v>
      </c>
      <c r="N241" s="1">
        <f>IF(OR(testdata6[[#This Row],[UpperE]]&lt;N240,F240&gt;N240),testdata6[[#This Row],[UpperE]],N240)</f>
        <v>257.37124719439356</v>
      </c>
      <c r="O241" s="1">
        <f>IF(OR(testdata6[[#This Row],[LowerE]]&gt;O240,F240&lt;O240),testdata6[[#This Row],[LowerE]],O240)</f>
        <v>251.14809709112009</v>
      </c>
      <c r="P241" s="7">
        <f>IF(S240=N240,testdata6[[#This Row],[Upper]],testdata6[[#This Row],[Lower]])</f>
        <v>251.14809709112009</v>
      </c>
      <c r="Q241" s="7" t="e">
        <f>IF(testdata6[[#This Row],[AtrStop]]=testdata6[[#This Row],[Upper]],testdata6[[#This Row],[Upper]],NA())</f>
        <v>#N/A</v>
      </c>
      <c r="R241" s="7">
        <f>IF(testdata6[[#This Row],[AtrStop]]=testdata6[[#This Row],[Lower]],testdata6[[#This Row],[Lower]],NA())</f>
        <v>251.14809709112009</v>
      </c>
      <c r="S241" s="19">
        <f>IF(testdata6[[#This Row],[close]]&lt;=testdata6[[#This Row],[STpot]],testdata6[[#This Row],[Upper]],testdata6[[#This Row],[Lower]])</f>
        <v>251.14809709112009</v>
      </c>
      <c r="U241" s="2">
        <v>43082</v>
      </c>
      <c r="V241" s="7"/>
      <c r="W241" s="7">
        <v>251.1481</v>
      </c>
      <c r="X241" s="19">
        <v>251.14809708999999</v>
      </c>
      <c r="Y241" t="str">
        <f t="shared" si="3"/>
        <v/>
      </c>
    </row>
    <row r="242" spans="1:25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testdata6[[#This Row],[high]]-testdata6[[#This Row],[low]]</f>
        <v>1.5500000000000114</v>
      </c>
      <c r="H242" s="1">
        <f>ABS(testdata6[[#This Row],[high]]-F241)</f>
        <v>0.44999999999998863</v>
      </c>
      <c r="I242" s="1">
        <f>ABS(testdata6[[#This Row],[low]]-F241)</f>
        <v>1.1000000000000227</v>
      </c>
      <c r="J242" s="1">
        <f>MAX(testdata6[[#This Row],[H-L]:[|L-pC|]])</f>
        <v>1.5500000000000114</v>
      </c>
      <c r="K242" s="10">
        <f>(K241*20+testdata6[[#This Row],[TR]])/21</f>
        <v>1.4585406059936226</v>
      </c>
      <c r="L242" s="1">
        <f>testdata6[[#This Row],[high]]+Multiplier*testdata6[[#This Row],[ATR]]</f>
        <v>260.43562181798086</v>
      </c>
      <c r="M242" s="1">
        <f>testdata6[[#This Row],[low]]-Multiplier*testdata6[[#This Row],[ATR]]</f>
        <v>250.13437818201913</v>
      </c>
      <c r="N242" s="1">
        <f>IF(OR(testdata6[[#This Row],[UpperE]]&lt;N241,F241&gt;N241),testdata6[[#This Row],[UpperE]],N241)</f>
        <v>257.37124719439356</v>
      </c>
      <c r="O242" s="1">
        <f>IF(OR(testdata6[[#This Row],[LowerE]]&gt;O241,F241&lt;O241),testdata6[[#This Row],[LowerE]],O241)</f>
        <v>251.14809709112009</v>
      </c>
      <c r="P242" s="7">
        <f>IF(S241=N241,testdata6[[#This Row],[Upper]],testdata6[[#This Row],[Lower]])</f>
        <v>251.14809709112009</v>
      </c>
      <c r="Q242" s="7" t="e">
        <f>IF(testdata6[[#This Row],[AtrStop]]=testdata6[[#This Row],[Upper]],testdata6[[#This Row],[Upper]],NA())</f>
        <v>#N/A</v>
      </c>
      <c r="R242" s="7">
        <f>IF(testdata6[[#This Row],[AtrStop]]=testdata6[[#This Row],[Lower]],testdata6[[#This Row],[Lower]],NA())</f>
        <v>251.14809709112009</v>
      </c>
      <c r="S242" s="19">
        <f>IF(testdata6[[#This Row],[close]]&lt;=testdata6[[#This Row],[STpot]],testdata6[[#This Row],[Upper]],testdata6[[#This Row],[Lower]])</f>
        <v>251.14809709112009</v>
      </c>
      <c r="U242" s="2">
        <v>43083</v>
      </c>
      <c r="V242" s="7"/>
      <c r="W242" s="7">
        <v>251.1481</v>
      </c>
      <c r="X242" s="19">
        <v>251.14809708999999</v>
      </c>
      <c r="Y242" t="str">
        <f t="shared" si="3"/>
        <v/>
      </c>
    </row>
    <row r="243" spans="1:25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testdata6[[#This Row],[high]]-testdata6[[#This Row],[low]]</f>
        <v>1.5900000000000034</v>
      </c>
      <c r="H243" s="1">
        <f>ABS(testdata6[[#This Row],[high]]-F242)</f>
        <v>2.6299999999999955</v>
      </c>
      <c r="I243" s="1">
        <f>ABS(testdata6[[#This Row],[low]]-F242)</f>
        <v>1.039999999999992</v>
      </c>
      <c r="J243" s="1">
        <f>MAX(testdata6[[#This Row],[H-L]:[|L-pC|]])</f>
        <v>2.6299999999999955</v>
      </c>
      <c r="K243" s="10">
        <f>(K242*20+testdata6[[#This Row],[TR]])/21</f>
        <v>1.5143243866605927</v>
      </c>
      <c r="L243" s="1">
        <f>testdata6[[#This Row],[high]]+Multiplier*testdata6[[#This Row],[ATR]]</f>
        <v>261.73297315998178</v>
      </c>
      <c r="M243" s="1">
        <f>testdata6[[#This Row],[low]]-Multiplier*testdata6[[#This Row],[ATR]]</f>
        <v>251.05702684001821</v>
      </c>
      <c r="N243" s="1">
        <f>IF(OR(testdata6[[#This Row],[UpperE]]&lt;N242,F242&gt;N242),testdata6[[#This Row],[UpperE]],N242)</f>
        <v>257.37124719439356</v>
      </c>
      <c r="O243" s="1">
        <f>IF(OR(testdata6[[#This Row],[LowerE]]&gt;O242,F242&lt;O242),testdata6[[#This Row],[LowerE]],O242)</f>
        <v>251.14809709112009</v>
      </c>
      <c r="P243" s="7">
        <f>IF(S242=N242,testdata6[[#This Row],[Upper]],testdata6[[#This Row],[Lower]])</f>
        <v>251.14809709112009</v>
      </c>
      <c r="Q243" s="7" t="e">
        <f>IF(testdata6[[#This Row],[AtrStop]]=testdata6[[#This Row],[Upper]],testdata6[[#This Row],[Upper]],NA())</f>
        <v>#N/A</v>
      </c>
      <c r="R243" s="7">
        <f>IF(testdata6[[#This Row],[AtrStop]]=testdata6[[#This Row],[Lower]],testdata6[[#This Row],[Lower]],NA())</f>
        <v>251.14809709112009</v>
      </c>
      <c r="S243" s="19">
        <f>IF(testdata6[[#This Row],[close]]&lt;=testdata6[[#This Row],[STpot]],testdata6[[#This Row],[Upper]],testdata6[[#This Row],[Lower]])</f>
        <v>251.14809709112009</v>
      </c>
      <c r="U243" s="2">
        <v>43084</v>
      </c>
      <c r="V243" s="7"/>
      <c r="W243" s="7">
        <v>251.1481</v>
      </c>
      <c r="X243" s="19">
        <v>251.14809708999999</v>
      </c>
      <c r="Y243" t="str">
        <f t="shared" si="3"/>
        <v/>
      </c>
    </row>
    <row r="244" spans="1:25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testdata6[[#This Row],[high]]-testdata6[[#This Row],[low]]</f>
        <v>0.59999999999996589</v>
      </c>
      <c r="H244" s="1">
        <f>ABS(testdata6[[#This Row],[high]]-F243)</f>
        <v>2.0199999999999818</v>
      </c>
      <c r="I244" s="1">
        <f>ABS(testdata6[[#This Row],[low]]-F243)</f>
        <v>1.4200000000000159</v>
      </c>
      <c r="J244" s="1">
        <f>MAX(testdata6[[#This Row],[H-L]:[|L-pC|]])</f>
        <v>2.0199999999999818</v>
      </c>
      <c r="K244" s="10">
        <f>(K243*20+testdata6[[#This Row],[TR]])/21</f>
        <v>1.5384041777719923</v>
      </c>
      <c r="L244" s="1">
        <f>testdata6[[#This Row],[high]]+Multiplier*testdata6[[#This Row],[ATR]]</f>
        <v>263.31521253331596</v>
      </c>
      <c r="M244" s="1">
        <f>testdata6[[#This Row],[low]]-Multiplier*testdata6[[#This Row],[ATR]]</f>
        <v>253.48478746668405</v>
      </c>
      <c r="N244" s="1">
        <f>IF(OR(testdata6[[#This Row],[UpperE]]&lt;N243,F243&gt;N243),testdata6[[#This Row],[UpperE]],N243)</f>
        <v>257.37124719439356</v>
      </c>
      <c r="O244" s="1">
        <f>IF(OR(testdata6[[#This Row],[LowerE]]&gt;O243,F243&lt;O243),testdata6[[#This Row],[LowerE]],O243)</f>
        <v>253.48478746668405</v>
      </c>
      <c r="P244" s="7">
        <f>IF(S243=N243,testdata6[[#This Row],[Upper]],testdata6[[#This Row],[Lower]])</f>
        <v>253.48478746668405</v>
      </c>
      <c r="Q244" s="7" t="e">
        <f>IF(testdata6[[#This Row],[AtrStop]]=testdata6[[#This Row],[Upper]],testdata6[[#This Row],[Upper]],NA())</f>
        <v>#N/A</v>
      </c>
      <c r="R244" s="7">
        <f>IF(testdata6[[#This Row],[AtrStop]]=testdata6[[#This Row],[Lower]],testdata6[[#This Row],[Lower]],NA())</f>
        <v>253.48478746668405</v>
      </c>
      <c r="S244" s="19">
        <f>IF(testdata6[[#This Row],[close]]&lt;=testdata6[[#This Row],[STpot]],testdata6[[#This Row],[Upper]],testdata6[[#This Row],[Lower]])</f>
        <v>253.48478746668405</v>
      </c>
      <c r="U244" s="2">
        <v>43087</v>
      </c>
      <c r="V244" s="7"/>
      <c r="W244" s="7">
        <v>253.48480000000001</v>
      </c>
      <c r="X244" s="19">
        <v>253.48478746999999</v>
      </c>
      <c r="Y244" t="str">
        <f t="shared" si="3"/>
        <v/>
      </c>
    </row>
    <row r="245" spans="1:25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testdata6[[#This Row],[high]]-testdata6[[#This Row],[low]]</f>
        <v>1.3899999999999864</v>
      </c>
      <c r="H245" s="1">
        <f>ABS(testdata6[[#This Row],[high]]-F244)</f>
        <v>0.31999999999999318</v>
      </c>
      <c r="I245" s="1">
        <f>ABS(testdata6[[#This Row],[low]]-F244)</f>
        <v>1.0699999999999932</v>
      </c>
      <c r="J245" s="1">
        <f>MAX(testdata6[[#This Row],[H-L]:[|L-pC|]])</f>
        <v>1.3899999999999864</v>
      </c>
      <c r="K245" s="10">
        <f>(K244*20+testdata6[[#This Row],[TR]])/21</f>
        <v>1.5313373121638014</v>
      </c>
      <c r="L245" s="1">
        <f>testdata6[[#This Row],[high]]+Multiplier*testdata6[[#This Row],[ATR]]</f>
        <v>263.22401193649142</v>
      </c>
      <c r="M245" s="1">
        <f>testdata6[[#This Row],[low]]-Multiplier*testdata6[[#This Row],[ATR]]</f>
        <v>252.64598806350861</v>
      </c>
      <c r="N245" s="1">
        <f>IF(OR(testdata6[[#This Row],[UpperE]]&lt;N244,F244&gt;N244),testdata6[[#This Row],[UpperE]],N244)</f>
        <v>263.22401193649142</v>
      </c>
      <c r="O245" s="1">
        <f>IF(OR(testdata6[[#This Row],[LowerE]]&gt;O244,F244&lt;O244),testdata6[[#This Row],[LowerE]],O244)</f>
        <v>253.48478746668405</v>
      </c>
      <c r="P245" s="7">
        <f>IF(S244=N244,testdata6[[#This Row],[Upper]],testdata6[[#This Row],[Lower]])</f>
        <v>253.48478746668405</v>
      </c>
      <c r="Q245" s="7" t="e">
        <f>IF(testdata6[[#This Row],[AtrStop]]=testdata6[[#This Row],[Upper]],testdata6[[#This Row],[Upper]],NA())</f>
        <v>#N/A</v>
      </c>
      <c r="R245" s="7">
        <f>IF(testdata6[[#This Row],[AtrStop]]=testdata6[[#This Row],[Lower]],testdata6[[#This Row],[Lower]],NA())</f>
        <v>253.48478746668405</v>
      </c>
      <c r="S245" s="19">
        <f>IF(testdata6[[#This Row],[close]]&lt;=testdata6[[#This Row],[STpot]],testdata6[[#This Row],[Upper]],testdata6[[#This Row],[Lower]])</f>
        <v>253.48478746668405</v>
      </c>
      <c r="U245" s="2">
        <v>43088</v>
      </c>
      <c r="V245" s="7"/>
      <c r="W245" s="7">
        <v>253.48480000000001</v>
      </c>
      <c r="X245" s="19">
        <v>253.48478746999999</v>
      </c>
      <c r="Y245" t="str">
        <f t="shared" si="3"/>
        <v/>
      </c>
    </row>
    <row r="246" spans="1:25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testdata6[[#This Row],[high]]-testdata6[[#This Row],[low]]</f>
        <v>1.5799999999999841</v>
      </c>
      <c r="H246" s="1">
        <f>ABS(testdata6[[#This Row],[high]]-F245)</f>
        <v>1.1200000000000045</v>
      </c>
      <c r="I246" s="1">
        <f>ABS(testdata6[[#This Row],[low]]-F245)</f>
        <v>0.45999999999997954</v>
      </c>
      <c r="J246" s="1">
        <f>MAX(testdata6[[#This Row],[H-L]:[|L-pC|]])</f>
        <v>1.5799999999999841</v>
      </c>
      <c r="K246" s="10">
        <f>(K245*20+testdata6[[#This Row],[TR]])/21</f>
        <v>1.5336545830131436</v>
      </c>
      <c r="L246" s="1">
        <f>testdata6[[#This Row],[high]]+Multiplier*testdata6[[#This Row],[ATR]]</f>
        <v>263.04096374903941</v>
      </c>
      <c r="M246" s="1">
        <f>testdata6[[#This Row],[low]]-Multiplier*testdata6[[#This Row],[ATR]]</f>
        <v>252.25903625096058</v>
      </c>
      <c r="N246" s="1">
        <f>IF(OR(testdata6[[#This Row],[UpperE]]&lt;N245,F245&gt;N245),testdata6[[#This Row],[UpperE]],N245)</f>
        <v>263.04096374903941</v>
      </c>
      <c r="O246" s="1">
        <f>IF(OR(testdata6[[#This Row],[LowerE]]&gt;O245,F245&lt;O245),testdata6[[#This Row],[LowerE]],O245)</f>
        <v>253.48478746668405</v>
      </c>
      <c r="P246" s="7">
        <f>IF(S245=N245,testdata6[[#This Row],[Upper]],testdata6[[#This Row],[Lower]])</f>
        <v>253.48478746668405</v>
      </c>
      <c r="Q246" s="7" t="e">
        <f>IF(testdata6[[#This Row],[AtrStop]]=testdata6[[#This Row],[Upper]],testdata6[[#This Row],[Upper]],NA())</f>
        <v>#N/A</v>
      </c>
      <c r="R246" s="7">
        <f>IF(testdata6[[#This Row],[AtrStop]]=testdata6[[#This Row],[Lower]],testdata6[[#This Row],[Lower]],NA())</f>
        <v>253.48478746668405</v>
      </c>
      <c r="S246" s="19">
        <f>IF(testdata6[[#This Row],[close]]&lt;=testdata6[[#This Row],[STpot]],testdata6[[#This Row],[Upper]],testdata6[[#This Row],[Lower]])</f>
        <v>253.48478746668405</v>
      </c>
      <c r="U246" s="2">
        <v>43089</v>
      </c>
      <c r="V246" s="7"/>
      <c r="W246" s="7">
        <v>253.48480000000001</v>
      </c>
      <c r="X246" s="19">
        <v>253.48478746999999</v>
      </c>
      <c r="Y246" t="str">
        <f t="shared" si="3"/>
        <v/>
      </c>
    </row>
    <row r="247" spans="1:25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testdata6[[#This Row],[high]]-testdata6[[#This Row],[low]]</f>
        <v>1.0500000000000114</v>
      </c>
      <c r="H247" s="1">
        <f>ABS(testdata6[[#This Row],[high]]-F246)</f>
        <v>1.3100000000000023</v>
      </c>
      <c r="I247" s="1">
        <f>ABS(testdata6[[#This Row],[low]]-F246)</f>
        <v>0.25999999999999091</v>
      </c>
      <c r="J247" s="1">
        <f>MAX(testdata6[[#This Row],[H-L]:[|L-pC|]])</f>
        <v>1.3100000000000023</v>
      </c>
      <c r="K247" s="10">
        <f>(K246*20+testdata6[[#This Row],[TR]])/21</f>
        <v>1.5230043647744227</v>
      </c>
      <c r="L247" s="1">
        <f>testdata6[[#This Row],[high]]+Multiplier*testdata6[[#This Row],[ATR]]</f>
        <v>263.05901309432329</v>
      </c>
      <c r="M247" s="1">
        <f>testdata6[[#This Row],[low]]-Multiplier*testdata6[[#This Row],[ATR]]</f>
        <v>252.87098690567672</v>
      </c>
      <c r="N247" s="1">
        <f>IF(OR(testdata6[[#This Row],[UpperE]]&lt;N246,F246&gt;N246),testdata6[[#This Row],[UpperE]],N246)</f>
        <v>263.04096374903941</v>
      </c>
      <c r="O247" s="1">
        <f>IF(OR(testdata6[[#This Row],[LowerE]]&gt;O246,F246&lt;O246),testdata6[[#This Row],[LowerE]],O246)</f>
        <v>253.48478746668405</v>
      </c>
      <c r="P247" s="7">
        <f>IF(S246=N246,testdata6[[#This Row],[Upper]],testdata6[[#This Row],[Lower]])</f>
        <v>253.48478746668405</v>
      </c>
      <c r="Q247" s="7" t="e">
        <f>IF(testdata6[[#This Row],[AtrStop]]=testdata6[[#This Row],[Upper]],testdata6[[#This Row],[Upper]],NA())</f>
        <v>#N/A</v>
      </c>
      <c r="R247" s="7">
        <f>IF(testdata6[[#This Row],[AtrStop]]=testdata6[[#This Row],[Lower]],testdata6[[#This Row],[Lower]],NA())</f>
        <v>253.48478746668405</v>
      </c>
      <c r="S247" s="19">
        <f>IF(testdata6[[#This Row],[close]]&lt;=testdata6[[#This Row],[STpot]],testdata6[[#This Row],[Upper]],testdata6[[#This Row],[Lower]])</f>
        <v>253.48478746668405</v>
      </c>
      <c r="U247" s="2">
        <v>43090</v>
      </c>
      <c r="V247" s="7"/>
      <c r="W247" s="7">
        <v>253.48480000000001</v>
      </c>
      <c r="X247" s="19">
        <v>253.48478746999999</v>
      </c>
      <c r="Y247" t="str">
        <f t="shared" si="3"/>
        <v/>
      </c>
    </row>
    <row r="248" spans="1:25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testdata6[[#This Row],[high]]-testdata6[[#This Row],[low]]</f>
        <v>0.70999999999997954</v>
      </c>
      <c r="H248" s="1">
        <f>ABS(testdata6[[#This Row],[high]]-F247)</f>
        <v>6.0000000000002274E-2</v>
      </c>
      <c r="I248" s="1">
        <f>ABS(testdata6[[#This Row],[low]]-F247)</f>
        <v>0.64999999999997726</v>
      </c>
      <c r="J248" s="1">
        <f>MAX(testdata6[[#This Row],[H-L]:[|L-pC|]])</f>
        <v>0.70999999999997954</v>
      </c>
      <c r="K248" s="10">
        <f>(K247*20+testdata6[[#This Row],[TR]])/21</f>
        <v>1.4842898712137349</v>
      </c>
      <c r="L248" s="1">
        <f>testdata6[[#This Row],[high]]+Multiplier*testdata6[[#This Row],[ATR]]</f>
        <v>262.22286961364119</v>
      </c>
      <c r="M248" s="1">
        <f>testdata6[[#This Row],[low]]-Multiplier*testdata6[[#This Row],[ATR]]</f>
        <v>252.60713038635879</v>
      </c>
      <c r="N248" s="1">
        <f>IF(OR(testdata6[[#This Row],[UpperE]]&lt;N247,F247&gt;N247),testdata6[[#This Row],[UpperE]],N247)</f>
        <v>262.22286961364119</v>
      </c>
      <c r="O248" s="1">
        <f>IF(OR(testdata6[[#This Row],[LowerE]]&gt;O247,F247&lt;O247),testdata6[[#This Row],[LowerE]],O247)</f>
        <v>253.48478746668405</v>
      </c>
      <c r="P248" s="7">
        <f>IF(S247=N247,testdata6[[#This Row],[Upper]],testdata6[[#This Row],[Lower]])</f>
        <v>253.48478746668405</v>
      </c>
      <c r="Q248" s="7" t="e">
        <f>IF(testdata6[[#This Row],[AtrStop]]=testdata6[[#This Row],[Upper]],testdata6[[#This Row],[Upper]],NA())</f>
        <v>#N/A</v>
      </c>
      <c r="R248" s="7">
        <f>IF(testdata6[[#This Row],[AtrStop]]=testdata6[[#This Row],[Lower]],testdata6[[#This Row],[Lower]],NA())</f>
        <v>253.48478746668405</v>
      </c>
      <c r="S248" s="19">
        <f>IF(testdata6[[#This Row],[close]]&lt;=testdata6[[#This Row],[STpot]],testdata6[[#This Row],[Upper]],testdata6[[#This Row],[Lower]])</f>
        <v>253.48478746668405</v>
      </c>
      <c r="U248" s="2">
        <v>43091</v>
      </c>
      <c r="V248" s="7"/>
      <c r="W248" s="7">
        <v>253.48480000000001</v>
      </c>
      <c r="X248" s="19">
        <v>253.48478746999999</v>
      </c>
      <c r="Y248" t="str">
        <f t="shared" si="3"/>
        <v/>
      </c>
    </row>
    <row r="249" spans="1:25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testdata6[[#This Row],[high]]-testdata6[[#This Row],[low]]</f>
        <v>0.53999999999996362</v>
      </c>
      <c r="H249" s="1">
        <f>ABS(testdata6[[#This Row],[high]]-F248)</f>
        <v>6.9999999999993179E-2</v>
      </c>
      <c r="I249" s="1">
        <f>ABS(testdata6[[#This Row],[low]]-F248)</f>
        <v>0.6099999999999568</v>
      </c>
      <c r="J249" s="1">
        <f>MAX(testdata6[[#This Row],[H-L]:[|L-pC|]])</f>
        <v>0.6099999999999568</v>
      </c>
      <c r="K249" s="10">
        <f>(K248*20+testdata6[[#This Row],[TR]])/21</f>
        <v>1.4426570202035549</v>
      </c>
      <c r="L249" s="1">
        <f>testdata6[[#This Row],[high]]+Multiplier*testdata6[[#This Row],[ATR]]</f>
        <v>261.90797106061063</v>
      </c>
      <c r="M249" s="1">
        <f>testdata6[[#This Row],[low]]-Multiplier*testdata6[[#This Row],[ATR]]</f>
        <v>252.71202893938937</v>
      </c>
      <c r="N249" s="1">
        <f>IF(OR(testdata6[[#This Row],[UpperE]]&lt;N248,F248&gt;N248),testdata6[[#This Row],[UpperE]],N248)</f>
        <v>261.90797106061063</v>
      </c>
      <c r="O249" s="1">
        <f>IF(OR(testdata6[[#This Row],[LowerE]]&gt;O248,F248&lt;O248),testdata6[[#This Row],[LowerE]],O248)</f>
        <v>253.48478746668405</v>
      </c>
      <c r="P249" s="7">
        <f>IF(S248=N248,testdata6[[#This Row],[Upper]],testdata6[[#This Row],[Lower]])</f>
        <v>253.48478746668405</v>
      </c>
      <c r="Q249" s="7" t="e">
        <f>IF(testdata6[[#This Row],[AtrStop]]=testdata6[[#This Row],[Upper]],testdata6[[#This Row],[Upper]],NA())</f>
        <v>#N/A</v>
      </c>
      <c r="R249" s="7">
        <f>IF(testdata6[[#This Row],[AtrStop]]=testdata6[[#This Row],[Lower]],testdata6[[#This Row],[Lower]],NA())</f>
        <v>253.48478746668405</v>
      </c>
      <c r="S249" s="19">
        <f>IF(testdata6[[#This Row],[close]]&lt;=testdata6[[#This Row],[STpot]],testdata6[[#This Row],[Upper]],testdata6[[#This Row],[Lower]])</f>
        <v>253.48478746668405</v>
      </c>
      <c r="U249" s="2">
        <v>43095</v>
      </c>
      <c r="V249" s="7"/>
      <c r="W249" s="7">
        <v>253.48480000000001</v>
      </c>
      <c r="X249" s="19">
        <v>253.48478746999999</v>
      </c>
      <c r="Y249" t="str">
        <f t="shared" si="3"/>
        <v/>
      </c>
    </row>
    <row r="250" spans="1:25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testdata6[[#This Row],[high]]-testdata6[[#This Row],[low]]</f>
        <v>0.69999999999998863</v>
      </c>
      <c r="H250" s="1">
        <f>ABS(testdata6[[#This Row],[high]]-F249)</f>
        <v>0.52000000000003865</v>
      </c>
      <c r="I250" s="1">
        <f>ABS(testdata6[[#This Row],[low]]-F249)</f>
        <v>0.17999999999994998</v>
      </c>
      <c r="J250" s="1">
        <f>MAX(testdata6[[#This Row],[H-L]:[|L-pC|]])</f>
        <v>0.69999999999998863</v>
      </c>
      <c r="K250" s="10">
        <f>(K249*20+testdata6[[#This Row],[TR]])/21</f>
        <v>1.4072924001938614</v>
      </c>
      <c r="L250" s="1">
        <f>testdata6[[#This Row],[high]]+Multiplier*testdata6[[#This Row],[ATR]]</f>
        <v>262.08187720058157</v>
      </c>
      <c r="M250" s="1">
        <f>testdata6[[#This Row],[low]]-Multiplier*testdata6[[#This Row],[ATR]]</f>
        <v>252.93812279941844</v>
      </c>
      <c r="N250" s="1">
        <f>IF(OR(testdata6[[#This Row],[UpperE]]&lt;N249,F249&gt;N249),testdata6[[#This Row],[UpperE]],N249)</f>
        <v>261.90797106061063</v>
      </c>
      <c r="O250" s="1">
        <f>IF(OR(testdata6[[#This Row],[LowerE]]&gt;O249,F249&lt;O249),testdata6[[#This Row],[LowerE]],O249)</f>
        <v>253.48478746668405</v>
      </c>
      <c r="P250" s="7">
        <f>IF(S249=N249,testdata6[[#This Row],[Upper]],testdata6[[#This Row],[Lower]])</f>
        <v>253.48478746668405</v>
      </c>
      <c r="Q250" s="7" t="e">
        <f>IF(testdata6[[#This Row],[AtrStop]]=testdata6[[#This Row],[Upper]],testdata6[[#This Row],[Upper]],NA())</f>
        <v>#N/A</v>
      </c>
      <c r="R250" s="7">
        <f>IF(testdata6[[#This Row],[AtrStop]]=testdata6[[#This Row],[Lower]],testdata6[[#This Row],[Lower]],NA())</f>
        <v>253.48478746668405</v>
      </c>
      <c r="S250" s="19">
        <f>IF(testdata6[[#This Row],[close]]&lt;=testdata6[[#This Row],[STpot]],testdata6[[#This Row],[Upper]],testdata6[[#This Row],[Lower]])</f>
        <v>253.48478746668405</v>
      </c>
      <c r="U250" s="2">
        <v>43096</v>
      </c>
      <c r="V250" s="7"/>
      <c r="W250" s="7">
        <v>253.48480000000001</v>
      </c>
      <c r="X250" s="19">
        <v>253.48478746999999</v>
      </c>
      <c r="Y250" t="str">
        <f t="shared" si="3"/>
        <v/>
      </c>
    </row>
    <row r="251" spans="1:25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testdata6[[#This Row],[high]]-testdata6[[#This Row],[low]]</f>
        <v>0.45000000000004547</v>
      </c>
      <c r="H251" s="1">
        <f>ABS(testdata6[[#This Row],[high]]-F250)</f>
        <v>0.58000000000004093</v>
      </c>
      <c r="I251" s="1">
        <f>ABS(testdata6[[#This Row],[low]]-F250)</f>
        <v>0.12999999999999545</v>
      </c>
      <c r="J251" s="1">
        <f>MAX(testdata6[[#This Row],[H-L]:[|L-pC|]])</f>
        <v>0.58000000000004093</v>
      </c>
      <c r="K251" s="10">
        <f>(K250*20+testdata6[[#This Row],[TR]])/21</f>
        <v>1.3678975239941555</v>
      </c>
      <c r="L251" s="1">
        <f>testdata6[[#This Row],[high]]+Multiplier*testdata6[[#This Row],[ATR]]</f>
        <v>262.14369257198251</v>
      </c>
      <c r="M251" s="1">
        <f>testdata6[[#This Row],[low]]-Multiplier*testdata6[[#This Row],[ATR]]</f>
        <v>253.48630742801751</v>
      </c>
      <c r="N251" s="1">
        <f>IF(OR(testdata6[[#This Row],[UpperE]]&lt;N250,F250&gt;N250),testdata6[[#This Row],[UpperE]],N250)</f>
        <v>261.90797106061063</v>
      </c>
      <c r="O251" s="1">
        <f>IF(OR(testdata6[[#This Row],[LowerE]]&gt;O250,F250&lt;O250),testdata6[[#This Row],[LowerE]],O250)</f>
        <v>253.48630742801751</v>
      </c>
      <c r="P251" s="7">
        <f>IF(S250=N250,testdata6[[#This Row],[Upper]],testdata6[[#This Row],[Lower]])</f>
        <v>253.48630742801751</v>
      </c>
      <c r="Q251" s="7" t="e">
        <f>IF(testdata6[[#This Row],[AtrStop]]=testdata6[[#This Row],[Upper]],testdata6[[#This Row],[Upper]],NA())</f>
        <v>#N/A</v>
      </c>
      <c r="R251" s="7">
        <f>IF(testdata6[[#This Row],[AtrStop]]=testdata6[[#This Row],[Lower]],testdata6[[#This Row],[Lower]],NA())</f>
        <v>253.48630742801751</v>
      </c>
      <c r="S251" s="19">
        <f>IF(testdata6[[#This Row],[close]]&lt;=testdata6[[#This Row],[STpot]],testdata6[[#This Row],[Upper]],testdata6[[#This Row],[Lower]])</f>
        <v>253.48630742801751</v>
      </c>
      <c r="U251" s="2">
        <v>43097</v>
      </c>
      <c r="V251" s="7"/>
      <c r="W251" s="7">
        <v>253.4863</v>
      </c>
      <c r="X251" s="19">
        <v>253.48630743000001</v>
      </c>
      <c r="Y251" t="str">
        <f t="shared" si="3"/>
        <v/>
      </c>
    </row>
    <row r="252" spans="1:25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testdata6[[#This Row],[high]]-testdata6[[#This Row],[low]]</f>
        <v>1.839999999999975</v>
      </c>
      <c r="H252" s="1">
        <f>ABS(testdata6[[#This Row],[high]]-F251)</f>
        <v>0.65999999999996817</v>
      </c>
      <c r="I252" s="1">
        <f>ABS(testdata6[[#This Row],[low]]-F251)</f>
        <v>1.1800000000000068</v>
      </c>
      <c r="J252" s="1">
        <f>MAX(testdata6[[#This Row],[H-L]:[|L-pC|]])</f>
        <v>1.839999999999975</v>
      </c>
      <c r="K252" s="10">
        <f>(K251*20+testdata6[[#This Row],[TR]])/21</f>
        <v>1.390378594280147</v>
      </c>
      <c r="L252" s="1">
        <f>testdata6[[#This Row],[high]]+Multiplier*testdata6[[#This Row],[ATR]]</f>
        <v>262.82113578284043</v>
      </c>
      <c r="M252" s="1">
        <f>testdata6[[#This Row],[low]]-Multiplier*testdata6[[#This Row],[ATR]]</f>
        <v>252.63886421715955</v>
      </c>
      <c r="N252" s="1">
        <f>IF(OR(testdata6[[#This Row],[UpperE]]&lt;N251,F251&gt;N251),testdata6[[#This Row],[UpperE]],N251)</f>
        <v>261.90797106061063</v>
      </c>
      <c r="O252" s="1">
        <f>IF(OR(testdata6[[#This Row],[LowerE]]&gt;O251,F251&lt;O251),testdata6[[#This Row],[LowerE]],O251)</f>
        <v>253.48630742801751</v>
      </c>
      <c r="P252" s="7">
        <f>IF(S251=N251,testdata6[[#This Row],[Upper]],testdata6[[#This Row],[Lower]])</f>
        <v>253.48630742801751</v>
      </c>
      <c r="Q252" s="7" t="e">
        <f>IF(testdata6[[#This Row],[AtrStop]]=testdata6[[#This Row],[Upper]],testdata6[[#This Row],[Upper]],NA())</f>
        <v>#N/A</v>
      </c>
      <c r="R252" s="7">
        <f>IF(testdata6[[#This Row],[AtrStop]]=testdata6[[#This Row],[Lower]],testdata6[[#This Row],[Lower]],NA())</f>
        <v>253.48630742801751</v>
      </c>
      <c r="S252" s="19">
        <f>IF(testdata6[[#This Row],[close]]&lt;=testdata6[[#This Row],[STpot]],testdata6[[#This Row],[Upper]],testdata6[[#This Row],[Lower]])</f>
        <v>253.48630742801751</v>
      </c>
      <c r="U252" s="2">
        <v>43098</v>
      </c>
      <c r="V252" s="7"/>
      <c r="W252" s="7">
        <v>253.4863</v>
      </c>
      <c r="X252" s="19">
        <v>253.48630743000001</v>
      </c>
      <c r="Y252" t="str">
        <f t="shared" si="3"/>
        <v/>
      </c>
    </row>
    <row r="253" spans="1:25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testdata6[[#This Row],[high]]-testdata6[[#This Row],[low]]</f>
        <v>1.3599999999999568</v>
      </c>
      <c r="H253" s="1">
        <f>ABS(testdata6[[#This Row],[high]]-F252)</f>
        <v>1.8799999999999955</v>
      </c>
      <c r="I253" s="1">
        <f>ABS(testdata6[[#This Row],[low]]-F252)</f>
        <v>0.52000000000003865</v>
      </c>
      <c r="J253" s="1">
        <f>MAX(testdata6[[#This Row],[H-L]:[|L-pC|]])</f>
        <v>1.8799999999999955</v>
      </c>
      <c r="K253" s="10">
        <f>(K252*20+testdata6[[#This Row],[TR]])/21</f>
        <v>1.4136938993144255</v>
      </c>
      <c r="L253" s="1">
        <f>testdata6[[#This Row],[high]]+Multiplier*testdata6[[#This Row],[ATR]]</f>
        <v>263.14108169794326</v>
      </c>
      <c r="M253" s="1">
        <f>testdata6[[#This Row],[low]]-Multiplier*testdata6[[#This Row],[ATR]]</f>
        <v>253.29891830205673</v>
      </c>
      <c r="N253" s="1">
        <f>IF(OR(testdata6[[#This Row],[UpperE]]&lt;N252,F252&gt;N252),testdata6[[#This Row],[UpperE]],N252)</f>
        <v>261.90797106061063</v>
      </c>
      <c r="O253" s="1">
        <f>IF(OR(testdata6[[#This Row],[LowerE]]&gt;O252,F252&lt;O252),testdata6[[#This Row],[LowerE]],O252)</f>
        <v>253.48630742801751</v>
      </c>
      <c r="P253" s="7">
        <f>IF(S252=N252,testdata6[[#This Row],[Upper]],testdata6[[#This Row],[Lower]])</f>
        <v>253.48630742801751</v>
      </c>
      <c r="Q253" s="7" t="e">
        <f>IF(testdata6[[#This Row],[AtrStop]]=testdata6[[#This Row],[Upper]],testdata6[[#This Row],[Upper]],NA())</f>
        <v>#N/A</v>
      </c>
      <c r="R253" s="7">
        <f>IF(testdata6[[#This Row],[AtrStop]]=testdata6[[#This Row],[Lower]],testdata6[[#This Row],[Lower]],NA())</f>
        <v>253.48630742801751</v>
      </c>
      <c r="S253" s="19">
        <f>IF(testdata6[[#This Row],[close]]&lt;=testdata6[[#This Row],[STpot]],testdata6[[#This Row],[Upper]],testdata6[[#This Row],[Lower]])</f>
        <v>253.48630742801751</v>
      </c>
      <c r="U253" s="2">
        <v>43102</v>
      </c>
      <c r="V253" s="7"/>
      <c r="W253" s="7">
        <v>253.4863</v>
      </c>
      <c r="X253" s="19">
        <v>253.48630743000001</v>
      </c>
      <c r="Y253" t="str">
        <f t="shared" si="3"/>
        <v/>
      </c>
    </row>
    <row r="254" spans="1:25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testdata6[[#This Row],[high]]-testdata6[[#This Row],[low]]</f>
        <v>1.6200000000000045</v>
      </c>
      <c r="H254" s="1">
        <f>ABS(testdata6[[#This Row],[high]]-F253)</f>
        <v>1.8000000000000114</v>
      </c>
      <c r="I254" s="1">
        <f>ABS(testdata6[[#This Row],[low]]-F253)</f>
        <v>0.18000000000000682</v>
      </c>
      <c r="J254" s="1">
        <f>MAX(testdata6[[#This Row],[H-L]:[|L-pC|]])</f>
        <v>1.8000000000000114</v>
      </c>
      <c r="K254" s="10">
        <f>(K253*20+testdata6[[#This Row],[TR]])/21</f>
        <v>1.432089427918501</v>
      </c>
      <c r="L254" s="1">
        <f>testdata6[[#This Row],[high]]+Multiplier*testdata6[[#This Row],[ATR]]</f>
        <v>264.95626828375555</v>
      </c>
      <c r="M254" s="1">
        <f>testdata6[[#This Row],[low]]-Multiplier*testdata6[[#This Row],[ATR]]</f>
        <v>254.74373171624453</v>
      </c>
      <c r="N254" s="1">
        <f>IF(OR(testdata6[[#This Row],[UpperE]]&lt;N253,F253&gt;N253),testdata6[[#This Row],[UpperE]],N253)</f>
        <v>261.90797106061063</v>
      </c>
      <c r="O254" s="1">
        <f>IF(OR(testdata6[[#This Row],[LowerE]]&gt;O253,F253&lt;O253),testdata6[[#This Row],[LowerE]],O253)</f>
        <v>254.74373171624453</v>
      </c>
      <c r="P254" s="7">
        <f>IF(S253=N253,testdata6[[#This Row],[Upper]],testdata6[[#This Row],[Lower]])</f>
        <v>254.74373171624453</v>
      </c>
      <c r="Q254" s="7" t="e">
        <f>IF(testdata6[[#This Row],[AtrStop]]=testdata6[[#This Row],[Upper]],testdata6[[#This Row],[Upper]],NA())</f>
        <v>#N/A</v>
      </c>
      <c r="R254" s="7">
        <f>IF(testdata6[[#This Row],[AtrStop]]=testdata6[[#This Row],[Lower]],testdata6[[#This Row],[Lower]],NA())</f>
        <v>254.74373171624453</v>
      </c>
      <c r="S254" s="19">
        <f>IF(testdata6[[#This Row],[close]]&lt;=testdata6[[#This Row],[STpot]],testdata6[[#This Row],[Upper]],testdata6[[#This Row],[Lower]])</f>
        <v>254.74373171624453</v>
      </c>
      <c r="U254" s="2">
        <v>43103</v>
      </c>
      <c r="V254" s="7"/>
      <c r="W254" s="7">
        <v>254.74369999999999</v>
      </c>
      <c r="X254" s="19">
        <v>254.74373172</v>
      </c>
      <c r="Y254" t="str">
        <f t="shared" si="3"/>
        <v/>
      </c>
    </row>
    <row r="255" spans="1:25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testdata6[[#This Row],[high]]-testdata6[[#This Row],[low]]</f>
        <v>1.5500000000000114</v>
      </c>
      <c r="H255" s="1">
        <f>ABS(testdata6[[#This Row],[high]]-F254)</f>
        <v>1.6200000000000045</v>
      </c>
      <c r="I255" s="1">
        <f>ABS(testdata6[[#This Row],[low]]-F254)</f>
        <v>6.9999999999993179E-2</v>
      </c>
      <c r="J255" s="1">
        <f>MAX(testdata6[[#This Row],[H-L]:[|L-pC|]])</f>
        <v>1.6200000000000045</v>
      </c>
      <c r="K255" s="10">
        <f>(K254*20+testdata6[[#This Row],[TR]])/21</f>
        <v>1.4410375503985726</v>
      </c>
      <c r="L255" s="1">
        <f>testdata6[[#This Row],[high]]+Multiplier*testdata6[[#This Row],[ATR]]</f>
        <v>266.44311265119575</v>
      </c>
      <c r="M255" s="1">
        <f>testdata6[[#This Row],[low]]-Multiplier*testdata6[[#This Row],[ATR]]</f>
        <v>256.24688734880425</v>
      </c>
      <c r="N255" s="1">
        <f>IF(OR(testdata6[[#This Row],[UpperE]]&lt;N254,F254&gt;N254),testdata6[[#This Row],[UpperE]],N254)</f>
        <v>261.90797106061063</v>
      </c>
      <c r="O255" s="1">
        <f>IF(OR(testdata6[[#This Row],[LowerE]]&gt;O254,F254&lt;O254),testdata6[[#This Row],[LowerE]],O254)</f>
        <v>256.24688734880425</v>
      </c>
      <c r="P255" s="7">
        <f>IF(S254=N254,testdata6[[#This Row],[Upper]],testdata6[[#This Row],[Lower]])</f>
        <v>256.24688734880425</v>
      </c>
      <c r="Q255" s="7" t="e">
        <f>IF(testdata6[[#This Row],[AtrStop]]=testdata6[[#This Row],[Upper]],testdata6[[#This Row],[Upper]],NA())</f>
        <v>#N/A</v>
      </c>
      <c r="R255" s="7">
        <f>IF(testdata6[[#This Row],[AtrStop]]=testdata6[[#This Row],[Lower]],testdata6[[#This Row],[Lower]],NA())</f>
        <v>256.24688734880425</v>
      </c>
      <c r="S255" s="19">
        <f>IF(testdata6[[#This Row],[close]]&lt;=testdata6[[#This Row],[STpot]],testdata6[[#This Row],[Upper]],testdata6[[#This Row],[Lower]])</f>
        <v>256.24688734880425</v>
      </c>
      <c r="U255" s="2">
        <v>43104</v>
      </c>
      <c r="V255" s="7"/>
      <c r="W255" s="7">
        <v>256.24689999999998</v>
      </c>
      <c r="X255" s="19">
        <v>256.24688735000001</v>
      </c>
      <c r="Y255" t="str">
        <f t="shared" si="3"/>
        <v/>
      </c>
    </row>
    <row r="256" spans="1:25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testdata6[[#This Row],[high]]-testdata6[[#This Row],[low]]</f>
        <v>1.5500000000000114</v>
      </c>
      <c r="H256" s="1">
        <f>ABS(testdata6[[#This Row],[high]]-F255)</f>
        <v>1.8800000000000523</v>
      </c>
      <c r="I256" s="1">
        <f>ABS(testdata6[[#This Row],[low]]-F255)</f>
        <v>0.33000000000004093</v>
      </c>
      <c r="J256" s="1">
        <f>MAX(testdata6[[#This Row],[H-L]:[|L-pC|]])</f>
        <v>1.8800000000000523</v>
      </c>
      <c r="K256" s="10">
        <f>(K255*20+testdata6[[#This Row],[TR]])/21</f>
        <v>1.4619405241891192</v>
      </c>
      <c r="L256" s="1">
        <f>testdata6[[#This Row],[high]]+Multiplier*testdata6[[#This Row],[ATR]]</f>
        <v>267.85582157256738</v>
      </c>
      <c r="M256" s="1">
        <f>testdata6[[#This Row],[low]]-Multiplier*testdata6[[#This Row],[ATR]]</f>
        <v>257.53417842743266</v>
      </c>
      <c r="N256" s="1">
        <f>IF(OR(testdata6[[#This Row],[UpperE]]&lt;N255,F255&gt;N255),testdata6[[#This Row],[UpperE]],N255)</f>
        <v>261.90797106061063</v>
      </c>
      <c r="O256" s="1">
        <f>IF(OR(testdata6[[#This Row],[LowerE]]&gt;O255,F255&lt;O255),testdata6[[#This Row],[LowerE]],O255)</f>
        <v>257.53417842743266</v>
      </c>
      <c r="P256" s="7">
        <f>IF(S255=N255,testdata6[[#This Row],[Upper]],testdata6[[#This Row],[Lower]])</f>
        <v>257.53417842743266</v>
      </c>
      <c r="Q256" s="7" t="e">
        <f>IF(testdata6[[#This Row],[AtrStop]]=testdata6[[#This Row],[Upper]],testdata6[[#This Row],[Upper]],NA())</f>
        <v>#N/A</v>
      </c>
      <c r="R256" s="7">
        <f>IF(testdata6[[#This Row],[AtrStop]]=testdata6[[#This Row],[Lower]],testdata6[[#This Row],[Lower]],NA())</f>
        <v>257.53417842743266</v>
      </c>
      <c r="S256" s="19">
        <f>IF(testdata6[[#This Row],[close]]&lt;=testdata6[[#This Row],[STpot]],testdata6[[#This Row],[Upper]],testdata6[[#This Row],[Lower]])</f>
        <v>257.53417842743266</v>
      </c>
      <c r="U256" s="2">
        <v>43105</v>
      </c>
      <c r="V256" s="7"/>
      <c r="W256" s="7">
        <v>257.5342</v>
      </c>
      <c r="X256" s="19">
        <v>257.53417843</v>
      </c>
      <c r="Y256" t="str">
        <f t="shared" si="3"/>
        <v/>
      </c>
    </row>
    <row r="257" spans="1:25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testdata6[[#This Row],[high]]-testdata6[[#This Row],[low]]</f>
        <v>1.0799999999999841</v>
      </c>
      <c r="H257" s="1">
        <f>ABS(testdata6[[#This Row],[high]]-F256)</f>
        <v>0.65000000000003411</v>
      </c>
      <c r="I257" s="1">
        <f>ABS(testdata6[[#This Row],[low]]-F256)</f>
        <v>0.42999999999994998</v>
      </c>
      <c r="J257" s="1">
        <f>MAX(testdata6[[#This Row],[H-L]:[|L-pC|]])</f>
        <v>1.0799999999999841</v>
      </c>
      <c r="K257" s="10">
        <f>(K256*20+testdata6[[#This Row],[TR]])/21</f>
        <v>1.4437528801801127</v>
      </c>
      <c r="L257" s="1">
        <f>testdata6[[#This Row],[high]]+Multiplier*testdata6[[#This Row],[ATR]]</f>
        <v>268.32125864054035</v>
      </c>
      <c r="M257" s="1">
        <f>testdata6[[#This Row],[low]]-Multiplier*testdata6[[#This Row],[ATR]]</f>
        <v>258.57874135945968</v>
      </c>
      <c r="N257" s="1">
        <f>IF(OR(testdata6[[#This Row],[UpperE]]&lt;N256,F256&gt;N256),testdata6[[#This Row],[UpperE]],N256)</f>
        <v>268.32125864054035</v>
      </c>
      <c r="O257" s="1">
        <f>IF(OR(testdata6[[#This Row],[LowerE]]&gt;O256,F256&lt;O256),testdata6[[#This Row],[LowerE]],O256)</f>
        <v>258.57874135945968</v>
      </c>
      <c r="P257" s="7">
        <f>IF(S256=N256,testdata6[[#This Row],[Upper]],testdata6[[#This Row],[Lower]])</f>
        <v>258.57874135945968</v>
      </c>
      <c r="Q257" s="7" t="e">
        <f>IF(testdata6[[#This Row],[AtrStop]]=testdata6[[#This Row],[Upper]],testdata6[[#This Row],[Upper]],NA())</f>
        <v>#N/A</v>
      </c>
      <c r="R257" s="7">
        <f>IF(testdata6[[#This Row],[AtrStop]]=testdata6[[#This Row],[Lower]],testdata6[[#This Row],[Lower]],NA())</f>
        <v>258.57874135945968</v>
      </c>
      <c r="S257" s="19">
        <f>IF(testdata6[[#This Row],[close]]&lt;=testdata6[[#This Row],[STpot]],testdata6[[#This Row],[Upper]],testdata6[[#This Row],[Lower]])</f>
        <v>258.57874135945968</v>
      </c>
      <c r="U257" s="2">
        <v>43108</v>
      </c>
      <c r="V257" s="7"/>
      <c r="W257" s="7">
        <v>258.57870000000003</v>
      </c>
      <c r="X257" s="19">
        <v>258.57874135999998</v>
      </c>
      <c r="Y257" t="str">
        <f t="shared" si="3"/>
        <v/>
      </c>
    </row>
    <row r="258" spans="1:25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testdata6[[#This Row],[high]]-testdata6[[#This Row],[low]]</f>
        <v>1.1299999999999955</v>
      </c>
      <c r="H258" s="1">
        <f>ABS(testdata6[[#This Row],[high]]-F257)</f>
        <v>1.2800000000000296</v>
      </c>
      <c r="I258" s="1">
        <f>ABS(testdata6[[#This Row],[low]]-F257)</f>
        <v>0.15000000000003411</v>
      </c>
      <c r="J258" s="1">
        <f>MAX(testdata6[[#This Row],[H-L]:[|L-pC|]])</f>
        <v>1.2800000000000296</v>
      </c>
      <c r="K258" s="10">
        <f>(K257*20+testdata6[[#This Row],[TR]])/21</f>
        <v>1.4359551239810611</v>
      </c>
      <c r="L258" s="1">
        <f>testdata6[[#This Row],[high]]+Multiplier*testdata6[[#This Row],[ATR]]</f>
        <v>269.40786537194322</v>
      </c>
      <c r="M258" s="1">
        <f>testdata6[[#This Row],[low]]-Multiplier*testdata6[[#This Row],[ATR]]</f>
        <v>259.66213462805683</v>
      </c>
      <c r="N258" s="1">
        <f>IF(OR(testdata6[[#This Row],[UpperE]]&lt;N257,F257&gt;N257),testdata6[[#This Row],[UpperE]],N257)</f>
        <v>268.32125864054035</v>
      </c>
      <c r="O258" s="1">
        <f>IF(OR(testdata6[[#This Row],[LowerE]]&gt;O257,F257&lt;O257),testdata6[[#This Row],[LowerE]],O257)</f>
        <v>259.66213462805683</v>
      </c>
      <c r="P258" s="7">
        <f>IF(S257=N257,testdata6[[#This Row],[Upper]],testdata6[[#This Row],[Lower]])</f>
        <v>259.66213462805683</v>
      </c>
      <c r="Q258" s="7" t="e">
        <f>IF(testdata6[[#This Row],[AtrStop]]=testdata6[[#This Row],[Upper]],testdata6[[#This Row],[Upper]],NA())</f>
        <v>#N/A</v>
      </c>
      <c r="R258" s="7">
        <f>IF(testdata6[[#This Row],[AtrStop]]=testdata6[[#This Row],[Lower]],testdata6[[#This Row],[Lower]],NA())</f>
        <v>259.66213462805683</v>
      </c>
      <c r="S258" s="19">
        <f>IF(testdata6[[#This Row],[close]]&lt;=testdata6[[#This Row],[STpot]],testdata6[[#This Row],[Upper]],testdata6[[#This Row],[Lower]])</f>
        <v>259.66213462805683</v>
      </c>
      <c r="U258" s="2">
        <v>43109</v>
      </c>
      <c r="V258" s="7"/>
      <c r="W258" s="7">
        <v>259.66210000000001</v>
      </c>
      <c r="X258" s="19">
        <v>259.66213463000003</v>
      </c>
      <c r="Y258" t="str">
        <f t="shared" si="3"/>
        <v/>
      </c>
    </row>
    <row r="259" spans="1:25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testdata6[[#This Row],[high]]-testdata6[[#This Row],[low]]</f>
        <v>1.4399999999999977</v>
      </c>
      <c r="H259" s="1">
        <f>ABS(testdata6[[#This Row],[high]]-F258)</f>
        <v>0.12000000000000455</v>
      </c>
      <c r="I259" s="1">
        <f>ABS(testdata6[[#This Row],[low]]-F258)</f>
        <v>1.5600000000000023</v>
      </c>
      <c r="J259" s="1">
        <f>MAX(testdata6[[#This Row],[H-L]:[|L-pC|]])</f>
        <v>1.5600000000000023</v>
      </c>
      <c r="K259" s="10">
        <f>(K258*20+testdata6[[#This Row],[TR]])/21</f>
        <v>1.4418620228391059</v>
      </c>
      <c r="L259" s="1">
        <f>testdata6[[#This Row],[high]]+Multiplier*testdata6[[#This Row],[ATR]]</f>
        <v>268.62558606851735</v>
      </c>
      <c r="M259" s="1">
        <f>testdata6[[#This Row],[low]]-Multiplier*testdata6[[#This Row],[ATR]]</f>
        <v>258.53441393148267</v>
      </c>
      <c r="N259" s="1">
        <f>IF(OR(testdata6[[#This Row],[UpperE]]&lt;N258,F258&gt;N258),testdata6[[#This Row],[UpperE]],N258)</f>
        <v>268.32125864054035</v>
      </c>
      <c r="O259" s="1">
        <f>IF(OR(testdata6[[#This Row],[LowerE]]&gt;O258,F258&lt;O258),testdata6[[#This Row],[LowerE]],O258)</f>
        <v>259.66213462805683</v>
      </c>
      <c r="P259" s="7">
        <f>IF(S258=N258,testdata6[[#This Row],[Upper]],testdata6[[#This Row],[Lower]])</f>
        <v>259.66213462805683</v>
      </c>
      <c r="Q259" s="7" t="e">
        <f>IF(testdata6[[#This Row],[AtrStop]]=testdata6[[#This Row],[Upper]],testdata6[[#This Row],[Upper]],NA())</f>
        <v>#N/A</v>
      </c>
      <c r="R259" s="7">
        <f>IF(testdata6[[#This Row],[AtrStop]]=testdata6[[#This Row],[Lower]],testdata6[[#This Row],[Lower]],NA())</f>
        <v>259.66213462805683</v>
      </c>
      <c r="S259" s="19">
        <f>IF(testdata6[[#This Row],[close]]&lt;=testdata6[[#This Row],[STpot]],testdata6[[#This Row],[Upper]],testdata6[[#This Row],[Lower]])</f>
        <v>259.66213462805683</v>
      </c>
      <c r="U259" s="2">
        <v>43110</v>
      </c>
      <c r="V259" s="7"/>
      <c r="W259" s="7">
        <v>259.66210000000001</v>
      </c>
      <c r="X259" s="19">
        <v>259.66213463000003</v>
      </c>
      <c r="Y259" t="str">
        <f t="shared" si="3"/>
        <v/>
      </c>
    </row>
    <row r="260" spans="1:25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testdata6[[#This Row],[high]]-testdata6[[#This Row],[low]]</f>
        <v>1.5</v>
      </c>
      <c r="H260" s="1">
        <f>ABS(testdata6[[#This Row],[high]]-F259)</f>
        <v>1.9300000000000068</v>
      </c>
      <c r="I260" s="1">
        <f>ABS(testdata6[[#This Row],[low]]-F259)</f>
        <v>0.43000000000000682</v>
      </c>
      <c r="J260" s="1">
        <f>MAX(testdata6[[#This Row],[H-L]:[|L-pC|]])</f>
        <v>1.9300000000000068</v>
      </c>
      <c r="K260" s="10">
        <f>(K259*20+testdata6[[#This Row],[TR]])/21</f>
        <v>1.4651066884181965</v>
      </c>
      <c r="L260" s="1">
        <f>testdata6[[#This Row],[high]]+Multiplier*testdata6[[#This Row],[ATR]]</f>
        <v>270.33532006525456</v>
      </c>
      <c r="M260" s="1">
        <f>testdata6[[#This Row],[low]]-Multiplier*testdata6[[#This Row],[ATR]]</f>
        <v>260.04467993474543</v>
      </c>
      <c r="N260" s="1">
        <f>IF(OR(testdata6[[#This Row],[UpperE]]&lt;N259,F259&gt;N259),testdata6[[#This Row],[UpperE]],N259)</f>
        <v>268.32125864054035</v>
      </c>
      <c r="O260" s="1">
        <f>IF(OR(testdata6[[#This Row],[LowerE]]&gt;O259,F259&lt;O259),testdata6[[#This Row],[LowerE]],O259)</f>
        <v>260.04467993474543</v>
      </c>
      <c r="P260" s="7">
        <f>IF(S259=N259,testdata6[[#This Row],[Upper]],testdata6[[#This Row],[Lower]])</f>
        <v>260.04467993474543</v>
      </c>
      <c r="Q260" s="7" t="e">
        <f>IF(testdata6[[#This Row],[AtrStop]]=testdata6[[#This Row],[Upper]],testdata6[[#This Row],[Upper]],NA())</f>
        <v>#N/A</v>
      </c>
      <c r="R260" s="7">
        <f>IF(testdata6[[#This Row],[AtrStop]]=testdata6[[#This Row],[Lower]],testdata6[[#This Row],[Lower]],NA())</f>
        <v>260.04467993474543</v>
      </c>
      <c r="S260" s="19">
        <f>IF(testdata6[[#This Row],[close]]&lt;=testdata6[[#This Row],[STpot]],testdata6[[#This Row],[Upper]],testdata6[[#This Row],[Lower]])</f>
        <v>260.04467993474543</v>
      </c>
      <c r="U260" s="2">
        <v>43111</v>
      </c>
      <c r="V260" s="7"/>
      <c r="W260" s="7">
        <v>260.04469999999998</v>
      </c>
      <c r="X260" s="19">
        <v>260.04467992999997</v>
      </c>
      <c r="Y260" t="str">
        <f t="shared" si="3"/>
        <v/>
      </c>
    </row>
    <row r="261" spans="1:25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testdata6[[#This Row],[high]]-testdata6[[#This Row],[low]]</f>
        <v>1.9600000000000364</v>
      </c>
      <c r="H261" s="1">
        <f>ABS(testdata6[[#This Row],[high]]-F260)</f>
        <v>1.9200000000000159</v>
      </c>
      <c r="I261" s="1">
        <f>ABS(testdata6[[#This Row],[low]]-F260)</f>
        <v>4.0000000000020464E-2</v>
      </c>
      <c r="J261" s="1">
        <f>MAX(testdata6[[#This Row],[H-L]:[|L-pC|]])</f>
        <v>1.9600000000000364</v>
      </c>
      <c r="K261" s="10">
        <f>(K260*20+testdata6[[#This Row],[TR]])/21</f>
        <v>1.4886730365887604</v>
      </c>
      <c r="L261" s="1">
        <f>testdata6[[#This Row],[high]]+Multiplier*testdata6[[#This Row],[ATR]]</f>
        <v>272.32601910976632</v>
      </c>
      <c r="M261" s="1">
        <f>testdata6[[#This Row],[low]]-Multiplier*testdata6[[#This Row],[ATR]]</f>
        <v>261.43398089023367</v>
      </c>
      <c r="N261" s="1">
        <f>IF(OR(testdata6[[#This Row],[UpperE]]&lt;N260,F260&gt;N260),testdata6[[#This Row],[UpperE]],N260)</f>
        <v>268.32125864054035</v>
      </c>
      <c r="O261" s="1">
        <f>IF(OR(testdata6[[#This Row],[LowerE]]&gt;O260,F260&lt;O260),testdata6[[#This Row],[LowerE]],O260)</f>
        <v>261.43398089023367</v>
      </c>
      <c r="P261" s="7">
        <f>IF(S260=N260,testdata6[[#This Row],[Upper]],testdata6[[#This Row],[Lower]])</f>
        <v>261.43398089023367</v>
      </c>
      <c r="Q261" s="7" t="e">
        <f>IF(testdata6[[#This Row],[AtrStop]]=testdata6[[#This Row],[Upper]],testdata6[[#This Row],[Upper]],NA())</f>
        <v>#N/A</v>
      </c>
      <c r="R261" s="7">
        <f>IF(testdata6[[#This Row],[AtrStop]]=testdata6[[#This Row],[Lower]],testdata6[[#This Row],[Lower]],NA())</f>
        <v>261.43398089023367</v>
      </c>
      <c r="S261" s="19">
        <f>IF(testdata6[[#This Row],[close]]&lt;=testdata6[[#This Row],[STpot]],testdata6[[#This Row],[Upper]],testdata6[[#This Row],[Lower]])</f>
        <v>261.43398089023367</v>
      </c>
      <c r="U261" s="2">
        <v>43112</v>
      </c>
      <c r="V261" s="7"/>
      <c r="W261" s="7">
        <v>261.43400000000003</v>
      </c>
      <c r="X261" s="19">
        <v>261.43398088999999</v>
      </c>
      <c r="Y261" t="str">
        <f t="shared" si="3"/>
        <v/>
      </c>
    </row>
    <row r="262" spans="1:25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testdata6[[#This Row],[high]]-testdata6[[#This Row],[low]]</f>
        <v>3.7599999999999909</v>
      </c>
      <c r="H262" s="1">
        <f>ABS(testdata6[[#This Row],[high]]-F261)</f>
        <v>2.089999999999975</v>
      </c>
      <c r="I262" s="1">
        <f>ABS(testdata6[[#This Row],[low]]-F261)</f>
        <v>1.6700000000000159</v>
      </c>
      <c r="J262" s="1">
        <f>MAX(testdata6[[#This Row],[H-L]:[|L-pC|]])</f>
        <v>3.7599999999999909</v>
      </c>
      <c r="K262" s="10">
        <f>(K261*20+testdata6[[#This Row],[TR]])/21</f>
        <v>1.5968314634178666</v>
      </c>
      <c r="L262" s="1">
        <f>testdata6[[#This Row],[high]]+Multiplier*testdata6[[#This Row],[ATR]]</f>
        <v>274.55049439025362</v>
      </c>
      <c r="M262" s="1">
        <f>testdata6[[#This Row],[low]]-Multiplier*testdata6[[#This Row],[ATR]]</f>
        <v>261.20950560974637</v>
      </c>
      <c r="N262" s="1">
        <f>IF(OR(testdata6[[#This Row],[UpperE]]&lt;N261,F261&gt;N261),testdata6[[#This Row],[UpperE]],N261)</f>
        <v>268.32125864054035</v>
      </c>
      <c r="O262" s="1">
        <f>IF(OR(testdata6[[#This Row],[LowerE]]&gt;O261,F261&lt;O261),testdata6[[#This Row],[LowerE]],O261)</f>
        <v>261.43398089023367</v>
      </c>
      <c r="P262" s="7">
        <f>IF(S261=N261,testdata6[[#This Row],[Upper]],testdata6[[#This Row],[Lower]])</f>
        <v>261.43398089023367</v>
      </c>
      <c r="Q262" s="7" t="e">
        <f>IF(testdata6[[#This Row],[AtrStop]]=testdata6[[#This Row],[Upper]],testdata6[[#This Row],[Upper]],NA())</f>
        <v>#N/A</v>
      </c>
      <c r="R262" s="7">
        <f>IF(testdata6[[#This Row],[AtrStop]]=testdata6[[#This Row],[Lower]],testdata6[[#This Row],[Lower]],NA())</f>
        <v>261.43398089023367</v>
      </c>
      <c r="S262" s="19">
        <f>IF(testdata6[[#This Row],[close]]&lt;=testdata6[[#This Row],[STpot]],testdata6[[#This Row],[Upper]],testdata6[[#This Row],[Lower]])</f>
        <v>261.43398089023367</v>
      </c>
      <c r="U262" s="2">
        <v>43116</v>
      </c>
      <c r="V262" s="7"/>
      <c r="W262" s="7">
        <v>261.43400000000003</v>
      </c>
      <c r="X262" s="19">
        <v>261.43398088999999</v>
      </c>
      <c r="Y262" t="str">
        <f t="shared" si="3"/>
        <v/>
      </c>
    </row>
    <row r="263" spans="1:25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testdata6[[#This Row],[high]]-testdata6[[#This Row],[low]]</f>
        <v>2.9600000000000364</v>
      </c>
      <c r="H263" s="1">
        <f>ABS(testdata6[[#This Row],[high]]-F262)</f>
        <v>2.9600000000000364</v>
      </c>
      <c r="I263" s="1">
        <f>ABS(testdata6[[#This Row],[low]]-F262)</f>
        <v>0</v>
      </c>
      <c r="J263" s="1">
        <f>MAX(testdata6[[#This Row],[H-L]:[|L-pC|]])</f>
        <v>2.9600000000000364</v>
      </c>
      <c r="K263" s="10">
        <f>(K262*20+testdata6[[#This Row],[TR]])/21</f>
        <v>1.6617442508741607</v>
      </c>
      <c r="L263" s="1">
        <f>testdata6[[#This Row],[high]]+Multiplier*testdata6[[#This Row],[ATR]]</f>
        <v>274.70523275262252</v>
      </c>
      <c r="M263" s="1">
        <f>testdata6[[#This Row],[low]]-Multiplier*testdata6[[#This Row],[ATR]]</f>
        <v>261.7747672473775</v>
      </c>
      <c r="N263" s="1">
        <f>IF(OR(testdata6[[#This Row],[UpperE]]&lt;N262,F262&gt;N262),testdata6[[#This Row],[UpperE]],N262)</f>
        <v>268.32125864054035</v>
      </c>
      <c r="O263" s="1">
        <f>IF(OR(testdata6[[#This Row],[LowerE]]&gt;O262,F262&lt;O262),testdata6[[#This Row],[LowerE]],O262)</f>
        <v>261.7747672473775</v>
      </c>
      <c r="P263" s="7">
        <f>IF(S262=N262,testdata6[[#This Row],[Upper]],testdata6[[#This Row],[Lower]])</f>
        <v>261.7747672473775</v>
      </c>
      <c r="Q263" s="7" t="e">
        <f>IF(testdata6[[#This Row],[AtrStop]]=testdata6[[#This Row],[Upper]],testdata6[[#This Row],[Upper]],NA())</f>
        <v>#N/A</v>
      </c>
      <c r="R263" s="7">
        <f>IF(testdata6[[#This Row],[AtrStop]]=testdata6[[#This Row],[Lower]],testdata6[[#This Row],[Lower]],NA())</f>
        <v>261.7747672473775</v>
      </c>
      <c r="S263" s="19">
        <f>IF(testdata6[[#This Row],[close]]&lt;=testdata6[[#This Row],[STpot]],testdata6[[#This Row],[Upper]],testdata6[[#This Row],[Lower]])</f>
        <v>261.7747672473775</v>
      </c>
      <c r="U263" s="2">
        <v>43117</v>
      </c>
      <c r="V263" s="7"/>
      <c r="W263" s="7">
        <v>261.77480000000003</v>
      </c>
      <c r="X263" s="19">
        <v>261.77476725000002</v>
      </c>
      <c r="Y263" t="str">
        <f t="shared" si="3"/>
        <v/>
      </c>
    </row>
    <row r="264" spans="1:25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testdata6[[#This Row],[high]]-testdata6[[#This Row],[low]]</f>
        <v>1.3299999999999841</v>
      </c>
      <c r="H264" s="1">
        <f>ABS(testdata6[[#This Row],[high]]-F263)</f>
        <v>0.33999999999997499</v>
      </c>
      <c r="I264" s="1">
        <f>ABS(testdata6[[#This Row],[low]]-F263)</f>
        <v>0.99000000000000909</v>
      </c>
      <c r="J264" s="1">
        <f>MAX(testdata6[[#This Row],[H-L]:[|L-pC|]])</f>
        <v>1.3299999999999841</v>
      </c>
      <c r="K264" s="10">
        <f>(K263*20+testdata6[[#This Row],[TR]])/21</f>
        <v>1.645946905594438</v>
      </c>
      <c r="L264" s="1">
        <f>testdata6[[#This Row],[high]]+Multiplier*testdata6[[#This Row],[ATR]]</f>
        <v>274.57784071678333</v>
      </c>
      <c r="M264" s="1">
        <f>testdata6[[#This Row],[low]]-Multiplier*testdata6[[#This Row],[ATR]]</f>
        <v>263.37215928321666</v>
      </c>
      <c r="N264" s="1">
        <f>IF(OR(testdata6[[#This Row],[UpperE]]&lt;N263,F263&gt;N263),testdata6[[#This Row],[UpperE]],N263)</f>
        <v>274.57784071678333</v>
      </c>
      <c r="O264" s="1">
        <f>IF(OR(testdata6[[#This Row],[LowerE]]&gt;O263,F263&lt;O263),testdata6[[#This Row],[LowerE]],O263)</f>
        <v>263.37215928321666</v>
      </c>
      <c r="P264" s="7">
        <f>IF(S263=N263,testdata6[[#This Row],[Upper]],testdata6[[#This Row],[Lower]])</f>
        <v>263.37215928321666</v>
      </c>
      <c r="Q264" s="7" t="e">
        <f>IF(testdata6[[#This Row],[AtrStop]]=testdata6[[#This Row],[Upper]],testdata6[[#This Row],[Upper]],NA())</f>
        <v>#N/A</v>
      </c>
      <c r="R264" s="7">
        <f>IF(testdata6[[#This Row],[AtrStop]]=testdata6[[#This Row],[Lower]],testdata6[[#This Row],[Lower]],NA())</f>
        <v>263.37215928321666</v>
      </c>
      <c r="S264" s="19">
        <f>IF(testdata6[[#This Row],[close]]&lt;=testdata6[[#This Row],[STpot]],testdata6[[#This Row],[Upper]],testdata6[[#This Row],[Lower]])</f>
        <v>263.37215928321666</v>
      </c>
      <c r="U264" s="2">
        <v>43118</v>
      </c>
      <c r="V264" s="7"/>
      <c r="W264" s="7">
        <v>263.37220000000002</v>
      </c>
      <c r="X264" s="19">
        <v>263.37215928000001</v>
      </c>
      <c r="Y264" t="str">
        <f t="shared" si="3"/>
        <v/>
      </c>
    </row>
    <row r="265" spans="1:25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testdata6[[#This Row],[high]]-testdata6[[#This Row],[low]]</f>
        <v>1.2199999999999704</v>
      </c>
      <c r="H265" s="1">
        <f>ABS(testdata6[[#This Row],[high]]-F264)</f>
        <v>1.2199999999999704</v>
      </c>
      <c r="I265" s="1">
        <f>ABS(testdata6[[#This Row],[low]]-F264)</f>
        <v>0</v>
      </c>
      <c r="J265" s="1">
        <f>MAX(testdata6[[#This Row],[H-L]:[|L-pC|]])</f>
        <v>1.2199999999999704</v>
      </c>
      <c r="K265" s="10">
        <f>(K264*20+testdata6[[#This Row],[TR]])/21</f>
        <v>1.6256637196137493</v>
      </c>
      <c r="L265" s="1">
        <f>testdata6[[#This Row],[high]]+Multiplier*testdata6[[#This Row],[ATR]]</f>
        <v>274.94699115884123</v>
      </c>
      <c r="M265" s="1">
        <f>testdata6[[#This Row],[low]]-Multiplier*testdata6[[#This Row],[ATR]]</f>
        <v>263.97300884115879</v>
      </c>
      <c r="N265" s="1">
        <f>IF(OR(testdata6[[#This Row],[UpperE]]&lt;N264,F264&gt;N264),testdata6[[#This Row],[UpperE]],N264)</f>
        <v>274.57784071678333</v>
      </c>
      <c r="O265" s="1">
        <f>IF(OR(testdata6[[#This Row],[LowerE]]&gt;O264,F264&lt;O264),testdata6[[#This Row],[LowerE]],O264)</f>
        <v>263.97300884115879</v>
      </c>
      <c r="P265" s="7">
        <f>IF(S264=N264,testdata6[[#This Row],[Upper]],testdata6[[#This Row],[Lower]])</f>
        <v>263.97300884115879</v>
      </c>
      <c r="Q265" s="7" t="e">
        <f>IF(testdata6[[#This Row],[AtrStop]]=testdata6[[#This Row],[Upper]],testdata6[[#This Row],[Upper]],NA())</f>
        <v>#N/A</v>
      </c>
      <c r="R265" s="7">
        <f>IF(testdata6[[#This Row],[AtrStop]]=testdata6[[#This Row],[Lower]],testdata6[[#This Row],[Lower]],NA())</f>
        <v>263.97300884115879</v>
      </c>
      <c r="S265" s="19">
        <f>IF(testdata6[[#This Row],[close]]&lt;=testdata6[[#This Row],[STpot]],testdata6[[#This Row],[Upper]],testdata6[[#This Row],[Lower]])</f>
        <v>263.97300884115879</v>
      </c>
      <c r="U265" s="2">
        <v>43119</v>
      </c>
      <c r="V265" s="7"/>
      <c r="W265" s="7">
        <v>263.97300000000001</v>
      </c>
      <c r="X265" s="19">
        <v>263.97300883999998</v>
      </c>
      <c r="Y265" t="str">
        <f t="shared" si="3"/>
        <v/>
      </c>
    </row>
    <row r="266" spans="1:25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testdata6[[#This Row],[high]]-testdata6[[#This Row],[low]]</f>
        <v>2.4900000000000091</v>
      </c>
      <c r="H266" s="1">
        <f>ABS(testdata6[[#This Row],[high]]-F265)</f>
        <v>2.1999999999999886</v>
      </c>
      <c r="I266" s="1">
        <f>ABS(testdata6[[#This Row],[low]]-F265)</f>
        <v>0.29000000000002046</v>
      </c>
      <c r="J266" s="1">
        <f>MAX(testdata6[[#This Row],[H-L]:[|L-pC|]])</f>
        <v>2.4900000000000091</v>
      </c>
      <c r="K266" s="10">
        <f>(K265*20+testdata6[[#This Row],[TR]])/21</f>
        <v>1.6668225901083331</v>
      </c>
      <c r="L266" s="1">
        <f>testdata6[[#This Row],[high]]+Multiplier*testdata6[[#This Row],[ATR]]</f>
        <v>277.27046777032496</v>
      </c>
      <c r="M266" s="1">
        <f>testdata6[[#This Row],[low]]-Multiplier*testdata6[[#This Row],[ATR]]</f>
        <v>264.779532229675</v>
      </c>
      <c r="N266" s="1">
        <f>IF(OR(testdata6[[#This Row],[UpperE]]&lt;N265,F265&gt;N265),testdata6[[#This Row],[UpperE]],N265)</f>
        <v>274.57784071678333</v>
      </c>
      <c r="O266" s="1">
        <f>IF(OR(testdata6[[#This Row],[LowerE]]&gt;O265,F265&lt;O265),testdata6[[#This Row],[LowerE]],O265)</f>
        <v>264.779532229675</v>
      </c>
      <c r="P266" s="7">
        <f>IF(S265=N265,testdata6[[#This Row],[Upper]],testdata6[[#This Row],[Lower]])</f>
        <v>264.779532229675</v>
      </c>
      <c r="Q266" s="7" t="e">
        <f>IF(testdata6[[#This Row],[AtrStop]]=testdata6[[#This Row],[Upper]],testdata6[[#This Row],[Upper]],NA())</f>
        <v>#N/A</v>
      </c>
      <c r="R266" s="7">
        <f>IF(testdata6[[#This Row],[AtrStop]]=testdata6[[#This Row],[Lower]],testdata6[[#This Row],[Lower]],NA())</f>
        <v>264.779532229675</v>
      </c>
      <c r="S266" s="19">
        <f>IF(testdata6[[#This Row],[close]]&lt;=testdata6[[#This Row],[STpot]],testdata6[[#This Row],[Upper]],testdata6[[#This Row],[Lower]])</f>
        <v>264.779532229675</v>
      </c>
      <c r="U266" s="2">
        <v>43122</v>
      </c>
      <c r="V266" s="7"/>
      <c r="W266" s="7">
        <v>264.77949999999998</v>
      </c>
      <c r="X266" s="19">
        <v>264.77953222999997</v>
      </c>
      <c r="Y266" t="str">
        <f t="shared" si="3"/>
        <v/>
      </c>
    </row>
    <row r="267" spans="1:25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testdata6[[#This Row],[high]]-testdata6[[#This Row],[low]]</f>
        <v>1.2000000000000455</v>
      </c>
      <c r="H267" s="1">
        <f>ABS(testdata6[[#This Row],[high]]-F266)</f>
        <v>0.8900000000000432</v>
      </c>
      <c r="I267" s="1">
        <f>ABS(testdata6[[#This Row],[low]]-F266)</f>
        <v>0.31000000000000227</v>
      </c>
      <c r="J267" s="1">
        <f>MAX(testdata6[[#This Row],[H-L]:[|L-pC|]])</f>
        <v>1.2000000000000455</v>
      </c>
      <c r="K267" s="10">
        <f>(K266*20+testdata6[[#This Row],[TR]])/21</f>
        <v>1.6445929429603194</v>
      </c>
      <c r="L267" s="1">
        <f>testdata6[[#This Row],[high]]+Multiplier*testdata6[[#This Row],[ATR]]</f>
        <v>278.093778828881</v>
      </c>
      <c r="M267" s="1">
        <f>testdata6[[#This Row],[low]]-Multiplier*testdata6[[#This Row],[ATR]]</f>
        <v>267.026221171119</v>
      </c>
      <c r="N267" s="1">
        <f>IF(OR(testdata6[[#This Row],[UpperE]]&lt;N266,F266&gt;N266),testdata6[[#This Row],[UpperE]],N266)</f>
        <v>274.57784071678333</v>
      </c>
      <c r="O267" s="1">
        <f>IF(OR(testdata6[[#This Row],[LowerE]]&gt;O266,F266&lt;O266),testdata6[[#This Row],[LowerE]],O266)</f>
        <v>267.026221171119</v>
      </c>
      <c r="P267" s="7">
        <f>IF(S266=N266,testdata6[[#This Row],[Upper]],testdata6[[#This Row],[Lower]])</f>
        <v>267.026221171119</v>
      </c>
      <c r="Q267" s="7" t="e">
        <f>IF(testdata6[[#This Row],[AtrStop]]=testdata6[[#This Row],[Upper]],testdata6[[#This Row],[Upper]],NA())</f>
        <v>#N/A</v>
      </c>
      <c r="R267" s="7">
        <f>IF(testdata6[[#This Row],[AtrStop]]=testdata6[[#This Row],[Lower]],testdata6[[#This Row],[Lower]],NA())</f>
        <v>267.026221171119</v>
      </c>
      <c r="S267" s="19">
        <f>IF(testdata6[[#This Row],[close]]&lt;=testdata6[[#This Row],[STpot]],testdata6[[#This Row],[Upper]],testdata6[[#This Row],[Lower]])</f>
        <v>267.026221171119</v>
      </c>
      <c r="U267" s="2">
        <v>43123</v>
      </c>
      <c r="V267" s="7"/>
      <c r="W267" s="7">
        <v>267.02620000000002</v>
      </c>
      <c r="X267" s="19">
        <v>267.02622116999999</v>
      </c>
      <c r="Y267" t="str">
        <f t="shared" si="3"/>
        <v/>
      </c>
    </row>
    <row r="268" spans="1:25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testdata6[[#This Row],[high]]-testdata6[[#This Row],[low]]</f>
        <v>2.75</v>
      </c>
      <c r="H268" s="1">
        <f>ABS(testdata6[[#This Row],[high]]-F267)</f>
        <v>1.3600000000000136</v>
      </c>
      <c r="I268" s="1">
        <f>ABS(testdata6[[#This Row],[low]]-F267)</f>
        <v>1.3899999999999864</v>
      </c>
      <c r="J268" s="1">
        <f>MAX(testdata6[[#This Row],[H-L]:[|L-pC|]])</f>
        <v>2.75</v>
      </c>
      <c r="K268" s="10">
        <f>(K267*20+testdata6[[#This Row],[TR]])/21</f>
        <v>1.6972313742479233</v>
      </c>
      <c r="L268" s="1">
        <f>testdata6[[#This Row],[high]]+Multiplier*testdata6[[#This Row],[ATR]]</f>
        <v>279.29169412274376</v>
      </c>
      <c r="M268" s="1">
        <f>testdata6[[#This Row],[low]]-Multiplier*testdata6[[#This Row],[ATR]]</f>
        <v>266.35830587725621</v>
      </c>
      <c r="N268" s="1">
        <f>IF(OR(testdata6[[#This Row],[UpperE]]&lt;N267,F267&gt;N267),testdata6[[#This Row],[UpperE]],N267)</f>
        <v>274.57784071678333</v>
      </c>
      <c r="O268" s="1">
        <f>IF(OR(testdata6[[#This Row],[LowerE]]&gt;O267,F267&lt;O267),testdata6[[#This Row],[LowerE]],O267)</f>
        <v>267.026221171119</v>
      </c>
      <c r="P268" s="7">
        <f>IF(S267=N267,testdata6[[#This Row],[Upper]],testdata6[[#This Row],[Lower]])</f>
        <v>267.026221171119</v>
      </c>
      <c r="Q268" s="7" t="e">
        <f>IF(testdata6[[#This Row],[AtrStop]]=testdata6[[#This Row],[Upper]],testdata6[[#This Row],[Upper]],NA())</f>
        <v>#N/A</v>
      </c>
      <c r="R268" s="7">
        <f>IF(testdata6[[#This Row],[AtrStop]]=testdata6[[#This Row],[Lower]],testdata6[[#This Row],[Lower]],NA())</f>
        <v>267.026221171119</v>
      </c>
      <c r="S268" s="19">
        <f>IF(testdata6[[#This Row],[close]]&lt;=testdata6[[#This Row],[STpot]],testdata6[[#This Row],[Upper]],testdata6[[#This Row],[Lower]])</f>
        <v>267.026221171119</v>
      </c>
      <c r="U268" s="2">
        <v>43124</v>
      </c>
      <c r="V268" s="7"/>
      <c r="W268" s="7">
        <v>267.02620000000002</v>
      </c>
      <c r="X268" s="19">
        <v>267.02622116999999</v>
      </c>
      <c r="Y268" t="str">
        <f t="shared" si="3"/>
        <v/>
      </c>
    </row>
    <row r="269" spans="1:25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testdata6[[#This Row],[high]]-testdata6[[#This Row],[low]]</f>
        <v>1.8000000000000114</v>
      </c>
      <c r="H269" s="1">
        <f>ABS(testdata6[[#This Row],[high]]-F268)</f>
        <v>1.0500000000000114</v>
      </c>
      <c r="I269" s="1">
        <f>ABS(testdata6[[#This Row],[low]]-F268)</f>
        <v>0.75</v>
      </c>
      <c r="J269" s="1">
        <f>MAX(testdata6[[#This Row],[H-L]:[|L-pC|]])</f>
        <v>1.8000000000000114</v>
      </c>
      <c r="K269" s="10">
        <f>(K268*20+testdata6[[#This Row],[TR]])/21</f>
        <v>1.7021251183313562</v>
      </c>
      <c r="L269" s="1">
        <f>testdata6[[#This Row],[high]]+Multiplier*testdata6[[#This Row],[ATR]]</f>
        <v>278.89637535499406</v>
      </c>
      <c r="M269" s="1">
        <f>testdata6[[#This Row],[low]]-Multiplier*testdata6[[#This Row],[ATR]]</f>
        <v>266.88362464500597</v>
      </c>
      <c r="N269" s="1">
        <f>IF(OR(testdata6[[#This Row],[UpperE]]&lt;N268,F268&gt;N268),testdata6[[#This Row],[UpperE]],N268)</f>
        <v>274.57784071678333</v>
      </c>
      <c r="O269" s="1">
        <f>IF(OR(testdata6[[#This Row],[LowerE]]&gt;O268,F268&lt;O268),testdata6[[#This Row],[LowerE]],O268)</f>
        <v>267.026221171119</v>
      </c>
      <c r="P269" s="7">
        <f>IF(S268=N268,testdata6[[#This Row],[Upper]],testdata6[[#This Row],[Lower]])</f>
        <v>267.026221171119</v>
      </c>
      <c r="Q269" s="7" t="e">
        <f>IF(testdata6[[#This Row],[AtrStop]]=testdata6[[#This Row],[Upper]],testdata6[[#This Row],[Upper]],NA())</f>
        <v>#N/A</v>
      </c>
      <c r="R269" s="7">
        <f>IF(testdata6[[#This Row],[AtrStop]]=testdata6[[#This Row],[Lower]],testdata6[[#This Row],[Lower]],NA())</f>
        <v>267.026221171119</v>
      </c>
      <c r="S269" s="19">
        <f>IF(testdata6[[#This Row],[close]]&lt;=testdata6[[#This Row],[STpot]],testdata6[[#This Row],[Upper]],testdata6[[#This Row],[Lower]])</f>
        <v>267.026221171119</v>
      </c>
      <c r="U269" s="2">
        <v>43125</v>
      </c>
      <c r="V269" s="7"/>
      <c r="W269" s="7">
        <v>267.02620000000002</v>
      </c>
      <c r="X269" s="19">
        <v>267.02622116999999</v>
      </c>
      <c r="Y269" t="str">
        <f t="shared" si="3"/>
        <v/>
      </c>
    </row>
    <row r="270" spans="1:25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testdata6[[#This Row],[high]]-testdata6[[#This Row],[low]]</f>
        <v>2.5699999999999932</v>
      </c>
      <c r="H270" s="1">
        <f>ABS(testdata6[[#This Row],[high]]-F269)</f>
        <v>3.2099999999999795</v>
      </c>
      <c r="I270" s="1">
        <f>ABS(testdata6[[#This Row],[low]]-F269)</f>
        <v>0.63999999999998636</v>
      </c>
      <c r="J270" s="1">
        <f>MAX(testdata6[[#This Row],[H-L]:[|L-pC|]])</f>
        <v>3.2099999999999795</v>
      </c>
      <c r="K270" s="10">
        <f>(K269*20+testdata6[[#This Row],[TR]])/21</f>
        <v>1.7739286841251003</v>
      </c>
      <c r="L270" s="1">
        <f>testdata6[[#This Row],[high]]+Multiplier*testdata6[[#This Row],[ATR]]</f>
        <v>281.38178605237528</v>
      </c>
      <c r="M270" s="1">
        <f>testdata6[[#This Row],[low]]-Multiplier*testdata6[[#This Row],[ATR]]</f>
        <v>268.16821394762474</v>
      </c>
      <c r="N270" s="1">
        <f>IF(OR(testdata6[[#This Row],[UpperE]]&lt;N269,F269&gt;N269),testdata6[[#This Row],[UpperE]],N269)</f>
        <v>274.57784071678333</v>
      </c>
      <c r="O270" s="1">
        <f>IF(OR(testdata6[[#This Row],[LowerE]]&gt;O269,F269&lt;O269),testdata6[[#This Row],[LowerE]],O269)</f>
        <v>268.16821394762474</v>
      </c>
      <c r="P270" s="7">
        <f>IF(S269=N269,testdata6[[#This Row],[Upper]],testdata6[[#This Row],[Lower]])</f>
        <v>268.16821394762474</v>
      </c>
      <c r="Q270" s="7" t="e">
        <f>IF(testdata6[[#This Row],[AtrStop]]=testdata6[[#This Row],[Upper]],testdata6[[#This Row],[Upper]],NA())</f>
        <v>#N/A</v>
      </c>
      <c r="R270" s="7">
        <f>IF(testdata6[[#This Row],[AtrStop]]=testdata6[[#This Row],[Lower]],testdata6[[#This Row],[Lower]],NA())</f>
        <v>268.16821394762474</v>
      </c>
      <c r="S270" s="19">
        <f>IF(testdata6[[#This Row],[close]]&lt;=testdata6[[#This Row],[STpot]],testdata6[[#This Row],[Upper]],testdata6[[#This Row],[Lower]])</f>
        <v>268.16821394762474</v>
      </c>
      <c r="U270" s="2">
        <v>43126</v>
      </c>
      <c r="V270" s="7"/>
      <c r="W270" s="7">
        <v>268.16820000000001</v>
      </c>
      <c r="X270" s="19">
        <v>268.16821394999999</v>
      </c>
      <c r="Y270" t="str">
        <f t="shared" si="3"/>
        <v/>
      </c>
    </row>
    <row r="271" spans="1:25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testdata6[[#This Row],[high]]-testdata6[[#This Row],[low]]</f>
        <v>1.8600000000000136</v>
      </c>
      <c r="H271" s="1">
        <f>ABS(testdata6[[#This Row],[high]]-F270)</f>
        <v>0.13999999999998636</v>
      </c>
      <c r="I271" s="1">
        <f>ABS(testdata6[[#This Row],[low]]-F270)</f>
        <v>2</v>
      </c>
      <c r="J271" s="1">
        <f>MAX(testdata6[[#This Row],[H-L]:[|L-pC|]])</f>
        <v>2</v>
      </c>
      <c r="K271" s="10">
        <f>(K270*20+testdata6[[#This Row],[TR]])/21</f>
        <v>1.7846939848810477</v>
      </c>
      <c r="L271" s="1">
        <f>testdata6[[#This Row],[high]]+Multiplier*testdata6[[#This Row],[ATR]]</f>
        <v>281.22408195464317</v>
      </c>
      <c r="M271" s="1">
        <f>testdata6[[#This Row],[low]]-Multiplier*testdata6[[#This Row],[ATR]]</f>
        <v>268.65591804535683</v>
      </c>
      <c r="N271" s="1">
        <f>IF(OR(testdata6[[#This Row],[UpperE]]&lt;N270,F270&gt;N270),testdata6[[#This Row],[UpperE]],N270)</f>
        <v>281.22408195464317</v>
      </c>
      <c r="O271" s="1">
        <f>IF(OR(testdata6[[#This Row],[LowerE]]&gt;O270,F270&lt;O270),testdata6[[#This Row],[LowerE]],O270)</f>
        <v>268.65591804535683</v>
      </c>
      <c r="P271" s="7">
        <f>IF(S270=N270,testdata6[[#This Row],[Upper]],testdata6[[#This Row],[Lower]])</f>
        <v>268.65591804535683</v>
      </c>
      <c r="Q271" s="7" t="e">
        <f>IF(testdata6[[#This Row],[AtrStop]]=testdata6[[#This Row],[Upper]],testdata6[[#This Row],[Upper]],NA())</f>
        <v>#N/A</v>
      </c>
      <c r="R271" s="7">
        <f>IF(testdata6[[#This Row],[AtrStop]]=testdata6[[#This Row],[Lower]],testdata6[[#This Row],[Lower]],NA())</f>
        <v>268.65591804535683</v>
      </c>
      <c r="S271" s="19">
        <f>IF(testdata6[[#This Row],[close]]&lt;=testdata6[[#This Row],[STpot]],testdata6[[#This Row],[Upper]],testdata6[[#This Row],[Lower]])</f>
        <v>268.65591804535683</v>
      </c>
      <c r="U271" s="2">
        <v>43129</v>
      </c>
      <c r="V271" s="7"/>
      <c r="W271" s="7">
        <v>268.65589999999997</v>
      </c>
      <c r="X271" s="19">
        <v>268.65591805000003</v>
      </c>
      <c r="Y271" t="str">
        <f t="shared" si="3"/>
        <v/>
      </c>
    </row>
    <row r="272" spans="1:25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testdata6[[#This Row],[high]]-testdata6[[#This Row],[low]]</f>
        <v>3.3899999999999864</v>
      </c>
      <c r="H272" s="1">
        <f>ABS(testdata6[[#This Row],[high]]-F271)</f>
        <v>6.0000000000002274E-2</v>
      </c>
      <c r="I272" s="1">
        <f>ABS(testdata6[[#This Row],[low]]-F271)</f>
        <v>3.3299999999999841</v>
      </c>
      <c r="J272" s="1">
        <f>MAX(testdata6[[#This Row],[H-L]:[|L-pC|]])</f>
        <v>3.3899999999999864</v>
      </c>
      <c r="K272" s="10">
        <f>(K271*20+testdata6[[#This Row],[TR]])/21</f>
        <v>1.8611371284581402</v>
      </c>
      <c r="L272" s="1">
        <f>testdata6[[#This Row],[high]]+Multiplier*testdata6[[#This Row],[ATR]]</f>
        <v>279.82341138537441</v>
      </c>
      <c r="M272" s="1">
        <f>testdata6[[#This Row],[low]]-Multiplier*testdata6[[#This Row],[ATR]]</f>
        <v>265.26658861462562</v>
      </c>
      <c r="N272" s="1">
        <f>IF(OR(testdata6[[#This Row],[UpperE]]&lt;N271,F271&gt;N271),testdata6[[#This Row],[UpperE]],N271)</f>
        <v>279.82341138537441</v>
      </c>
      <c r="O272" s="1">
        <f>IF(OR(testdata6[[#This Row],[LowerE]]&gt;O271,F271&lt;O271),testdata6[[#This Row],[LowerE]],O271)</f>
        <v>268.65591804535683</v>
      </c>
      <c r="P272" s="7">
        <f>IF(S271=N271,testdata6[[#This Row],[Upper]],testdata6[[#This Row],[Lower]])</f>
        <v>268.65591804535683</v>
      </c>
      <c r="Q272" s="7" t="e">
        <f>IF(testdata6[[#This Row],[AtrStop]]=testdata6[[#This Row],[Upper]],testdata6[[#This Row],[Upper]],NA())</f>
        <v>#N/A</v>
      </c>
      <c r="R272" s="7">
        <f>IF(testdata6[[#This Row],[AtrStop]]=testdata6[[#This Row],[Lower]],testdata6[[#This Row],[Lower]],NA())</f>
        <v>268.65591804535683</v>
      </c>
      <c r="S272" s="19">
        <f>IF(testdata6[[#This Row],[close]]&lt;=testdata6[[#This Row],[STpot]],testdata6[[#This Row],[Upper]],testdata6[[#This Row],[Lower]])</f>
        <v>268.65591804535683</v>
      </c>
      <c r="U272" s="2">
        <v>43130</v>
      </c>
      <c r="V272" s="7"/>
      <c r="W272" s="7">
        <v>268.65589999999997</v>
      </c>
      <c r="X272" s="19">
        <v>268.65591805000003</v>
      </c>
      <c r="Y272" t="str">
        <f t="shared" ref="Y272:Y335" si="4">IF(ROUND(X272,8)&lt;&gt;ROUND(S272,8),"ERR","")</f>
        <v/>
      </c>
    </row>
    <row r="273" spans="1:25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testdata6[[#This Row],[high]]-testdata6[[#This Row],[low]]</f>
        <v>2.5200000000000387</v>
      </c>
      <c r="H273" s="1">
        <f>ABS(testdata6[[#This Row],[high]]-F272)</f>
        <v>1.4800000000000182</v>
      </c>
      <c r="I273" s="1">
        <f>ABS(testdata6[[#This Row],[low]]-F272)</f>
        <v>1.0400000000000205</v>
      </c>
      <c r="J273" s="1">
        <f>MAX(testdata6[[#This Row],[H-L]:[|L-pC|]])</f>
        <v>2.5200000000000387</v>
      </c>
      <c r="K273" s="10">
        <f>(K272*20+testdata6[[#This Row],[TR]])/21</f>
        <v>1.8925115509125163</v>
      </c>
      <c r="L273" s="1">
        <f>testdata6[[#This Row],[high]]+Multiplier*testdata6[[#This Row],[ATR]]</f>
        <v>278.52753465273759</v>
      </c>
      <c r="M273" s="1">
        <f>testdata6[[#This Row],[low]]-Multiplier*testdata6[[#This Row],[ATR]]</f>
        <v>264.65246534726242</v>
      </c>
      <c r="N273" s="1">
        <f>IF(OR(testdata6[[#This Row],[UpperE]]&lt;N272,F272&gt;N272),testdata6[[#This Row],[UpperE]],N272)</f>
        <v>278.52753465273759</v>
      </c>
      <c r="O273" s="1">
        <f>IF(OR(testdata6[[#This Row],[LowerE]]&gt;O272,F272&lt;O272),testdata6[[#This Row],[LowerE]],O272)</f>
        <v>268.65591804535683</v>
      </c>
      <c r="P273" s="7">
        <f>IF(S272=N272,testdata6[[#This Row],[Upper]],testdata6[[#This Row],[Lower]])</f>
        <v>268.65591804535683</v>
      </c>
      <c r="Q273" s="7" t="e">
        <f>IF(testdata6[[#This Row],[AtrStop]]=testdata6[[#This Row],[Upper]],testdata6[[#This Row],[Upper]],NA())</f>
        <v>#N/A</v>
      </c>
      <c r="R273" s="7">
        <f>IF(testdata6[[#This Row],[AtrStop]]=testdata6[[#This Row],[Lower]],testdata6[[#This Row],[Lower]],NA())</f>
        <v>268.65591804535683</v>
      </c>
      <c r="S273" s="19">
        <f>IF(testdata6[[#This Row],[close]]&lt;=testdata6[[#This Row],[STpot]],testdata6[[#This Row],[Upper]],testdata6[[#This Row],[Lower]])</f>
        <v>268.65591804535683</v>
      </c>
      <c r="U273" s="2">
        <v>43131</v>
      </c>
      <c r="V273" s="7"/>
      <c r="W273" s="7">
        <v>268.65589999999997</v>
      </c>
      <c r="X273" s="19">
        <v>268.65591805000003</v>
      </c>
      <c r="Y273" t="str">
        <f t="shared" si="4"/>
        <v/>
      </c>
    </row>
    <row r="274" spans="1:25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testdata6[[#This Row],[high]]-testdata6[[#This Row],[low]]</f>
        <v>2.2900000000000205</v>
      </c>
      <c r="H274" s="1">
        <f>ABS(testdata6[[#This Row],[high]]-F273)</f>
        <v>1.1100000000000136</v>
      </c>
      <c r="I274" s="1">
        <f>ABS(testdata6[[#This Row],[low]]-F273)</f>
        <v>1.1800000000000068</v>
      </c>
      <c r="J274" s="1">
        <f>MAX(testdata6[[#This Row],[H-L]:[|L-pC|]])</f>
        <v>2.2900000000000205</v>
      </c>
      <c r="K274" s="10">
        <f>(K273*20+testdata6[[#This Row],[TR]])/21</f>
        <v>1.9114395722976356</v>
      </c>
      <c r="L274" s="1">
        <f>testdata6[[#This Row],[high]]+Multiplier*testdata6[[#This Row],[ATR]]</f>
        <v>278.35431871689292</v>
      </c>
      <c r="M274" s="1">
        <f>testdata6[[#This Row],[low]]-Multiplier*testdata6[[#This Row],[ATR]]</f>
        <v>264.59568128310707</v>
      </c>
      <c r="N274" s="1">
        <f>IF(OR(testdata6[[#This Row],[UpperE]]&lt;N273,F273&gt;N273),testdata6[[#This Row],[UpperE]],N273)</f>
        <v>278.35431871689292</v>
      </c>
      <c r="O274" s="1">
        <f>IF(OR(testdata6[[#This Row],[LowerE]]&gt;O273,F273&lt;O273),testdata6[[#This Row],[LowerE]],O273)</f>
        <v>268.65591804535683</v>
      </c>
      <c r="P274" s="7">
        <f>IF(S273=N273,testdata6[[#This Row],[Upper]],testdata6[[#This Row],[Lower]])</f>
        <v>268.65591804535683</v>
      </c>
      <c r="Q274" s="7" t="e">
        <f>IF(testdata6[[#This Row],[AtrStop]]=testdata6[[#This Row],[Upper]],testdata6[[#This Row],[Upper]],NA())</f>
        <v>#N/A</v>
      </c>
      <c r="R274" s="7">
        <f>IF(testdata6[[#This Row],[AtrStop]]=testdata6[[#This Row],[Lower]],testdata6[[#This Row],[Lower]],NA())</f>
        <v>268.65591804535683</v>
      </c>
      <c r="S274" s="19">
        <f>IF(testdata6[[#This Row],[close]]&lt;=testdata6[[#This Row],[STpot]],testdata6[[#This Row],[Upper]],testdata6[[#This Row],[Lower]])</f>
        <v>268.65591804535683</v>
      </c>
      <c r="U274" s="2">
        <v>43132</v>
      </c>
      <c r="V274" s="7"/>
      <c r="W274" s="7">
        <v>268.65589999999997</v>
      </c>
      <c r="X274" s="19">
        <v>268.65591805000003</v>
      </c>
      <c r="Y274" t="str">
        <f t="shared" si="4"/>
        <v/>
      </c>
    </row>
    <row r="275" spans="1:25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testdata6[[#This Row],[high]]-testdata6[[#This Row],[low]]</f>
        <v>4.6499999999999773</v>
      </c>
      <c r="H275" s="1">
        <f>ABS(testdata6[[#This Row],[high]]-F274)</f>
        <v>1.3000000000000114</v>
      </c>
      <c r="I275" s="1">
        <f>ABS(testdata6[[#This Row],[low]]-F274)</f>
        <v>5.9499999999999886</v>
      </c>
      <c r="J275" s="1">
        <f>MAX(testdata6[[#This Row],[H-L]:[|L-pC|]])</f>
        <v>5.9499999999999886</v>
      </c>
      <c r="K275" s="10">
        <f>(K274*20+testdata6[[#This Row],[TR]])/21</f>
        <v>2.1037519736167951</v>
      </c>
      <c r="L275" s="1">
        <f>testdata6[[#This Row],[high]]+Multiplier*testdata6[[#This Row],[ATR]]</f>
        <v>276.21125592085036</v>
      </c>
      <c r="M275" s="1">
        <f>testdata6[[#This Row],[low]]-Multiplier*testdata6[[#This Row],[ATR]]</f>
        <v>258.93874407914961</v>
      </c>
      <c r="N275" s="1">
        <f>IF(OR(testdata6[[#This Row],[UpperE]]&lt;N274,F274&gt;N274),testdata6[[#This Row],[UpperE]],N274)</f>
        <v>276.21125592085036</v>
      </c>
      <c r="O275" s="1">
        <f>IF(OR(testdata6[[#This Row],[LowerE]]&gt;O274,F274&lt;O274),testdata6[[#This Row],[LowerE]],O274)</f>
        <v>268.65591804535683</v>
      </c>
      <c r="P275" s="7">
        <f>IF(S274=N274,testdata6[[#This Row],[Upper]],testdata6[[#This Row],[Lower]])</f>
        <v>268.65591804535683</v>
      </c>
      <c r="Q275" s="7">
        <f>IF(testdata6[[#This Row],[AtrStop]]=testdata6[[#This Row],[Upper]],testdata6[[#This Row],[Upper]],NA())</f>
        <v>276.21125592085036</v>
      </c>
      <c r="R275" s="7" t="e">
        <f>IF(testdata6[[#This Row],[AtrStop]]=testdata6[[#This Row],[Lower]],testdata6[[#This Row],[Lower]],NA())</f>
        <v>#N/A</v>
      </c>
      <c r="S275" s="19">
        <f>IF(testdata6[[#This Row],[close]]&lt;=testdata6[[#This Row],[STpot]],testdata6[[#This Row],[Upper]],testdata6[[#This Row],[Lower]])</f>
        <v>276.21125592085036</v>
      </c>
      <c r="U275" s="2">
        <v>43133</v>
      </c>
      <c r="V275" s="7">
        <v>276.21129999999999</v>
      </c>
      <c r="W275" s="7"/>
      <c r="X275" s="19">
        <v>276.21125591999999</v>
      </c>
      <c r="Y275" t="str">
        <f t="shared" si="4"/>
        <v/>
      </c>
    </row>
    <row r="276" spans="1:25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testdata6[[#This Row],[high]]-testdata6[[#This Row],[low]]</f>
        <v>12.080000000000013</v>
      </c>
      <c r="H276" s="1">
        <f>ABS(testdata6[[#This Row],[high]]-F275)</f>
        <v>0.38999999999998636</v>
      </c>
      <c r="I276" s="1">
        <f>ABS(testdata6[[#This Row],[low]]-F275)</f>
        <v>11.690000000000026</v>
      </c>
      <c r="J276" s="1">
        <f>MAX(testdata6[[#This Row],[H-L]:[|L-pC|]])</f>
        <v>12.080000000000013</v>
      </c>
      <c r="K276" s="10">
        <f>(K275*20+testdata6[[#This Row],[TR]])/21</f>
        <v>2.5788114034445675</v>
      </c>
      <c r="L276" s="1">
        <f>testdata6[[#This Row],[high]]+Multiplier*testdata6[[#This Row],[ATR]]</f>
        <v>273.4164342103337</v>
      </c>
      <c r="M276" s="1">
        <f>testdata6[[#This Row],[low]]-Multiplier*testdata6[[#This Row],[ATR]]</f>
        <v>245.8635657896663</v>
      </c>
      <c r="N276" s="1">
        <f>IF(OR(testdata6[[#This Row],[UpperE]]&lt;N275,F275&gt;N275),testdata6[[#This Row],[UpperE]],N275)</f>
        <v>273.4164342103337</v>
      </c>
      <c r="O276" s="1">
        <f>IF(OR(testdata6[[#This Row],[LowerE]]&gt;O275,F275&lt;O275),testdata6[[#This Row],[LowerE]],O275)</f>
        <v>245.8635657896663</v>
      </c>
      <c r="P276" s="7">
        <f>IF(S275=N275,testdata6[[#This Row],[Upper]],testdata6[[#This Row],[Lower]])</f>
        <v>273.4164342103337</v>
      </c>
      <c r="Q276" s="7">
        <f>IF(testdata6[[#This Row],[AtrStop]]=testdata6[[#This Row],[Upper]],testdata6[[#This Row],[Upper]],NA())</f>
        <v>273.4164342103337</v>
      </c>
      <c r="R276" s="7" t="e">
        <f>IF(testdata6[[#This Row],[AtrStop]]=testdata6[[#This Row],[Lower]],testdata6[[#This Row],[Lower]],NA())</f>
        <v>#N/A</v>
      </c>
      <c r="S276" s="19">
        <f>IF(testdata6[[#This Row],[close]]&lt;=testdata6[[#This Row],[STpot]],testdata6[[#This Row],[Upper]],testdata6[[#This Row],[Lower]])</f>
        <v>273.4164342103337</v>
      </c>
      <c r="U276" s="2">
        <v>43136</v>
      </c>
      <c r="V276" s="7">
        <v>273.41640000000001</v>
      </c>
      <c r="W276" s="7"/>
      <c r="X276" s="19">
        <v>273.41643420999998</v>
      </c>
      <c r="Y276" t="str">
        <f t="shared" si="4"/>
        <v/>
      </c>
    </row>
    <row r="277" spans="1:25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testdata6[[#This Row],[high]]-testdata6[[#This Row],[low]]</f>
        <v>10.599999999999994</v>
      </c>
      <c r="H277" s="1">
        <f>ABS(testdata6[[#This Row],[high]]-F276)</f>
        <v>5.5600000000000023</v>
      </c>
      <c r="I277" s="1">
        <f>ABS(testdata6[[#This Row],[low]]-F276)</f>
        <v>5.039999999999992</v>
      </c>
      <c r="J277" s="1">
        <f>MAX(testdata6[[#This Row],[H-L]:[|L-pC|]])</f>
        <v>10.599999999999994</v>
      </c>
      <c r="K277" s="10">
        <f>(K276*20+testdata6[[#This Row],[TR]])/21</f>
        <v>2.9607727651853022</v>
      </c>
      <c r="L277" s="1">
        <f>testdata6[[#This Row],[high]]+Multiplier*testdata6[[#This Row],[ATR]]</f>
        <v>268.64231829555592</v>
      </c>
      <c r="M277" s="1">
        <f>testdata6[[#This Row],[low]]-Multiplier*testdata6[[#This Row],[ATR]]</f>
        <v>240.27768170444409</v>
      </c>
      <c r="N277" s="1">
        <f>IF(OR(testdata6[[#This Row],[UpperE]]&lt;N276,F276&gt;N276),testdata6[[#This Row],[UpperE]],N276)</f>
        <v>268.64231829555592</v>
      </c>
      <c r="O277" s="1">
        <f>IF(OR(testdata6[[#This Row],[LowerE]]&gt;O276,F276&lt;O276),testdata6[[#This Row],[LowerE]],O276)</f>
        <v>245.8635657896663</v>
      </c>
      <c r="P277" s="7">
        <f>IF(S276=N276,testdata6[[#This Row],[Upper]],testdata6[[#This Row],[Lower]])</f>
        <v>268.64231829555592</v>
      </c>
      <c r="Q277" s="7">
        <f>IF(testdata6[[#This Row],[AtrStop]]=testdata6[[#This Row],[Upper]],testdata6[[#This Row],[Upper]],NA())</f>
        <v>268.64231829555592</v>
      </c>
      <c r="R277" s="7" t="e">
        <f>IF(testdata6[[#This Row],[AtrStop]]=testdata6[[#This Row],[Lower]],testdata6[[#This Row],[Lower]],NA())</f>
        <v>#N/A</v>
      </c>
      <c r="S277" s="19">
        <f>IF(testdata6[[#This Row],[close]]&lt;=testdata6[[#This Row],[STpot]],testdata6[[#This Row],[Upper]],testdata6[[#This Row],[Lower]])</f>
        <v>268.64231829555592</v>
      </c>
      <c r="U277" s="2">
        <v>43137</v>
      </c>
      <c r="V277" s="7">
        <v>268.64229999999998</v>
      </c>
      <c r="W277" s="7"/>
      <c r="X277" s="19">
        <v>268.6423183</v>
      </c>
      <c r="Y277" t="str">
        <f t="shared" si="4"/>
        <v/>
      </c>
    </row>
    <row r="278" spans="1:25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testdata6[[#This Row],[high]]-testdata6[[#This Row],[low]]</f>
        <v>4.6100000000000136</v>
      </c>
      <c r="H278" s="1">
        <f>ABS(testdata6[[#This Row],[high]]-F277)</f>
        <v>3.1100000000000136</v>
      </c>
      <c r="I278" s="1">
        <f>ABS(testdata6[[#This Row],[low]]-F277)</f>
        <v>1.5</v>
      </c>
      <c r="J278" s="1">
        <f>MAX(testdata6[[#This Row],[H-L]:[|L-pC|]])</f>
        <v>4.6100000000000136</v>
      </c>
      <c r="K278" s="10">
        <f>(K277*20+testdata6[[#This Row],[TR]])/21</f>
        <v>3.039307395414574</v>
      </c>
      <c r="L278" s="1">
        <f>testdata6[[#This Row],[high]]+Multiplier*testdata6[[#This Row],[ATR]]</f>
        <v>271.43792218624372</v>
      </c>
      <c r="M278" s="1">
        <f>testdata6[[#This Row],[low]]-Multiplier*testdata6[[#This Row],[ATR]]</f>
        <v>248.59207781375625</v>
      </c>
      <c r="N278" s="1">
        <f>IF(OR(testdata6[[#This Row],[UpperE]]&lt;N277,F277&gt;N277),testdata6[[#This Row],[UpperE]],N277)</f>
        <v>268.64231829555592</v>
      </c>
      <c r="O278" s="1">
        <f>IF(OR(testdata6[[#This Row],[LowerE]]&gt;O277,F277&lt;O277),testdata6[[#This Row],[LowerE]],O277)</f>
        <v>248.59207781375625</v>
      </c>
      <c r="P278" s="7">
        <f>IF(S277=N277,testdata6[[#This Row],[Upper]],testdata6[[#This Row],[Lower]])</f>
        <v>268.64231829555592</v>
      </c>
      <c r="Q278" s="7">
        <f>IF(testdata6[[#This Row],[AtrStop]]=testdata6[[#This Row],[Upper]],testdata6[[#This Row],[Upper]],NA())</f>
        <v>268.64231829555592</v>
      </c>
      <c r="R278" s="7" t="e">
        <f>IF(testdata6[[#This Row],[AtrStop]]=testdata6[[#This Row],[Lower]],testdata6[[#This Row],[Lower]],NA())</f>
        <v>#N/A</v>
      </c>
      <c r="S278" s="19">
        <f>IF(testdata6[[#This Row],[close]]&lt;=testdata6[[#This Row],[STpot]],testdata6[[#This Row],[Upper]],testdata6[[#This Row],[Lower]])</f>
        <v>268.64231829555592</v>
      </c>
      <c r="U278" s="2">
        <v>43138</v>
      </c>
      <c r="V278" s="7">
        <v>268.64229999999998</v>
      </c>
      <c r="W278" s="7"/>
      <c r="X278" s="19">
        <v>268.6423183</v>
      </c>
      <c r="Y278" t="str">
        <f t="shared" si="4"/>
        <v/>
      </c>
    </row>
    <row r="279" spans="1:25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testdata6[[#This Row],[high]]-testdata6[[#This Row],[low]]</f>
        <v>10.189999999999969</v>
      </c>
      <c r="H279" s="1">
        <f>ABS(testdata6[[#This Row],[high]]-F278)</f>
        <v>0.47999999999996135</v>
      </c>
      <c r="I279" s="1">
        <f>ABS(testdata6[[#This Row],[low]]-F278)</f>
        <v>9.710000000000008</v>
      </c>
      <c r="J279" s="1">
        <f>MAX(testdata6[[#This Row],[H-L]:[|L-pC|]])</f>
        <v>10.189999999999969</v>
      </c>
      <c r="K279" s="10">
        <f>(K278*20+testdata6[[#This Row],[TR]])/21</f>
        <v>3.3798165670614977</v>
      </c>
      <c r="L279" s="1">
        <f>testdata6[[#This Row],[high]]+Multiplier*testdata6[[#This Row],[ATR]]</f>
        <v>268.41944970118448</v>
      </c>
      <c r="M279" s="1">
        <f>testdata6[[#This Row],[low]]-Multiplier*testdata6[[#This Row],[ATR]]</f>
        <v>237.9505502988155</v>
      </c>
      <c r="N279" s="1">
        <f>IF(OR(testdata6[[#This Row],[UpperE]]&lt;N278,F278&gt;N278),testdata6[[#This Row],[UpperE]],N278)</f>
        <v>268.41944970118448</v>
      </c>
      <c r="O279" s="1">
        <f>IF(OR(testdata6[[#This Row],[LowerE]]&gt;O278,F278&lt;O278),testdata6[[#This Row],[LowerE]],O278)</f>
        <v>248.59207781375625</v>
      </c>
      <c r="P279" s="7">
        <f>IF(S278=N278,testdata6[[#This Row],[Upper]],testdata6[[#This Row],[Lower]])</f>
        <v>268.41944970118448</v>
      </c>
      <c r="Q279" s="7">
        <f>IF(testdata6[[#This Row],[AtrStop]]=testdata6[[#This Row],[Upper]],testdata6[[#This Row],[Upper]],NA())</f>
        <v>268.41944970118448</v>
      </c>
      <c r="R279" s="7" t="e">
        <f>IF(testdata6[[#This Row],[AtrStop]]=testdata6[[#This Row],[Lower]],testdata6[[#This Row],[Lower]],NA())</f>
        <v>#N/A</v>
      </c>
      <c r="S279" s="19">
        <f>IF(testdata6[[#This Row],[close]]&lt;=testdata6[[#This Row],[STpot]],testdata6[[#This Row],[Upper]],testdata6[[#This Row],[Lower]])</f>
        <v>268.41944970118448</v>
      </c>
      <c r="U279" s="2">
        <v>43139</v>
      </c>
      <c r="V279" s="7">
        <v>268.4194</v>
      </c>
      <c r="W279" s="7"/>
      <c r="X279" s="19">
        <v>268.41944969999997</v>
      </c>
      <c r="Y279" t="str">
        <f t="shared" si="4"/>
        <v/>
      </c>
    </row>
    <row r="280" spans="1:25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testdata6[[#This Row],[high]]-testdata6[[#This Row],[low]]</f>
        <v>10.299999999999983</v>
      </c>
      <c r="H280" s="1">
        <f>ABS(testdata6[[#This Row],[high]]-F279)</f>
        <v>5.7599999999999909</v>
      </c>
      <c r="I280" s="1">
        <f>ABS(testdata6[[#This Row],[low]]-F279)</f>
        <v>4.539999999999992</v>
      </c>
      <c r="J280" s="1">
        <f>MAX(testdata6[[#This Row],[H-L]:[|L-pC|]])</f>
        <v>10.299999999999983</v>
      </c>
      <c r="K280" s="10">
        <f>(K279*20+testdata6[[#This Row],[TR]])/21</f>
        <v>3.70934911148714</v>
      </c>
      <c r="L280" s="1">
        <f>testdata6[[#This Row],[high]]+Multiplier*testdata6[[#This Row],[ATR]]</f>
        <v>265.01804733446141</v>
      </c>
      <c r="M280" s="1">
        <f>testdata6[[#This Row],[low]]-Multiplier*testdata6[[#This Row],[ATR]]</f>
        <v>232.46195266553858</v>
      </c>
      <c r="N280" s="1">
        <f>IF(OR(testdata6[[#This Row],[UpperE]]&lt;N279,F279&gt;N279),testdata6[[#This Row],[UpperE]],N279)</f>
        <v>265.01804733446141</v>
      </c>
      <c r="O280" s="1">
        <f>IF(OR(testdata6[[#This Row],[LowerE]]&gt;O279,F279&lt;O279),testdata6[[#This Row],[LowerE]],O279)</f>
        <v>232.46195266553858</v>
      </c>
      <c r="P280" s="7">
        <f>IF(S279=N279,testdata6[[#This Row],[Upper]],testdata6[[#This Row],[Lower]])</f>
        <v>265.01804733446141</v>
      </c>
      <c r="Q280" s="7">
        <f>IF(testdata6[[#This Row],[AtrStop]]=testdata6[[#This Row],[Upper]],testdata6[[#This Row],[Upper]],NA())</f>
        <v>265.01804733446141</v>
      </c>
      <c r="R280" s="7" t="e">
        <f>IF(testdata6[[#This Row],[AtrStop]]=testdata6[[#This Row],[Lower]],testdata6[[#This Row],[Lower]],NA())</f>
        <v>#N/A</v>
      </c>
      <c r="S280" s="19">
        <f>IF(testdata6[[#This Row],[close]]&lt;=testdata6[[#This Row],[STpot]],testdata6[[#This Row],[Upper]],testdata6[[#This Row],[Lower]])</f>
        <v>265.01804733446141</v>
      </c>
      <c r="U280" s="2">
        <v>43140</v>
      </c>
      <c r="V280" s="7">
        <v>265.01799999999997</v>
      </c>
      <c r="W280" s="7"/>
      <c r="X280" s="19">
        <v>265.01804733</v>
      </c>
      <c r="Y280" t="str">
        <f t="shared" si="4"/>
        <v/>
      </c>
    </row>
    <row r="281" spans="1:25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testdata6[[#This Row],[high]]-testdata6[[#This Row],[low]]</f>
        <v>5.1400000000000148</v>
      </c>
      <c r="H281" s="1">
        <f>ABS(testdata6[[#This Row],[high]]-F280)</f>
        <v>5.3000000000000114</v>
      </c>
      <c r="I281" s="1">
        <f>ABS(testdata6[[#This Row],[low]]-F280)</f>
        <v>0.15999999999999659</v>
      </c>
      <c r="J281" s="1">
        <f>MAX(testdata6[[#This Row],[H-L]:[|L-pC|]])</f>
        <v>5.3000000000000114</v>
      </c>
      <c r="K281" s="10">
        <f>(K280*20+testdata6[[#This Row],[TR]])/21</f>
        <v>3.7850943918925148</v>
      </c>
      <c r="L281" s="1">
        <f>testdata6[[#This Row],[high]]+Multiplier*testdata6[[#This Row],[ATR]]</f>
        <v>268.51528317567755</v>
      </c>
      <c r="M281" s="1">
        <f>testdata6[[#This Row],[low]]-Multiplier*testdata6[[#This Row],[ATR]]</f>
        <v>240.66471682432245</v>
      </c>
      <c r="N281" s="1">
        <f>IF(OR(testdata6[[#This Row],[UpperE]]&lt;N280,F280&gt;N280),testdata6[[#This Row],[UpperE]],N280)</f>
        <v>265.01804733446141</v>
      </c>
      <c r="O281" s="1">
        <f>IF(OR(testdata6[[#This Row],[LowerE]]&gt;O280,F280&lt;O280),testdata6[[#This Row],[LowerE]],O280)</f>
        <v>240.66471682432245</v>
      </c>
      <c r="P281" s="7">
        <f>IF(S280=N280,testdata6[[#This Row],[Upper]],testdata6[[#This Row],[Lower]])</f>
        <v>265.01804733446141</v>
      </c>
      <c r="Q281" s="7">
        <f>IF(testdata6[[#This Row],[AtrStop]]=testdata6[[#This Row],[Upper]],testdata6[[#This Row],[Upper]],NA())</f>
        <v>265.01804733446141</v>
      </c>
      <c r="R281" s="7" t="e">
        <f>IF(testdata6[[#This Row],[AtrStop]]=testdata6[[#This Row],[Lower]],testdata6[[#This Row],[Lower]],NA())</f>
        <v>#N/A</v>
      </c>
      <c r="S281" s="19">
        <f>IF(testdata6[[#This Row],[close]]&lt;=testdata6[[#This Row],[STpot]],testdata6[[#This Row],[Upper]],testdata6[[#This Row],[Lower]])</f>
        <v>265.01804733446141</v>
      </c>
      <c r="U281" s="2">
        <v>43143</v>
      </c>
      <c r="V281" s="7">
        <v>265.01799999999997</v>
      </c>
      <c r="W281" s="7"/>
      <c r="X281" s="19">
        <v>265.01804733</v>
      </c>
      <c r="Y281" t="str">
        <f t="shared" si="4"/>
        <v/>
      </c>
    </row>
    <row r="282" spans="1:25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testdata6[[#This Row],[high]]-testdata6[[#This Row],[low]]</f>
        <v>3.1900000000000261</v>
      </c>
      <c r="H282" s="1">
        <f>ABS(testdata6[[#This Row],[high]]-F281)</f>
        <v>1.2300000000000182</v>
      </c>
      <c r="I282" s="1">
        <f>ABS(testdata6[[#This Row],[low]]-F281)</f>
        <v>1.960000000000008</v>
      </c>
      <c r="J282" s="1">
        <f>MAX(testdata6[[#This Row],[H-L]:[|L-pC|]])</f>
        <v>3.1900000000000261</v>
      </c>
      <c r="K282" s="10">
        <f>(K281*20+testdata6[[#This Row],[TR]])/21</f>
        <v>3.756756563707158</v>
      </c>
      <c r="L282" s="1">
        <f>testdata6[[#This Row],[high]]+Multiplier*testdata6[[#This Row],[ATR]]</f>
        <v>268.0602696911215</v>
      </c>
      <c r="M282" s="1">
        <f>testdata6[[#This Row],[low]]-Multiplier*testdata6[[#This Row],[ATR]]</f>
        <v>242.32973030887851</v>
      </c>
      <c r="N282" s="1">
        <f>IF(OR(testdata6[[#This Row],[UpperE]]&lt;N281,F281&gt;N281),testdata6[[#This Row],[UpperE]],N281)</f>
        <v>265.01804733446141</v>
      </c>
      <c r="O282" s="1">
        <f>IF(OR(testdata6[[#This Row],[LowerE]]&gt;O281,F281&lt;O281),testdata6[[#This Row],[LowerE]],O281)</f>
        <v>242.32973030887851</v>
      </c>
      <c r="P282" s="7">
        <f>IF(S281=N281,testdata6[[#This Row],[Upper]],testdata6[[#This Row],[Lower]])</f>
        <v>265.01804733446141</v>
      </c>
      <c r="Q282" s="7">
        <f>IF(testdata6[[#This Row],[AtrStop]]=testdata6[[#This Row],[Upper]],testdata6[[#This Row],[Upper]],NA())</f>
        <v>265.01804733446141</v>
      </c>
      <c r="R282" s="7" t="e">
        <f>IF(testdata6[[#This Row],[AtrStop]]=testdata6[[#This Row],[Lower]],testdata6[[#This Row],[Lower]],NA())</f>
        <v>#N/A</v>
      </c>
      <c r="S282" s="19">
        <f>IF(testdata6[[#This Row],[close]]&lt;=testdata6[[#This Row],[STpot]],testdata6[[#This Row],[Upper]],testdata6[[#This Row],[Lower]])</f>
        <v>265.01804733446141</v>
      </c>
      <c r="U282" s="2">
        <v>43144</v>
      </c>
      <c r="V282" s="7">
        <v>265.01799999999997</v>
      </c>
      <c r="W282" s="7"/>
      <c r="X282" s="19">
        <v>265.01804733</v>
      </c>
      <c r="Y282" t="str">
        <f t="shared" si="4"/>
        <v/>
      </c>
    </row>
    <row r="283" spans="1:25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testdata6[[#This Row],[high]]-testdata6[[#This Row],[low]]</f>
        <v>5.4900000000000091</v>
      </c>
      <c r="H283" s="1">
        <f>ABS(testdata6[[#This Row],[high]]-F282)</f>
        <v>3.8500000000000227</v>
      </c>
      <c r="I283" s="1">
        <f>ABS(testdata6[[#This Row],[low]]-F282)</f>
        <v>1.6399999999999864</v>
      </c>
      <c r="J283" s="1">
        <f>MAX(testdata6[[#This Row],[H-L]:[|L-pC|]])</f>
        <v>5.4900000000000091</v>
      </c>
      <c r="K283" s="10">
        <f>(K282*20+testdata6[[#This Row],[TR]])/21</f>
        <v>3.8392919654353892</v>
      </c>
      <c r="L283" s="1">
        <f>testdata6[[#This Row],[high]]+Multiplier*testdata6[[#This Row],[ATR]]</f>
        <v>271.5578758963062</v>
      </c>
      <c r="M283" s="1">
        <f>testdata6[[#This Row],[low]]-Multiplier*testdata6[[#This Row],[ATR]]</f>
        <v>243.03212410369383</v>
      </c>
      <c r="N283" s="1">
        <f>IF(OR(testdata6[[#This Row],[UpperE]]&lt;N282,F282&gt;N282),testdata6[[#This Row],[UpperE]],N282)</f>
        <v>265.01804733446141</v>
      </c>
      <c r="O283" s="1">
        <f>IF(OR(testdata6[[#This Row],[LowerE]]&gt;O282,F282&lt;O282),testdata6[[#This Row],[LowerE]],O282)</f>
        <v>243.03212410369383</v>
      </c>
      <c r="P283" s="7">
        <f>IF(S282=N282,testdata6[[#This Row],[Upper]],testdata6[[#This Row],[Lower]])</f>
        <v>265.01804733446141</v>
      </c>
      <c r="Q283" s="7">
        <f>IF(testdata6[[#This Row],[AtrStop]]=testdata6[[#This Row],[Upper]],testdata6[[#This Row],[Upper]],NA())</f>
        <v>265.01804733446141</v>
      </c>
      <c r="R283" s="7" t="e">
        <f>IF(testdata6[[#This Row],[AtrStop]]=testdata6[[#This Row],[Lower]],testdata6[[#This Row],[Lower]],NA())</f>
        <v>#N/A</v>
      </c>
      <c r="S283" s="19">
        <f>IF(testdata6[[#This Row],[close]]&lt;=testdata6[[#This Row],[STpot]],testdata6[[#This Row],[Upper]],testdata6[[#This Row],[Lower]])</f>
        <v>265.01804733446141</v>
      </c>
      <c r="U283" s="2">
        <v>43145</v>
      </c>
      <c r="V283" s="7">
        <v>265.01799999999997</v>
      </c>
      <c r="W283" s="7"/>
      <c r="X283" s="19">
        <v>265.01804733</v>
      </c>
      <c r="Y283" t="str">
        <f t="shared" si="4"/>
        <v/>
      </c>
    </row>
    <row r="284" spans="1:25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testdata6[[#This Row],[high]]-testdata6[[#This Row],[low]]</f>
        <v>4.1100000000000136</v>
      </c>
      <c r="H284" s="1">
        <f>ABS(testdata6[[#This Row],[high]]-F283)</f>
        <v>3.32000000000005</v>
      </c>
      <c r="I284" s="1">
        <f>ABS(testdata6[[#This Row],[low]]-F283)</f>
        <v>0.78999999999996362</v>
      </c>
      <c r="J284" s="1">
        <f>MAX(testdata6[[#This Row],[H-L]:[|L-pC|]])</f>
        <v>4.1100000000000136</v>
      </c>
      <c r="K284" s="10">
        <f>(K283*20+testdata6[[#This Row],[TR]])/21</f>
        <v>3.8521828242241805</v>
      </c>
      <c r="L284" s="1">
        <f>testdata6[[#This Row],[high]]+Multiplier*testdata6[[#This Row],[ATR]]</f>
        <v>274.52654847267257</v>
      </c>
      <c r="M284" s="1">
        <f>testdata6[[#This Row],[low]]-Multiplier*testdata6[[#This Row],[ATR]]</f>
        <v>247.30345152732747</v>
      </c>
      <c r="N284" s="1">
        <f>IF(OR(testdata6[[#This Row],[UpperE]]&lt;N283,F283&gt;N283),testdata6[[#This Row],[UpperE]],N283)</f>
        <v>265.01804733446141</v>
      </c>
      <c r="O284" s="1">
        <f>IF(OR(testdata6[[#This Row],[LowerE]]&gt;O283,F283&lt;O283),testdata6[[#This Row],[LowerE]],O283)</f>
        <v>247.30345152732747</v>
      </c>
      <c r="P284" s="7">
        <f>IF(S283=N283,testdata6[[#This Row],[Upper]],testdata6[[#This Row],[Lower]])</f>
        <v>265.01804733446141</v>
      </c>
      <c r="Q284" s="7">
        <f>IF(testdata6[[#This Row],[AtrStop]]=testdata6[[#This Row],[Upper]],testdata6[[#This Row],[Upper]],NA())</f>
        <v>265.01804733446141</v>
      </c>
      <c r="R284" s="7" t="e">
        <f>IF(testdata6[[#This Row],[AtrStop]]=testdata6[[#This Row],[Lower]],testdata6[[#This Row],[Lower]],NA())</f>
        <v>#N/A</v>
      </c>
      <c r="S284" s="19">
        <f>IF(testdata6[[#This Row],[close]]&lt;=testdata6[[#This Row],[STpot]],testdata6[[#This Row],[Upper]],testdata6[[#This Row],[Lower]])</f>
        <v>265.01804733446141</v>
      </c>
      <c r="U284" s="2">
        <v>43146</v>
      </c>
      <c r="V284" s="7">
        <v>265.01799999999997</v>
      </c>
      <c r="W284" s="7"/>
      <c r="X284" s="19">
        <v>265.01804733</v>
      </c>
      <c r="Y284" t="str">
        <f t="shared" si="4"/>
        <v/>
      </c>
    </row>
    <row r="285" spans="1:25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testdata6[[#This Row],[high]]-testdata6[[#This Row],[low]]</f>
        <v>2.9399999999999977</v>
      </c>
      <c r="H285" s="1">
        <f>ABS(testdata6[[#This Row],[high]]-F284)</f>
        <v>2.2100000000000364</v>
      </c>
      <c r="I285" s="1">
        <f>ABS(testdata6[[#This Row],[low]]-F284)</f>
        <v>0.72999999999996135</v>
      </c>
      <c r="J285" s="1">
        <f>MAX(testdata6[[#This Row],[H-L]:[|L-pC|]])</f>
        <v>2.9399999999999977</v>
      </c>
      <c r="K285" s="10">
        <f>(K284*20+testdata6[[#This Row],[TR]])/21</f>
        <v>3.8087455468801714</v>
      </c>
      <c r="L285" s="1">
        <f>testdata6[[#This Row],[high]]+Multiplier*testdata6[[#This Row],[ATR]]</f>
        <v>276.59623664064054</v>
      </c>
      <c r="M285" s="1">
        <f>testdata6[[#This Row],[low]]-Multiplier*testdata6[[#This Row],[ATR]]</f>
        <v>250.80376335935949</v>
      </c>
      <c r="N285" s="1">
        <f>IF(OR(testdata6[[#This Row],[UpperE]]&lt;N284,F284&gt;N284),testdata6[[#This Row],[UpperE]],N284)</f>
        <v>265.01804733446141</v>
      </c>
      <c r="O285" s="1">
        <f>IF(OR(testdata6[[#This Row],[LowerE]]&gt;O284,F284&lt;O284),testdata6[[#This Row],[LowerE]],O284)</f>
        <v>250.80376335935949</v>
      </c>
      <c r="P285" s="7">
        <f>IF(S284=N284,testdata6[[#This Row],[Upper]],testdata6[[#This Row],[Lower]])</f>
        <v>265.01804733446141</v>
      </c>
      <c r="Q285" s="7">
        <f>IF(testdata6[[#This Row],[AtrStop]]=testdata6[[#This Row],[Upper]],testdata6[[#This Row],[Upper]],NA())</f>
        <v>265.01804733446141</v>
      </c>
      <c r="R285" s="7" t="e">
        <f>IF(testdata6[[#This Row],[AtrStop]]=testdata6[[#This Row],[Lower]],testdata6[[#This Row],[Lower]],NA())</f>
        <v>#N/A</v>
      </c>
      <c r="S285" s="19">
        <f>IF(testdata6[[#This Row],[close]]&lt;=testdata6[[#This Row],[STpot]],testdata6[[#This Row],[Upper]],testdata6[[#This Row],[Lower]])</f>
        <v>265.01804733446141</v>
      </c>
      <c r="U285" s="2">
        <v>43147</v>
      </c>
      <c r="V285" s="7">
        <v>265.01799999999997</v>
      </c>
      <c r="W285" s="7"/>
      <c r="X285" s="19">
        <v>265.01804733</v>
      </c>
      <c r="Y285" t="str">
        <f t="shared" si="4"/>
        <v/>
      </c>
    </row>
    <row r="286" spans="1:25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testdata6[[#This Row],[high]]-testdata6[[#This Row],[low]]</f>
        <v>3.0500000000000114</v>
      </c>
      <c r="H286" s="1">
        <f>ABS(testdata6[[#This Row],[high]]-F285)</f>
        <v>0.53999999999996362</v>
      </c>
      <c r="I286" s="1">
        <f>ABS(testdata6[[#This Row],[low]]-F285)</f>
        <v>2.5100000000000477</v>
      </c>
      <c r="J286" s="1">
        <f>MAX(testdata6[[#This Row],[H-L]:[|L-pC|]])</f>
        <v>3.0500000000000114</v>
      </c>
      <c r="K286" s="10">
        <f>(K285*20+testdata6[[#This Row],[TR]])/21</f>
        <v>3.7726148065525447</v>
      </c>
      <c r="L286" s="1">
        <f>testdata6[[#This Row],[high]]+Multiplier*testdata6[[#This Row],[ATR]]</f>
        <v>274.89784441965764</v>
      </c>
      <c r="M286" s="1">
        <f>testdata6[[#This Row],[low]]-Multiplier*testdata6[[#This Row],[ATR]]</f>
        <v>249.21215558034234</v>
      </c>
      <c r="N286" s="1">
        <f>IF(OR(testdata6[[#This Row],[UpperE]]&lt;N285,F285&gt;N285),testdata6[[#This Row],[UpperE]],N285)</f>
        <v>265.01804733446141</v>
      </c>
      <c r="O286" s="1">
        <f>IF(OR(testdata6[[#This Row],[LowerE]]&gt;O285,F285&lt;O285),testdata6[[#This Row],[LowerE]],O285)</f>
        <v>250.80376335935949</v>
      </c>
      <c r="P286" s="7">
        <f>IF(S285=N285,testdata6[[#This Row],[Upper]],testdata6[[#This Row],[Lower]])</f>
        <v>265.01804733446141</v>
      </c>
      <c r="Q286" s="7">
        <f>IF(testdata6[[#This Row],[AtrStop]]=testdata6[[#This Row],[Upper]],testdata6[[#This Row],[Upper]],NA())</f>
        <v>265.01804733446141</v>
      </c>
      <c r="R286" s="7" t="e">
        <f>IF(testdata6[[#This Row],[AtrStop]]=testdata6[[#This Row],[Lower]],testdata6[[#This Row],[Lower]],NA())</f>
        <v>#N/A</v>
      </c>
      <c r="S286" s="19">
        <f>IF(testdata6[[#This Row],[close]]&lt;=testdata6[[#This Row],[STpot]],testdata6[[#This Row],[Upper]],testdata6[[#This Row],[Lower]])</f>
        <v>265.01804733446141</v>
      </c>
      <c r="U286" s="2">
        <v>43151</v>
      </c>
      <c r="V286" s="7">
        <v>265.01799999999997</v>
      </c>
      <c r="W286" s="7"/>
      <c r="X286" s="19">
        <v>265.01804733</v>
      </c>
      <c r="Y286" t="str">
        <f t="shared" si="4"/>
        <v/>
      </c>
    </row>
    <row r="287" spans="1:25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testdata6[[#This Row],[high]]-testdata6[[#This Row],[low]]</f>
        <v>4.5999999999999659</v>
      </c>
      <c r="H287" s="1">
        <f>ABS(testdata6[[#This Row],[high]]-F286)</f>
        <v>3.1999999999999886</v>
      </c>
      <c r="I287" s="1">
        <f>ABS(testdata6[[#This Row],[low]]-F286)</f>
        <v>1.3999999999999773</v>
      </c>
      <c r="J287" s="1">
        <f>MAX(testdata6[[#This Row],[H-L]:[|L-pC|]])</f>
        <v>4.5999999999999659</v>
      </c>
      <c r="K287" s="10">
        <f>(K286*20+testdata6[[#This Row],[TR]])/21</f>
        <v>3.8120141014786126</v>
      </c>
      <c r="L287" s="1">
        <f>testdata6[[#This Row],[high]]+Multiplier*testdata6[[#This Row],[ATR]]</f>
        <v>276.0260423044358</v>
      </c>
      <c r="M287" s="1">
        <f>testdata6[[#This Row],[low]]-Multiplier*testdata6[[#This Row],[ATR]]</f>
        <v>248.55395769556418</v>
      </c>
      <c r="N287" s="1">
        <f>IF(OR(testdata6[[#This Row],[UpperE]]&lt;N286,F286&gt;N286),testdata6[[#This Row],[UpperE]],N286)</f>
        <v>265.01804733446141</v>
      </c>
      <c r="O287" s="1">
        <f>IF(OR(testdata6[[#This Row],[LowerE]]&gt;O286,F286&lt;O286),testdata6[[#This Row],[LowerE]],O286)</f>
        <v>250.80376335935949</v>
      </c>
      <c r="P287" s="7">
        <f>IF(S286=N286,testdata6[[#This Row],[Upper]],testdata6[[#This Row],[Lower]])</f>
        <v>265.01804733446141</v>
      </c>
      <c r="Q287" s="7">
        <f>IF(testdata6[[#This Row],[AtrStop]]=testdata6[[#This Row],[Upper]],testdata6[[#This Row],[Upper]],NA())</f>
        <v>265.01804733446141</v>
      </c>
      <c r="R287" s="7" t="e">
        <f>IF(testdata6[[#This Row],[AtrStop]]=testdata6[[#This Row],[Lower]],testdata6[[#This Row],[Lower]],NA())</f>
        <v>#N/A</v>
      </c>
      <c r="S287" s="19">
        <f>IF(testdata6[[#This Row],[close]]&lt;=testdata6[[#This Row],[STpot]],testdata6[[#This Row],[Upper]],testdata6[[#This Row],[Lower]])</f>
        <v>265.01804733446141</v>
      </c>
      <c r="U287" s="2">
        <v>43152</v>
      </c>
      <c r="V287" s="7">
        <v>265.01799999999997</v>
      </c>
      <c r="W287" s="7"/>
      <c r="X287" s="19">
        <v>265.01804733</v>
      </c>
      <c r="Y287" t="str">
        <f t="shared" si="4"/>
        <v/>
      </c>
    </row>
    <row r="288" spans="1:25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testdata6[[#This Row],[high]]-testdata6[[#This Row],[low]]</f>
        <v>3.2800000000000296</v>
      </c>
      <c r="H288" s="1">
        <f>ABS(testdata6[[#This Row],[high]]-F287)</f>
        <v>2.8900000000000432</v>
      </c>
      <c r="I288" s="1">
        <f>ABS(testdata6[[#This Row],[low]]-F287)</f>
        <v>0.38999999999998636</v>
      </c>
      <c r="J288" s="1">
        <f>MAX(testdata6[[#This Row],[H-L]:[|L-pC|]])</f>
        <v>3.2800000000000296</v>
      </c>
      <c r="K288" s="10">
        <f>(K287*20+testdata6[[#This Row],[TR]])/21</f>
        <v>3.7866800966462995</v>
      </c>
      <c r="L288" s="1">
        <f>testdata6[[#This Row],[high]]+Multiplier*testdata6[[#This Row],[ATR]]</f>
        <v>274.34004028993894</v>
      </c>
      <c r="M288" s="1">
        <f>testdata6[[#This Row],[low]]-Multiplier*testdata6[[#This Row],[ATR]]</f>
        <v>248.33995971006109</v>
      </c>
      <c r="N288" s="1">
        <f>IF(OR(testdata6[[#This Row],[UpperE]]&lt;N287,F287&gt;N287),testdata6[[#This Row],[UpperE]],N287)</f>
        <v>265.01804733446141</v>
      </c>
      <c r="O288" s="1">
        <f>IF(OR(testdata6[[#This Row],[LowerE]]&gt;O287,F287&lt;O287),testdata6[[#This Row],[LowerE]],O287)</f>
        <v>250.80376335935949</v>
      </c>
      <c r="P288" s="7">
        <f>IF(S287=N287,testdata6[[#This Row],[Upper]],testdata6[[#This Row],[Lower]])</f>
        <v>265.01804733446141</v>
      </c>
      <c r="Q288" s="7">
        <f>IF(testdata6[[#This Row],[AtrStop]]=testdata6[[#This Row],[Upper]],testdata6[[#This Row],[Upper]],NA())</f>
        <v>265.01804733446141</v>
      </c>
      <c r="R288" s="7" t="e">
        <f>IF(testdata6[[#This Row],[AtrStop]]=testdata6[[#This Row],[Lower]],testdata6[[#This Row],[Lower]],NA())</f>
        <v>#N/A</v>
      </c>
      <c r="S288" s="19">
        <f>IF(testdata6[[#This Row],[close]]&lt;=testdata6[[#This Row],[STpot]],testdata6[[#This Row],[Upper]],testdata6[[#This Row],[Lower]])</f>
        <v>265.01804733446141</v>
      </c>
      <c r="U288" s="2">
        <v>43153</v>
      </c>
      <c r="V288" s="7">
        <v>265.01799999999997</v>
      </c>
      <c r="W288" s="7"/>
      <c r="X288" s="19">
        <v>265.01804733</v>
      </c>
      <c r="Y288" t="str">
        <f t="shared" si="4"/>
        <v/>
      </c>
    </row>
    <row r="289" spans="1:25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testdata6[[#This Row],[high]]-testdata6[[#This Row],[low]]</f>
        <v>3.3299999999999841</v>
      </c>
      <c r="H289" s="1">
        <f>ABS(testdata6[[#This Row],[high]]-F288)</f>
        <v>4.1499999999999773</v>
      </c>
      <c r="I289" s="1">
        <f>ABS(testdata6[[#This Row],[low]]-F288)</f>
        <v>0.81999999999999318</v>
      </c>
      <c r="J289" s="1">
        <f>MAX(testdata6[[#This Row],[H-L]:[|L-pC|]])</f>
        <v>4.1499999999999773</v>
      </c>
      <c r="K289" s="10">
        <f>(K288*20+testdata6[[#This Row],[TR]])/21</f>
        <v>3.8039810444250461</v>
      </c>
      <c r="L289" s="1">
        <f>testdata6[[#This Row],[high]]+Multiplier*testdata6[[#This Row],[ATR]]</f>
        <v>275.99194313327513</v>
      </c>
      <c r="M289" s="1">
        <f>testdata6[[#This Row],[low]]-Multiplier*testdata6[[#This Row],[ATR]]</f>
        <v>249.83805686672486</v>
      </c>
      <c r="N289" s="1">
        <f>IF(OR(testdata6[[#This Row],[UpperE]]&lt;N288,F288&gt;N288),testdata6[[#This Row],[UpperE]],N288)</f>
        <v>265.01804733446141</v>
      </c>
      <c r="O289" s="1">
        <f>IF(OR(testdata6[[#This Row],[LowerE]]&gt;O288,F288&lt;O288),testdata6[[#This Row],[LowerE]],O288)</f>
        <v>250.80376335935949</v>
      </c>
      <c r="P289" s="7">
        <f>IF(S288=N288,testdata6[[#This Row],[Upper]],testdata6[[#This Row],[Lower]])</f>
        <v>265.01804733446141</v>
      </c>
      <c r="Q289" s="7">
        <f>IF(testdata6[[#This Row],[AtrStop]]=testdata6[[#This Row],[Upper]],testdata6[[#This Row],[Upper]],NA())</f>
        <v>265.01804733446141</v>
      </c>
      <c r="R289" s="7" t="e">
        <f>IF(testdata6[[#This Row],[AtrStop]]=testdata6[[#This Row],[Lower]],testdata6[[#This Row],[Lower]],NA())</f>
        <v>#N/A</v>
      </c>
      <c r="S289" s="19">
        <f>IF(testdata6[[#This Row],[close]]&lt;=testdata6[[#This Row],[STpot]],testdata6[[#This Row],[Upper]],testdata6[[#This Row],[Lower]])</f>
        <v>265.01804733446141</v>
      </c>
      <c r="U289" s="2">
        <v>43154</v>
      </c>
      <c r="V289" s="7">
        <v>265.01799999999997</v>
      </c>
      <c r="W289" s="7"/>
      <c r="X289" s="19">
        <v>265.01804733</v>
      </c>
      <c r="Y289" t="str">
        <f t="shared" si="4"/>
        <v/>
      </c>
    </row>
    <row r="290" spans="1:25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testdata6[[#This Row],[high]]-testdata6[[#This Row],[low]]</f>
        <v>2.6499999999999773</v>
      </c>
      <c r="H290" s="1">
        <f>ABS(testdata6[[#This Row],[high]]-F289)</f>
        <v>3.1800000000000068</v>
      </c>
      <c r="I290" s="1">
        <f>ABS(testdata6[[#This Row],[low]]-F289)</f>
        <v>0.53000000000002956</v>
      </c>
      <c r="J290" s="1">
        <f>MAX(testdata6[[#This Row],[H-L]:[|L-pC|]])</f>
        <v>3.1800000000000068</v>
      </c>
      <c r="K290" s="10">
        <f>(K289*20+testdata6[[#This Row],[TR]])/21</f>
        <v>3.7742676613571873</v>
      </c>
      <c r="L290" s="1">
        <f>testdata6[[#This Row],[high]]+Multiplier*testdata6[[#This Row],[ATR]]</f>
        <v>279.08280298407158</v>
      </c>
      <c r="M290" s="1">
        <f>testdata6[[#This Row],[low]]-Multiplier*testdata6[[#This Row],[ATR]]</f>
        <v>253.78719701592846</v>
      </c>
      <c r="N290" s="1">
        <f>IF(OR(testdata6[[#This Row],[UpperE]]&lt;N289,F289&gt;N289),testdata6[[#This Row],[UpperE]],N289)</f>
        <v>265.01804733446141</v>
      </c>
      <c r="O290" s="1">
        <f>IF(OR(testdata6[[#This Row],[LowerE]]&gt;O289,F289&lt;O289),testdata6[[#This Row],[LowerE]],O289)</f>
        <v>253.78719701592846</v>
      </c>
      <c r="P290" s="7">
        <f>IF(S289=N289,testdata6[[#This Row],[Upper]],testdata6[[#This Row],[Lower]])</f>
        <v>265.01804733446141</v>
      </c>
      <c r="Q290" s="7" t="e">
        <f>IF(testdata6[[#This Row],[AtrStop]]=testdata6[[#This Row],[Upper]],testdata6[[#This Row],[Upper]],NA())</f>
        <v>#N/A</v>
      </c>
      <c r="R290" s="7">
        <f>IF(testdata6[[#This Row],[AtrStop]]=testdata6[[#This Row],[Lower]],testdata6[[#This Row],[Lower]],NA())</f>
        <v>253.78719701592846</v>
      </c>
      <c r="S290" s="19">
        <f>IF(testdata6[[#This Row],[close]]&lt;=testdata6[[#This Row],[STpot]],testdata6[[#This Row],[Upper]],testdata6[[#This Row],[Lower]])</f>
        <v>253.78719701592846</v>
      </c>
      <c r="U290" s="2">
        <v>43157</v>
      </c>
      <c r="V290" s="7"/>
      <c r="W290" s="7">
        <v>253.78720000000001</v>
      </c>
      <c r="X290" s="19">
        <v>253.78719702000001</v>
      </c>
      <c r="Y290" t="str">
        <f t="shared" si="4"/>
        <v/>
      </c>
    </row>
    <row r="291" spans="1:25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testdata6[[#This Row],[high]]-testdata6[[#This Row],[low]]</f>
        <v>4.3899999999999864</v>
      </c>
      <c r="H291" s="1">
        <f>ABS(testdata6[[#This Row],[high]]-F290)</f>
        <v>0.98000000000001819</v>
      </c>
      <c r="I291" s="1">
        <f>ABS(testdata6[[#This Row],[low]]-F290)</f>
        <v>3.4099999999999682</v>
      </c>
      <c r="J291" s="1">
        <f>MAX(testdata6[[#This Row],[H-L]:[|L-pC|]])</f>
        <v>4.3899999999999864</v>
      </c>
      <c r="K291" s="10">
        <f>(K290*20+testdata6[[#This Row],[TR]])/21</f>
        <v>3.8035882489116064</v>
      </c>
      <c r="L291" s="1">
        <f>testdata6[[#This Row],[high]]+Multiplier*testdata6[[#This Row],[ATR]]</f>
        <v>280.04076474673479</v>
      </c>
      <c r="M291" s="1">
        <f>testdata6[[#This Row],[low]]-Multiplier*testdata6[[#This Row],[ATR]]</f>
        <v>252.82923525326518</v>
      </c>
      <c r="N291" s="1">
        <f>IF(OR(testdata6[[#This Row],[UpperE]]&lt;N290,F290&gt;N290),testdata6[[#This Row],[UpperE]],N290)</f>
        <v>280.04076474673479</v>
      </c>
      <c r="O291" s="1">
        <f>IF(OR(testdata6[[#This Row],[LowerE]]&gt;O290,F290&lt;O290),testdata6[[#This Row],[LowerE]],O290)</f>
        <v>253.78719701592846</v>
      </c>
      <c r="P291" s="7">
        <f>IF(S290=N290,testdata6[[#This Row],[Upper]],testdata6[[#This Row],[Lower]])</f>
        <v>253.78719701592846</v>
      </c>
      <c r="Q291" s="7" t="e">
        <f>IF(testdata6[[#This Row],[AtrStop]]=testdata6[[#This Row],[Upper]],testdata6[[#This Row],[Upper]],NA())</f>
        <v>#N/A</v>
      </c>
      <c r="R291" s="7">
        <f>IF(testdata6[[#This Row],[AtrStop]]=testdata6[[#This Row],[Lower]],testdata6[[#This Row],[Lower]],NA())</f>
        <v>253.78719701592846</v>
      </c>
      <c r="S291" s="19">
        <f>IF(testdata6[[#This Row],[close]]&lt;=testdata6[[#This Row],[STpot]],testdata6[[#This Row],[Upper]],testdata6[[#This Row],[Lower]])</f>
        <v>253.78719701592846</v>
      </c>
      <c r="U291" s="2">
        <v>43158</v>
      </c>
      <c r="V291" s="7"/>
      <c r="W291" s="7">
        <v>253.78720000000001</v>
      </c>
      <c r="X291" s="19">
        <v>253.78719702000001</v>
      </c>
      <c r="Y291" t="str">
        <f t="shared" si="4"/>
        <v/>
      </c>
    </row>
    <row r="292" spans="1:25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testdata6[[#This Row],[high]]-testdata6[[#This Row],[low]]</f>
        <v>4.7199999999999704</v>
      </c>
      <c r="H292" s="1">
        <f>ABS(testdata6[[#This Row],[high]]-F291)</f>
        <v>1.6999999999999886</v>
      </c>
      <c r="I292" s="1">
        <f>ABS(testdata6[[#This Row],[low]]-F291)</f>
        <v>3.0199999999999818</v>
      </c>
      <c r="J292" s="1">
        <f>MAX(testdata6[[#This Row],[H-L]:[|L-pC|]])</f>
        <v>4.7199999999999704</v>
      </c>
      <c r="K292" s="10">
        <f>(K291*20+testdata6[[#This Row],[TR]])/21</f>
        <v>3.8472269037253377</v>
      </c>
      <c r="L292" s="1">
        <f>testdata6[[#This Row],[high]]+Multiplier*testdata6[[#This Row],[ATR]]</f>
        <v>277.551680711176</v>
      </c>
      <c r="M292" s="1">
        <f>testdata6[[#This Row],[low]]-Multiplier*testdata6[[#This Row],[ATR]]</f>
        <v>249.74831928882401</v>
      </c>
      <c r="N292" s="1">
        <f>IF(OR(testdata6[[#This Row],[UpperE]]&lt;N291,F291&gt;N291),testdata6[[#This Row],[UpperE]],N291)</f>
        <v>277.551680711176</v>
      </c>
      <c r="O292" s="1">
        <f>IF(OR(testdata6[[#This Row],[LowerE]]&gt;O291,F291&lt;O291),testdata6[[#This Row],[LowerE]],O291)</f>
        <v>253.78719701592846</v>
      </c>
      <c r="P292" s="7">
        <f>IF(S291=N291,testdata6[[#This Row],[Upper]],testdata6[[#This Row],[Lower]])</f>
        <v>253.78719701592846</v>
      </c>
      <c r="Q292" s="7" t="e">
        <f>IF(testdata6[[#This Row],[AtrStop]]=testdata6[[#This Row],[Upper]],testdata6[[#This Row],[Upper]],NA())</f>
        <v>#N/A</v>
      </c>
      <c r="R292" s="7">
        <f>IF(testdata6[[#This Row],[AtrStop]]=testdata6[[#This Row],[Lower]],testdata6[[#This Row],[Lower]],NA())</f>
        <v>253.78719701592846</v>
      </c>
      <c r="S292" s="19">
        <f>IF(testdata6[[#This Row],[close]]&lt;=testdata6[[#This Row],[STpot]],testdata6[[#This Row],[Upper]],testdata6[[#This Row],[Lower]])</f>
        <v>253.78719701592846</v>
      </c>
      <c r="U292" s="2">
        <v>43159</v>
      </c>
      <c r="V292" s="7"/>
      <c r="W292" s="7">
        <v>253.78720000000001</v>
      </c>
      <c r="X292" s="19">
        <v>253.78719702000001</v>
      </c>
      <c r="Y292" t="str">
        <f t="shared" si="4"/>
        <v/>
      </c>
    </row>
    <row r="293" spans="1:25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testdata6[[#This Row],[high]]-testdata6[[#This Row],[low]]</f>
        <v>6.910000000000025</v>
      </c>
      <c r="H293" s="1">
        <f>ABS(testdata6[[#This Row],[high]]-F292)</f>
        <v>1.4700000000000273</v>
      </c>
      <c r="I293" s="1">
        <f>ABS(testdata6[[#This Row],[low]]-F292)</f>
        <v>5.4399999999999977</v>
      </c>
      <c r="J293" s="1">
        <f>MAX(testdata6[[#This Row],[H-L]:[|L-pC|]])</f>
        <v>6.910000000000025</v>
      </c>
      <c r="K293" s="10">
        <f>(K292*20+testdata6[[#This Row],[TR]])/21</f>
        <v>3.99307324164318</v>
      </c>
      <c r="L293" s="1">
        <f>testdata6[[#This Row],[high]]+Multiplier*testdata6[[#This Row],[ATR]]</f>
        <v>275.07921972492954</v>
      </c>
      <c r="M293" s="1">
        <f>testdata6[[#This Row],[low]]-Multiplier*testdata6[[#This Row],[ATR]]</f>
        <v>244.21078027507045</v>
      </c>
      <c r="N293" s="1">
        <f>IF(OR(testdata6[[#This Row],[UpperE]]&lt;N292,F292&gt;N292),testdata6[[#This Row],[UpperE]],N292)</f>
        <v>275.07921972492954</v>
      </c>
      <c r="O293" s="1">
        <f>IF(OR(testdata6[[#This Row],[LowerE]]&gt;O292,F292&lt;O292),testdata6[[#This Row],[LowerE]],O292)</f>
        <v>253.78719701592846</v>
      </c>
      <c r="P293" s="7">
        <f>IF(S292=N292,testdata6[[#This Row],[Upper]],testdata6[[#This Row],[Lower]])</f>
        <v>253.78719701592846</v>
      </c>
      <c r="Q293" s="7" t="e">
        <f>IF(testdata6[[#This Row],[AtrStop]]=testdata6[[#This Row],[Upper]],testdata6[[#This Row],[Upper]],NA())</f>
        <v>#N/A</v>
      </c>
      <c r="R293" s="7">
        <f>IF(testdata6[[#This Row],[AtrStop]]=testdata6[[#This Row],[Lower]],testdata6[[#This Row],[Lower]],NA())</f>
        <v>253.78719701592846</v>
      </c>
      <c r="S293" s="19">
        <f>IF(testdata6[[#This Row],[close]]&lt;=testdata6[[#This Row],[STpot]],testdata6[[#This Row],[Upper]],testdata6[[#This Row],[Lower]])</f>
        <v>253.78719701592846</v>
      </c>
      <c r="U293" s="2">
        <v>43160</v>
      </c>
      <c r="V293" s="7"/>
      <c r="W293" s="7">
        <v>253.78720000000001</v>
      </c>
      <c r="X293" s="19">
        <v>253.78719702000001</v>
      </c>
      <c r="Y293" t="str">
        <f t="shared" si="4"/>
        <v/>
      </c>
    </row>
    <row r="294" spans="1:25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testdata6[[#This Row],[high]]-testdata6[[#This Row],[low]]</f>
        <v>4.7199999999999704</v>
      </c>
      <c r="H294" s="1">
        <f>ABS(testdata6[[#This Row],[high]]-F293)</f>
        <v>1.9399999999999977</v>
      </c>
      <c r="I294" s="1">
        <f>ABS(testdata6[[#This Row],[low]]-F293)</f>
        <v>2.7799999999999727</v>
      </c>
      <c r="J294" s="1">
        <f>MAX(testdata6[[#This Row],[H-L]:[|L-pC|]])</f>
        <v>4.7199999999999704</v>
      </c>
      <c r="K294" s="10">
        <f>(K293*20+testdata6[[#This Row],[TR]])/21</f>
        <v>4.0276888015649321</v>
      </c>
      <c r="L294" s="1">
        <f>testdata6[[#This Row],[high]]+Multiplier*testdata6[[#This Row],[ATR]]</f>
        <v>271.8530664046948</v>
      </c>
      <c r="M294" s="1">
        <f>testdata6[[#This Row],[low]]-Multiplier*testdata6[[#This Row],[ATR]]</f>
        <v>242.96693359530522</v>
      </c>
      <c r="N294" s="1">
        <f>IF(OR(testdata6[[#This Row],[UpperE]]&lt;N293,F293&gt;N293),testdata6[[#This Row],[UpperE]],N293)</f>
        <v>271.8530664046948</v>
      </c>
      <c r="O294" s="1">
        <f>IF(OR(testdata6[[#This Row],[LowerE]]&gt;O293,F293&lt;O293),testdata6[[#This Row],[LowerE]],O293)</f>
        <v>253.78719701592846</v>
      </c>
      <c r="P294" s="7">
        <f>IF(S293=N293,testdata6[[#This Row],[Upper]],testdata6[[#This Row],[Lower]])</f>
        <v>253.78719701592846</v>
      </c>
      <c r="Q294" s="7" t="e">
        <f>IF(testdata6[[#This Row],[AtrStop]]=testdata6[[#This Row],[Upper]],testdata6[[#This Row],[Upper]],NA())</f>
        <v>#N/A</v>
      </c>
      <c r="R294" s="7">
        <f>IF(testdata6[[#This Row],[AtrStop]]=testdata6[[#This Row],[Lower]],testdata6[[#This Row],[Lower]],NA())</f>
        <v>253.78719701592846</v>
      </c>
      <c r="S294" s="19">
        <f>IF(testdata6[[#This Row],[close]]&lt;=testdata6[[#This Row],[STpot]],testdata6[[#This Row],[Upper]],testdata6[[#This Row],[Lower]])</f>
        <v>253.78719701592846</v>
      </c>
      <c r="U294" s="2">
        <v>43161</v>
      </c>
      <c r="V294" s="7"/>
      <c r="W294" s="7">
        <v>253.78720000000001</v>
      </c>
      <c r="X294" s="19">
        <v>253.78719702000001</v>
      </c>
      <c r="Y294" t="str">
        <f t="shared" si="4"/>
        <v/>
      </c>
    </row>
    <row r="295" spans="1:25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testdata6[[#This Row],[high]]-testdata6[[#This Row],[low]]</f>
        <v>5.089999999999975</v>
      </c>
      <c r="H295" s="1">
        <f>ABS(testdata6[[#This Row],[high]]-F294)</f>
        <v>3.6699999999999591</v>
      </c>
      <c r="I295" s="1">
        <f>ABS(testdata6[[#This Row],[low]]-F294)</f>
        <v>1.4200000000000159</v>
      </c>
      <c r="J295" s="1">
        <f>MAX(testdata6[[#This Row],[H-L]:[|L-pC|]])</f>
        <v>5.089999999999975</v>
      </c>
      <c r="K295" s="10">
        <f>(K294*20+testdata6[[#This Row],[TR]])/21</f>
        <v>4.0782750491094575</v>
      </c>
      <c r="L295" s="1">
        <f>testdata6[[#This Row],[high]]+Multiplier*testdata6[[#This Row],[ATR]]</f>
        <v>275.06482514732835</v>
      </c>
      <c r="M295" s="1">
        <f>testdata6[[#This Row],[low]]-Multiplier*testdata6[[#This Row],[ATR]]</f>
        <v>245.50517485267164</v>
      </c>
      <c r="N295" s="1">
        <f>IF(OR(testdata6[[#This Row],[UpperE]]&lt;N294,F294&gt;N294),testdata6[[#This Row],[UpperE]],N294)</f>
        <v>271.8530664046948</v>
      </c>
      <c r="O295" s="1">
        <f>IF(OR(testdata6[[#This Row],[LowerE]]&gt;O294,F294&lt;O294),testdata6[[#This Row],[LowerE]],O294)</f>
        <v>253.78719701592846</v>
      </c>
      <c r="P295" s="7">
        <f>IF(S294=N294,testdata6[[#This Row],[Upper]],testdata6[[#This Row],[Lower]])</f>
        <v>253.78719701592846</v>
      </c>
      <c r="Q295" s="7" t="e">
        <f>IF(testdata6[[#This Row],[AtrStop]]=testdata6[[#This Row],[Upper]],testdata6[[#This Row],[Upper]],NA())</f>
        <v>#N/A</v>
      </c>
      <c r="R295" s="7">
        <f>IF(testdata6[[#This Row],[AtrStop]]=testdata6[[#This Row],[Lower]],testdata6[[#This Row],[Lower]],NA())</f>
        <v>253.78719701592846</v>
      </c>
      <c r="S295" s="19">
        <f>IF(testdata6[[#This Row],[close]]&lt;=testdata6[[#This Row],[STpot]],testdata6[[#This Row],[Upper]],testdata6[[#This Row],[Lower]])</f>
        <v>253.78719701592846</v>
      </c>
      <c r="U295" s="2">
        <v>43164</v>
      </c>
      <c r="V295" s="7"/>
      <c r="W295" s="7">
        <v>253.78720000000001</v>
      </c>
      <c r="X295" s="19">
        <v>253.78719702000001</v>
      </c>
      <c r="Y295" t="str">
        <f t="shared" si="4"/>
        <v/>
      </c>
    </row>
    <row r="296" spans="1:25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testdata6[[#This Row],[high]]-testdata6[[#This Row],[low]]</f>
        <v>2.1299999999999955</v>
      </c>
      <c r="H296" s="1">
        <f>ABS(testdata6[[#This Row],[high]]-F295)</f>
        <v>1.160000000000025</v>
      </c>
      <c r="I296" s="1">
        <f>ABS(testdata6[[#This Row],[low]]-F295)</f>
        <v>0.96999999999997044</v>
      </c>
      <c r="J296" s="1">
        <f>MAX(testdata6[[#This Row],[H-L]:[|L-pC|]])</f>
        <v>2.1299999999999955</v>
      </c>
      <c r="K296" s="10">
        <f>(K295*20+testdata6[[#This Row],[TR]])/21</f>
        <v>3.9855000467709116</v>
      </c>
      <c r="L296" s="1">
        <f>testdata6[[#This Row],[high]]+Multiplier*testdata6[[#This Row],[ATR]]</f>
        <v>275.26650014031276</v>
      </c>
      <c r="M296" s="1">
        <f>testdata6[[#This Row],[low]]-Multiplier*testdata6[[#This Row],[ATR]]</f>
        <v>249.22349985968728</v>
      </c>
      <c r="N296" s="1">
        <f>IF(OR(testdata6[[#This Row],[UpperE]]&lt;N295,F295&gt;N295),testdata6[[#This Row],[UpperE]],N295)</f>
        <v>271.8530664046948</v>
      </c>
      <c r="O296" s="1">
        <f>IF(OR(testdata6[[#This Row],[LowerE]]&gt;O295,F295&lt;O295),testdata6[[#This Row],[LowerE]],O295)</f>
        <v>253.78719701592846</v>
      </c>
      <c r="P296" s="7">
        <f>IF(S295=N295,testdata6[[#This Row],[Upper]],testdata6[[#This Row],[Lower]])</f>
        <v>253.78719701592846</v>
      </c>
      <c r="Q296" s="7" t="e">
        <f>IF(testdata6[[#This Row],[AtrStop]]=testdata6[[#This Row],[Upper]],testdata6[[#This Row],[Upper]],NA())</f>
        <v>#N/A</v>
      </c>
      <c r="R296" s="7">
        <f>IF(testdata6[[#This Row],[AtrStop]]=testdata6[[#This Row],[Lower]],testdata6[[#This Row],[Lower]],NA())</f>
        <v>253.78719701592846</v>
      </c>
      <c r="S296" s="19">
        <f>IF(testdata6[[#This Row],[close]]&lt;=testdata6[[#This Row],[STpot]],testdata6[[#This Row],[Upper]],testdata6[[#This Row],[Lower]])</f>
        <v>253.78719701592846</v>
      </c>
      <c r="U296" s="2">
        <v>43165</v>
      </c>
      <c r="V296" s="7"/>
      <c r="W296" s="7">
        <v>253.78720000000001</v>
      </c>
      <c r="X296" s="19">
        <v>253.78719702000001</v>
      </c>
      <c r="Y296" t="str">
        <f t="shared" si="4"/>
        <v/>
      </c>
    </row>
    <row r="297" spans="1:25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testdata6[[#This Row],[high]]-testdata6[[#This Row],[low]]</f>
        <v>2.8700000000000045</v>
      </c>
      <c r="H297" s="1">
        <f>ABS(testdata6[[#This Row],[high]]-F296)</f>
        <v>0.29000000000002046</v>
      </c>
      <c r="I297" s="1">
        <f>ABS(testdata6[[#This Row],[low]]-F296)</f>
        <v>2.5799999999999841</v>
      </c>
      <c r="J297" s="1">
        <f>MAX(testdata6[[#This Row],[H-L]:[|L-pC|]])</f>
        <v>2.8700000000000045</v>
      </c>
      <c r="K297" s="10">
        <f>(K296*20+testdata6[[#This Row],[TR]])/21</f>
        <v>3.9323809969246781</v>
      </c>
      <c r="L297" s="1">
        <f>testdata6[[#This Row],[high]]+Multiplier*testdata6[[#This Row],[ATR]]</f>
        <v>274.90714299077405</v>
      </c>
      <c r="M297" s="1">
        <f>testdata6[[#This Row],[low]]-Multiplier*testdata6[[#This Row],[ATR]]</f>
        <v>248.44285700922597</v>
      </c>
      <c r="N297" s="1">
        <f>IF(OR(testdata6[[#This Row],[UpperE]]&lt;N296,F296&gt;N296),testdata6[[#This Row],[UpperE]],N296)</f>
        <v>271.8530664046948</v>
      </c>
      <c r="O297" s="1">
        <f>IF(OR(testdata6[[#This Row],[LowerE]]&gt;O296,F296&lt;O296),testdata6[[#This Row],[LowerE]],O296)</f>
        <v>253.78719701592846</v>
      </c>
      <c r="P297" s="7">
        <f>IF(S296=N296,testdata6[[#This Row],[Upper]],testdata6[[#This Row],[Lower]])</f>
        <v>253.78719701592846</v>
      </c>
      <c r="Q297" s="7" t="e">
        <f>IF(testdata6[[#This Row],[AtrStop]]=testdata6[[#This Row],[Upper]],testdata6[[#This Row],[Upper]],NA())</f>
        <v>#N/A</v>
      </c>
      <c r="R297" s="7">
        <f>IF(testdata6[[#This Row],[AtrStop]]=testdata6[[#This Row],[Lower]],testdata6[[#This Row],[Lower]],NA())</f>
        <v>253.78719701592846</v>
      </c>
      <c r="S297" s="19">
        <f>IF(testdata6[[#This Row],[close]]&lt;=testdata6[[#This Row],[STpot]],testdata6[[#This Row],[Upper]],testdata6[[#This Row],[Lower]])</f>
        <v>253.78719701592846</v>
      </c>
      <c r="U297" s="2">
        <v>43166</v>
      </c>
      <c r="V297" s="7"/>
      <c r="W297" s="7">
        <v>253.78720000000001</v>
      </c>
      <c r="X297" s="19">
        <v>253.78719702000001</v>
      </c>
      <c r="Y297" t="str">
        <f t="shared" si="4"/>
        <v/>
      </c>
    </row>
    <row r="298" spans="1:25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testdata6[[#This Row],[high]]-testdata6[[#This Row],[low]]</f>
        <v>1.7599999999999909</v>
      </c>
      <c r="H298" s="1">
        <f>ABS(testdata6[[#This Row],[high]]-F297)</f>
        <v>1.4099999999999682</v>
      </c>
      <c r="I298" s="1">
        <f>ABS(testdata6[[#This Row],[low]]-F297)</f>
        <v>0.35000000000002274</v>
      </c>
      <c r="J298" s="1">
        <f>MAX(testdata6[[#This Row],[H-L]:[|L-pC|]])</f>
        <v>1.7599999999999909</v>
      </c>
      <c r="K298" s="10">
        <f>(K297*20+testdata6[[#This Row],[TR]])/21</f>
        <v>3.8289342827854074</v>
      </c>
      <c r="L298" s="1">
        <f>testdata6[[#This Row],[high]]+Multiplier*testdata6[[#This Row],[ATR]]</f>
        <v>275.6168028483562</v>
      </c>
      <c r="M298" s="1">
        <f>testdata6[[#This Row],[low]]-Multiplier*testdata6[[#This Row],[ATR]]</f>
        <v>250.88319715164377</v>
      </c>
      <c r="N298" s="1">
        <f>IF(OR(testdata6[[#This Row],[UpperE]]&lt;N297,F297&gt;N297),testdata6[[#This Row],[UpperE]],N297)</f>
        <v>271.8530664046948</v>
      </c>
      <c r="O298" s="1">
        <f>IF(OR(testdata6[[#This Row],[LowerE]]&gt;O297,F297&lt;O297),testdata6[[#This Row],[LowerE]],O297)</f>
        <v>253.78719701592846</v>
      </c>
      <c r="P298" s="7">
        <f>IF(S297=N297,testdata6[[#This Row],[Upper]],testdata6[[#This Row],[Lower]])</f>
        <v>253.78719701592846</v>
      </c>
      <c r="Q298" s="7" t="e">
        <f>IF(testdata6[[#This Row],[AtrStop]]=testdata6[[#This Row],[Upper]],testdata6[[#This Row],[Upper]],NA())</f>
        <v>#N/A</v>
      </c>
      <c r="R298" s="7">
        <f>IF(testdata6[[#This Row],[AtrStop]]=testdata6[[#This Row],[Lower]],testdata6[[#This Row],[Lower]],NA())</f>
        <v>253.78719701592846</v>
      </c>
      <c r="S298" s="19">
        <f>IF(testdata6[[#This Row],[close]]&lt;=testdata6[[#This Row],[STpot]],testdata6[[#This Row],[Upper]],testdata6[[#This Row],[Lower]])</f>
        <v>253.78719701592846</v>
      </c>
      <c r="U298" s="2">
        <v>43167</v>
      </c>
      <c r="V298" s="7"/>
      <c r="W298" s="7">
        <v>253.78720000000001</v>
      </c>
      <c r="X298" s="19">
        <v>253.78719702000001</v>
      </c>
      <c r="Y298" t="str">
        <f t="shared" si="4"/>
        <v/>
      </c>
    </row>
    <row r="299" spans="1:25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testdata6[[#This Row],[high]]-testdata6[[#This Row],[low]]</f>
        <v>3.3999999999999773</v>
      </c>
      <c r="H299" s="1">
        <f>ABS(testdata6[[#This Row],[high]]-F298)</f>
        <v>4.5999999999999659</v>
      </c>
      <c r="I299" s="1">
        <f>ABS(testdata6[[#This Row],[low]]-F298)</f>
        <v>1.1999999999999886</v>
      </c>
      <c r="J299" s="1">
        <f>MAX(testdata6[[#This Row],[H-L]:[|L-pC|]])</f>
        <v>4.5999999999999659</v>
      </c>
      <c r="K299" s="10">
        <f>(K298*20+testdata6[[#This Row],[TR]])/21</f>
        <v>3.8656516978908622</v>
      </c>
      <c r="L299" s="1">
        <f>testdata6[[#This Row],[high]]+Multiplier*testdata6[[#This Row],[ATR]]</f>
        <v>280.18695509367257</v>
      </c>
      <c r="M299" s="1">
        <f>testdata6[[#This Row],[low]]-Multiplier*testdata6[[#This Row],[ATR]]</f>
        <v>253.59304490632741</v>
      </c>
      <c r="N299" s="1">
        <f>IF(OR(testdata6[[#This Row],[UpperE]]&lt;N298,F298&gt;N298),testdata6[[#This Row],[UpperE]],N298)</f>
        <v>271.8530664046948</v>
      </c>
      <c r="O299" s="1">
        <f>IF(OR(testdata6[[#This Row],[LowerE]]&gt;O298,F298&lt;O298),testdata6[[#This Row],[LowerE]],O298)</f>
        <v>253.78719701592846</v>
      </c>
      <c r="P299" s="7">
        <f>IF(S298=N298,testdata6[[#This Row],[Upper]],testdata6[[#This Row],[Lower]])</f>
        <v>253.78719701592846</v>
      </c>
      <c r="Q299" s="7" t="e">
        <f>IF(testdata6[[#This Row],[AtrStop]]=testdata6[[#This Row],[Upper]],testdata6[[#This Row],[Upper]],NA())</f>
        <v>#N/A</v>
      </c>
      <c r="R299" s="7">
        <f>IF(testdata6[[#This Row],[AtrStop]]=testdata6[[#This Row],[Lower]],testdata6[[#This Row],[Lower]],NA())</f>
        <v>253.78719701592846</v>
      </c>
      <c r="S299" s="19">
        <f>IF(testdata6[[#This Row],[close]]&lt;=testdata6[[#This Row],[STpot]],testdata6[[#This Row],[Upper]],testdata6[[#This Row],[Lower]])</f>
        <v>253.78719701592846</v>
      </c>
      <c r="U299" s="2">
        <v>43168</v>
      </c>
      <c r="V299" s="7"/>
      <c r="W299" s="7">
        <v>253.78720000000001</v>
      </c>
      <c r="X299" s="19">
        <v>253.78719702000001</v>
      </c>
      <c r="Y299" t="str">
        <f t="shared" si="4"/>
        <v/>
      </c>
    </row>
    <row r="300" spans="1:25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testdata6[[#This Row],[high]]-testdata6[[#This Row],[low]]</f>
        <v>1.7599999999999909</v>
      </c>
      <c r="H300" s="1">
        <f>ABS(testdata6[[#This Row],[high]]-F299)</f>
        <v>1</v>
      </c>
      <c r="I300" s="1">
        <f>ABS(testdata6[[#This Row],[low]]-F299)</f>
        <v>0.75999999999999091</v>
      </c>
      <c r="J300" s="1">
        <f>MAX(testdata6[[#This Row],[H-L]:[|L-pC|]])</f>
        <v>1.7599999999999909</v>
      </c>
      <c r="K300" s="10">
        <f>(K299*20+testdata6[[#This Row],[TR]])/21</f>
        <v>3.7653825694198679</v>
      </c>
      <c r="L300" s="1">
        <f>testdata6[[#This Row],[high]]+Multiplier*testdata6[[#This Row],[ATR]]</f>
        <v>280.88614770825956</v>
      </c>
      <c r="M300" s="1">
        <f>testdata6[[#This Row],[low]]-Multiplier*testdata6[[#This Row],[ATR]]</f>
        <v>256.5338522917404</v>
      </c>
      <c r="N300" s="1">
        <f>IF(OR(testdata6[[#This Row],[UpperE]]&lt;N299,F299&gt;N299),testdata6[[#This Row],[UpperE]],N299)</f>
        <v>271.8530664046948</v>
      </c>
      <c r="O300" s="1">
        <f>IF(OR(testdata6[[#This Row],[LowerE]]&gt;O299,F299&lt;O299),testdata6[[#This Row],[LowerE]],O299)</f>
        <v>256.5338522917404</v>
      </c>
      <c r="P300" s="7">
        <f>IF(S299=N299,testdata6[[#This Row],[Upper]],testdata6[[#This Row],[Lower]])</f>
        <v>256.5338522917404</v>
      </c>
      <c r="Q300" s="7" t="e">
        <f>IF(testdata6[[#This Row],[AtrStop]]=testdata6[[#This Row],[Upper]],testdata6[[#This Row],[Upper]],NA())</f>
        <v>#N/A</v>
      </c>
      <c r="R300" s="7">
        <f>IF(testdata6[[#This Row],[AtrStop]]=testdata6[[#This Row],[Lower]],testdata6[[#This Row],[Lower]],NA())</f>
        <v>256.5338522917404</v>
      </c>
      <c r="S300" s="19">
        <f>IF(testdata6[[#This Row],[close]]&lt;=testdata6[[#This Row],[STpot]],testdata6[[#This Row],[Upper]],testdata6[[#This Row],[Lower]])</f>
        <v>256.5338522917404</v>
      </c>
      <c r="U300" s="2">
        <v>43171</v>
      </c>
      <c r="V300" s="7"/>
      <c r="W300" s="7">
        <v>256.53390000000002</v>
      </c>
      <c r="X300" s="19">
        <v>256.53385229000003</v>
      </c>
      <c r="Y300" t="str">
        <f t="shared" si="4"/>
        <v/>
      </c>
    </row>
    <row r="301" spans="1:25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testdata6[[#This Row],[high]]-testdata6[[#This Row],[low]]</f>
        <v>4.2199999999999704</v>
      </c>
      <c r="H301" s="1">
        <f>ABS(testdata6[[#This Row],[high]]-F300)</f>
        <v>1.8199999999999932</v>
      </c>
      <c r="I301" s="1">
        <f>ABS(testdata6[[#This Row],[low]]-F300)</f>
        <v>2.3999999999999773</v>
      </c>
      <c r="J301" s="1">
        <f>MAX(testdata6[[#This Row],[H-L]:[|L-pC|]])</f>
        <v>4.2199999999999704</v>
      </c>
      <c r="K301" s="10">
        <f>(K300*20+testdata6[[#This Row],[TR]])/21</f>
        <v>3.787031018495111</v>
      </c>
      <c r="L301" s="1">
        <f>testdata6[[#This Row],[high]]+Multiplier*testdata6[[#This Row],[ATR]]</f>
        <v>281.43109305548535</v>
      </c>
      <c r="M301" s="1">
        <f>testdata6[[#This Row],[low]]-Multiplier*testdata6[[#This Row],[ATR]]</f>
        <v>254.4889069445147</v>
      </c>
      <c r="N301" s="1">
        <f>IF(OR(testdata6[[#This Row],[UpperE]]&lt;N300,F300&gt;N300),testdata6[[#This Row],[UpperE]],N300)</f>
        <v>271.8530664046948</v>
      </c>
      <c r="O301" s="1">
        <f>IF(OR(testdata6[[#This Row],[LowerE]]&gt;O300,F300&lt;O300),testdata6[[#This Row],[LowerE]],O300)</f>
        <v>256.5338522917404</v>
      </c>
      <c r="P301" s="7">
        <f>IF(S300=N300,testdata6[[#This Row],[Upper]],testdata6[[#This Row],[Lower]])</f>
        <v>256.5338522917404</v>
      </c>
      <c r="Q301" s="7" t="e">
        <f>IF(testdata6[[#This Row],[AtrStop]]=testdata6[[#This Row],[Upper]],testdata6[[#This Row],[Upper]],NA())</f>
        <v>#N/A</v>
      </c>
      <c r="R301" s="7">
        <f>IF(testdata6[[#This Row],[AtrStop]]=testdata6[[#This Row],[Lower]],testdata6[[#This Row],[Lower]],NA())</f>
        <v>256.5338522917404</v>
      </c>
      <c r="S301" s="19">
        <f>IF(testdata6[[#This Row],[close]]&lt;=testdata6[[#This Row],[STpot]],testdata6[[#This Row],[Upper]],testdata6[[#This Row],[Lower]])</f>
        <v>256.5338522917404</v>
      </c>
      <c r="U301" s="2">
        <v>43172</v>
      </c>
      <c r="V301" s="7"/>
      <c r="W301" s="7">
        <v>256.53390000000002</v>
      </c>
      <c r="X301" s="19">
        <v>256.53385229000003</v>
      </c>
      <c r="Y301" t="str">
        <f t="shared" si="4"/>
        <v/>
      </c>
    </row>
    <row r="302" spans="1:25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testdata6[[#This Row],[high]]-testdata6[[#This Row],[low]]</f>
        <v>3.2299999999999613</v>
      </c>
      <c r="H302" s="1">
        <f>ABS(testdata6[[#This Row],[high]]-F301)</f>
        <v>1.25</v>
      </c>
      <c r="I302" s="1">
        <f>ABS(testdata6[[#This Row],[low]]-F301)</f>
        <v>1.9799999999999613</v>
      </c>
      <c r="J302" s="1">
        <f>MAX(testdata6[[#This Row],[H-L]:[|L-pC|]])</f>
        <v>3.2299999999999613</v>
      </c>
      <c r="K302" s="10">
        <f>(K301*20+testdata6[[#This Row],[TR]])/21</f>
        <v>3.7605057319001038</v>
      </c>
      <c r="L302" s="1">
        <f>testdata6[[#This Row],[high]]+Multiplier*testdata6[[#This Row],[ATR]]</f>
        <v>279.05151719570028</v>
      </c>
      <c r="M302" s="1">
        <f>testdata6[[#This Row],[low]]-Multiplier*testdata6[[#This Row],[ATR]]</f>
        <v>253.25848280429972</v>
      </c>
      <c r="N302" s="1">
        <f>IF(OR(testdata6[[#This Row],[UpperE]]&lt;N301,F301&gt;N301),testdata6[[#This Row],[UpperE]],N301)</f>
        <v>271.8530664046948</v>
      </c>
      <c r="O302" s="1">
        <f>IF(OR(testdata6[[#This Row],[LowerE]]&gt;O301,F301&lt;O301),testdata6[[#This Row],[LowerE]],O301)</f>
        <v>256.5338522917404</v>
      </c>
      <c r="P302" s="7">
        <f>IF(S301=N301,testdata6[[#This Row],[Upper]],testdata6[[#This Row],[Lower]])</f>
        <v>256.5338522917404</v>
      </c>
      <c r="Q302" s="7" t="e">
        <f>IF(testdata6[[#This Row],[AtrStop]]=testdata6[[#This Row],[Upper]],testdata6[[#This Row],[Upper]],NA())</f>
        <v>#N/A</v>
      </c>
      <c r="R302" s="7">
        <f>IF(testdata6[[#This Row],[AtrStop]]=testdata6[[#This Row],[Lower]],testdata6[[#This Row],[Lower]],NA())</f>
        <v>256.5338522917404</v>
      </c>
      <c r="S302" s="19">
        <f>IF(testdata6[[#This Row],[close]]&lt;=testdata6[[#This Row],[STpot]],testdata6[[#This Row],[Upper]],testdata6[[#This Row],[Lower]])</f>
        <v>256.5338522917404</v>
      </c>
      <c r="U302" s="2">
        <v>43173</v>
      </c>
      <c r="V302" s="7"/>
      <c r="W302" s="7">
        <v>256.53390000000002</v>
      </c>
      <c r="X302" s="19">
        <v>256.53385229000003</v>
      </c>
      <c r="Y302" t="str">
        <f t="shared" si="4"/>
        <v/>
      </c>
    </row>
    <row r="303" spans="1:25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testdata6[[#This Row],[high]]-testdata6[[#This Row],[low]]</f>
        <v>2.1000000000000227</v>
      </c>
      <c r="H303" s="1">
        <f>ABS(testdata6[[#This Row],[high]]-F302)</f>
        <v>1.2600000000000477</v>
      </c>
      <c r="I303" s="1">
        <f>ABS(testdata6[[#This Row],[low]]-F302)</f>
        <v>0.83999999999997499</v>
      </c>
      <c r="J303" s="1">
        <f>MAX(testdata6[[#This Row],[H-L]:[|L-pC|]])</f>
        <v>2.1000000000000227</v>
      </c>
      <c r="K303" s="10">
        <f>(K302*20+testdata6[[#This Row],[TR]])/21</f>
        <v>3.6814340303810527</v>
      </c>
      <c r="L303" s="1">
        <f>testdata6[[#This Row],[high]]+Multiplier*testdata6[[#This Row],[ATR]]</f>
        <v>277.45430209114318</v>
      </c>
      <c r="M303" s="1">
        <f>testdata6[[#This Row],[low]]-Multiplier*testdata6[[#This Row],[ATR]]</f>
        <v>253.26569790885685</v>
      </c>
      <c r="N303" s="1">
        <f>IF(OR(testdata6[[#This Row],[UpperE]]&lt;N302,F302&gt;N302),testdata6[[#This Row],[UpperE]],N302)</f>
        <v>271.8530664046948</v>
      </c>
      <c r="O303" s="1">
        <f>IF(OR(testdata6[[#This Row],[LowerE]]&gt;O302,F302&lt;O302),testdata6[[#This Row],[LowerE]],O302)</f>
        <v>256.5338522917404</v>
      </c>
      <c r="P303" s="7">
        <f>IF(S302=N302,testdata6[[#This Row],[Upper]],testdata6[[#This Row],[Lower]])</f>
        <v>256.5338522917404</v>
      </c>
      <c r="Q303" s="7" t="e">
        <f>IF(testdata6[[#This Row],[AtrStop]]=testdata6[[#This Row],[Upper]],testdata6[[#This Row],[Upper]],NA())</f>
        <v>#N/A</v>
      </c>
      <c r="R303" s="7">
        <f>IF(testdata6[[#This Row],[AtrStop]]=testdata6[[#This Row],[Lower]],testdata6[[#This Row],[Lower]],NA())</f>
        <v>256.5338522917404</v>
      </c>
      <c r="S303" s="19">
        <f>IF(testdata6[[#This Row],[close]]&lt;=testdata6[[#This Row],[STpot]],testdata6[[#This Row],[Upper]],testdata6[[#This Row],[Lower]])</f>
        <v>256.5338522917404</v>
      </c>
      <c r="U303" s="2">
        <v>43174</v>
      </c>
      <c r="V303" s="7"/>
      <c r="W303" s="7">
        <v>256.53390000000002</v>
      </c>
      <c r="X303" s="19">
        <v>256.53385229000003</v>
      </c>
      <c r="Y303" t="str">
        <f t="shared" si="4"/>
        <v/>
      </c>
    </row>
    <row r="304" spans="1:25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testdata6[[#This Row],[high]]-testdata6[[#This Row],[low]]</f>
        <v>1.2100000000000364</v>
      </c>
      <c r="H304" s="1">
        <f>ABS(testdata6[[#This Row],[high]]-F303)</f>
        <v>1.4399999999999977</v>
      </c>
      <c r="I304" s="1">
        <f>ABS(testdata6[[#This Row],[low]]-F303)</f>
        <v>0.22999999999996135</v>
      </c>
      <c r="J304" s="1">
        <f>MAX(testdata6[[#This Row],[H-L]:[|L-pC|]])</f>
        <v>1.4399999999999977</v>
      </c>
      <c r="K304" s="10">
        <f>(K303*20+testdata6[[#This Row],[TR]])/21</f>
        <v>3.574699076553383</v>
      </c>
      <c r="L304" s="1">
        <f>testdata6[[#This Row],[high]]+Multiplier*testdata6[[#This Row],[ATR]]</f>
        <v>277.02409722966019</v>
      </c>
      <c r="M304" s="1">
        <f>testdata6[[#This Row],[low]]-Multiplier*testdata6[[#This Row],[ATR]]</f>
        <v>254.36590277033983</v>
      </c>
      <c r="N304" s="1">
        <f>IF(OR(testdata6[[#This Row],[UpperE]]&lt;N303,F303&gt;N303),testdata6[[#This Row],[UpperE]],N303)</f>
        <v>271.8530664046948</v>
      </c>
      <c r="O304" s="1">
        <f>IF(OR(testdata6[[#This Row],[LowerE]]&gt;O303,F303&lt;O303),testdata6[[#This Row],[LowerE]],O303)</f>
        <v>256.5338522917404</v>
      </c>
      <c r="P304" s="7">
        <f>IF(S303=N303,testdata6[[#This Row],[Upper]],testdata6[[#This Row],[Lower]])</f>
        <v>256.5338522917404</v>
      </c>
      <c r="Q304" s="7" t="e">
        <f>IF(testdata6[[#This Row],[AtrStop]]=testdata6[[#This Row],[Upper]],testdata6[[#This Row],[Upper]],NA())</f>
        <v>#N/A</v>
      </c>
      <c r="R304" s="7">
        <f>IF(testdata6[[#This Row],[AtrStop]]=testdata6[[#This Row],[Lower]],testdata6[[#This Row],[Lower]],NA())</f>
        <v>256.5338522917404</v>
      </c>
      <c r="S304" s="19">
        <f>IF(testdata6[[#This Row],[close]]&lt;=testdata6[[#This Row],[STpot]],testdata6[[#This Row],[Upper]],testdata6[[#This Row],[Lower]])</f>
        <v>256.5338522917404</v>
      </c>
      <c r="U304" s="2">
        <v>43175</v>
      </c>
      <c r="V304" s="7"/>
      <c r="W304" s="7">
        <v>256.53390000000002</v>
      </c>
      <c r="X304" s="19">
        <v>256.53385229000003</v>
      </c>
      <c r="Y304" t="str">
        <f t="shared" si="4"/>
        <v/>
      </c>
    </row>
    <row r="305" spans="1:25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testdata6[[#This Row],[high]]-testdata6[[#This Row],[low]]</f>
        <v>5.589999999999975</v>
      </c>
      <c r="H305" s="1">
        <f>ABS(testdata6[[#This Row],[high]]-F304)</f>
        <v>0.18999999999999773</v>
      </c>
      <c r="I305" s="1">
        <f>ABS(testdata6[[#This Row],[low]]-F304)</f>
        <v>5.3999999999999773</v>
      </c>
      <c r="J305" s="1">
        <f>MAX(testdata6[[#This Row],[H-L]:[|L-pC|]])</f>
        <v>5.589999999999975</v>
      </c>
      <c r="K305" s="10">
        <f>(K304*20+testdata6[[#This Row],[TR]])/21</f>
        <v>3.670665787193697</v>
      </c>
      <c r="L305" s="1">
        <f>testdata6[[#This Row],[high]]+Multiplier*testdata6[[#This Row],[ATR]]</f>
        <v>276.35199736158108</v>
      </c>
      <c r="M305" s="1">
        <f>testdata6[[#This Row],[low]]-Multiplier*testdata6[[#This Row],[ATR]]</f>
        <v>248.73800263841892</v>
      </c>
      <c r="N305" s="1">
        <f>IF(OR(testdata6[[#This Row],[UpperE]]&lt;N304,F304&gt;N304),testdata6[[#This Row],[UpperE]],N304)</f>
        <v>271.8530664046948</v>
      </c>
      <c r="O305" s="1">
        <f>IF(OR(testdata6[[#This Row],[LowerE]]&gt;O304,F304&lt;O304),testdata6[[#This Row],[LowerE]],O304)</f>
        <v>256.5338522917404</v>
      </c>
      <c r="P305" s="7">
        <f>IF(S304=N304,testdata6[[#This Row],[Upper]],testdata6[[#This Row],[Lower]])</f>
        <v>256.5338522917404</v>
      </c>
      <c r="Q305" s="7" t="e">
        <f>IF(testdata6[[#This Row],[AtrStop]]=testdata6[[#This Row],[Upper]],testdata6[[#This Row],[Upper]],NA())</f>
        <v>#N/A</v>
      </c>
      <c r="R305" s="7">
        <f>IF(testdata6[[#This Row],[AtrStop]]=testdata6[[#This Row],[Lower]],testdata6[[#This Row],[Lower]],NA())</f>
        <v>256.5338522917404</v>
      </c>
      <c r="S305" s="19">
        <f>IF(testdata6[[#This Row],[close]]&lt;=testdata6[[#This Row],[STpot]],testdata6[[#This Row],[Upper]],testdata6[[#This Row],[Lower]])</f>
        <v>256.5338522917404</v>
      </c>
      <c r="U305" s="2">
        <v>43178</v>
      </c>
      <c r="V305" s="7"/>
      <c r="W305" s="7">
        <v>256.53390000000002</v>
      </c>
      <c r="X305" s="19">
        <v>256.53385229000003</v>
      </c>
      <c r="Y305" t="str">
        <f t="shared" si="4"/>
        <v/>
      </c>
    </row>
    <row r="306" spans="1:25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testdata6[[#This Row],[high]]-testdata6[[#This Row],[low]]</f>
        <v>1.4399999999999977</v>
      </c>
      <c r="H306" s="1">
        <f>ABS(testdata6[[#This Row],[high]]-F305)</f>
        <v>1.1399999999999864</v>
      </c>
      <c r="I306" s="1">
        <f>ABS(testdata6[[#This Row],[low]]-F305)</f>
        <v>0.30000000000001137</v>
      </c>
      <c r="J306" s="1">
        <f>MAX(testdata6[[#This Row],[H-L]:[|L-pC|]])</f>
        <v>1.4399999999999977</v>
      </c>
      <c r="K306" s="10">
        <f>(K305*20+testdata6[[#This Row],[TR]])/21</f>
        <v>3.5644436068511398</v>
      </c>
      <c r="L306" s="1">
        <f>testdata6[[#This Row],[high]]+Multiplier*testdata6[[#This Row],[ATR]]</f>
        <v>273.39333082055339</v>
      </c>
      <c r="M306" s="1">
        <f>testdata6[[#This Row],[low]]-Multiplier*testdata6[[#This Row],[ATR]]</f>
        <v>250.56666917944656</v>
      </c>
      <c r="N306" s="1">
        <f>IF(OR(testdata6[[#This Row],[UpperE]]&lt;N305,F305&gt;N305),testdata6[[#This Row],[UpperE]],N305)</f>
        <v>271.8530664046948</v>
      </c>
      <c r="O306" s="1">
        <f>IF(OR(testdata6[[#This Row],[LowerE]]&gt;O305,F305&lt;O305),testdata6[[#This Row],[LowerE]],O305)</f>
        <v>256.5338522917404</v>
      </c>
      <c r="P306" s="7">
        <f>IF(S305=N305,testdata6[[#This Row],[Upper]],testdata6[[#This Row],[Lower]])</f>
        <v>256.5338522917404</v>
      </c>
      <c r="Q306" s="7" t="e">
        <f>IF(testdata6[[#This Row],[AtrStop]]=testdata6[[#This Row],[Upper]],testdata6[[#This Row],[Upper]],NA())</f>
        <v>#N/A</v>
      </c>
      <c r="R306" s="7">
        <f>IF(testdata6[[#This Row],[AtrStop]]=testdata6[[#This Row],[Lower]],testdata6[[#This Row],[Lower]],NA())</f>
        <v>256.5338522917404</v>
      </c>
      <c r="S306" s="19">
        <f>IF(testdata6[[#This Row],[close]]&lt;=testdata6[[#This Row],[STpot]],testdata6[[#This Row],[Upper]],testdata6[[#This Row],[Lower]])</f>
        <v>256.5338522917404</v>
      </c>
      <c r="U306" s="2">
        <v>43179</v>
      </c>
      <c r="V306" s="7"/>
      <c r="W306" s="7">
        <v>256.53390000000002</v>
      </c>
      <c r="X306" s="19">
        <v>256.53385229000003</v>
      </c>
      <c r="Y306" t="str">
        <f t="shared" si="4"/>
        <v/>
      </c>
    </row>
    <row r="307" spans="1:25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testdata6[[#This Row],[high]]-testdata6[[#This Row],[low]]</f>
        <v>2.9800000000000182</v>
      </c>
      <c r="H307" s="1">
        <f>ABS(testdata6[[#This Row],[high]]-F306)</f>
        <v>2.25</v>
      </c>
      <c r="I307" s="1">
        <f>ABS(testdata6[[#This Row],[low]]-F306)</f>
        <v>0.73000000000001819</v>
      </c>
      <c r="J307" s="1">
        <f>MAX(testdata6[[#This Row],[H-L]:[|L-pC|]])</f>
        <v>2.9800000000000182</v>
      </c>
      <c r="K307" s="10">
        <f>(K306*20+testdata6[[#This Row],[TR]])/21</f>
        <v>3.5366129589058479</v>
      </c>
      <c r="L307" s="1">
        <f>testdata6[[#This Row],[high]]+Multiplier*testdata6[[#This Row],[ATR]]</f>
        <v>274.85983887671756</v>
      </c>
      <c r="M307" s="1">
        <f>testdata6[[#This Row],[low]]-Multiplier*testdata6[[#This Row],[ATR]]</f>
        <v>250.66016112328245</v>
      </c>
      <c r="N307" s="1">
        <f>IF(OR(testdata6[[#This Row],[UpperE]]&lt;N306,F306&gt;N306),testdata6[[#This Row],[UpperE]],N306)</f>
        <v>271.8530664046948</v>
      </c>
      <c r="O307" s="1">
        <f>IF(OR(testdata6[[#This Row],[LowerE]]&gt;O306,F306&lt;O306),testdata6[[#This Row],[LowerE]],O306)</f>
        <v>256.5338522917404</v>
      </c>
      <c r="P307" s="7">
        <f>IF(S306=N306,testdata6[[#This Row],[Upper]],testdata6[[#This Row],[Lower]])</f>
        <v>256.5338522917404</v>
      </c>
      <c r="Q307" s="7" t="e">
        <f>IF(testdata6[[#This Row],[AtrStop]]=testdata6[[#This Row],[Upper]],testdata6[[#This Row],[Upper]],NA())</f>
        <v>#N/A</v>
      </c>
      <c r="R307" s="7">
        <f>IF(testdata6[[#This Row],[AtrStop]]=testdata6[[#This Row],[Lower]],testdata6[[#This Row],[Lower]],NA())</f>
        <v>256.5338522917404</v>
      </c>
      <c r="S307" s="19">
        <f>IF(testdata6[[#This Row],[close]]&lt;=testdata6[[#This Row],[STpot]],testdata6[[#This Row],[Upper]],testdata6[[#This Row],[Lower]])</f>
        <v>256.5338522917404</v>
      </c>
      <c r="U307" s="2">
        <v>43180</v>
      </c>
      <c r="V307" s="7"/>
      <c r="W307" s="7">
        <v>256.53390000000002</v>
      </c>
      <c r="X307" s="19">
        <v>256.53385229000003</v>
      </c>
      <c r="Y307" t="str">
        <f t="shared" si="4"/>
        <v/>
      </c>
    </row>
    <row r="308" spans="1:25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testdata6[[#This Row],[high]]-testdata6[[#This Row],[low]]</f>
        <v>5.3300000000000125</v>
      </c>
      <c r="H308" s="1">
        <f>ABS(testdata6[[#This Row],[high]]-F307)</f>
        <v>1.5099999999999909</v>
      </c>
      <c r="I308" s="1">
        <f>ABS(testdata6[[#This Row],[low]]-F307)</f>
        <v>6.8400000000000034</v>
      </c>
      <c r="J308" s="1">
        <f>MAX(testdata6[[#This Row],[H-L]:[|L-pC|]])</f>
        <v>6.8400000000000034</v>
      </c>
      <c r="K308" s="10">
        <f>(K307*20+testdata6[[#This Row],[TR]])/21</f>
        <v>3.6939171037198557</v>
      </c>
      <c r="L308" s="1">
        <f>testdata6[[#This Row],[high]]+Multiplier*testdata6[[#This Row],[ATR]]</f>
        <v>271.07175131115957</v>
      </c>
      <c r="M308" s="1">
        <f>testdata6[[#This Row],[low]]-Multiplier*testdata6[[#This Row],[ATR]]</f>
        <v>243.57824868884043</v>
      </c>
      <c r="N308" s="1">
        <f>IF(OR(testdata6[[#This Row],[UpperE]]&lt;N307,F307&gt;N307),testdata6[[#This Row],[UpperE]],N307)</f>
        <v>271.07175131115957</v>
      </c>
      <c r="O308" s="1">
        <f>IF(OR(testdata6[[#This Row],[LowerE]]&gt;O307,F307&lt;O307),testdata6[[#This Row],[LowerE]],O307)</f>
        <v>256.5338522917404</v>
      </c>
      <c r="P308" s="7">
        <f>IF(S307=N307,testdata6[[#This Row],[Upper]],testdata6[[#This Row],[Lower]])</f>
        <v>256.5338522917404</v>
      </c>
      <c r="Q308" s="7">
        <f>IF(testdata6[[#This Row],[AtrStop]]=testdata6[[#This Row],[Upper]],testdata6[[#This Row],[Upper]],NA())</f>
        <v>271.07175131115957</v>
      </c>
      <c r="R308" s="7" t="e">
        <f>IF(testdata6[[#This Row],[AtrStop]]=testdata6[[#This Row],[Lower]],testdata6[[#This Row],[Lower]],NA())</f>
        <v>#N/A</v>
      </c>
      <c r="S308" s="19">
        <f>IF(testdata6[[#This Row],[close]]&lt;=testdata6[[#This Row],[STpot]],testdata6[[#This Row],[Upper]],testdata6[[#This Row],[Lower]])</f>
        <v>271.07175131115957</v>
      </c>
      <c r="U308" s="2">
        <v>43181</v>
      </c>
      <c r="V308" s="7">
        <v>271.0718</v>
      </c>
      <c r="W308" s="7"/>
      <c r="X308" s="19">
        <v>271.07175131000002</v>
      </c>
      <c r="Y308" t="str">
        <f t="shared" si="4"/>
        <v/>
      </c>
    </row>
    <row r="309" spans="1:25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testdata6[[#This Row],[high]]-testdata6[[#This Row],[low]]</f>
        <v>6.9499999999999886</v>
      </c>
      <c r="H309" s="1">
        <f>ABS(testdata6[[#This Row],[high]]-F308)</f>
        <v>1.3099999999999739</v>
      </c>
      <c r="I309" s="1">
        <f>ABS(testdata6[[#This Row],[low]]-F308)</f>
        <v>5.6400000000000148</v>
      </c>
      <c r="J309" s="1">
        <f>MAX(testdata6[[#This Row],[H-L]:[|L-pC|]])</f>
        <v>6.9499999999999886</v>
      </c>
      <c r="K309" s="10">
        <f>(K308*20+testdata6[[#This Row],[TR]])/21</f>
        <v>3.8489686702093855</v>
      </c>
      <c r="L309" s="1">
        <f>testdata6[[#This Row],[high]]+Multiplier*testdata6[[#This Row],[ATR]]</f>
        <v>267.81690601062814</v>
      </c>
      <c r="M309" s="1">
        <f>testdata6[[#This Row],[low]]-Multiplier*testdata6[[#This Row],[ATR]]</f>
        <v>237.77309398937183</v>
      </c>
      <c r="N309" s="1">
        <f>IF(OR(testdata6[[#This Row],[UpperE]]&lt;N308,F308&gt;N308),testdata6[[#This Row],[UpperE]],N308)</f>
        <v>267.81690601062814</v>
      </c>
      <c r="O309" s="1">
        <f>IF(OR(testdata6[[#This Row],[LowerE]]&gt;O308,F308&lt;O308),testdata6[[#This Row],[LowerE]],O308)</f>
        <v>237.77309398937183</v>
      </c>
      <c r="P309" s="7">
        <f>IF(S308=N308,testdata6[[#This Row],[Upper]],testdata6[[#This Row],[Lower]])</f>
        <v>267.81690601062814</v>
      </c>
      <c r="Q309" s="7">
        <f>IF(testdata6[[#This Row],[AtrStop]]=testdata6[[#This Row],[Upper]],testdata6[[#This Row],[Upper]],NA())</f>
        <v>267.81690601062814</v>
      </c>
      <c r="R309" s="7" t="e">
        <f>IF(testdata6[[#This Row],[AtrStop]]=testdata6[[#This Row],[Lower]],testdata6[[#This Row],[Lower]],NA())</f>
        <v>#N/A</v>
      </c>
      <c r="S309" s="19">
        <f>IF(testdata6[[#This Row],[close]]&lt;=testdata6[[#This Row],[STpot]],testdata6[[#This Row],[Upper]],testdata6[[#This Row],[Lower]])</f>
        <v>267.81690601062814</v>
      </c>
      <c r="U309" s="2">
        <v>43182</v>
      </c>
      <c r="V309" s="7">
        <v>267.81689999999998</v>
      </c>
      <c r="W309" s="7"/>
      <c r="X309" s="19">
        <v>267.81690601000003</v>
      </c>
      <c r="Y309" t="str">
        <f t="shared" si="4"/>
        <v/>
      </c>
    </row>
    <row r="310" spans="1:25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testdata6[[#This Row],[high]]-testdata6[[#This Row],[low]]</f>
        <v>5.8300000000000125</v>
      </c>
      <c r="H310" s="1">
        <f>ABS(testdata6[[#This Row],[high]]-F309)</f>
        <v>7.1400000000000148</v>
      </c>
      <c r="I310" s="1">
        <f>ABS(testdata6[[#This Row],[low]]-F309)</f>
        <v>1.3100000000000023</v>
      </c>
      <c r="J310" s="1">
        <f>MAX(testdata6[[#This Row],[H-L]:[|L-pC|]])</f>
        <v>7.1400000000000148</v>
      </c>
      <c r="K310" s="10">
        <f>(K309*20+testdata6[[#This Row],[TR]])/21</f>
        <v>4.0056844478184628</v>
      </c>
      <c r="L310" s="1">
        <f>testdata6[[#This Row],[high]]+Multiplier*testdata6[[#This Row],[ATR]]</f>
        <v>268.68705334345543</v>
      </c>
      <c r="M310" s="1">
        <f>testdata6[[#This Row],[low]]-Multiplier*testdata6[[#This Row],[ATR]]</f>
        <v>238.82294665654462</v>
      </c>
      <c r="N310" s="1">
        <f>IF(OR(testdata6[[#This Row],[UpperE]]&lt;N309,F309&gt;N309),testdata6[[#This Row],[UpperE]],N309)</f>
        <v>267.81690601062814</v>
      </c>
      <c r="O310" s="1">
        <f>IF(OR(testdata6[[#This Row],[LowerE]]&gt;O309,F309&lt;O309),testdata6[[#This Row],[LowerE]],O309)</f>
        <v>238.82294665654462</v>
      </c>
      <c r="P310" s="7">
        <f>IF(S309=N309,testdata6[[#This Row],[Upper]],testdata6[[#This Row],[Lower]])</f>
        <v>267.81690601062814</v>
      </c>
      <c r="Q310" s="7">
        <f>IF(testdata6[[#This Row],[AtrStop]]=testdata6[[#This Row],[Upper]],testdata6[[#This Row],[Upper]],NA())</f>
        <v>267.81690601062814</v>
      </c>
      <c r="R310" s="7" t="e">
        <f>IF(testdata6[[#This Row],[AtrStop]]=testdata6[[#This Row],[Lower]],testdata6[[#This Row],[Lower]],NA())</f>
        <v>#N/A</v>
      </c>
      <c r="S310" s="19">
        <f>IF(testdata6[[#This Row],[close]]&lt;=testdata6[[#This Row],[STpot]],testdata6[[#This Row],[Upper]],testdata6[[#This Row],[Lower]])</f>
        <v>267.81690601062814</v>
      </c>
      <c r="U310" s="2">
        <v>43185</v>
      </c>
      <c r="V310" s="7">
        <v>267.81689999999998</v>
      </c>
      <c r="W310" s="7"/>
      <c r="X310" s="19">
        <v>267.81690601000003</v>
      </c>
      <c r="Y310" t="str">
        <f t="shared" si="4"/>
        <v/>
      </c>
    </row>
    <row r="311" spans="1:25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testdata6[[#This Row],[high]]-testdata6[[#This Row],[low]]</f>
        <v>7.6699999999999875</v>
      </c>
      <c r="H311" s="1">
        <f>ABS(testdata6[[#This Row],[high]]-F310)</f>
        <v>1.5999999999999659</v>
      </c>
      <c r="I311" s="1">
        <f>ABS(testdata6[[#This Row],[low]]-F310)</f>
        <v>6.0700000000000216</v>
      </c>
      <c r="J311" s="1">
        <f>MAX(testdata6[[#This Row],[H-L]:[|L-pC|]])</f>
        <v>7.6699999999999875</v>
      </c>
      <c r="K311" s="10">
        <f>(K310*20+testdata6[[#This Row],[TR]])/21</f>
        <v>4.1801756645890116</v>
      </c>
      <c r="L311" s="1">
        <f>testdata6[[#This Row],[high]]+Multiplier*testdata6[[#This Row],[ATR]]</f>
        <v>270.50052699376704</v>
      </c>
      <c r="M311" s="1">
        <f>testdata6[[#This Row],[low]]-Multiplier*testdata6[[#This Row],[ATR]]</f>
        <v>237.74947300623296</v>
      </c>
      <c r="N311" s="1">
        <f>IF(OR(testdata6[[#This Row],[UpperE]]&lt;N310,F310&gt;N310),testdata6[[#This Row],[UpperE]],N310)</f>
        <v>267.81690601062814</v>
      </c>
      <c r="O311" s="1">
        <f>IF(OR(testdata6[[#This Row],[LowerE]]&gt;O310,F310&lt;O310),testdata6[[#This Row],[LowerE]],O310)</f>
        <v>238.82294665654462</v>
      </c>
      <c r="P311" s="7">
        <f>IF(S310=N310,testdata6[[#This Row],[Upper]],testdata6[[#This Row],[Lower]])</f>
        <v>267.81690601062814</v>
      </c>
      <c r="Q311" s="7">
        <f>IF(testdata6[[#This Row],[AtrStop]]=testdata6[[#This Row],[Upper]],testdata6[[#This Row],[Upper]],NA())</f>
        <v>267.81690601062814</v>
      </c>
      <c r="R311" s="7" t="e">
        <f>IF(testdata6[[#This Row],[AtrStop]]=testdata6[[#This Row],[Lower]],testdata6[[#This Row],[Lower]],NA())</f>
        <v>#N/A</v>
      </c>
      <c r="S311" s="19">
        <f>IF(testdata6[[#This Row],[close]]&lt;=testdata6[[#This Row],[STpot]],testdata6[[#This Row],[Upper]],testdata6[[#This Row],[Lower]])</f>
        <v>267.81690601062814</v>
      </c>
      <c r="U311" s="2">
        <v>43186</v>
      </c>
      <c r="V311" s="7">
        <v>267.81689999999998</v>
      </c>
      <c r="W311" s="7"/>
      <c r="X311" s="19">
        <v>267.81690601000003</v>
      </c>
      <c r="Y311" t="str">
        <f t="shared" si="4"/>
        <v/>
      </c>
    </row>
    <row r="312" spans="1:25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testdata6[[#This Row],[high]]-testdata6[[#This Row],[low]]</f>
        <v>3.9300000000000068</v>
      </c>
      <c r="H312" s="1">
        <f>ABS(testdata6[[#This Row],[high]]-F311)</f>
        <v>1.9699999999999989</v>
      </c>
      <c r="I312" s="1">
        <f>ABS(testdata6[[#This Row],[low]]-F311)</f>
        <v>1.960000000000008</v>
      </c>
      <c r="J312" s="1">
        <f>MAX(testdata6[[#This Row],[H-L]:[|L-pC|]])</f>
        <v>3.9300000000000068</v>
      </c>
      <c r="K312" s="10">
        <f>(K311*20+testdata6[[#This Row],[TR]])/21</f>
        <v>4.1682625377038205</v>
      </c>
      <c r="L312" s="1">
        <f>testdata6[[#This Row],[high]]+Multiplier*testdata6[[#This Row],[ATR]]</f>
        <v>266.47478761311146</v>
      </c>
      <c r="M312" s="1">
        <f>testdata6[[#This Row],[low]]-Multiplier*testdata6[[#This Row],[ATR]]</f>
        <v>237.53521238688853</v>
      </c>
      <c r="N312" s="1">
        <f>IF(OR(testdata6[[#This Row],[UpperE]]&lt;N311,F311&gt;N311),testdata6[[#This Row],[UpperE]],N311)</f>
        <v>266.47478761311146</v>
      </c>
      <c r="O312" s="1">
        <f>IF(OR(testdata6[[#This Row],[LowerE]]&gt;O311,F311&lt;O311),testdata6[[#This Row],[LowerE]],O311)</f>
        <v>238.82294665654462</v>
      </c>
      <c r="P312" s="7">
        <f>IF(S311=N311,testdata6[[#This Row],[Upper]],testdata6[[#This Row],[Lower]])</f>
        <v>266.47478761311146</v>
      </c>
      <c r="Q312" s="7">
        <f>IF(testdata6[[#This Row],[AtrStop]]=testdata6[[#This Row],[Upper]],testdata6[[#This Row],[Upper]],NA())</f>
        <v>266.47478761311146</v>
      </c>
      <c r="R312" s="7" t="e">
        <f>IF(testdata6[[#This Row],[AtrStop]]=testdata6[[#This Row],[Lower]],testdata6[[#This Row],[Lower]],NA())</f>
        <v>#N/A</v>
      </c>
      <c r="S312" s="19">
        <f>IF(testdata6[[#This Row],[close]]&lt;=testdata6[[#This Row],[STpot]],testdata6[[#This Row],[Upper]],testdata6[[#This Row],[Lower]])</f>
        <v>266.47478761311146</v>
      </c>
      <c r="U312" s="2">
        <v>43187</v>
      </c>
      <c r="V312" s="7">
        <v>266.47480000000002</v>
      </c>
      <c r="W312" s="7"/>
      <c r="X312" s="19">
        <v>266.47478761000002</v>
      </c>
      <c r="Y312" t="str">
        <f t="shared" si="4"/>
        <v/>
      </c>
    </row>
    <row r="313" spans="1:25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testdata6[[#This Row],[high]]-testdata6[[#This Row],[low]]</f>
        <v>5.2400000000000091</v>
      </c>
      <c r="H313" s="1">
        <f>ABS(testdata6[[#This Row],[high]]-F312)</f>
        <v>5.25</v>
      </c>
      <c r="I313" s="1">
        <f>ABS(testdata6[[#This Row],[low]]-F312)</f>
        <v>9.9999999999909051E-3</v>
      </c>
      <c r="J313" s="1">
        <f>MAX(testdata6[[#This Row],[H-L]:[|L-pC|]])</f>
        <v>5.25</v>
      </c>
      <c r="K313" s="10">
        <f>(K312*20+testdata6[[#This Row],[TR]])/21</f>
        <v>4.2197738454322105</v>
      </c>
      <c r="L313" s="1">
        <f>testdata6[[#This Row],[high]]+Multiplier*testdata6[[#This Row],[ATR]]</f>
        <v>269.1593215362966</v>
      </c>
      <c r="M313" s="1">
        <f>testdata6[[#This Row],[low]]-Multiplier*testdata6[[#This Row],[ATR]]</f>
        <v>238.60067846370336</v>
      </c>
      <c r="N313" s="1">
        <f>IF(OR(testdata6[[#This Row],[UpperE]]&lt;N312,F312&gt;N312),testdata6[[#This Row],[UpperE]],N312)</f>
        <v>266.47478761311146</v>
      </c>
      <c r="O313" s="1">
        <f>IF(OR(testdata6[[#This Row],[LowerE]]&gt;O312,F312&lt;O312),testdata6[[#This Row],[LowerE]],O312)</f>
        <v>238.82294665654462</v>
      </c>
      <c r="P313" s="7">
        <f>IF(S312=N312,testdata6[[#This Row],[Upper]],testdata6[[#This Row],[Lower]])</f>
        <v>266.47478761311146</v>
      </c>
      <c r="Q313" s="7">
        <f>IF(testdata6[[#This Row],[AtrStop]]=testdata6[[#This Row],[Upper]],testdata6[[#This Row],[Upper]],NA())</f>
        <v>266.47478761311146</v>
      </c>
      <c r="R313" s="7" t="e">
        <f>IF(testdata6[[#This Row],[AtrStop]]=testdata6[[#This Row],[Lower]],testdata6[[#This Row],[Lower]],NA())</f>
        <v>#N/A</v>
      </c>
      <c r="S313" s="19">
        <f>IF(testdata6[[#This Row],[close]]&lt;=testdata6[[#This Row],[STpot]],testdata6[[#This Row],[Upper]],testdata6[[#This Row],[Lower]])</f>
        <v>266.47478761311146</v>
      </c>
      <c r="U313" s="2">
        <v>43188</v>
      </c>
      <c r="V313" s="7">
        <v>266.47480000000002</v>
      </c>
      <c r="W313" s="7"/>
      <c r="X313" s="19">
        <v>266.47478761000002</v>
      </c>
      <c r="Y313" t="str">
        <f t="shared" si="4"/>
        <v/>
      </c>
    </row>
    <row r="314" spans="1:25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testdata6[[#This Row],[high]]-testdata6[[#This Row],[low]]</f>
        <v>8.1800000000000068</v>
      </c>
      <c r="H314" s="1">
        <f>ABS(testdata6[[#This Row],[high]]-F313)</f>
        <v>2.0000000000010232E-2</v>
      </c>
      <c r="I314" s="1">
        <f>ABS(testdata6[[#This Row],[low]]-F313)</f>
        <v>8.2000000000000171</v>
      </c>
      <c r="J314" s="1">
        <f>MAX(testdata6[[#This Row],[H-L]:[|L-pC|]])</f>
        <v>8.2000000000000171</v>
      </c>
      <c r="K314" s="10">
        <f>(K313*20+testdata6[[#This Row],[TR]])/21</f>
        <v>4.4093084242211535</v>
      </c>
      <c r="L314" s="1">
        <f>testdata6[[#This Row],[high]]+Multiplier*testdata6[[#This Row],[ATR]]</f>
        <v>267.66792527266347</v>
      </c>
      <c r="M314" s="1">
        <f>testdata6[[#This Row],[low]]-Multiplier*testdata6[[#This Row],[ATR]]</f>
        <v>233.03207472733652</v>
      </c>
      <c r="N314" s="1">
        <f>IF(OR(testdata6[[#This Row],[UpperE]]&lt;N313,F313&gt;N313),testdata6[[#This Row],[UpperE]],N313)</f>
        <v>266.47478761311146</v>
      </c>
      <c r="O314" s="1">
        <f>IF(OR(testdata6[[#This Row],[LowerE]]&gt;O313,F313&lt;O313),testdata6[[#This Row],[LowerE]],O313)</f>
        <v>238.82294665654462</v>
      </c>
      <c r="P314" s="7">
        <f>IF(S313=N313,testdata6[[#This Row],[Upper]],testdata6[[#This Row],[Lower]])</f>
        <v>266.47478761311146</v>
      </c>
      <c r="Q314" s="7">
        <f>IF(testdata6[[#This Row],[AtrStop]]=testdata6[[#This Row],[Upper]],testdata6[[#This Row],[Upper]],NA())</f>
        <v>266.47478761311146</v>
      </c>
      <c r="R314" s="7" t="e">
        <f>IF(testdata6[[#This Row],[AtrStop]]=testdata6[[#This Row],[Lower]],testdata6[[#This Row],[Lower]],NA())</f>
        <v>#N/A</v>
      </c>
      <c r="S314" s="19">
        <f>IF(testdata6[[#This Row],[close]]&lt;=testdata6[[#This Row],[STpot]],testdata6[[#This Row],[Upper]],testdata6[[#This Row],[Lower]])</f>
        <v>266.47478761311146</v>
      </c>
      <c r="U314" s="2">
        <v>43192</v>
      </c>
      <c r="V314" s="7">
        <v>266.47480000000002</v>
      </c>
      <c r="W314" s="7"/>
      <c r="X314" s="19">
        <v>266.47478761000002</v>
      </c>
      <c r="Y314" t="str">
        <f t="shared" si="4"/>
        <v/>
      </c>
    </row>
    <row r="315" spans="1:25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testdata6[[#This Row],[high]]-testdata6[[#This Row],[low]]</f>
        <v>4.3199999999999932</v>
      </c>
      <c r="H315" s="1">
        <f>ABS(testdata6[[#This Row],[high]]-F314)</f>
        <v>3.710000000000008</v>
      </c>
      <c r="I315" s="1">
        <f>ABS(testdata6[[#This Row],[low]]-F314)</f>
        <v>0.60999999999998522</v>
      </c>
      <c r="J315" s="1">
        <f>MAX(testdata6[[#This Row],[H-L]:[|L-pC|]])</f>
        <v>4.3199999999999932</v>
      </c>
      <c r="K315" s="10">
        <f>(K314*20+testdata6[[#This Row],[TR]])/21</f>
        <v>4.4050556421153839</v>
      </c>
      <c r="L315" s="1">
        <f>testdata6[[#This Row],[high]]+Multiplier*testdata6[[#This Row],[ATR]]</f>
        <v>265.89516692634618</v>
      </c>
      <c r="M315" s="1">
        <f>testdata6[[#This Row],[low]]-Multiplier*testdata6[[#This Row],[ATR]]</f>
        <v>235.14483307365387</v>
      </c>
      <c r="N315" s="1">
        <f>IF(OR(testdata6[[#This Row],[UpperE]]&lt;N314,F314&gt;N314),testdata6[[#This Row],[UpperE]],N314)</f>
        <v>265.89516692634618</v>
      </c>
      <c r="O315" s="1">
        <f>IF(OR(testdata6[[#This Row],[LowerE]]&gt;O314,F314&lt;O314),testdata6[[#This Row],[LowerE]],O314)</f>
        <v>238.82294665654462</v>
      </c>
      <c r="P315" s="7">
        <f>IF(S314=N314,testdata6[[#This Row],[Upper]],testdata6[[#This Row],[Lower]])</f>
        <v>265.89516692634618</v>
      </c>
      <c r="Q315" s="7">
        <f>IF(testdata6[[#This Row],[AtrStop]]=testdata6[[#This Row],[Upper]],testdata6[[#This Row],[Upper]],NA())</f>
        <v>265.89516692634618</v>
      </c>
      <c r="R315" s="7" t="e">
        <f>IF(testdata6[[#This Row],[AtrStop]]=testdata6[[#This Row],[Lower]],testdata6[[#This Row],[Lower]],NA())</f>
        <v>#N/A</v>
      </c>
      <c r="S315" s="19">
        <f>IF(testdata6[[#This Row],[close]]&lt;=testdata6[[#This Row],[STpot]],testdata6[[#This Row],[Upper]],testdata6[[#This Row],[Lower]])</f>
        <v>265.89516692634618</v>
      </c>
      <c r="U315" s="2">
        <v>43193</v>
      </c>
      <c r="V315" s="7">
        <v>265.89519999999999</v>
      </c>
      <c r="W315" s="7"/>
      <c r="X315" s="19">
        <v>265.89516693000002</v>
      </c>
      <c r="Y315" t="str">
        <f t="shared" si="4"/>
        <v/>
      </c>
    </row>
    <row r="316" spans="1:25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testdata6[[#This Row],[high]]-testdata6[[#This Row],[low]]</f>
        <v>7.5</v>
      </c>
      <c r="H316" s="1">
        <f>ABS(testdata6[[#This Row],[high]]-F315)</f>
        <v>3.4699999999999989</v>
      </c>
      <c r="I316" s="1">
        <f>ABS(testdata6[[#This Row],[low]]-F315)</f>
        <v>4.0300000000000011</v>
      </c>
      <c r="J316" s="1">
        <f>MAX(testdata6[[#This Row],[H-L]:[|L-pC|]])</f>
        <v>7.5</v>
      </c>
      <c r="K316" s="10">
        <f>(K315*20+testdata6[[#This Row],[TR]])/21</f>
        <v>4.5524339448717948</v>
      </c>
      <c r="L316" s="1">
        <f>testdata6[[#This Row],[high]]+Multiplier*testdata6[[#This Row],[ATR]]</f>
        <v>269.28730183461539</v>
      </c>
      <c r="M316" s="1">
        <f>testdata6[[#This Row],[low]]-Multiplier*testdata6[[#This Row],[ATR]]</f>
        <v>234.4726981653846</v>
      </c>
      <c r="N316" s="1">
        <f>IF(OR(testdata6[[#This Row],[UpperE]]&lt;N315,F315&gt;N315),testdata6[[#This Row],[UpperE]],N315)</f>
        <v>265.89516692634618</v>
      </c>
      <c r="O316" s="1">
        <f>IF(OR(testdata6[[#This Row],[LowerE]]&gt;O315,F315&lt;O315),testdata6[[#This Row],[LowerE]],O315)</f>
        <v>238.82294665654462</v>
      </c>
      <c r="P316" s="7">
        <f>IF(S315=N315,testdata6[[#This Row],[Upper]],testdata6[[#This Row],[Lower]])</f>
        <v>265.89516692634618</v>
      </c>
      <c r="Q316" s="7">
        <f>IF(testdata6[[#This Row],[AtrStop]]=testdata6[[#This Row],[Upper]],testdata6[[#This Row],[Upper]],NA())</f>
        <v>265.89516692634618</v>
      </c>
      <c r="R316" s="7" t="e">
        <f>IF(testdata6[[#This Row],[AtrStop]]=testdata6[[#This Row],[Lower]],testdata6[[#This Row],[Lower]],NA())</f>
        <v>#N/A</v>
      </c>
      <c r="S316" s="19">
        <f>IF(testdata6[[#This Row],[close]]&lt;=testdata6[[#This Row],[STpot]],testdata6[[#This Row],[Upper]],testdata6[[#This Row],[Lower]])</f>
        <v>265.89516692634618</v>
      </c>
      <c r="U316" s="2">
        <v>43194</v>
      </c>
      <c r="V316" s="7">
        <v>265.89519999999999</v>
      </c>
      <c r="W316" s="7"/>
      <c r="X316" s="19">
        <v>265.89516693000002</v>
      </c>
      <c r="Y316" t="str">
        <f t="shared" si="4"/>
        <v/>
      </c>
    </row>
    <row r="317" spans="1:25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testdata6[[#This Row],[high]]-testdata6[[#This Row],[low]]</f>
        <v>2.2499999999999716</v>
      </c>
      <c r="H317" s="1">
        <f>ABS(testdata6[[#This Row],[high]]-F316)</f>
        <v>2.9799999999999613</v>
      </c>
      <c r="I317" s="1">
        <f>ABS(testdata6[[#This Row],[low]]-F316)</f>
        <v>0.72999999999998977</v>
      </c>
      <c r="J317" s="1">
        <f>MAX(testdata6[[#This Row],[H-L]:[|L-pC|]])</f>
        <v>2.9799999999999613</v>
      </c>
      <c r="K317" s="10">
        <f>(K316*20+testdata6[[#This Row],[TR]])/21</f>
        <v>4.4775561379731359</v>
      </c>
      <c r="L317" s="1">
        <f>testdata6[[#This Row],[high]]+Multiplier*testdata6[[#This Row],[ATR]]</f>
        <v>271.2726684139194</v>
      </c>
      <c r="M317" s="1">
        <f>testdata6[[#This Row],[low]]-Multiplier*testdata6[[#This Row],[ATR]]</f>
        <v>242.1573315860806</v>
      </c>
      <c r="N317" s="1">
        <f>IF(OR(testdata6[[#This Row],[UpperE]]&lt;N316,F316&gt;N316),testdata6[[#This Row],[UpperE]],N316)</f>
        <v>265.89516692634618</v>
      </c>
      <c r="O317" s="1">
        <f>IF(OR(testdata6[[#This Row],[LowerE]]&gt;O316,F316&lt;O316),testdata6[[#This Row],[LowerE]],O316)</f>
        <v>242.1573315860806</v>
      </c>
      <c r="P317" s="7">
        <f>IF(S316=N316,testdata6[[#This Row],[Upper]],testdata6[[#This Row],[Lower]])</f>
        <v>265.89516692634618</v>
      </c>
      <c r="Q317" s="7">
        <f>IF(testdata6[[#This Row],[AtrStop]]=testdata6[[#This Row],[Upper]],testdata6[[#This Row],[Upper]],NA())</f>
        <v>265.89516692634618</v>
      </c>
      <c r="R317" s="7" t="e">
        <f>IF(testdata6[[#This Row],[AtrStop]]=testdata6[[#This Row],[Lower]],testdata6[[#This Row],[Lower]],NA())</f>
        <v>#N/A</v>
      </c>
      <c r="S317" s="19">
        <f>IF(testdata6[[#This Row],[close]]&lt;=testdata6[[#This Row],[STpot]],testdata6[[#This Row],[Upper]],testdata6[[#This Row],[Lower]])</f>
        <v>265.89516692634618</v>
      </c>
      <c r="U317" s="2">
        <v>43195</v>
      </c>
      <c r="V317" s="7">
        <v>265.89519999999999</v>
      </c>
      <c r="W317" s="7"/>
      <c r="X317" s="19">
        <v>265.89516693000002</v>
      </c>
      <c r="Y317" t="str">
        <f t="shared" si="4"/>
        <v/>
      </c>
    </row>
    <row r="318" spans="1:25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testdata6[[#This Row],[high]]-testdata6[[#This Row],[low]]</f>
        <v>6.8800000000000239</v>
      </c>
      <c r="H318" s="1">
        <f>ABS(testdata6[[#This Row],[high]]-F317)</f>
        <v>0.50999999999999091</v>
      </c>
      <c r="I318" s="1">
        <f>ABS(testdata6[[#This Row],[low]]-F317)</f>
        <v>7.3900000000000148</v>
      </c>
      <c r="J318" s="1">
        <f>MAX(testdata6[[#This Row],[H-L]:[|L-pC|]])</f>
        <v>7.3900000000000148</v>
      </c>
      <c r="K318" s="10">
        <f>(K317*20+testdata6[[#This Row],[TR]])/21</f>
        <v>4.6162439409267968</v>
      </c>
      <c r="L318" s="1">
        <f>testdata6[[#This Row],[high]]+Multiplier*testdata6[[#This Row],[ATR]]</f>
        <v>270.20873182278041</v>
      </c>
      <c r="M318" s="1">
        <f>testdata6[[#This Row],[low]]-Multiplier*testdata6[[#This Row],[ATR]]</f>
        <v>235.6312681772196</v>
      </c>
      <c r="N318" s="1">
        <f>IF(OR(testdata6[[#This Row],[UpperE]]&lt;N317,F317&gt;N317),testdata6[[#This Row],[UpperE]],N317)</f>
        <v>265.89516692634618</v>
      </c>
      <c r="O318" s="1">
        <f>IF(OR(testdata6[[#This Row],[LowerE]]&gt;O317,F317&lt;O317),testdata6[[#This Row],[LowerE]],O317)</f>
        <v>242.1573315860806</v>
      </c>
      <c r="P318" s="7">
        <f>IF(S317=N317,testdata6[[#This Row],[Upper]],testdata6[[#This Row],[Lower]])</f>
        <v>265.89516692634618</v>
      </c>
      <c r="Q318" s="7">
        <f>IF(testdata6[[#This Row],[AtrStop]]=testdata6[[#This Row],[Upper]],testdata6[[#This Row],[Upper]],NA())</f>
        <v>265.89516692634618</v>
      </c>
      <c r="R318" s="7" t="e">
        <f>IF(testdata6[[#This Row],[AtrStop]]=testdata6[[#This Row],[Lower]],testdata6[[#This Row],[Lower]],NA())</f>
        <v>#N/A</v>
      </c>
      <c r="S318" s="19">
        <f>IF(testdata6[[#This Row],[close]]&lt;=testdata6[[#This Row],[STpot]],testdata6[[#This Row],[Upper]],testdata6[[#This Row],[Lower]])</f>
        <v>265.89516692634618</v>
      </c>
      <c r="U318" s="2">
        <v>43196</v>
      </c>
      <c r="V318" s="7">
        <v>265.89519999999999</v>
      </c>
      <c r="W318" s="7"/>
      <c r="X318" s="19">
        <v>265.89516693000002</v>
      </c>
      <c r="Y318" t="str">
        <f t="shared" si="4"/>
        <v/>
      </c>
    </row>
    <row r="319" spans="1:25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testdata6[[#This Row],[high]]-testdata6[[#This Row],[low]]</f>
        <v>4.7500000000000284</v>
      </c>
      <c r="H319" s="1">
        <f>ABS(testdata6[[#This Row],[high]]-F318)</f>
        <v>4.9600000000000364</v>
      </c>
      <c r="I319" s="1">
        <f>ABS(testdata6[[#This Row],[low]]-F318)</f>
        <v>0.21000000000000796</v>
      </c>
      <c r="J319" s="1">
        <f>MAX(testdata6[[#This Row],[H-L]:[|L-pC|]])</f>
        <v>4.9600000000000364</v>
      </c>
      <c r="K319" s="10">
        <f>(K318*20+testdata6[[#This Row],[TR]])/21</f>
        <v>4.6326132770731414</v>
      </c>
      <c r="L319" s="1">
        <f>testdata6[[#This Row],[high]]+Multiplier*testdata6[[#This Row],[ATR]]</f>
        <v>269.99783983121944</v>
      </c>
      <c r="M319" s="1">
        <f>testdata6[[#This Row],[low]]-Multiplier*testdata6[[#This Row],[ATR]]</f>
        <v>237.45216016878058</v>
      </c>
      <c r="N319" s="1">
        <f>IF(OR(testdata6[[#This Row],[UpperE]]&lt;N318,F318&gt;N318),testdata6[[#This Row],[UpperE]],N318)</f>
        <v>265.89516692634618</v>
      </c>
      <c r="O319" s="1">
        <f>IF(OR(testdata6[[#This Row],[LowerE]]&gt;O318,F318&lt;O318),testdata6[[#This Row],[LowerE]],O318)</f>
        <v>242.1573315860806</v>
      </c>
      <c r="P319" s="7">
        <f>IF(S318=N318,testdata6[[#This Row],[Upper]],testdata6[[#This Row],[Lower]])</f>
        <v>265.89516692634618</v>
      </c>
      <c r="Q319" s="7">
        <f>IF(testdata6[[#This Row],[AtrStop]]=testdata6[[#This Row],[Upper]],testdata6[[#This Row],[Upper]],NA())</f>
        <v>265.89516692634618</v>
      </c>
      <c r="R319" s="7" t="e">
        <f>IF(testdata6[[#This Row],[AtrStop]]=testdata6[[#This Row],[Lower]],testdata6[[#This Row],[Lower]],NA())</f>
        <v>#N/A</v>
      </c>
      <c r="S319" s="19">
        <f>IF(testdata6[[#This Row],[close]]&lt;=testdata6[[#This Row],[STpot]],testdata6[[#This Row],[Upper]],testdata6[[#This Row],[Lower]])</f>
        <v>265.89516692634618</v>
      </c>
      <c r="U319" s="2">
        <v>43199</v>
      </c>
      <c r="V319" s="7">
        <v>265.89519999999999</v>
      </c>
      <c r="W319" s="7"/>
      <c r="X319" s="19">
        <v>265.89516693000002</v>
      </c>
      <c r="Y319" t="str">
        <f t="shared" si="4"/>
        <v/>
      </c>
    </row>
    <row r="320" spans="1:25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testdata6[[#This Row],[high]]-testdata6[[#This Row],[low]]</f>
        <v>2.9599999999999795</v>
      </c>
      <c r="H320" s="1">
        <f>ABS(testdata6[[#This Row],[high]]-F319)</f>
        <v>4.8799999999999955</v>
      </c>
      <c r="I320" s="1">
        <f>ABS(testdata6[[#This Row],[low]]-F319)</f>
        <v>1.9200000000000159</v>
      </c>
      <c r="J320" s="1">
        <f>MAX(testdata6[[#This Row],[H-L]:[|L-pC|]])</f>
        <v>4.8799999999999955</v>
      </c>
      <c r="K320" s="10">
        <f>(K319*20+testdata6[[#This Row],[TR]])/21</f>
        <v>4.644393597212515</v>
      </c>
      <c r="L320" s="1">
        <f>testdata6[[#This Row],[high]]+Multiplier*testdata6[[#This Row],[ATR]]</f>
        <v>271.19318079163753</v>
      </c>
      <c r="M320" s="1">
        <f>testdata6[[#This Row],[low]]-Multiplier*testdata6[[#This Row],[ATR]]</f>
        <v>240.36681920836247</v>
      </c>
      <c r="N320" s="1">
        <f>IF(OR(testdata6[[#This Row],[UpperE]]&lt;N319,F319&gt;N319),testdata6[[#This Row],[UpperE]],N319)</f>
        <v>265.89516692634618</v>
      </c>
      <c r="O320" s="1">
        <f>IF(OR(testdata6[[#This Row],[LowerE]]&gt;O319,F319&lt;O319),testdata6[[#This Row],[LowerE]],O319)</f>
        <v>242.1573315860806</v>
      </c>
      <c r="P320" s="7">
        <f>IF(S319=N319,testdata6[[#This Row],[Upper]],testdata6[[#This Row],[Lower]])</f>
        <v>265.89516692634618</v>
      </c>
      <c r="Q320" s="7">
        <f>IF(testdata6[[#This Row],[AtrStop]]=testdata6[[#This Row],[Upper]],testdata6[[#This Row],[Upper]],NA())</f>
        <v>265.89516692634618</v>
      </c>
      <c r="R320" s="7" t="e">
        <f>IF(testdata6[[#This Row],[AtrStop]]=testdata6[[#This Row],[Lower]],testdata6[[#This Row],[Lower]],NA())</f>
        <v>#N/A</v>
      </c>
      <c r="S320" s="19">
        <f>IF(testdata6[[#This Row],[close]]&lt;=testdata6[[#This Row],[STpot]],testdata6[[#This Row],[Upper]],testdata6[[#This Row],[Lower]])</f>
        <v>265.89516692634618</v>
      </c>
      <c r="U320" s="2">
        <v>43200</v>
      </c>
      <c r="V320" s="7">
        <v>265.89519999999999</v>
      </c>
      <c r="W320" s="7"/>
      <c r="X320" s="19">
        <v>265.89516693000002</v>
      </c>
      <c r="Y320" t="str">
        <f t="shared" si="4"/>
        <v/>
      </c>
    </row>
    <row r="321" spans="1:25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testdata6[[#This Row],[high]]-testdata6[[#This Row],[low]]</f>
        <v>2.1800000000000068</v>
      </c>
      <c r="H321" s="1">
        <f>ABS(testdata6[[#This Row],[high]]-F320)</f>
        <v>0.47000000000002728</v>
      </c>
      <c r="I321" s="1">
        <f>ABS(testdata6[[#This Row],[low]]-F320)</f>
        <v>1.7099999999999795</v>
      </c>
      <c r="J321" s="1">
        <f>MAX(testdata6[[#This Row],[H-L]:[|L-pC|]])</f>
        <v>2.1800000000000068</v>
      </c>
      <c r="K321" s="10">
        <f>(K320*20+testdata6[[#This Row],[TR]])/21</f>
        <v>4.5270415211547759</v>
      </c>
      <c r="L321" s="1">
        <f>testdata6[[#This Row],[high]]+Multiplier*testdata6[[#This Row],[ATR]]</f>
        <v>270.4511245634643</v>
      </c>
      <c r="M321" s="1">
        <f>testdata6[[#This Row],[low]]-Multiplier*testdata6[[#This Row],[ATR]]</f>
        <v>241.10887543653567</v>
      </c>
      <c r="N321" s="1">
        <f>IF(OR(testdata6[[#This Row],[UpperE]]&lt;N320,F320&gt;N320),testdata6[[#This Row],[UpperE]],N320)</f>
        <v>265.89516692634618</v>
      </c>
      <c r="O321" s="1">
        <f>IF(OR(testdata6[[#This Row],[LowerE]]&gt;O320,F320&lt;O320),testdata6[[#This Row],[LowerE]],O320)</f>
        <v>242.1573315860806</v>
      </c>
      <c r="P321" s="7">
        <f>IF(S320=N320,testdata6[[#This Row],[Upper]],testdata6[[#This Row],[Lower]])</f>
        <v>265.89516692634618</v>
      </c>
      <c r="Q321" s="7">
        <f>IF(testdata6[[#This Row],[AtrStop]]=testdata6[[#This Row],[Upper]],testdata6[[#This Row],[Upper]],NA())</f>
        <v>265.89516692634618</v>
      </c>
      <c r="R321" s="7" t="e">
        <f>IF(testdata6[[#This Row],[AtrStop]]=testdata6[[#This Row],[Lower]],testdata6[[#This Row],[Lower]],NA())</f>
        <v>#N/A</v>
      </c>
      <c r="S321" s="19">
        <f>IF(testdata6[[#This Row],[close]]&lt;=testdata6[[#This Row],[STpot]],testdata6[[#This Row],[Upper]],testdata6[[#This Row],[Lower]])</f>
        <v>265.89516692634618</v>
      </c>
      <c r="U321" s="2">
        <v>43201</v>
      </c>
      <c r="V321" s="7">
        <v>265.89519999999999</v>
      </c>
      <c r="W321" s="7"/>
      <c r="X321" s="19">
        <v>265.89516693000002</v>
      </c>
      <c r="Y321" t="str">
        <f t="shared" si="4"/>
        <v/>
      </c>
    </row>
    <row r="322" spans="1:25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testdata6[[#This Row],[high]]-testdata6[[#This Row],[low]]</f>
        <v>1.8700000000000045</v>
      </c>
      <c r="H322" s="1">
        <f>ABS(testdata6[[#This Row],[high]]-F321)</f>
        <v>3.1299999999999955</v>
      </c>
      <c r="I322" s="1">
        <f>ABS(testdata6[[#This Row],[low]]-F321)</f>
        <v>1.2599999999999909</v>
      </c>
      <c r="J322" s="1">
        <f>MAX(testdata6[[#This Row],[H-L]:[|L-pC|]])</f>
        <v>3.1299999999999955</v>
      </c>
      <c r="K322" s="10">
        <f>(K321*20+testdata6[[#This Row],[TR]])/21</f>
        <v>4.4605157344331197</v>
      </c>
      <c r="L322" s="1">
        <f>testdata6[[#This Row],[high]]+Multiplier*testdata6[[#This Row],[ATR]]</f>
        <v>271.56154720329937</v>
      </c>
      <c r="M322" s="1">
        <f>testdata6[[#This Row],[low]]-Multiplier*testdata6[[#This Row],[ATR]]</f>
        <v>242.92845279670064</v>
      </c>
      <c r="N322" s="1">
        <f>IF(OR(testdata6[[#This Row],[UpperE]]&lt;N321,F321&gt;N321),testdata6[[#This Row],[UpperE]],N321)</f>
        <v>265.89516692634618</v>
      </c>
      <c r="O322" s="1">
        <f>IF(OR(testdata6[[#This Row],[LowerE]]&gt;O321,F321&lt;O321),testdata6[[#This Row],[LowerE]],O321)</f>
        <v>242.92845279670064</v>
      </c>
      <c r="P322" s="7">
        <f>IF(S321=N321,testdata6[[#This Row],[Upper]],testdata6[[#This Row],[Lower]])</f>
        <v>265.89516692634618</v>
      </c>
      <c r="Q322" s="7">
        <f>IF(testdata6[[#This Row],[AtrStop]]=testdata6[[#This Row],[Upper]],testdata6[[#This Row],[Upper]],NA())</f>
        <v>265.89516692634618</v>
      </c>
      <c r="R322" s="7" t="e">
        <f>IF(testdata6[[#This Row],[AtrStop]]=testdata6[[#This Row],[Lower]],testdata6[[#This Row],[Lower]],NA())</f>
        <v>#N/A</v>
      </c>
      <c r="S322" s="19">
        <f>IF(testdata6[[#This Row],[close]]&lt;=testdata6[[#This Row],[STpot]],testdata6[[#This Row],[Upper]],testdata6[[#This Row],[Lower]])</f>
        <v>265.89516692634618</v>
      </c>
      <c r="U322" s="2">
        <v>43202</v>
      </c>
      <c r="V322" s="7">
        <v>265.89519999999999</v>
      </c>
      <c r="W322" s="7"/>
      <c r="X322" s="19">
        <v>265.89516693000002</v>
      </c>
      <c r="Y322" t="str">
        <f t="shared" si="4"/>
        <v/>
      </c>
    </row>
    <row r="323" spans="1:25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testdata6[[#This Row],[high]]-testdata6[[#This Row],[low]]</f>
        <v>3.4199999999999875</v>
      </c>
      <c r="H323" s="1">
        <f>ABS(testdata6[[#This Row],[high]]-F322)</f>
        <v>1.5600000000000023</v>
      </c>
      <c r="I323" s="1">
        <f>ABS(testdata6[[#This Row],[low]]-F322)</f>
        <v>1.8599999999999852</v>
      </c>
      <c r="J323" s="1">
        <f>MAX(testdata6[[#This Row],[H-L]:[|L-pC|]])</f>
        <v>3.4199999999999875</v>
      </c>
      <c r="K323" s="10">
        <f>(K322*20+testdata6[[#This Row],[TR]])/21</f>
        <v>4.4109673661267799</v>
      </c>
      <c r="L323" s="1">
        <f>testdata6[[#This Row],[high]]+Multiplier*testdata6[[#This Row],[ATR]]</f>
        <v>271.94290209838033</v>
      </c>
      <c r="M323" s="1">
        <f>testdata6[[#This Row],[low]]-Multiplier*testdata6[[#This Row],[ATR]]</f>
        <v>242.05709790161964</v>
      </c>
      <c r="N323" s="1">
        <f>IF(OR(testdata6[[#This Row],[UpperE]]&lt;N322,F322&gt;N322),testdata6[[#This Row],[UpperE]],N322)</f>
        <v>265.89516692634618</v>
      </c>
      <c r="O323" s="1">
        <f>IF(OR(testdata6[[#This Row],[LowerE]]&gt;O322,F322&lt;O322),testdata6[[#This Row],[LowerE]],O322)</f>
        <v>242.92845279670064</v>
      </c>
      <c r="P323" s="7">
        <f>IF(S322=N322,testdata6[[#This Row],[Upper]],testdata6[[#This Row],[Lower]])</f>
        <v>265.89516692634618</v>
      </c>
      <c r="Q323" s="7">
        <f>IF(testdata6[[#This Row],[AtrStop]]=testdata6[[#This Row],[Upper]],testdata6[[#This Row],[Upper]],NA())</f>
        <v>265.89516692634618</v>
      </c>
      <c r="R323" s="7" t="e">
        <f>IF(testdata6[[#This Row],[AtrStop]]=testdata6[[#This Row],[Lower]],testdata6[[#This Row],[Lower]],NA())</f>
        <v>#N/A</v>
      </c>
      <c r="S323" s="19">
        <f>IF(testdata6[[#This Row],[close]]&lt;=testdata6[[#This Row],[STpot]],testdata6[[#This Row],[Upper]],testdata6[[#This Row],[Lower]])</f>
        <v>265.89516692634618</v>
      </c>
      <c r="U323" s="2">
        <v>43203</v>
      </c>
      <c r="V323" s="7">
        <v>265.89519999999999</v>
      </c>
      <c r="W323" s="7"/>
      <c r="X323" s="19">
        <v>265.89516693000002</v>
      </c>
      <c r="Y323" t="str">
        <f t="shared" si="4"/>
        <v/>
      </c>
    </row>
    <row r="324" spans="1:25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testdata6[[#This Row],[high]]-testdata6[[#This Row],[low]]</f>
        <v>2.0499999999999545</v>
      </c>
      <c r="H324" s="1">
        <f>ABS(testdata6[[#This Row],[high]]-F323)</f>
        <v>2.9399999999999977</v>
      </c>
      <c r="I324" s="1">
        <f>ABS(testdata6[[#This Row],[low]]-F323)</f>
        <v>0.8900000000000432</v>
      </c>
      <c r="J324" s="1">
        <f>MAX(testdata6[[#This Row],[H-L]:[|L-pC|]])</f>
        <v>2.9399999999999977</v>
      </c>
      <c r="K324" s="10">
        <f>(K323*20+testdata6[[#This Row],[TR]])/21</f>
        <v>4.3409213010731236</v>
      </c>
      <c r="L324" s="1">
        <f>testdata6[[#This Row],[high]]+Multiplier*testdata6[[#This Row],[ATR]]</f>
        <v>272.36276390321933</v>
      </c>
      <c r="M324" s="1">
        <f>testdata6[[#This Row],[low]]-Multiplier*testdata6[[#This Row],[ATR]]</f>
        <v>244.26723609678066</v>
      </c>
      <c r="N324" s="1">
        <f>IF(OR(testdata6[[#This Row],[UpperE]]&lt;N323,F323&gt;N323),testdata6[[#This Row],[UpperE]],N323)</f>
        <v>265.89516692634618</v>
      </c>
      <c r="O324" s="1">
        <f>IF(OR(testdata6[[#This Row],[LowerE]]&gt;O323,F323&lt;O323),testdata6[[#This Row],[LowerE]],O323)</f>
        <v>244.26723609678066</v>
      </c>
      <c r="P324" s="7">
        <f>IF(S323=N323,testdata6[[#This Row],[Upper]],testdata6[[#This Row],[Lower]])</f>
        <v>265.89516692634618</v>
      </c>
      <c r="Q324" s="7">
        <f>IF(testdata6[[#This Row],[AtrStop]]=testdata6[[#This Row],[Upper]],testdata6[[#This Row],[Upper]],NA())</f>
        <v>265.89516692634618</v>
      </c>
      <c r="R324" s="7" t="e">
        <f>IF(testdata6[[#This Row],[AtrStop]]=testdata6[[#This Row],[Lower]],testdata6[[#This Row],[Lower]],NA())</f>
        <v>#N/A</v>
      </c>
      <c r="S324" s="19">
        <f>IF(testdata6[[#This Row],[close]]&lt;=testdata6[[#This Row],[STpot]],testdata6[[#This Row],[Upper]],testdata6[[#This Row],[Lower]])</f>
        <v>265.89516692634618</v>
      </c>
      <c r="U324" s="2">
        <v>43206</v>
      </c>
      <c r="V324" s="7">
        <v>265.89519999999999</v>
      </c>
      <c r="W324" s="7"/>
      <c r="X324" s="19">
        <v>265.89516693000002</v>
      </c>
      <c r="Y324" t="str">
        <f t="shared" si="4"/>
        <v/>
      </c>
    </row>
    <row r="325" spans="1:25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testdata6[[#This Row],[high]]-testdata6[[#This Row],[low]]</f>
        <v>2.0500000000000114</v>
      </c>
      <c r="H325" s="1">
        <f>ABS(testdata6[[#This Row],[high]]-F324)</f>
        <v>3.4300000000000068</v>
      </c>
      <c r="I325" s="1">
        <f>ABS(testdata6[[#This Row],[low]]-F324)</f>
        <v>1.3799999999999955</v>
      </c>
      <c r="J325" s="1">
        <f>MAX(testdata6[[#This Row],[H-L]:[|L-pC|]])</f>
        <v>3.4300000000000068</v>
      </c>
      <c r="K325" s="10">
        <f>(K324*20+testdata6[[#This Row],[TR]])/21</f>
        <v>4.2975440962601184</v>
      </c>
      <c r="L325" s="1">
        <f>testdata6[[#This Row],[high]]+Multiplier*testdata6[[#This Row],[ATR]]</f>
        <v>274.82263228878037</v>
      </c>
      <c r="M325" s="1">
        <f>testdata6[[#This Row],[low]]-Multiplier*testdata6[[#This Row],[ATR]]</f>
        <v>246.98736771121963</v>
      </c>
      <c r="N325" s="1">
        <f>IF(OR(testdata6[[#This Row],[UpperE]]&lt;N324,F324&gt;N324),testdata6[[#This Row],[UpperE]],N324)</f>
        <v>265.89516692634618</v>
      </c>
      <c r="O325" s="1">
        <f>IF(OR(testdata6[[#This Row],[LowerE]]&gt;O324,F324&lt;O324),testdata6[[#This Row],[LowerE]],O324)</f>
        <v>246.98736771121963</v>
      </c>
      <c r="P325" s="7">
        <f>IF(S324=N324,testdata6[[#This Row],[Upper]],testdata6[[#This Row],[Lower]])</f>
        <v>265.89516692634618</v>
      </c>
      <c r="Q325" s="7">
        <f>IF(testdata6[[#This Row],[AtrStop]]=testdata6[[#This Row],[Upper]],testdata6[[#This Row],[Upper]],NA())</f>
        <v>265.89516692634618</v>
      </c>
      <c r="R325" s="7" t="e">
        <f>IF(testdata6[[#This Row],[AtrStop]]=testdata6[[#This Row],[Lower]],testdata6[[#This Row],[Lower]],NA())</f>
        <v>#N/A</v>
      </c>
      <c r="S325" s="19">
        <f>IF(testdata6[[#This Row],[close]]&lt;=testdata6[[#This Row],[STpot]],testdata6[[#This Row],[Upper]],testdata6[[#This Row],[Lower]])</f>
        <v>265.89516692634618</v>
      </c>
      <c r="U325" s="2">
        <v>43207</v>
      </c>
      <c r="V325" s="7">
        <v>265.89519999999999</v>
      </c>
      <c r="W325" s="7"/>
      <c r="X325" s="19">
        <v>265.89516693000002</v>
      </c>
      <c r="Y325" t="str">
        <f t="shared" si="4"/>
        <v/>
      </c>
    </row>
    <row r="326" spans="1:25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testdata6[[#This Row],[high]]-testdata6[[#This Row],[low]]</f>
        <v>1.3799999999999955</v>
      </c>
      <c r="H326" s="1">
        <f>ABS(testdata6[[#This Row],[high]]-F325)</f>
        <v>1.0699999999999932</v>
      </c>
      <c r="I326" s="1">
        <f>ABS(testdata6[[#This Row],[low]]-F325)</f>
        <v>0.31000000000000227</v>
      </c>
      <c r="J326" s="1">
        <f>MAX(testdata6[[#This Row],[H-L]:[|L-pC|]])</f>
        <v>1.3799999999999955</v>
      </c>
      <c r="K326" s="10">
        <f>(K325*20+testdata6[[#This Row],[TR]])/21</f>
        <v>4.1586134250096363</v>
      </c>
      <c r="L326" s="1">
        <f>testdata6[[#This Row],[high]]+Multiplier*testdata6[[#This Row],[ATR]]</f>
        <v>274.8158402750289</v>
      </c>
      <c r="M326" s="1">
        <f>testdata6[[#This Row],[low]]-Multiplier*testdata6[[#This Row],[ATR]]</f>
        <v>248.48415972497108</v>
      </c>
      <c r="N326" s="1">
        <f>IF(OR(testdata6[[#This Row],[UpperE]]&lt;N325,F325&gt;N325),testdata6[[#This Row],[UpperE]],N325)</f>
        <v>265.89516692634618</v>
      </c>
      <c r="O326" s="1">
        <f>IF(OR(testdata6[[#This Row],[LowerE]]&gt;O325,F325&lt;O325),testdata6[[#This Row],[LowerE]],O325)</f>
        <v>248.48415972497108</v>
      </c>
      <c r="P326" s="7">
        <f>IF(S325=N325,testdata6[[#This Row],[Upper]],testdata6[[#This Row],[Lower]])</f>
        <v>265.89516692634618</v>
      </c>
      <c r="Q326" s="7">
        <f>IF(testdata6[[#This Row],[AtrStop]]=testdata6[[#This Row],[Upper]],testdata6[[#This Row],[Upper]],NA())</f>
        <v>265.89516692634618</v>
      </c>
      <c r="R326" s="7" t="e">
        <f>IF(testdata6[[#This Row],[AtrStop]]=testdata6[[#This Row],[Lower]],testdata6[[#This Row],[Lower]],NA())</f>
        <v>#N/A</v>
      </c>
      <c r="S326" s="19">
        <f>IF(testdata6[[#This Row],[close]]&lt;=testdata6[[#This Row],[STpot]],testdata6[[#This Row],[Upper]],testdata6[[#This Row],[Lower]])</f>
        <v>265.89516692634618</v>
      </c>
      <c r="U326" s="2">
        <v>43208</v>
      </c>
      <c r="V326" s="7">
        <v>265.89519999999999</v>
      </c>
      <c r="W326" s="7"/>
      <c r="X326" s="19">
        <v>265.89516693000002</v>
      </c>
      <c r="Y326" t="str">
        <f t="shared" si="4"/>
        <v/>
      </c>
    </row>
    <row r="327" spans="1:25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testdata6[[#This Row],[high]]-testdata6[[#This Row],[low]]</f>
        <v>2.0900000000000318</v>
      </c>
      <c r="H327" s="1">
        <f>ABS(testdata6[[#This Row],[high]]-F326)</f>
        <v>0.48999999999995225</v>
      </c>
      <c r="I327" s="1">
        <f>ABS(testdata6[[#This Row],[low]]-F326)</f>
        <v>2.5799999999999841</v>
      </c>
      <c r="J327" s="1">
        <f>MAX(testdata6[[#This Row],[H-L]:[|L-pC|]])</f>
        <v>2.5799999999999841</v>
      </c>
      <c r="K327" s="10">
        <f>(K326*20+testdata6[[#This Row],[TR]])/21</f>
        <v>4.0834413571520338</v>
      </c>
      <c r="L327" s="1">
        <f>testdata6[[#This Row],[high]]+Multiplier*testdata6[[#This Row],[ATR]]</f>
        <v>273.2203240714561</v>
      </c>
      <c r="M327" s="1">
        <f>testdata6[[#This Row],[low]]-Multiplier*testdata6[[#This Row],[ATR]]</f>
        <v>246.62967592854389</v>
      </c>
      <c r="N327" s="1">
        <f>IF(OR(testdata6[[#This Row],[UpperE]]&lt;N326,F326&gt;N326),testdata6[[#This Row],[UpperE]],N326)</f>
        <v>265.89516692634618</v>
      </c>
      <c r="O327" s="1">
        <f>IF(OR(testdata6[[#This Row],[LowerE]]&gt;O326,F326&lt;O326),testdata6[[#This Row],[LowerE]],O326)</f>
        <v>248.48415972497108</v>
      </c>
      <c r="P327" s="7">
        <f>IF(S326=N326,testdata6[[#This Row],[Upper]],testdata6[[#This Row],[Lower]])</f>
        <v>265.89516692634618</v>
      </c>
      <c r="Q327" s="7">
        <f>IF(testdata6[[#This Row],[AtrStop]]=testdata6[[#This Row],[Upper]],testdata6[[#This Row],[Upper]],NA())</f>
        <v>265.89516692634618</v>
      </c>
      <c r="R327" s="7" t="e">
        <f>IF(testdata6[[#This Row],[AtrStop]]=testdata6[[#This Row],[Lower]],testdata6[[#This Row],[Lower]],NA())</f>
        <v>#N/A</v>
      </c>
      <c r="S327" s="19">
        <f>IF(testdata6[[#This Row],[close]]&lt;=testdata6[[#This Row],[STpot]],testdata6[[#This Row],[Upper]],testdata6[[#This Row],[Lower]])</f>
        <v>265.89516692634618</v>
      </c>
      <c r="U327" s="2">
        <v>43209</v>
      </c>
      <c r="V327" s="7">
        <v>265.89519999999999</v>
      </c>
      <c r="W327" s="7"/>
      <c r="X327" s="19">
        <v>265.89516693000002</v>
      </c>
      <c r="Y327" t="str">
        <f t="shared" si="4"/>
        <v/>
      </c>
    </row>
    <row r="328" spans="1:25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testdata6[[#This Row],[high]]-testdata6[[#This Row],[low]]</f>
        <v>3.3400000000000318</v>
      </c>
      <c r="H328" s="1">
        <f>ABS(testdata6[[#This Row],[high]]-F327)</f>
        <v>0.17000000000001592</v>
      </c>
      <c r="I328" s="1">
        <f>ABS(testdata6[[#This Row],[low]]-F327)</f>
        <v>3.1700000000000159</v>
      </c>
      <c r="J328" s="1">
        <f>MAX(testdata6[[#This Row],[H-L]:[|L-pC|]])</f>
        <v>3.3400000000000318</v>
      </c>
      <c r="K328" s="10">
        <f>(K327*20+testdata6[[#This Row],[TR]])/21</f>
        <v>4.0480393877638434</v>
      </c>
      <c r="L328" s="1">
        <f>testdata6[[#This Row],[high]]+Multiplier*testdata6[[#This Row],[ATR]]</f>
        <v>272.32411816329153</v>
      </c>
      <c r="M328" s="1">
        <f>testdata6[[#This Row],[low]]-Multiplier*testdata6[[#This Row],[ATR]]</f>
        <v>244.69588183670845</v>
      </c>
      <c r="N328" s="1">
        <f>IF(OR(testdata6[[#This Row],[UpperE]]&lt;N327,F327&gt;N327),testdata6[[#This Row],[UpperE]],N327)</f>
        <v>265.89516692634618</v>
      </c>
      <c r="O328" s="1">
        <f>IF(OR(testdata6[[#This Row],[LowerE]]&gt;O327,F327&lt;O327),testdata6[[#This Row],[LowerE]],O327)</f>
        <v>248.48415972497108</v>
      </c>
      <c r="P328" s="7">
        <f>IF(S327=N327,testdata6[[#This Row],[Upper]],testdata6[[#This Row],[Lower]])</f>
        <v>265.89516692634618</v>
      </c>
      <c r="Q328" s="7">
        <f>IF(testdata6[[#This Row],[AtrStop]]=testdata6[[#This Row],[Upper]],testdata6[[#This Row],[Upper]],NA())</f>
        <v>265.89516692634618</v>
      </c>
      <c r="R328" s="7" t="e">
        <f>IF(testdata6[[#This Row],[AtrStop]]=testdata6[[#This Row],[Lower]],testdata6[[#This Row],[Lower]],NA())</f>
        <v>#N/A</v>
      </c>
      <c r="S328" s="19">
        <f>IF(testdata6[[#This Row],[close]]&lt;=testdata6[[#This Row],[STpot]],testdata6[[#This Row],[Upper]],testdata6[[#This Row],[Lower]])</f>
        <v>265.89516692634618</v>
      </c>
      <c r="U328" s="2">
        <v>43210</v>
      </c>
      <c r="V328" s="7">
        <v>265.89519999999999</v>
      </c>
      <c r="W328" s="7"/>
      <c r="X328" s="19">
        <v>265.89516693000002</v>
      </c>
      <c r="Y328" t="str">
        <f t="shared" si="4"/>
        <v/>
      </c>
    </row>
    <row r="329" spans="1:25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testdata6[[#This Row],[high]]-testdata6[[#This Row],[low]]</f>
        <v>2.4500000000000455</v>
      </c>
      <c r="H329" s="1">
        <f>ABS(testdata6[[#This Row],[high]]-F328)</f>
        <v>1.2300000000000182</v>
      </c>
      <c r="I329" s="1">
        <f>ABS(testdata6[[#This Row],[low]]-F328)</f>
        <v>1.2200000000000273</v>
      </c>
      <c r="J329" s="1">
        <f>MAX(testdata6[[#This Row],[H-L]:[|L-pC|]])</f>
        <v>2.4500000000000455</v>
      </c>
      <c r="K329" s="10">
        <f>(K328*20+testdata6[[#This Row],[TR]])/21</f>
        <v>3.9719422740608055</v>
      </c>
      <c r="L329" s="1">
        <f>testdata6[[#This Row],[high]]+Multiplier*testdata6[[#This Row],[ATR]]</f>
        <v>270.95582682218242</v>
      </c>
      <c r="M329" s="1">
        <f>testdata6[[#This Row],[low]]-Multiplier*testdata6[[#This Row],[ATR]]</f>
        <v>244.67417317781755</v>
      </c>
      <c r="N329" s="1">
        <f>IF(OR(testdata6[[#This Row],[UpperE]]&lt;N328,F328&gt;N328),testdata6[[#This Row],[UpperE]],N328)</f>
        <v>265.89516692634618</v>
      </c>
      <c r="O329" s="1">
        <f>IF(OR(testdata6[[#This Row],[LowerE]]&gt;O328,F328&lt;O328),testdata6[[#This Row],[LowerE]],O328)</f>
        <v>248.48415972497108</v>
      </c>
      <c r="P329" s="7">
        <f>IF(S328=N328,testdata6[[#This Row],[Upper]],testdata6[[#This Row],[Lower]])</f>
        <v>265.89516692634618</v>
      </c>
      <c r="Q329" s="7">
        <f>IF(testdata6[[#This Row],[AtrStop]]=testdata6[[#This Row],[Upper]],testdata6[[#This Row],[Upper]],NA())</f>
        <v>265.89516692634618</v>
      </c>
      <c r="R329" s="7" t="e">
        <f>IF(testdata6[[#This Row],[AtrStop]]=testdata6[[#This Row],[Lower]],testdata6[[#This Row],[Lower]],NA())</f>
        <v>#N/A</v>
      </c>
      <c r="S329" s="19">
        <f>IF(testdata6[[#This Row],[close]]&lt;=testdata6[[#This Row],[STpot]],testdata6[[#This Row],[Upper]],testdata6[[#This Row],[Lower]])</f>
        <v>265.89516692634618</v>
      </c>
      <c r="U329" s="2">
        <v>43213</v>
      </c>
      <c r="V329" s="7">
        <v>265.89519999999999</v>
      </c>
      <c r="W329" s="7"/>
      <c r="X329" s="19">
        <v>265.89516693000002</v>
      </c>
      <c r="Y329" t="str">
        <f t="shared" si="4"/>
        <v/>
      </c>
    </row>
    <row r="330" spans="1:25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testdata6[[#This Row],[high]]-testdata6[[#This Row],[low]]</f>
        <v>6.4799999999999898</v>
      </c>
      <c r="H330" s="1">
        <f>ABS(testdata6[[#This Row],[high]]-F329)</f>
        <v>1.3600000000000136</v>
      </c>
      <c r="I330" s="1">
        <f>ABS(testdata6[[#This Row],[low]]-F329)</f>
        <v>5.1199999999999761</v>
      </c>
      <c r="J330" s="1">
        <f>MAX(testdata6[[#This Row],[H-L]:[|L-pC|]])</f>
        <v>6.4799999999999898</v>
      </c>
      <c r="K330" s="10">
        <f>(K329*20+testdata6[[#This Row],[TR]])/21</f>
        <v>4.091373594343624</v>
      </c>
      <c r="L330" s="1">
        <f>testdata6[[#This Row],[high]]+Multiplier*testdata6[[#This Row],[ATR]]</f>
        <v>271.40412078303086</v>
      </c>
      <c r="M330" s="1">
        <f>testdata6[[#This Row],[low]]-Multiplier*testdata6[[#This Row],[ATR]]</f>
        <v>240.37587921696914</v>
      </c>
      <c r="N330" s="1">
        <f>IF(OR(testdata6[[#This Row],[UpperE]]&lt;N329,F329&gt;N329),testdata6[[#This Row],[UpperE]],N329)</f>
        <v>265.89516692634618</v>
      </c>
      <c r="O330" s="1">
        <f>IF(OR(testdata6[[#This Row],[LowerE]]&gt;O329,F329&lt;O329),testdata6[[#This Row],[LowerE]],O329)</f>
        <v>248.48415972497108</v>
      </c>
      <c r="P330" s="7">
        <f>IF(S329=N329,testdata6[[#This Row],[Upper]],testdata6[[#This Row],[Lower]])</f>
        <v>265.89516692634618</v>
      </c>
      <c r="Q330" s="7">
        <f>IF(testdata6[[#This Row],[AtrStop]]=testdata6[[#This Row],[Upper]],testdata6[[#This Row],[Upper]],NA())</f>
        <v>265.89516692634618</v>
      </c>
      <c r="R330" s="7" t="e">
        <f>IF(testdata6[[#This Row],[AtrStop]]=testdata6[[#This Row],[Lower]],testdata6[[#This Row],[Lower]],NA())</f>
        <v>#N/A</v>
      </c>
      <c r="S330" s="19">
        <f>IF(testdata6[[#This Row],[close]]&lt;=testdata6[[#This Row],[STpot]],testdata6[[#This Row],[Upper]],testdata6[[#This Row],[Lower]])</f>
        <v>265.89516692634618</v>
      </c>
      <c r="U330" s="2">
        <v>43214</v>
      </c>
      <c r="V330" s="7">
        <v>265.89519999999999</v>
      </c>
      <c r="W330" s="7"/>
      <c r="X330" s="19">
        <v>265.89516693000002</v>
      </c>
      <c r="Y330" t="str">
        <f t="shared" si="4"/>
        <v/>
      </c>
    </row>
    <row r="331" spans="1:25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testdata6[[#This Row],[high]]-testdata6[[#This Row],[low]]</f>
        <v>3.1699999999999875</v>
      </c>
      <c r="H331" s="1">
        <f>ABS(testdata6[[#This Row],[high]]-F330)</f>
        <v>1.1099999999999852</v>
      </c>
      <c r="I331" s="1">
        <f>ABS(testdata6[[#This Row],[low]]-F330)</f>
        <v>2.0600000000000023</v>
      </c>
      <c r="J331" s="1">
        <f>MAX(testdata6[[#This Row],[H-L]:[|L-pC|]])</f>
        <v>3.1699999999999875</v>
      </c>
      <c r="K331" s="10">
        <f>(K330*20+testdata6[[#This Row],[TR]])/21</f>
        <v>4.0474986612796409</v>
      </c>
      <c r="L331" s="1">
        <f>testdata6[[#This Row],[high]]+Multiplier*testdata6[[#This Row],[ATR]]</f>
        <v>267.55249598383892</v>
      </c>
      <c r="M331" s="1">
        <f>testdata6[[#This Row],[low]]-Multiplier*testdata6[[#This Row],[ATR]]</f>
        <v>240.09750401616108</v>
      </c>
      <c r="N331" s="1">
        <f>IF(OR(testdata6[[#This Row],[UpperE]]&lt;N330,F330&gt;N330),testdata6[[#This Row],[UpperE]],N330)</f>
        <v>265.89516692634618</v>
      </c>
      <c r="O331" s="1">
        <f>IF(OR(testdata6[[#This Row],[LowerE]]&gt;O330,F330&lt;O330),testdata6[[#This Row],[LowerE]],O330)</f>
        <v>248.48415972497108</v>
      </c>
      <c r="P331" s="7">
        <f>IF(S330=N330,testdata6[[#This Row],[Upper]],testdata6[[#This Row],[Lower]])</f>
        <v>265.89516692634618</v>
      </c>
      <c r="Q331" s="7">
        <f>IF(testdata6[[#This Row],[AtrStop]]=testdata6[[#This Row],[Upper]],testdata6[[#This Row],[Upper]],NA())</f>
        <v>265.89516692634618</v>
      </c>
      <c r="R331" s="7" t="e">
        <f>IF(testdata6[[#This Row],[AtrStop]]=testdata6[[#This Row],[Lower]],testdata6[[#This Row],[Lower]],NA())</f>
        <v>#N/A</v>
      </c>
      <c r="S331" s="19">
        <f>IF(testdata6[[#This Row],[close]]&lt;=testdata6[[#This Row],[STpot]],testdata6[[#This Row],[Upper]],testdata6[[#This Row],[Lower]])</f>
        <v>265.89516692634618</v>
      </c>
      <c r="U331" s="2">
        <v>43215</v>
      </c>
      <c r="V331" s="7">
        <v>265.89519999999999</v>
      </c>
      <c r="W331" s="7"/>
      <c r="X331" s="19">
        <v>265.89516693000002</v>
      </c>
      <c r="Y331" t="str">
        <f t="shared" si="4"/>
        <v/>
      </c>
    </row>
    <row r="332" spans="1:25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testdata6[[#This Row],[high]]-testdata6[[#This Row],[low]]</f>
        <v>2.8600000000000136</v>
      </c>
      <c r="H332" s="1">
        <f>ABS(testdata6[[#This Row],[high]]-F331)</f>
        <v>3.4900000000000091</v>
      </c>
      <c r="I332" s="1">
        <f>ABS(testdata6[[#This Row],[low]]-F331)</f>
        <v>0.62999999999999545</v>
      </c>
      <c r="J332" s="1">
        <f>MAX(testdata6[[#This Row],[H-L]:[|L-pC|]])</f>
        <v>3.4900000000000091</v>
      </c>
      <c r="K332" s="10">
        <f>(K331*20+testdata6[[#This Row],[TR]])/21</f>
        <v>4.0209511059806102</v>
      </c>
      <c r="L332" s="1">
        <f>testdata6[[#This Row],[high]]+Multiplier*testdata6[[#This Row],[ATR]]</f>
        <v>270.48285331794182</v>
      </c>
      <c r="M332" s="1">
        <f>testdata6[[#This Row],[low]]-Multiplier*testdata6[[#This Row],[ATR]]</f>
        <v>243.49714668205817</v>
      </c>
      <c r="N332" s="1">
        <f>IF(OR(testdata6[[#This Row],[UpperE]]&lt;N331,F331&gt;N331),testdata6[[#This Row],[UpperE]],N331)</f>
        <v>265.89516692634618</v>
      </c>
      <c r="O332" s="1">
        <f>IF(OR(testdata6[[#This Row],[LowerE]]&gt;O331,F331&lt;O331),testdata6[[#This Row],[LowerE]],O331)</f>
        <v>248.48415972497108</v>
      </c>
      <c r="P332" s="7">
        <f>IF(S331=N331,testdata6[[#This Row],[Upper]],testdata6[[#This Row],[Lower]])</f>
        <v>265.89516692634618</v>
      </c>
      <c r="Q332" s="7">
        <f>IF(testdata6[[#This Row],[AtrStop]]=testdata6[[#This Row],[Upper]],testdata6[[#This Row],[Upper]],NA())</f>
        <v>265.89516692634618</v>
      </c>
      <c r="R332" s="7" t="e">
        <f>IF(testdata6[[#This Row],[AtrStop]]=testdata6[[#This Row],[Lower]],testdata6[[#This Row],[Lower]],NA())</f>
        <v>#N/A</v>
      </c>
      <c r="S332" s="19">
        <f>IF(testdata6[[#This Row],[close]]&lt;=testdata6[[#This Row],[STpot]],testdata6[[#This Row],[Upper]],testdata6[[#This Row],[Lower]])</f>
        <v>265.89516692634618</v>
      </c>
      <c r="U332" s="2">
        <v>43216</v>
      </c>
      <c r="V332" s="7">
        <v>265.89519999999999</v>
      </c>
      <c r="W332" s="7"/>
      <c r="X332" s="19">
        <v>265.89516693000002</v>
      </c>
      <c r="Y332" t="str">
        <f t="shared" si="4"/>
        <v/>
      </c>
    </row>
    <row r="333" spans="1:25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testdata6[[#This Row],[high]]-testdata6[[#This Row],[low]]</f>
        <v>1.7799999999999727</v>
      </c>
      <c r="H333" s="1">
        <f>ABS(testdata6[[#This Row],[high]]-F332)</f>
        <v>0.99000000000000909</v>
      </c>
      <c r="I333" s="1">
        <f>ABS(testdata6[[#This Row],[low]]-F332)</f>
        <v>0.78999999999996362</v>
      </c>
      <c r="J333" s="1">
        <f>MAX(testdata6[[#This Row],[H-L]:[|L-pC|]])</f>
        <v>1.7799999999999727</v>
      </c>
      <c r="K333" s="10">
        <f>(K332*20+testdata6[[#This Row],[TR]])/21</f>
        <v>3.9142391485529608</v>
      </c>
      <c r="L333" s="1">
        <f>testdata6[[#This Row],[high]]+Multiplier*testdata6[[#This Row],[ATR]]</f>
        <v>270.25271744565885</v>
      </c>
      <c r="M333" s="1">
        <f>testdata6[[#This Row],[low]]-Multiplier*testdata6[[#This Row],[ATR]]</f>
        <v>244.98728255434114</v>
      </c>
      <c r="N333" s="1">
        <f>IF(OR(testdata6[[#This Row],[UpperE]]&lt;N332,F332&gt;N332),testdata6[[#This Row],[UpperE]],N332)</f>
        <v>265.89516692634618</v>
      </c>
      <c r="O333" s="1">
        <f>IF(OR(testdata6[[#This Row],[LowerE]]&gt;O332,F332&lt;O332),testdata6[[#This Row],[LowerE]],O332)</f>
        <v>248.48415972497108</v>
      </c>
      <c r="P333" s="7">
        <f>IF(S332=N332,testdata6[[#This Row],[Upper]],testdata6[[#This Row],[Lower]])</f>
        <v>265.89516692634618</v>
      </c>
      <c r="Q333" s="7">
        <f>IF(testdata6[[#This Row],[AtrStop]]=testdata6[[#This Row],[Upper]],testdata6[[#This Row],[Upper]],NA())</f>
        <v>265.89516692634618</v>
      </c>
      <c r="R333" s="7" t="e">
        <f>IF(testdata6[[#This Row],[AtrStop]]=testdata6[[#This Row],[Lower]],testdata6[[#This Row],[Lower]],NA())</f>
        <v>#N/A</v>
      </c>
      <c r="S333" s="19">
        <f>IF(testdata6[[#This Row],[close]]&lt;=testdata6[[#This Row],[STpot]],testdata6[[#This Row],[Upper]],testdata6[[#This Row],[Lower]])</f>
        <v>265.89516692634618</v>
      </c>
      <c r="U333" s="2">
        <v>43217</v>
      </c>
      <c r="V333" s="7">
        <v>265.89519999999999</v>
      </c>
      <c r="W333" s="7"/>
      <c r="X333" s="19">
        <v>265.89516693000002</v>
      </c>
      <c r="Y333" t="str">
        <f t="shared" si="4"/>
        <v/>
      </c>
    </row>
    <row r="334" spans="1:25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testdata6[[#This Row],[high]]-testdata6[[#This Row],[low]]</f>
        <v>3.3400000000000318</v>
      </c>
      <c r="H334" s="1">
        <f>ABS(testdata6[[#This Row],[high]]-F333)</f>
        <v>1.2800000000000296</v>
      </c>
      <c r="I334" s="1">
        <f>ABS(testdata6[[#This Row],[low]]-F333)</f>
        <v>2.0600000000000023</v>
      </c>
      <c r="J334" s="1">
        <f>MAX(testdata6[[#This Row],[H-L]:[|L-pC|]])</f>
        <v>3.3400000000000318</v>
      </c>
      <c r="K334" s="10">
        <f>(K333*20+testdata6[[#This Row],[TR]])/21</f>
        <v>3.8868944271932975</v>
      </c>
      <c r="L334" s="1">
        <f>testdata6[[#This Row],[high]]+Multiplier*testdata6[[#This Row],[ATR]]</f>
        <v>270.70068328157993</v>
      </c>
      <c r="M334" s="1">
        <f>testdata6[[#This Row],[low]]-Multiplier*testdata6[[#This Row],[ATR]]</f>
        <v>244.03931671842008</v>
      </c>
      <c r="N334" s="1">
        <f>IF(OR(testdata6[[#This Row],[UpperE]]&lt;N333,F333&gt;N333),testdata6[[#This Row],[UpperE]],N333)</f>
        <v>265.89516692634618</v>
      </c>
      <c r="O334" s="1">
        <f>IF(OR(testdata6[[#This Row],[LowerE]]&gt;O333,F333&lt;O333),testdata6[[#This Row],[LowerE]],O333)</f>
        <v>248.48415972497108</v>
      </c>
      <c r="P334" s="7">
        <f>IF(S333=N333,testdata6[[#This Row],[Upper]],testdata6[[#This Row],[Lower]])</f>
        <v>265.89516692634618</v>
      </c>
      <c r="Q334" s="7">
        <f>IF(testdata6[[#This Row],[AtrStop]]=testdata6[[#This Row],[Upper]],testdata6[[#This Row],[Upper]],NA())</f>
        <v>265.89516692634618</v>
      </c>
      <c r="R334" s="7" t="e">
        <f>IF(testdata6[[#This Row],[AtrStop]]=testdata6[[#This Row],[Lower]],testdata6[[#This Row],[Lower]],NA())</f>
        <v>#N/A</v>
      </c>
      <c r="S334" s="19">
        <f>IF(testdata6[[#This Row],[close]]&lt;=testdata6[[#This Row],[STpot]],testdata6[[#This Row],[Upper]],testdata6[[#This Row],[Lower]])</f>
        <v>265.89516692634618</v>
      </c>
      <c r="U334" s="2">
        <v>43220</v>
      </c>
      <c r="V334" s="7">
        <v>265.89519999999999</v>
      </c>
      <c r="W334" s="7"/>
      <c r="X334" s="19">
        <v>265.89516693000002</v>
      </c>
      <c r="Y334" t="str">
        <f t="shared" si="4"/>
        <v/>
      </c>
    </row>
    <row r="335" spans="1:25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testdata6[[#This Row],[high]]-testdata6[[#This Row],[low]]</f>
        <v>2.8900000000000148</v>
      </c>
      <c r="H335" s="1">
        <f>ABS(testdata6[[#This Row],[high]]-F334)</f>
        <v>0.5700000000000216</v>
      </c>
      <c r="I335" s="1">
        <f>ABS(testdata6[[#This Row],[low]]-F334)</f>
        <v>2.3199999999999932</v>
      </c>
      <c r="J335" s="1">
        <f>MAX(testdata6[[#This Row],[H-L]:[|L-pC|]])</f>
        <v>2.8900000000000148</v>
      </c>
      <c r="K335" s="10">
        <f>(K334*20+testdata6[[#This Row],[TR]])/21</f>
        <v>3.8394232639936172</v>
      </c>
      <c r="L335" s="1">
        <f>testdata6[[#This Row],[high]]+Multiplier*testdata6[[#This Row],[ATR]]</f>
        <v>267.86826979198088</v>
      </c>
      <c r="M335" s="1">
        <f>testdata6[[#This Row],[low]]-Multiplier*testdata6[[#This Row],[ATR]]</f>
        <v>241.94173020801915</v>
      </c>
      <c r="N335" s="1">
        <f>IF(OR(testdata6[[#This Row],[UpperE]]&lt;N334,F334&gt;N334),testdata6[[#This Row],[UpperE]],N334)</f>
        <v>265.89516692634618</v>
      </c>
      <c r="O335" s="1">
        <f>IF(OR(testdata6[[#This Row],[LowerE]]&gt;O334,F334&lt;O334),testdata6[[#This Row],[LowerE]],O334)</f>
        <v>248.48415972497108</v>
      </c>
      <c r="P335" s="7">
        <f>IF(S334=N334,testdata6[[#This Row],[Upper]],testdata6[[#This Row],[Lower]])</f>
        <v>265.89516692634618</v>
      </c>
      <c r="Q335" s="7">
        <f>IF(testdata6[[#This Row],[AtrStop]]=testdata6[[#This Row],[Upper]],testdata6[[#This Row],[Upper]],NA())</f>
        <v>265.89516692634618</v>
      </c>
      <c r="R335" s="7" t="e">
        <f>IF(testdata6[[#This Row],[AtrStop]]=testdata6[[#This Row],[Lower]],testdata6[[#This Row],[Lower]],NA())</f>
        <v>#N/A</v>
      </c>
      <c r="S335" s="19">
        <f>IF(testdata6[[#This Row],[close]]&lt;=testdata6[[#This Row],[STpot]],testdata6[[#This Row],[Upper]],testdata6[[#This Row],[Lower]])</f>
        <v>265.89516692634618</v>
      </c>
      <c r="U335" s="2">
        <v>43221</v>
      </c>
      <c r="V335" s="7">
        <v>265.89519999999999</v>
      </c>
      <c r="W335" s="7"/>
      <c r="X335" s="19">
        <v>265.89516693000002</v>
      </c>
      <c r="Y335" t="str">
        <f t="shared" si="4"/>
        <v/>
      </c>
    </row>
    <row r="336" spans="1:25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testdata6[[#This Row],[high]]-testdata6[[#This Row],[low]]</f>
        <v>2.8300000000000125</v>
      </c>
      <c r="H336" s="1">
        <f>ABS(testdata6[[#This Row],[high]]-F335)</f>
        <v>0.68000000000000682</v>
      </c>
      <c r="I336" s="1">
        <f>ABS(testdata6[[#This Row],[low]]-F335)</f>
        <v>2.1500000000000057</v>
      </c>
      <c r="J336" s="1">
        <f>MAX(testdata6[[#This Row],[H-L]:[|L-pC|]])</f>
        <v>2.8300000000000125</v>
      </c>
      <c r="K336" s="10">
        <f>(K335*20+testdata6[[#This Row],[TR]])/21</f>
        <v>3.791355489517731</v>
      </c>
      <c r="L336" s="1">
        <f>testdata6[[#This Row],[high]]+Multiplier*testdata6[[#This Row],[ATR]]</f>
        <v>268.28406646855319</v>
      </c>
      <c r="M336" s="1">
        <f>testdata6[[#This Row],[low]]-Multiplier*testdata6[[#This Row],[ATR]]</f>
        <v>242.70593353144682</v>
      </c>
      <c r="N336" s="1">
        <f>IF(OR(testdata6[[#This Row],[UpperE]]&lt;N335,F335&gt;N335),testdata6[[#This Row],[UpperE]],N335)</f>
        <v>265.89516692634618</v>
      </c>
      <c r="O336" s="1">
        <f>IF(OR(testdata6[[#This Row],[LowerE]]&gt;O335,F335&lt;O335),testdata6[[#This Row],[LowerE]],O335)</f>
        <v>248.48415972497108</v>
      </c>
      <c r="P336" s="7">
        <f>IF(S335=N335,testdata6[[#This Row],[Upper]],testdata6[[#This Row],[Lower]])</f>
        <v>265.89516692634618</v>
      </c>
      <c r="Q336" s="7">
        <f>IF(testdata6[[#This Row],[AtrStop]]=testdata6[[#This Row],[Upper]],testdata6[[#This Row],[Upper]],NA())</f>
        <v>265.89516692634618</v>
      </c>
      <c r="R336" s="7" t="e">
        <f>IF(testdata6[[#This Row],[AtrStop]]=testdata6[[#This Row],[Lower]],testdata6[[#This Row],[Lower]],NA())</f>
        <v>#N/A</v>
      </c>
      <c r="S336" s="19">
        <f>IF(testdata6[[#This Row],[close]]&lt;=testdata6[[#This Row],[STpot]],testdata6[[#This Row],[Upper]],testdata6[[#This Row],[Lower]])</f>
        <v>265.89516692634618</v>
      </c>
      <c r="U336" s="2">
        <v>43222</v>
      </c>
      <c r="V336" s="7">
        <v>265.89519999999999</v>
      </c>
      <c r="W336" s="7"/>
      <c r="X336" s="19">
        <v>265.89516693000002</v>
      </c>
      <c r="Y336" t="str">
        <f t="shared" ref="Y336:Y399" si="5">IF(ROUND(X336,8)&lt;&gt;ROUND(S336,8),"ERR","")</f>
        <v/>
      </c>
    </row>
    <row r="337" spans="1:25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testdata6[[#This Row],[high]]-testdata6[[#This Row],[low]]</f>
        <v>4.1599999999999966</v>
      </c>
      <c r="H337" s="1">
        <f>ABS(testdata6[[#This Row],[high]]-F336)</f>
        <v>0.15000000000000568</v>
      </c>
      <c r="I337" s="1">
        <f>ABS(testdata6[[#This Row],[low]]-F336)</f>
        <v>4.0099999999999909</v>
      </c>
      <c r="J337" s="1">
        <f>MAX(testdata6[[#This Row],[H-L]:[|L-pC|]])</f>
        <v>4.1599999999999966</v>
      </c>
      <c r="K337" s="10">
        <f>(K336*20+testdata6[[#This Row],[TR]])/21</f>
        <v>3.808909990016887</v>
      </c>
      <c r="L337" s="1">
        <f>testdata6[[#This Row],[high]]+Multiplier*testdata6[[#This Row],[ATR]]</f>
        <v>266.08672997005067</v>
      </c>
      <c r="M337" s="1">
        <f>testdata6[[#This Row],[low]]-Multiplier*testdata6[[#This Row],[ATR]]</f>
        <v>239.07327002994933</v>
      </c>
      <c r="N337" s="1">
        <f>IF(OR(testdata6[[#This Row],[UpperE]]&lt;N336,F336&gt;N336),testdata6[[#This Row],[UpperE]],N336)</f>
        <v>265.89516692634618</v>
      </c>
      <c r="O337" s="1">
        <f>IF(OR(testdata6[[#This Row],[LowerE]]&gt;O336,F336&lt;O336),testdata6[[#This Row],[LowerE]],O336)</f>
        <v>248.48415972497108</v>
      </c>
      <c r="P337" s="7">
        <f>IF(S336=N336,testdata6[[#This Row],[Upper]],testdata6[[#This Row],[Lower]])</f>
        <v>265.89516692634618</v>
      </c>
      <c r="Q337" s="7">
        <f>IF(testdata6[[#This Row],[AtrStop]]=testdata6[[#This Row],[Upper]],testdata6[[#This Row],[Upper]],NA())</f>
        <v>265.89516692634618</v>
      </c>
      <c r="R337" s="7" t="e">
        <f>IF(testdata6[[#This Row],[AtrStop]]=testdata6[[#This Row],[Lower]],testdata6[[#This Row],[Lower]],NA())</f>
        <v>#N/A</v>
      </c>
      <c r="S337" s="19">
        <f>IF(testdata6[[#This Row],[close]]&lt;=testdata6[[#This Row],[STpot]],testdata6[[#This Row],[Upper]],testdata6[[#This Row],[Lower]])</f>
        <v>265.89516692634618</v>
      </c>
      <c r="U337" s="2">
        <v>43223</v>
      </c>
      <c r="V337" s="7">
        <v>265.89519999999999</v>
      </c>
      <c r="W337" s="7"/>
      <c r="X337" s="19">
        <v>265.89516693000002</v>
      </c>
      <c r="Y337" t="str">
        <f t="shared" si="5"/>
        <v/>
      </c>
    </row>
    <row r="338" spans="1:25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testdata6[[#This Row],[high]]-testdata6[[#This Row],[low]]</f>
        <v>5.4500000000000171</v>
      </c>
      <c r="H338" s="1">
        <f>ABS(testdata6[[#This Row],[high]]-F337)</f>
        <v>4.0300000000000296</v>
      </c>
      <c r="I338" s="1">
        <f>ABS(testdata6[[#This Row],[low]]-F337)</f>
        <v>1.4199999999999875</v>
      </c>
      <c r="J338" s="1">
        <f>MAX(testdata6[[#This Row],[H-L]:[|L-pC|]])</f>
        <v>5.4500000000000171</v>
      </c>
      <c r="K338" s="10">
        <f>(K337*20+testdata6[[#This Row],[TR]])/21</f>
        <v>3.8870571333494168</v>
      </c>
      <c r="L338" s="1">
        <f>testdata6[[#This Row],[high]]+Multiplier*testdata6[[#This Row],[ATR]]</f>
        <v>269.64117140004828</v>
      </c>
      <c r="M338" s="1">
        <f>testdata6[[#This Row],[low]]-Multiplier*testdata6[[#This Row],[ATR]]</f>
        <v>240.86882859995174</v>
      </c>
      <c r="N338" s="1">
        <f>IF(OR(testdata6[[#This Row],[UpperE]]&lt;N337,F337&gt;N337),testdata6[[#This Row],[UpperE]],N337)</f>
        <v>265.89516692634618</v>
      </c>
      <c r="O338" s="1">
        <f>IF(OR(testdata6[[#This Row],[LowerE]]&gt;O337,F337&lt;O337),testdata6[[#This Row],[LowerE]],O337)</f>
        <v>248.48415972497108</v>
      </c>
      <c r="P338" s="7">
        <f>IF(S337=N337,testdata6[[#This Row],[Upper]],testdata6[[#This Row],[Lower]])</f>
        <v>265.89516692634618</v>
      </c>
      <c r="Q338" s="7">
        <f>IF(testdata6[[#This Row],[AtrStop]]=testdata6[[#This Row],[Upper]],testdata6[[#This Row],[Upper]],NA())</f>
        <v>265.89516692634618</v>
      </c>
      <c r="R338" s="7" t="e">
        <f>IF(testdata6[[#This Row],[AtrStop]]=testdata6[[#This Row],[Lower]],testdata6[[#This Row],[Lower]],NA())</f>
        <v>#N/A</v>
      </c>
      <c r="S338" s="19">
        <f>IF(testdata6[[#This Row],[close]]&lt;=testdata6[[#This Row],[STpot]],testdata6[[#This Row],[Upper]],testdata6[[#This Row],[Lower]])</f>
        <v>265.89516692634618</v>
      </c>
      <c r="U338" s="2">
        <v>43224</v>
      </c>
      <c r="V338" s="7">
        <v>265.89519999999999</v>
      </c>
      <c r="W338" s="7"/>
      <c r="X338" s="19">
        <v>265.89516693000002</v>
      </c>
      <c r="Y338" t="str">
        <f t="shared" si="5"/>
        <v/>
      </c>
    </row>
    <row r="339" spans="1:25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testdata6[[#This Row],[high]]-testdata6[[#This Row],[low]]</f>
        <v>1.8500000000000227</v>
      </c>
      <c r="H339" s="1">
        <f>ABS(testdata6[[#This Row],[high]]-F338)</f>
        <v>1.9300000000000068</v>
      </c>
      <c r="I339" s="1">
        <f>ABS(testdata6[[#This Row],[low]]-F338)</f>
        <v>7.9999999999984084E-2</v>
      </c>
      <c r="J339" s="1">
        <f>MAX(testdata6[[#This Row],[H-L]:[|L-pC|]])</f>
        <v>1.9300000000000068</v>
      </c>
      <c r="K339" s="10">
        <f>(K338*20+testdata6[[#This Row],[TR]])/21</f>
        <v>3.7938639365232545</v>
      </c>
      <c r="L339" s="1">
        <f>testdata6[[#This Row],[high]]+Multiplier*testdata6[[#This Row],[ATR]]</f>
        <v>270.5515918095698</v>
      </c>
      <c r="M339" s="1">
        <f>testdata6[[#This Row],[low]]-Multiplier*testdata6[[#This Row],[ATR]]</f>
        <v>245.93840819043024</v>
      </c>
      <c r="N339" s="1">
        <f>IF(OR(testdata6[[#This Row],[UpperE]]&lt;N338,F338&gt;N338),testdata6[[#This Row],[UpperE]],N338)</f>
        <v>265.89516692634618</v>
      </c>
      <c r="O339" s="1">
        <f>IF(OR(testdata6[[#This Row],[LowerE]]&gt;O338,F338&lt;O338),testdata6[[#This Row],[LowerE]],O338)</f>
        <v>248.48415972497108</v>
      </c>
      <c r="P339" s="7">
        <f>IF(S338=N338,testdata6[[#This Row],[Upper]],testdata6[[#This Row],[Lower]])</f>
        <v>265.89516692634618</v>
      </c>
      <c r="Q339" s="7">
        <f>IF(testdata6[[#This Row],[AtrStop]]=testdata6[[#This Row],[Upper]],testdata6[[#This Row],[Upper]],NA())</f>
        <v>265.89516692634618</v>
      </c>
      <c r="R339" s="7" t="e">
        <f>IF(testdata6[[#This Row],[AtrStop]]=testdata6[[#This Row],[Lower]],testdata6[[#This Row],[Lower]],NA())</f>
        <v>#N/A</v>
      </c>
      <c r="S339" s="19">
        <f>IF(testdata6[[#This Row],[close]]&lt;=testdata6[[#This Row],[STpot]],testdata6[[#This Row],[Upper]],testdata6[[#This Row],[Lower]])</f>
        <v>265.89516692634618</v>
      </c>
      <c r="U339" s="2">
        <v>43227</v>
      </c>
      <c r="V339" s="7">
        <v>265.89519999999999</v>
      </c>
      <c r="W339" s="7"/>
      <c r="X339" s="19">
        <v>265.89516693000002</v>
      </c>
      <c r="Y339" t="str">
        <f t="shared" si="5"/>
        <v/>
      </c>
    </row>
    <row r="340" spans="1:25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testdata6[[#This Row],[high]]-testdata6[[#This Row],[low]]</f>
        <v>2.1000000000000227</v>
      </c>
      <c r="H340" s="1">
        <f>ABS(testdata6[[#This Row],[high]]-F339)</f>
        <v>0.38999999999998636</v>
      </c>
      <c r="I340" s="1">
        <f>ABS(testdata6[[#This Row],[low]]-F339)</f>
        <v>1.7100000000000364</v>
      </c>
      <c r="J340" s="1">
        <f>MAX(testdata6[[#This Row],[H-L]:[|L-pC|]])</f>
        <v>2.1000000000000227</v>
      </c>
      <c r="K340" s="10">
        <f>(K339*20+testdata6[[#This Row],[TR]])/21</f>
        <v>3.7132037490697676</v>
      </c>
      <c r="L340" s="1">
        <f>testdata6[[#This Row],[high]]+Multiplier*testdata6[[#This Row],[ATR]]</f>
        <v>269.6396112472093</v>
      </c>
      <c r="M340" s="1">
        <f>testdata6[[#This Row],[low]]-Multiplier*testdata6[[#This Row],[ATR]]</f>
        <v>245.26038875279067</v>
      </c>
      <c r="N340" s="1">
        <f>IF(OR(testdata6[[#This Row],[UpperE]]&lt;N339,F339&gt;N339),testdata6[[#This Row],[UpperE]],N339)</f>
        <v>265.89516692634618</v>
      </c>
      <c r="O340" s="1">
        <f>IF(OR(testdata6[[#This Row],[LowerE]]&gt;O339,F339&lt;O339),testdata6[[#This Row],[LowerE]],O339)</f>
        <v>248.48415972497108</v>
      </c>
      <c r="P340" s="7">
        <f>IF(S339=N339,testdata6[[#This Row],[Upper]],testdata6[[#This Row],[Lower]])</f>
        <v>265.89516692634618</v>
      </c>
      <c r="Q340" s="7">
        <f>IF(testdata6[[#This Row],[AtrStop]]=testdata6[[#This Row],[Upper]],testdata6[[#This Row],[Upper]],NA())</f>
        <v>265.89516692634618</v>
      </c>
      <c r="R340" s="7" t="e">
        <f>IF(testdata6[[#This Row],[AtrStop]]=testdata6[[#This Row],[Lower]],testdata6[[#This Row],[Lower]],NA())</f>
        <v>#N/A</v>
      </c>
      <c r="S340" s="19">
        <f>IF(testdata6[[#This Row],[close]]&lt;=testdata6[[#This Row],[STpot]],testdata6[[#This Row],[Upper]],testdata6[[#This Row],[Lower]])</f>
        <v>265.89516692634618</v>
      </c>
      <c r="U340" s="2">
        <v>43228</v>
      </c>
      <c r="V340" s="7">
        <v>265.89519999999999</v>
      </c>
      <c r="W340" s="7"/>
      <c r="X340" s="19">
        <v>265.89516693000002</v>
      </c>
      <c r="Y340" t="str">
        <f t="shared" si="5"/>
        <v/>
      </c>
    </row>
    <row r="341" spans="1:25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testdata6[[#This Row],[high]]-testdata6[[#This Row],[low]]</f>
        <v>2.6800000000000068</v>
      </c>
      <c r="H341" s="1">
        <f>ABS(testdata6[[#This Row],[high]]-F340)</f>
        <v>2.839999999999975</v>
      </c>
      <c r="I341" s="1">
        <f>ABS(testdata6[[#This Row],[low]]-F340)</f>
        <v>0.15999999999996817</v>
      </c>
      <c r="J341" s="1">
        <f>MAX(testdata6[[#This Row],[H-L]:[|L-pC|]])</f>
        <v>2.839999999999975</v>
      </c>
      <c r="K341" s="10">
        <f>(K340*20+testdata6[[#This Row],[TR]])/21</f>
        <v>3.6716226181616824</v>
      </c>
      <c r="L341" s="1">
        <f>testdata6[[#This Row],[high]]+Multiplier*testdata6[[#This Row],[ATR]]</f>
        <v>271.96486785448502</v>
      </c>
      <c r="M341" s="1">
        <f>testdata6[[#This Row],[low]]-Multiplier*testdata6[[#This Row],[ATR]]</f>
        <v>247.25513214551495</v>
      </c>
      <c r="N341" s="1">
        <f>IF(OR(testdata6[[#This Row],[UpperE]]&lt;N340,F340&gt;N340),testdata6[[#This Row],[UpperE]],N340)</f>
        <v>265.89516692634618</v>
      </c>
      <c r="O341" s="1">
        <f>IF(OR(testdata6[[#This Row],[LowerE]]&gt;O340,F340&lt;O340),testdata6[[#This Row],[LowerE]],O340)</f>
        <v>248.48415972497108</v>
      </c>
      <c r="P341" s="7">
        <f>IF(S340=N340,testdata6[[#This Row],[Upper]],testdata6[[#This Row],[Lower]])</f>
        <v>265.89516692634618</v>
      </c>
      <c r="Q341" s="7">
        <f>IF(testdata6[[#This Row],[AtrStop]]=testdata6[[#This Row],[Upper]],testdata6[[#This Row],[Upper]],NA())</f>
        <v>265.89516692634618</v>
      </c>
      <c r="R341" s="7" t="e">
        <f>IF(testdata6[[#This Row],[AtrStop]]=testdata6[[#This Row],[Lower]],testdata6[[#This Row],[Lower]],NA())</f>
        <v>#N/A</v>
      </c>
      <c r="S341" s="19">
        <f>IF(testdata6[[#This Row],[close]]&lt;=testdata6[[#This Row],[STpot]],testdata6[[#This Row],[Upper]],testdata6[[#This Row],[Lower]])</f>
        <v>265.89516692634618</v>
      </c>
      <c r="U341" s="2">
        <v>43229</v>
      </c>
      <c r="V341" s="7">
        <v>265.89519999999999</v>
      </c>
      <c r="W341" s="7"/>
      <c r="X341" s="19">
        <v>265.89516693000002</v>
      </c>
      <c r="Y341" t="str">
        <f t="shared" si="5"/>
        <v/>
      </c>
    </row>
    <row r="342" spans="1:25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testdata6[[#This Row],[high]]-testdata6[[#This Row],[low]]</f>
        <v>2.0999999999999659</v>
      </c>
      <c r="H342" s="1">
        <f>ABS(testdata6[[#This Row],[high]]-F341)</f>
        <v>2.7999999999999545</v>
      </c>
      <c r="I342" s="1">
        <f>ABS(testdata6[[#This Row],[low]]-F341)</f>
        <v>0.69999999999998863</v>
      </c>
      <c r="J342" s="1">
        <f>MAX(testdata6[[#This Row],[H-L]:[|L-pC|]])</f>
        <v>2.7999999999999545</v>
      </c>
      <c r="K342" s="10">
        <f>(K341*20+testdata6[[#This Row],[TR]])/21</f>
        <v>3.6301167792016003</v>
      </c>
      <c r="L342" s="1">
        <f>testdata6[[#This Row],[high]]+Multiplier*testdata6[[#This Row],[ATR]]</f>
        <v>274.29035033760476</v>
      </c>
      <c r="M342" s="1">
        <f>testdata6[[#This Row],[low]]-Multiplier*testdata6[[#This Row],[ATR]]</f>
        <v>250.40964966239522</v>
      </c>
      <c r="N342" s="1">
        <f>IF(OR(testdata6[[#This Row],[UpperE]]&lt;N341,F341&gt;N341),testdata6[[#This Row],[UpperE]],N341)</f>
        <v>265.89516692634618</v>
      </c>
      <c r="O342" s="1">
        <f>IF(OR(testdata6[[#This Row],[LowerE]]&gt;O341,F341&lt;O341),testdata6[[#This Row],[LowerE]],O341)</f>
        <v>250.40964966239522</v>
      </c>
      <c r="P342" s="7">
        <f>IF(S341=N341,testdata6[[#This Row],[Upper]],testdata6[[#This Row],[Lower]])</f>
        <v>265.89516692634618</v>
      </c>
      <c r="Q342" s="7">
        <f>IF(testdata6[[#This Row],[AtrStop]]=testdata6[[#This Row],[Upper]],testdata6[[#This Row],[Upper]],NA())</f>
        <v>265.89516692634618</v>
      </c>
      <c r="R342" s="7" t="e">
        <f>IF(testdata6[[#This Row],[AtrStop]]=testdata6[[#This Row],[Lower]],testdata6[[#This Row],[Lower]],NA())</f>
        <v>#N/A</v>
      </c>
      <c r="S342" s="19">
        <f>IF(testdata6[[#This Row],[close]]&lt;=testdata6[[#This Row],[STpot]],testdata6[[#This Row],[Upper]],testdata6[[#This Row],[Lower]])</f>
        <v>265.89516692634618</v>
      </c>
      <c r="U342" s="2">
        <v>43230</v>
      </c>
      <c r="V342" s="7">
        <v>265.89519999999999</v>
      </c>
      <c r="W342" s="7"/>
      <c r="X342" s="19">
        <v>265.89516693000002</v>
      </c>
      <c r="Y342" t="str">
        <f t="shared" si="5"/>
        <v/>
      </c>
    </row>
    <row r="343" spans="1:25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testdata6[[#This Row],[high]]-testdata6[[#This Row],[low]]</f>
        <v>1.5199999999999818</v>
      </c>
      <c r="H343" s="1">
        <f>ABS(testdata6[[#This Row],[high]]-F342)</f>
        <v>1.089999999999975</v>
      </c>
      <c r="I343" s="1">
        <f>ABS(testdata6[[#This Row],[low]]-F342)</f>
        <v>0.43000000000000682</v>
      </c>
      <c r="J343" s="1">
        <f>MAX(testdata6[[#This Row],[H-L]:[|L-pC|]])</f>
        <v>1.5199999999999818</v>
      </c>
      <c r="K343" s="10">
        <f>(K342*20+testdata6[[#This Row],[TR]])/21</f>
        <v>3.5296350278110471</v>
      </c>
      <c r="L343" s="1">
        <f>testdata6[[#This Row],[high]]+Multiplier*testdata6[[#This Row],[ATR]]</f>
        <v>274.71890508343313</v>
      </c>
      <c r="M343" s="1">
        <f>testdata6[[#This Row],[low]]-Multiplier*testdata6[[#This Row],[ATR]]</f>
        <v>252.02109491656688</v>
      </c>
      <c r="N343" s="1">
        <f>IF(OR(testdata6[[#This Row],[UpperE]]&lt;N342,F342&gt;N342),testdata6[[#This Row],[UpperE]],N342)</f>
        <v>265.89516692634618</v>
      </c>
      <c r="O343" s="1">
        <f>IF(OR(testdata6[[#This Row],[LowerE]]&gt;O342,F342&lt;O342),testdata6[[#This Row],[LowerE]],O342)</f>
        <v>252.02109491656688</v>
      </c>
      <c r="P343" s="7">
        <f>IF(S342=N342,testdata6[[#This Row],[Upper]],testdata6[[#This Row],[Lower]])</f>
        <v>265.89516692634618</v>
      </c>
      <c r="Q343" s="7">
        <f>IF(testdata6[[#This Row],[AtrStop]]=testdata6[[#This Row],[Upper]],testdata6[[#This Row],[Upper]],NA())</f>
        <v>265.89516692634618</v>
      </c>
      <c r="R343" s="7" t="e">
        <f>IF(testdata6[[#This Row],[AtrStop]]=testdata6[[#This Row],[Lower]],testdata6[[#This Row],[Lower]],NA())</f>
        <v>#N/A</v>
      </c>
      <c r="S343" s="19">
        <f>IF(testdata6[[#This Row],[close]]&lt;=testdata6[[#This Row],[STpot]],testdata6[[#This Row],[Upper]],testdata6[[#This Row],[Lower]])</f>
        <v>265.89516692634618</v>
      </c>
      <c r="U343" s="2">
        <v>43231</v>
      </c>
      <c r="V343" s="7">
        <v>265.89519999999999</v>
      </c>
      <c r="W343" s="7"/>
      <c r="X343" s="19">
        <v>265.89516693000002</v>
      </c>
      <c r="Y343" t="str">
        <f t="shared" si="5"/>
        <v/>
      </c>
    </row>
    <row r="344" spans="1:25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testdata6[[#This Row],[high]]-testdata6[[#This Row],[low]]</f>
        <v>1.6599999999999682</v>
      </c>
      <c r="H344" s="1">
        <f>ABS(testdata6[[#This Row],[high]]-F343)</f>
        <v>1.1899999999999977</v>
      </c>
      <c r="I344" s="1">
        <f>ABS(testdata6[[#This Row],[low]]-F343)</f>
        <v>0.46999999999997044</v>
      </c>
      <c r="J344" s="1">
        <f>MAX(testdata6[[#This Row],[H-L]:[|L-pC|]])</f>
        <v>1.6599999999999682</v>
      </c>
      <c r="K344" s="10">
        <f>(K343*20+testdata6[[#This Row],[TR]])/21</f>
        <v>3.4406047883914721</v>
      </c>
      <c r="L344" s="1">
        <f>testdata6[[#This Row],[high]]+Multiplier*testdata6[[#This Row],[ATR]]</f>
        <v>275.35181436517439</v>
      </c>
      <c r="M344" s="1">
        <f>testdata6[[#This Row],[low]]-Multiplier*testdata6[[#This Row],[ATR]]</f>
        <v>253.04818563482559</v>
      </c>
      <c r="N344" s="1">
        <f>IF(OR(testdata6[[#This Row],[UpperE]]&lt;N343,F343&gt;N343),testdata6[[#This Row],[UpperE]],N343)</f>
        <v>265.89516692634618</v>
      </c>
      <c r="O344" s="1">
        <f>IF(OR(testdata6[[#This Row],[LowerE]]&gt;O343,F343&lt;O343),testdata6[[#This Row],[LowerE]],O343)</f>
        <v>253.04818563482559</v>
      </c>
      <c r="P344" s="7">
        <f>IF(S343=N343,testdata6[[#This Row],[Upper]],testdata6[[#This Row],[Lower]])</f>
        <v>265.89516692634618</v>
      </c>
      <c r="Q344" s="7">
        <f>IF(testdata6[[#This Row],[AtrStop]]=testdata6[[#This Row],[Upper]],testdata6[[#This Row],[Upper]],NA())</f>
        <v>265.89516692634618</v>
      </c>
      <c r="R344" s="7" t="e">
        <f>IF(testdata6[[#This Row],[AtrStop]]=testdata6[[#This Row],[Lower]],testdata6[[#This Row],[Lower]],NA())</f>
        <v>#N/A</v>
      </c>
      <c r="S344" s="19">
        <f>IF(testdata6[[#This Row],[close]]&lt;=testdata6[[#This Row],[STpot]],testdata6[[#This Row],[Upper]],testdata6[[#This Row],[Lower]])</f>
        <v>265.89516692634618</v>
      </c>
      <c r="U344" s="2">
        <v>43234</v>
      </c>
      <c r="V344" s="7">
        <v>265.89519999999999</v>
      </c>
      <c r="W344" s="7"/>
      <c r="X344" s="19">
        <v>265.89516693000002</v>
      </c>
      <c r="Y344" t="str">
        <f t="shared" si="5"/>
        <v/>
      </c>
    </row>
    <row r="345" spans="1:25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testdata6[[#This Row],[high]]-testdata6[[#This Row],[low]]</f>
        <v>1.5299999999999727</v>
      </c>
      <c r="H345" s="1">
        <f>ABS(testdata6[[#This Row],[high]]-F344)</f>
        <v>1.3300000000000409</v>
      </c>
      <c r="I345" s="1">
        <f>ABS(testdata6[[#This Row],[low]]-F344)</f>
        <v>2.8600000000000136</v>
      </c>
      <c r="J345" s="1">
        <f>MAX(testdata6[[#This Row],[H-L]:[|L-pC|]])</f>
        <v>2.8600000000000136</v>
      </c>
      <c r="K345" s="10">
        <f>(K344*20+testdata6[[#This Row],[TR]])/21</f>
        <v>3.4129569413252123</v>
      </c>
      <c r="L345" s="1">
        <f>testdata6[[#This Row],[high]]+Multiplier*testdata6[[#This Row],[ATR]]</f>
        <v>272.8788708239756</v>
      </c>
      <c r="M345" s="1">
        <f>testdata6[[#This Row],[low]]-Multiplier*testdata6[[#This Row],[ATR]]</f>
        <v>250.87112917602437</v>
      </c>
      <c r="N345" s="1">
        <f>IF(OR(testdata6[[#This Row],[UpperE]]&lt;N344,F344&gt;N344),testdata6[[#This Row],[UpperE]],N344)</f>
        <v>265.89516692634618</v>
      </c>
      <c r="O345" s="1">
        <f>IF(OR(testdata6[[#This Row],[LowerE]]&gt;O344,F344&lt;O344),testdata6[[#This Row],[LowerE]],O344)</f>
        <v>253.04818563482559</v>
      </c>
      <c r="P345" s="7">
        <f>IF(S344=N344,testdata6[[#This Row],[Upper]],testdata6[[#This Row],[Lower]])</f>
        <v>265.89516692634618</v>
      </c>
      <c r="Q345" s="7">
        <f>IF(testdata6[[#This Row],[AtrStop]]=testdata6[[#This Row],[Upper]],testdata6[[#This Row],[Upper]],NA())</f>
        <v>265.89516692634618</v>
      </c>
      <c r="R345" s="7" t="e">
        <f>IF(testdata6[[#This Row],[AtrStop]]=testdata6[[#This Row],[Lower]],testdata6[[#This Row],[Lower]],NA())</f>
        <v>#N/A</v>
      </c>
      <c r="S345" s="19">
        <f>IF(testdata6[[#This Row],[close]]&lt;=testdata6[[#This Row],[STpot]],testdata6[[#This Row],[Upper]],testdata6[[#This Row],[Lower]])</f>
        <v>265.89516692634618</v>
      </c>
      <c r="U345" s="2">
        <v>43235</v>
      </c>
      <c r="V345" s="7">
        <v>265.89519999999999</v>
      </c>
      <c r="W345" s="7"/>
      <c r="X345" s="19">
        <v>265.89516693000002</v>
      </c>
      <c r="Y345" t="str">
        <f t="shared" si="5"/>
        <v/>
      </c>
    </row>
    <row r="346" spans="1:25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testdata6[[#This Row],[high]]-testdata6[[#This Row],[low]]</f>
        <v>1.589999999999975</v>
      </c>
      <c r="H346" s="1">
        <f>ABS(testdata6[[#This Row],[high]]-F345)</f>
        <v>1.6000000000000227</v>
      </c>
      <c r="I346" s="1">
        <f>ABS(testdata6[[#This Row],[low]]-F345)</f>
        <v>1.0000000000047748E-2</v>
      </c>
      <c r="J346" s="1">
        <f>MAX(testdata6[[#This Row],[H-L]:[|L-pC|]])</f>
        <v>1.6000000000000227</v>
      </c>
      <c r="K346" s="10">
        <f>(K345*20+testdata6[[#This Row],[TR]])/21</f>
        <v>3.3266256584049652</v>
      </c>
      <c r="L346" s="1">
        <f>testdata6[[#This Row],[high]]+Multiplier*testdata6[[#This Row],[ATR]]</f>
        <v>273.72987697521489</v>
      </c>
      <c r="M346" s="1">
        <f>testdata6[[#This Row],[low]]-Multiplier*testdata6[[#This Row],[ATR]]</f>
        <v>252.18012302478513</v>
      </c>
      <c r="N346" s="1">
        <f>IF(OR(testdata6[[#This Row],[UpperE]]&lt;N345,F345&gt;N345),testdata6[[#This Row],[UpperE]],N345)</f>
        <v>265.89516692634618</v>
      </c>
      <c r="O346" s="1">
        <f>IF(OR(testdata6[[#This Row],[LowerE]]&gt;O345,F345&lt;O345),testdata6[[#This Row],[LowerE]],O345)</f>
        <v>253.04818563482559</v>
      </c>
      <c r="P346" s="7">
        <f>IF(S345=N345,testdata6[[#This Row],[Upper]],testdata6[[#This Row],[Lower]])</f>
        <v>265.89516692634618</v>
      </c>
      <c r="Q346" s="7">
        <f>IF(testdata6[[#This Row],[AtrStop]]=testdata6[[#This Row],[Upper]],testdata6[[#This Row],[Upper]],NA())</f>
        <v>265.89516692634618</v>
      </c>
      <c r="R346" s="7" t="e">
        <f>IF(testdata6[[#This Row],[AtrStop]]=testdata6[[#This Row],[Lower]],testdata6[[#This Row],[Lower]],NA())</f>
        <v>#N/A</v>
      </c>
      <c r="S346" s="19">
        <f>IF(testdata6[[#This Row],[close]]&lt;=testdata6[[#This Row],[STpot]],testdata6[[#This Row],[Upper]],testdata6[[#This Row],[Lower]])</f>
        <v>265.89516692634618</v>
      </c>
      <c r="U346" s="2">
        <v>43236</v>
      </c>
      <c r="V346" s="7">
        <v>265.89519999999999</v>
      </c>
      <c r="W346" s="7"/>
      <c r="X346" s="19">
        <v>265.89516693000002</v>
      </c>
      <c r="Y346" t="str">
        <f t="shared" si="5"/>
        <v/>
      </c>
    </row>
    <row r="347" spans="1:25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testdata6[[#This Row],[high]]-testdata6[[#This Row],[low]]</f>
        <v>2.0299999999999727</v>
      </c>
      <c r="H347" s="1">
        <f>ABS(testdata6[[#This Row],[high]]-F346)</f>
        <v>0.95999999999997954</v>
      </c>
      <c r="I347" s="1">
        <f>ABS(testdata6[[#This Row],[low]]-F346)</f>
        <v>1.0699999999999932</v>
      </c>
      <c r="J347" s="1">
        <f>MAX(testdata6[[#This Row],[H-L]:[|L-pC|]])</f>
        <v>2.0299999999999727</v>
      </c>
      <c r="K347" s="10">
        <f>(K346*20+testdata6[[#This Row],[TR]])/21</f>
        <v>3.2648815794332986</v>
      </c>
      <c r="L347" s="1">
        <f>testdata6[[#This Row],[high]]+Multiplier*testdata6[[#This Row],[ATR]]</f>
        <v>274.00464473829987</v>
      </c>
      <c r="M347" s="1">
        <f>testdata6[[#This Row],[low]]-Multiplier*testdata6[[#This Row],[ATR]]</f>
        <v>252.38535526170011</v>
      </c>
      <c r="N347" s="1">
        <f>IF(OR(testdata6[[#This Row],[UpperE]]&lt;N346,F346&gt;N346),testdata6[[#This Row],[UpperE]],N346)</f>
        <v>265.89516692634618</v>
      </c>
      <c r="O347" s="1">
        <f>IF(OR(testdata6[[#This Row],[LowerE]]&gt;O346,F346&lt;O346),testdata6[[#This Row],[LowerE]],O346)</f>
        <v>253.04818563482559</v>
      </c>
      <c r="P347" s="7">
        <f>IF(S346=N346,testdata6[[#This Row],[Upper]],testdata6[[#This Row],[Lower]])</f>
        <v>265.89516692634618</v>
      </c>
      <c r="Q347" s="7">
        <f>IF(testdata6[[#This Row],[AtrStop]]=testdata6[[#This Row],[Upper]],testdata6[[#This Row],[Upper]],NA())</f>
        <v>265.89516692634618</v>
      </c>
      <c r="R347" s="7" t="e">
        <f>IF(testdata6[[#This Row],[AtrStop]]=testdata6[[#This Row],[Lower]],testdata6[[#This Row],[Lower]],NA())</f>
        <v>#N/A</v>
      </c>
      <c r="S347" s="19">
        <f>IF(testdata6[[#This Row],[close]]&lt;=testdata6[[#This Row],[STpot]],testdata6[[#This Row],[Upper]],testdata6[[#This Row],[Lower]])</f>
        <v>265.89516692634618</v>
      </c>
      <c r="U347" s="2">
        <v>43237</v>
      </c>
      <c r="V347" s="7">
        <v>265.89519999999999</v>
      </c>
      <c r="W347" s="7"/>
      <c r="X347" s="19">
        <v>265.89516693000002</v>
      </c>
      <c r="Y347" t="str">
        <f t="shared" si="5"/>
        <v/>
      </c>
    </row>
    <row r="348" spans="1:25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testdata6[[#This Row],[high]]-testdata6[[#This Row],[low]]</f>
        <v>1.0699999999999932</v>
      </c>
      <c r="H348" s="1">
        <f>ABS(testdata6[[#This Row],[high]]-F347)</f>
        <v>2.0000000000038654E-2</v>
      </c>
      <c r="I348" s="1">
        <f>ABS(testdata6[[#This Row],[low]]-F347)</f>
        <v>1.0499999999999545</v>
      </c>
      <c r="J348" s="1">
        <f>MAX(testdata6[[#This Row],[H-L]:[|L-pC|]])</f>
        <v>1.0699999999999932</v>
      </c>
      <c r="K348" s="10">
        <f>(K347*20+testdata6[[#This Row],[TR]])/21</f>
        <v>3.160363408984094</v>
      </c>
      <c r="L348" s="1">
        <f>testdata6[[#This Row],[high]]+Multiplier*testdata6[[#This Row],[ATR]]</f>
        <v>272.5310902269523</v>
      </c>
      <c r="M348" s="1">
        <f>testdata6[[#This Row],[low]]-Multiplier*testdata6[[#This Row],[ATR]]</f>
        <v>252.49890977304773</v>
      </c>
      <c r="N348" s="1">
        <f>IF(OR(testdata6[[#This Row],[UpperE]]&lt;N347,F347&gt;N347),testdata6[[#This Row],[UpperE]],N347)</f>
        <v>265.89516692634618</v>
      </c>
      <c r="O348" s="1">
        <f>IF(OR(testdata6[[#This Row],[LowerE]]&gt;O347,F347&lt;O347),testdata6[[#This Row],[LowerE]],O347)</f>
        <v>253.04818563482559</v>
      </c>
      <c r="P348" s="7">
        <f>IF(S347=N347,testdata6[[#This Row],[Upper]],testdata6[[#This Row],[Lower]])</f>
        <v>265.89516692634618</v>
      </c>
      <c r="Q348" s="7">
        <f>IF(testdata6[[#This Row],[AtrStop]]=testdata6[[#This Row],[Upper]],testdata6[[#This Row],[Upper]],NA())</f>
        <v>265.89516692634618</v>
      </c>
      <c r="R348" s="7" t="e">
        <f>IF(testdata6[[#This Row],[AtrStop]]=testdata6[[#This Row],[Lower]],testdata6[[#This Row],[Lower]],NA())</f>
        <v>#N/A</v>
      </c>
      <c r="S348" s="19">
        <f>IF(testdata6[[#This Row],[close]]&lt;=testdata6[[#This Row],[STpot]],testdata6[[#This Row],[Upper]],testdata6[[#This Row],[Lower]])</f>
        <v>265.89516692634618</v>
      </c>
      <c r="U348" s="2">
        <v>43238</v>
      </c>
      <c r="V348" s="7">
        <v>265.89519999999999</v>
      </c>
      <c r="W348" s="7"/>
      <c r="X348" s="19">
        <v>265.89516693000002</v>
      </c>
      <c r="Y348" t="str">
        <f t="shared" si="5"/>
        <v/>
      </c>
    </row>
    <row r="349" spans="1:25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testdata6[[#This Row],[high]]-testdata6[[#This Row],[low]]</f>
        <v>2.5400000000000205</v>
      </c>
      <c r="H349" s="1">
        <f>ABS(testdata6[[#This Row],[high]]-F348)</f>
        <v>2.5600000000000023</v>
      </c>
      <c r="I349" s="1">
        <f>ABS(testdata6[[#This Row],[low]]-F348)</f>
        <v>1.999999999998181E-2</v>
      </c>
      <c r="J349" s="1">
        <f>MAX(testdata6[[#This Row],[H-L]:[|L-pC|]])</f>
        <v>2.5600000000000023</v>
      </c>
      <c r="K349" s="10">
        <f>(K348*20+testdata6[[#This Row],[TR]])/21</f>
        <v>3.1317746752229465</v>
      </c>
      <c r="L349" s="1">
        <f>testdata6[[#This Row],[high]]+Multiplier*testdata6[[#This Row],[ATR]]</f>
        <v>274.32532402566886</v>
      </c>
      <c r="M349" s="1">
        <f>testdata6[[#This Row],[low]]-Multiplier*testdata6[[#This Row],[ATR]]</f>
        <v>252.99467597433116</v>
      </c>
      <c r="N349" s="1">
        <f>IF(OR(testdata6[[#This Row],[UpperE]]&lt;N348,F348&gt;N348),testdata6[[#This Row],[UpperE]],N348)</f>
        <v>265.89516692634618</v>
      </c>
      <c r="O349" s="1">
        <f>IF(OR(testdata6[[#This Row],[LowerE]]&gt;O348,F348&lt;O348),testdata6[[#This Row],[LowerE]],O348)</f>
        <v>253.04818563482559</v>
      </c>
      <c r="P349" s="7">
        <f>IF(S348=N348,testdata6[[#This Row],[Upper]],testdata6[[#This Row],[Lower]])</f>
        <v>265.89516692634618</v>
      </c>
      <c r="Q349" s="7">
        <f>IF(testdata6[[#This Row],[AtrStop]]=testdata6[[#This Row],[Upper]],testdata6[[#This Row],[Upper]],NA())</f>
        <v>265.89516692634618</v>
      </c>
      <c r="R349" s="7" t="e">
        <f>IF(testdata6[[#This Row],[AtrStop]]=testdata6[[#This Row],[Lower]],testdata6[[#This Row],[Lower]],NA())</f>
        <v>#N/A</v>
      </c>
      <c r="S349" s="19">
        <f>IF(testdata6[[#This Row],[close]]&lt;=testdata6[[#This Row],[STpot]],testdata6[[#This Row],[Upper]],testdata6[[#This Row],[Lower]])</f>
        <v>265.89516692634618</v>
      </c>
      <c r="U349" s="2">
        <v>43241</v>
      </c>
      <c r="V349" s="7">
        <v>265.89519999999999</v>
      </c>
      <c r="W349" s="7"/>
      <c r="X349" s="19">
        <v>265.89516693000002</v>
      </c>
      <c r="Y349" t="str">
        <f t="shared" si="5"/>
        <v/>
      </c>
    </row>
    <row r="350" spans="1:25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testdata6[[#This Row],[high]]-testdata6[[#This Row],[low]]</f>
        <v>1.9499999999999886</v>
      </c>
      <c r="H350" s="1">
        <f>ABS(testdata6[[#This Row],[high]]-F349)</f>
        <v>0.86000000000001364</v>
      </c>
      <c r="I350" s="1">
        <f>ABS(testdata6[[#This Row],[low]]-F349)</f>
        <v>1.089999999999975</v>
      </c>
      <c r="J350" s="1">
        <f>MAX(testdata6[[#This Row],[H-L]:[|L-pC|]])</f>
        <v>1.9499999999999886</v>
      </c>
      <c r="K350" s="10">
        <f>(K349*20+testdata6[[#This Row],[TR]])/21</f>
        <v>3.0754996906885204</v>
      </c>
      <c r="L350" s="1">
        <f>testdata6[[#This Row],[high]]+Multiplier*testdata6[[#This Row],[ATR]]</f>
        <v>274.42649907206555</v>
      </c>
      <c r="M350" s="1">
        <f>testdata6[[#This Row],[low]]-Multiplier*testdata6[[#This Row],[ATR]]</f>
        <v>254.02350092793444</v>
      </c>
      <c r="N350" s="1">
        <f>IF(OR(testdata6[[#This Row],[UpperE]]&lt;N349,F349&gt;N349),testdata6[[#This Row],[UpperE]],N349)</f>
        <v>265.89516692634618</v>
      </c>
      <c r="O350" s="1">
        <f>IF(OR(testdata6[[#This Row],[LowerE]]&gt;O349,F349&lt;O349),testdata6[[#This Row],[LowerE]],O349)</f>
        <v>254.02350092793444</v>
      </c>
      <c r="P350" s="7">
        <f>IF(S349=N349,testdata6[[#This Row],[Upper]],testdata6[[#This Row],[Lower]])</f>
        <v>265.89516692634618</v>
      </c>
      <c r="Q350" s="7">
        <f>IF(testdata6[[#This Row],[AtrStop]]=testdata6[[#This Row],[Upper]],testdata6[[#This Row],[Upper]],NA())</f>
        <v>265.89516692634618</v>
      </c>
      <c r="R350" s="7" t="e">
        <f>IF(testdata6[[#This Row],[AtrStop]]=testdata6[[#This Row],[Lower]],testdata6[[#This Row],[Lower]],NA())</f>
        <v>#N/A</v>
      </c>
      <c r="S350" s="19">
        <f>IF(testdata6[[#This Row],[close]]&lt;=testdata6[[#This Row],[STpot]],testdata6[[#This Row],[Upper]],testdata6[[#This Row],[Lower]])</f>
        <v>265.89516692634618</v>
      </c>
      <c r="U350" s="2">
        <v>43242</v>
      </c>
      <c r="V350" s="7">
        <v>265.89519999999999</v>
      </c>
      <c r="W350" s="7"/>
      <c r="X350" s="19">
        <v>265.89516693000002</v>
      </c>
      <c r="Y350" t="str">
        <f t="shared" si="5"/>
        <v/>
      </c>
    </row>
    <row r="351" spans="1:25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testdata6[[#This Row],[high]]-testdata6[[#This Row],[low]]</f>
        <v>2.3199999999999932</v>
      </c>
      <c r="H351" s="1">
        <f>ABS(testdata6[[#This Row],[high]]-F350)</f>
        <v>0.75</v>
      </c>
      <c r="I351" s="1">
        <f>ABS(testdata6[[#This Row],[low]]-F350)</f>
        <v>1.5699999999999932</v>
      </c>
      <c r="J351" s="1">
        <f>MAX(testdata6[[#This Row],[H-L]:[|L-pC|]])</f>
        <v>2.3199999999999932</v>
      </c>
      <c r="K351" s="10">
        <f>(K350*20+testdata6[[#This Row],[TR]])/21</f>
        <v>3.0395235149414477</v>
      </c>
      <c r="L351" s="1">
        <f>testdata6[[#This Row],[high]]+Multiplier*testdata6[[#This Row],[ATR]]</f>
        <v>273.47857054482438</v>
      </c>
      <c r="M351" s="1">
        <f>testdata6[[#This Row],[low]]-Multiplier*testdata6[[#This Row],[ATR]]</f>
        <v>252.92142945517568</v>
      </c>
      <c r="N351" s="1">
        <f>IF(OR(testdata6[[#This Row],[UpperE]]&lt;N350,F350&gt;N350),testdata6[[#This Row],[UpperE]],N350)</f>
        <v>265.89516692634618</v>
      </c>
      <c r="O351" s="1">
        <f>IF(OR(testdata6[[#This Row],[LowerE]]&gt;O350,F350&lt;O350),testdata6[[#This Row],[LowerE]],O350)</f>
        <v>254.02350092793444</v>
      </c>
      <c r="P351" s="7">
        <f>IF(S350=N350,testdata6[[#This Row],[Upper]],testdata6[[#This Row],[Lower]])</f>
        <v>265.89516692634618</v>
      </c>
      <c r="Q351" s="7">
        <f>IF(testdata6[[#This Row],[AtrStop]]=testdata6[[#This Row],[Upper]],testdata6[[#This Row],[Upper]],NA())</f>
        <v>265.89516692634618</v>
      </c>
      <c r="R351" s="7" t="e">
        <f>IF(testdata6[[#This Row],[AtrStop]]=testdata6[[#This Row],[Lower]],testdata6[[#This Row],[Lower]],NA())</f>
        <v>#N/A</v>
      </c>
      <c r="S351" s="19">
        <f>IF(testdata6[[#This Row],[close]]&lt;=testdata6[[#This Row],[STpot]],testdata6[[#This Row],[Upper]],testdata6[[#This Row],[Lower]])</f>
        <v>265.89516692634618</v>
      </c>
      <c r="U351" s="2">
        <v>43243</v>
      </c>
      <c r="V351" s="7">
        <v>265.89519999999999</v>
      </c>
      <c r="W351" s="7"/>
      <c r="X351" s="19">
        <v>265.89516693000002</v>
      </c>
      <c r="Y351" t="str">
        <f t="shared" si="5"/>
        <v/>
      </c>
    </row>
    <row r="352" spans="1:25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testdata6[[#This Row],[high]]-testdata6[[#This Row],[low]]</f>
        <v>2.3600000000000136</v>
      </c>
      <c r="H352" s="1">
        <f>ABS(testdata6[[#This Row],[high]]-F351)</f>
        <v>0.12999999999999545</v>
      </c>
      <c r="I352" s="1">
        <f>ABS(testdata6[[#This Row],[low]]-F351)</f>
        <v>2.4900000000000091</v>
      </c>
      <c r="J352" s="1">
        <f>MAX(testdata6[[#This Row],[H-L]:[|L-pC|]])</f>
        <v>2.4900000000000091</v>
      </c>
      <c r="K352" s="10">
        <f>(K351*20+testdata6[[#This Row],[TR]])/21</f>
        <v>3.0133557285156649</v>
      </c>
      <c r="L352" s="1">
        <f>testdata6[[#This Row],[high]]+Multiplier*testdata6[[#This Row],[ATR]]</f>
        <v>273.24006718554699</v>
      </c>
      <c r="M352" s="1">
        <f>testdata6[[#This Row],[low]]-Multiplier*testdata6[[#This Row],[ATR]]</f>
        <v>252.79993281445297</v>
      </c>
      <c r="N352" s="1">
        <f>IF(OR(testdata6[[#This Row],[UpperE]]&lt;N351,F351&gt;N351),testdata6[[#This Row],[UpperE]],N351)</f>
        <v>265.89516692634618</v>
      </c>
      <c r="O352" s="1">
        <f>IF(OR(testdata6[[#This Row],[LowerE]]&gt;O351,F351&lt;O351),testdata6[[#This Row],[LowerE]],O351)</f>
        <v>254.02350092793444</v>
      </c>
      <c r="P352" s="7">
        <f>IF(S351=N351,testdata6[[#This Row],[Upper]],testdata6[[#This Row],[Lower]])</f>
        <v>265.89516692634618</v>
      </c>
      <c r="Q352" s="7">
        <f>IF(testdata6[[#This Row],[AtrStop]]=testdata6[[#This Row],[Upper]],testdata6[[#This Row],[Upper]],NA())</f>
        <v>265.89516692634618</v>
      </c>
      <c r="R352" s="7" t="e">
        <f>IF(testdata6[[#This Row],[AtrStop]]=testdata6[[#This Row],[Lower]],testdata6[[#This Row],[Lower]],NA())</f>
        <v>#N/A</v>
      </c>
      <c r="S352" s="19">
        <f>IF(testdata6[[#This Row],[close]]&lt;=testdata6[[#This Row],[STpot]],testdata6[[#This Row],[Upper]],testdata6[[#This Row],[Lower]])</f>
        <v>265.89516692634618</v>
      </c>
      <c r="U352" s="2">
        <v>43244</v>
      </c>
      <c r="V352" s="7">
        <v>265.89519999999999</v>
      </c>
      <c r="W352" s="7"/>
      <c r="X352" s="19">
        <v>265.89516693000002</v>
      </c>
      <c r="Y352" t="str">
        <f t="shared" si="5"/>
        <v/>
      </c>
    </row>
    <row r="353" spans="1:25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testdata6[[#This Row],[high]]-testdata6[[#This Row],[low]]</f>
        <v>1.2400000000000091</v>
      </c>
      <c r="H353" s="1">
        <f>ABS(testdata6[[#This Row],[high]]-F352)</f>
        <v>6.0000000000002274E-2</v>
      </c>
      <c r="I353" s="1">
        <f>ABS(testdata6[[#This Row],[low]]-F352)</f>
        <v>1.1800000000000068</v>
      </c>
      <c r="J353" s="1">
        <f>MAX(testdata6[[#This Row],[H-L]:[|L-pC|]])</f>
        <v>1.2400000000000091</v>
      </c>
      <c r="K353" s="10">
        <f>(K352*20+testdata6[[#This Row],[TR]])/21</f>
        <v>2.928910217633967</v>
      </c>
      <c r="L353" s="1">
        <f>testdata6[[#This Row],[high]]+Multiplier*testdata6[[#This Row],[ATR]]</f>
        <v>272.63673065290192</v>
      </c>
      <c r="M353" s="1">
        <f>testdata6[[#This Row],[low]]-Multiplier*testdata6[[#This Row],[ATR]]</f>
        <v>253.82326934709812</v>
      </c>
      <c r="N353" s="1">
        <f>IF(OR(testdata6[[#This Row],[UpperE]]&lt;N352,F352&gt;N352),testdata6[[#This Row],[UpperE]],N352)</f>
        <v>265.89516692634618</v>
      </c>
      <c r="O353" s="1">
        <f>IF(OR(testdata6[[#This Row],[LowerE]]&gt;O352,F352&lt;O352),testdata6[[#This Row],[LowerE]],O352)</f>
        <v>254.02350092793444</v>
      </c>
      <c r="P353" s="7">
        <f>IF(S352=N352,testdata6[[#This Row],[Upper]],testdata6[[#This Row],[Lower]])</f>
        <v>265.89516692634618</v>
      </c>
      <c r="Q353" s="7">
        <f>IF(testdata6[[#This Row],[AtrStop]]=testdata6[[#This Row],[Upper]],testdata6[[#This Row],[Upper]],NA())</f>
        <v>265.89516692634618</v>
      </c>
      <c r="R353" s="7" t="e">
        <f>IF(testdata6[[#This Row],[AtrStop]]=testdata6[[#This Row],[Lower]],testdata6[[#This Row],[Lower]],NA())</f>
        <v>#N/A</v>
      </c>
      <c r="S353" s="19">
        <f>IF(testdata6[[#This Row],[close]]&lt;=testdata6[[#This Row],[STpot]],testdata6[[#This Row],[Upper]],testdata6[[#This Row],[Lower]])</f>
        <v>265.89516692634618</v>
      </c>
      <c r="U353" s="2">
        <v>43245</v>
      </c>
      <c r="V353" s="7">
        <v>265.89519999999999</v>
      </c>
      <c r="W353" s="7"/>
      <c r="X353" s="19">
        <v>265.89516693000002</v>
      </c>
      <c r="Y353" t="str">
        <f t="shared" si="5"/>
        <v/>
      </c>
    </row>
    <row r="354" spans="1:25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testdata6[[#This Row],[high]]-testdata6[[#This Row],[low]]</f>
        <v>3.3000000000000114</v>
      </c>
      <c r="H354" s="1">
        <f>ABS(testdata6[[#This Row],[high]]-F353)</f>
        <v>0.93999999999999773</v>
      </c>
      <c r="I354" s="1">
        <f>ABS(testdata6[[#This Row],[low]]-F353)</f>
        <v>4.2400000000000091</v>
      </c>
      <c r="J354" s="1">
        <f>MAX(testdata6[[#This Row],[H-L]:[|L-pC|]])</f>
        <v>4.2400000000000091</v>
      </c>
      <c r="K354" s="10">
        <f>(K353*20+testdata6[[#This Row],[TR]])/21</f>
        <v>2.9913430644133023</v>
      </c>
      <c r="L354" s="1">
        <f>testdata6[[#This Row],[high]]+Multiplier*testdata6[[#This Row],[ATR]]</f>
        <v>271.19402919323994</v>
      </c>
      <c r="M354" s="1">
        <f>testdata6[[#This Row],[low]]-Multiplier*testdata6[[#This Row],[ATR]]</f>
        <v>249.9459708067601</v>
      </c>
      <c r="N354" s="1">
        <f>IF(OR(testdata6[[#This Row],[UpperE]]&lt;N353,F353&gt;N353),testdata6[[#This Row],[UpperE]],N353)</f>
        <v>265.89516692634618</v>
      </c>
      <c r="O354" s="1">
        <f>IF(OR(testdata6[[#This Row],[LowerE]]&gt;O353,F353&lt;O353),testdata6[[#This Row],[LowerE]],O353)</f>
        <v>254.02350092793444</v>
      </c>
      <c r="P354" s="7">
        <f>IF(S353=N353,testdata6[[#This Row],[Upper]],testdata6[[#This Row],[Lower]])</f>
        <v>265.89516692634618</v>
      </c>
      <c r="Q354" s="7">
        <f>IF(testdata6[[#This Row],[AtrStop]]=testdata6[[#This Row],[Upper]],testdata6[[#This Row],[Upper]],NA())</f>
        <v>265.89516692634618</v>
      </c>
      <c r="R354" s="7" t="e">
        <f>IF(testdata6[[#This Row],[AtrStop]]=testdata6[[#This Row],[Lower]],testdata6[[#This Row],[Lower]],NA())</f>
        <v>#N/A</v>
      </c>
      <c r="S354" s="19">
        <f>IF(testdata6[[#This Row],[close]]&lt;=testdata6[[#This Row],[STpot]],testdata6[[#This Row],[Upper]],testdata6[[#This Row],[Lower]])</f>
        <v>265.89516692634618</v>
      </c>
      <c r="U354" s="2">
        <v>43249</v>
      </c>
      <c r="V354" s="7">
        <v>265.89519999999999</v>
      </c>
      <c r="W354" s="7"/>
      <c r="X354" s="19">
        <v>265.89516693000002</v>
      </c>
      <c r="Y354" t="str">
        <f t="shared" si="5"/>
        <v/>
      </c>
    </row>
    <row r="355" spans="1:25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testdata6[[#This Row],[high]]-testdata6[[#This Row],[low]]</f>
        <v>2.5999999999999659</v>
      </c>
      <c r="H355" s="1">
        <f>ABS(testdata6[[#This Row],[high]]-F354)</f>
        <v>3.9499999999999886</v>
      </c>
      <c r="I355" s="1">
        <f>ABS(testdata6[[#This Row],[low]]-F354)</f>
        <v>1.3500000000000227</v>
      </c>
      <c r="J355" s="1">
        <f>MAX(testdata6[[#This Row],[H-L]:[|L-pC|]])</f>
        <v>3.9499999999999886</v>
      </c>
      <c r="K355" s="10">
        <f>(K354*20+testdata6[[#This Row],[TR]])/21</f>
        <v>3.0369933946793348</v>
      </c>
      <c r="L355" s="1">
        <f>testdata6[[#This Row],[high]]+Multiplier*testdata6[[#This Row],[ATR]]</f>
        <v>273.20098018403797</v>
      </c>
      <c r="M355" s="1">
        <f>testdata6[[#This Row],[low]]-Multiplier*testdata6[[#This Row],[ATR]]</f>
        <v>252.37901981596201</v>
      </c>
      <c r="N355" s="1">
        <f>IF(OR(testdata6[[#This Row],[UpperE]]&lt;N354,F354&gt;N354),testdata6[[#This Row],[UpperE]],N354)</f>
        <v>265.89516692634618</v>
      </c>
      <c r="O355" s="1">
        <f>IF(OR(testdata6[[#This Row],[LowerE]]&gt;O354,F354&lt;O354),testdata6[[#This Row],[LowerE]],O354)</f>
        <v>254.02350092793444</v>
      </c>
      <c r="P355" s="7">
        <f>IF(S354=N354,testdata6[[#This Row],[Upper]],testdata6[[#This Row],[Lower]])</f>
        <v>265.89516692634618</v>
      </c>
      <c r="Q355" s="7">
        <f>IF(testdata6[[#This Row],[AtrStop]]=testdata6[[#This Row],[Upper]],testdata6[[#This Row],[Upper]],NA())</f>
        <v>265.89516692634618</v>
      </c>
      <c r="R355" s="7" t="e">
        <f>IF(testdata6[[#This Row],[AtrStop]]=testdata6[[#This Row],[Lower]],testdata6[[#This Row],[Lower]],NA())</f>
        <v>#N/A</v>
      </c>
      <c r="S355" s="19">
        <f>IF(testdata6[[#This Row],[close]]&lt;=testdata6[[#This Row],[STpot]],testdata6[[#This Row],[Upper]],testdata6[[#This Row],[Lower]])</f>
        <v>265.89516692634618</v>
      </c>
      <c r="U355" s="2">
        <v>43250</v>
      </c>
      <c r="V355" s="7">
        <v>265.89519999999999</v>
      </c>
      <c r="W355" s="7"/>
      <c r="X355" s="19">
        <v>265.89516693000002</v>
      </c>
      <c r="Y355" t="str">
        <f t="shared" si="5"/>
        <v/>
      </c>
    </row>
    <row r="356" spans="1:25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testdata6[[#This Row],[high]]-testdata6[[#This Row],[low]]</f>
        <v>2.160000000000025</v>
      </c>
      <c r="H356" s="1">
        <f>ABS(testdata6[[#This Row],[high]]-F355)</f>
        <v>0.12000000000000455</v>
      </c>
      <c r="I356" s="1">
        <f>ABS(testdata6[[#This Row],[low]]-F355)</f>
        <v>2.2800000000000296</v>
      </c>
      <c r="J356" s="1">
        <f>MAX(testdata6[[#This Row],[H-L]:[|L-pC|]])</f>
        <v>2.2800000000000296</v>
      </c>
      <c r="K356" s="10">
        <f>(K355*20+testdata6[[#This Row],[TR]])/21</f>
        <v>3.0009460901707965</v>
      </c>
      <c r="L356" s="1">
        <f>testdata6[[#This Row],[high]]+Multiplier*testdata6[[#This Row],[ATR]]</f>
        <v>272.49283827051238</v>
      </c>
      <c r="M356" s="1">
        <f>testdata6[[#This Row],[low]]-Multiplier*testdata6[[#This Row],[ATR]]</f>
        <v>252.32716172948759</v>
      </c>
      <c r="N356" s="1">
        <f>IF(OR(testdata6[[#This Row],[UpperE]]&lt;N355,F355&gt;N355),testdata6[[#This Row],[UpperE]],N355)</f>
        <v>265.89516692634618</v>
      </c>
      <c r="O356" s="1">
        <f>IF(OR(testdata6[[#This Row],[LowerE]]&gt;O355,F355&lt;O355),testdata6[[#This Row],[LowerE]],O355)</f>
        <v>254.02350092793444</v>
      </c>
      <c r="P356" s="7">
        <f>IF(S355=N355,testdata6[[#This Row],[Upper]],testdata6[[#This Row],[Lower]])</f>
        <v>265.89516692634618</v>
      </c>
      <c r="Q356" s="7">
        <f>IF(testdata6[[#This Row],[AtrStop]]=testdata6[[#This Row],[Upper]],testdata6[[#This Row],[Upper]],NA())</f>
        <v>265.89516692634618</v>
      </c>
      <c r="R356" s="7" t="e">
        <f>IF(testdata6[[#This Row],[AtrStop]]=testdata6[[#This Row],[Lower]],testdata6[[#This Row],[Lower]],NA())</f>
        <v>#N/A</v>
      </c>
      <c r="S356" s="19">
        <f>IF(testdata6[[#This Row],[close]]&lt;=testdata6[[#This Row],[STpot]],testdata6[[#This Row],[Upper]],testdata6[[#This Row],[Lower]])</f>
        <v>265.89516692634618</v>
      </c>
      <c r="U356" s="2">
        <v>43251</v>
      </c>
      <c r="V356" s="7">
        <v>265.89519999999999</v>
      </c>
      <c r="W356" s="7"/>
      <c r="X356" s="19">
        <v>265.89516693000002</v>
      </c>
      <c r="Y356" t="str">
        <f t="shared" si="5"/>
        <v/>
      </c>
    </row>
    <row r="357" spans="1:25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testdata6[[#This Row],[high]]-testdata6[[#This Row],[low]]</f>
        <v>1.5600000000000023</v>
      </c>
      <c r="H357" s="1">
        <f>ABS(testdata6[[#This Row],[high]]-F356)</f>
        <v>2.9099999999999682</v>
      </c>
      <c r="I357" s="1">
        <f>ABS(testdata6[[#This Row],[low]]-F356)</f>
        <v>1.3499999999999659</v>
      </c>
      <c r="J357" s="1">
        <f>MAX(testdata6[[#This Row],[H-L]:[|L-pC|]])</f>
        <v>2.9099999999999682</v>
      </c>
      <c r="K357" s="10">
        <f>(K356*20+testdata6[[#This Row],[TR]])/21</f>
        <v>2.9966153239721853</v>
      </c>
      <c r="L357" s="1">
        <f>testdata6[[#This Row],[high]]+Multiplier*testdata6[[#This Row],[ATR]]</f>
        <v>273.88984597191654</v>
      </c>
      <c r="M357" s="1">
        <f>testdata6[[#This Row],[low]]-Multiplier*testdata6[[#This Row],[ATR]]</f>
        <v>254.35015402808341</v>
      </c>
      <c r="N357" s="1">
        <f>IF(OR(testdata6[[#This Row],[UpperE]]&lt;N356,F356&gt;N356),testdata6[[#This Row],[UpperE]],N356)</f>
        <v>265.89516692634618</v>
      </c>
      <c r="O357" s="1">
        <f>IF(OR(testdata6[[#This Row],[LowerE]]&gt;O356,F356&lt;O356),testdata6[[#This Row],[LowerE]],O356)</f>
        <v>254.35015402808341</v>
      </c>
      <c r="P357" s="7">
        <f>IF(S356=N356,testdata6[[#This Row],[Upper]],testdata6[[#This Row],[Lower]])</f>
        <v>265.89516692634618</v>
      </c>
      <c r="Q357" s="7">
        <f>IF(testdata6[[#This Row],[AtrStop]]=testdata6[[#This Row],[Upper]],testdata6[[#This Row],[Upper]],NA())</f>
        <v>265.89516692634618</v>
      </c>
      <c r="R357" s="7" t="e">
        <f>IF(testdata6[[#This Row],[AtrStop]]=testdata6[[#This Row],[Lower]],testdata6[[#This Row],[Lower]],NA())</f>
        <v>#N/A</v>
      </c>
      <c r="S357" s="19">
        <f>IF(testdata6[[#This Row],[close]]&lt;=testdata6[[#This Row],[STpot]],testdata6[[#This Row],[Upper]],testdata6[[#This Row],[Lower]])</f>
        <v>265.89516692634618</v>
      </c>
      <c r="U357" s="2">
        <v>43252</v>
      </c>
      <c r="V357" s="7">
        <v>265.89519999999999</v>
      </c>
      <c r="W357" s="7"/>
      <c r="X357" s="19">
        <v>265.89516693000002</v>
      </c>
      <c r="Y357" t="str">
        <f t="shared" si="5"/>
        <v/>
      </c>
    </row>
    <row r="358" spans="1:25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testdata6[[#This Row],[high]]-testdata6[[#This Row],[low]]</f>
        <v>0.90000000000003411</v>
      </c>
      <c r="H358" s="1">
        <f>ABS(testdata6[[#This Row],[high]]-F357)</f>
        <v>1.5300000000000296</v>
      </c>
      <c r="I358" s="1">
        <f>ABS(testdata6[[#This Row],[low]]-F357)</f>
        <v>0.62999999999999545</v>
      </c>
      <c r="J358" s="1">
        <f>MAX(testdata6[[#This Row],[H-L]:[|L-pC|]])</f>
        <v>1.5300000000000296</v>
      </c>
      <c r="K358" s="10">
        <f>(K357*20+testdata6[[#This Row],[TR]])/21</f>
        <v>2.9267764990211305</v>
      </c>
      <c r="L358" s="1">
        <f>testdata6[[#This Row],[high]]+Multiplier*testdata6[[#This Row],[ATR]]</f>
        <v>274.88032949706343</v>
      </c>
      <c r="M358" s="1">
        <f>testdata6[[#This Row],[low]]-Multiplier*testdata6[[#This Row],[ATR]]</f>
        <v>256.41967050293658</v>
      </c>
      <c r="N358" s="1">
        <f>IF(OR(testdata6[[#This Row],[UpperE]]&lt;N357,F357&gt;N357),testdata6[[#This Row],[UpperE]],N357)</f>
        <v>265.89516692634618</v>
      </c>
      <c r="O358" s="1">
        <f>IF(OR(testdata6[[#This Row],[LowerE]]&gt;O357,F357&lt;O357),testdata6[[#This Row],[LowerE]],O357)</f>
        <v>256.41967050293658</v>
      </c>
      <c r="P358" s="7">
        <f>IF(S357=N357,testdata6[[#This Row],[Upper]],testdata6[[#This Row],[Lower]])</f>
        <v>265.89516692634618</v>
      </c>
      <c r="Q358" s="7">
        <f>IF(testdata6[[#This Row],[AtrStop]]=testdata6[[#This Row],[Upper]],testdata6[[#This Row],[Upper]],NA())</f>
        <v>265.89516692634618</v>
      </c>
      <c r="R358" s="7" t="e">
        <f>IF(testdata6[[#This Row],[AtrStop]]=testdata6[[#This Row],[Lower]],testdata6[[#This Row],[Lower]],NA())</f>
        <v>#N/A</v>
      </c>
      <c r="S358" s="19">
        <f>IF(testdata6[[#This Row],[close]]&lt;=testdata6[[#This Row],[STpot]],testdata6[[#This Row],[Upper]],testdata6[[#This Row],[Lower]])</f>
        <v>265.89516692634618</v>
      </c>
      <c r="U358" s="2">
        <v>43255</v>
      </c>
      <c r="V358" s="7">
        <v>265.89519999999999</v>
      </c>
      <c r="W358" s="7"/>
      <c r="X358" s="19">
        <v>265.89516693000002</v>
      </c>
      <c r="Y358" t="str">
        <f t="shared" si="5"/>
        <v/>
      </c>
    </row>
    <row r="359" spans="1:25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testdata6[[#This Row],[high]]-testdata6[[#This Row],[low]]</f>
        <v>1.3000000000000114</v>
      </c>
      <c r="H359" s="1">
        <f>ABS(testdata6[[#This Row],[high]]-F358)</f>
        <v>0.61000000000001364</v>
      </c>
      <c r="I359" s="1">
        <f>ABS(testdata6[[#This Row],[low]]-F358)</f>
        <v>0.68999999999999773</v>
      </c>
      <c r="J359" s="1">
        <f>MAX(testdata6[[#This Row],[H-L]:[|L-pC|]])</f>
        <v>1.3000000000000114</v>
      </c>
      <c r="K359" s="10">
        <f>(K358*20+testdata6[[#This Row],[TR]])/21</f>
        <v>2.8493109514486963</v>
      </c>
      <c r="L359" s="1">
        <f>testdata6[[#This Row],[high]]+Multiplier*testdata6[[#This Row],[ATR]]</f>
        <v>274.97793285434608</v>
      </c>
      <c r="M359" s="1">
        <f>testdata6[[#This Row],[low]]-Multiplier*testdata6[[#This Row],[ATR]]</f>
        <v>256.58206714565392</v>
      </c>
      <c r="N359" s="1">
        <f>IF(OR(testdata6[[#This Row],[UpperE]]&lt;N358,F358&gt;N358),testdata6[[#This Row],[UpperE]],N358)</f>
        <v>265.89516692634618</v>
      </c>
      <c r="O359" s="1">
        <f>IF(OR(testdata6[[#This Row],[LowerE]]&gt;O358,F358&lt;O358),testdata6[[#This Row],[LowerE]],O358)</f>
        <v>256.58206714565392</v>
      </c>
      <c r="P359" s="7">
        <f>IF(S358=N358,testdata6[[#This Row],[Upper]],testdata6[[#This Row],[Lower]])</f>
        <v>265.89516692634618</v>
      </c>
      <c r="Q359" s="7" t="e">
        <f>IF(testdata6[[#This Row],[AtrStop]]=testdata6[[#This Row],[Upper]],testdata6[[#This Row],[Upper]],NA())</f>
        <v>#N/A</v>
      </c>
      <c r="R359" s="7">
        <f>IF(testdata6[[#This Row],[AtrStop]]=testdata6[[#This Row],[Lower]],testdata6[[#This Row],[Lower]],NA())</f>
        <v>256.58206714565392</v>
      </c>
      <c r="S359" s="19">
        <f>IF(testdata6[[#This Row],[close]]&lt;=testdata6[[#This Row],[STpot]],testdata6[[#This Row],[Upper]],testdata6[[#This Row],[Lower]])</f>
        <v>256.58206714565392</v>
      </c>
      <c r="U359" s="2">
        <v>43256</v>
      </c>
      <c r="V359" s="7"/>
      <c r="W359" s="7">
        <v>256.58210000000003</v>
      </c>
      <c r="X359" s="19">
        <v>256.58206715</v>
      </c>
      <c r="Y359" t="str">
        <f t="shared" si="5"/>
        <v/>
      </c>
    </row>
    <row r="360" spans="1:25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testdata6[[#This Row],[high]]-testdata6[[#This Row],[low]]</f>
        <v>2.3500000000000227</v>
      </c>
      <c r="H360" s="1">
        <f>ABS(testdata6[[#This Row],[high]]-F359)</f>
        <v>2.3400000000000318</v>
      </c>
      <c r="I360" s="1">
        <f>ABS(testdata6[[#This Row],[low]]-F359)</f>
        <v>9.9999999999909051E-3</v>
      </c>
      <c r="J360" s="1">
        <f>MAX(testdata6[[#This Row],[H-L]:[|L-pC|]])</f>
        <v>2.3500000000000227</v>
      </c>
      <c r="K360" s="10">
        <f>(K359*20+testdata6[[#This Row],[TR]])/21</f>
        <v>2.8255342394749499</v>
      </c>
      <c r="L360" s="1">
        <f>testdata6[[#This Row],[high]]+Multiplier*testdata6[[#This Row],[ATR]]</f>
        <v>276.83660271842484</v>
      </c>
      <c r="M360" s="1">
        <f>testdata6[[#This Row],[low]]-Multiplier*testdata6[[#This Row],[ATR]]</f>
        <v>257.53339728157516</v>
      </c>
      <c r="N360" s="1">
        <f>IF(OR(testdata6[[#This Row],[UpperE]]&lt;N359,F359&gt;N359),testdata6[[#This Row],[UpperE]],N359)</f>
        <v>276.83660271842484</v>
      </c>
      <c r="O360" s="1">
        <f>IF(OR(testdata6[[#This Row],[LowerE]]&gt;O359,F359&lt;O359),testdata6[[#This Row],[LowerE]],O359)</f>
        <v>257.53339728157516</v>
      </c>
      <c r="P360" s="7">
        <f>IF(S359=N359,testdata6[[#This Row],[Upper]],testdata6[[#This Row],[Lower]])</f>
        <v>257.53339728157516</v>
      </c>
      <c r="Q360" s="7" t="e">
        <f>IF(testdata6[[#This Row],[AtrStop]]=testdata6[[#This Row],[Upper]],testdata6[[#This Row],[Upper]],NA())</f>
        <v>#N/A</v>
      </c>
      <c r="R360" s="7">
        <f>IF(testdata6[[#This Row],[AtrStop]]=testdata6[[#This Row],[Lower]],testdata6[[#This Row],[Lower]],NA())</f>
        <v>257.53339728157516</v>
      </c>
      <c r="S360" s="19">
        <f>IF(testdata6[[#This Row],[close]]&lt;=testdata6[[#This Row],[STpot]],testdata6[[#This Row],[Upper]],testdata6[[#This Row],[Lower]])</f>
        <v>257.53339728157516</v>
      </c>
      <c r="U360" s="2">
        <v>43257</v>
      </c>
      <c r="V360" s="7"/>
      <c r="W360" s="7">
        <v>257.53339999999997</v>
      </c>
      <c r="X360" s="19">
        <v>257.53339727999997</v>
      </c>
      <c r="Y360" t="str">
        <f t="shared" si="5"/>
        <v/>
      </c>
    </row>
    <row r="361" spans="1:25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testdata6[[#This Row],[high]]-testdata6[[#This Row],[low]]</f>
        <v>1.8699999999999477</v>
      </c>
      <c r="H361" s="1">
        <f>ABS(testdata6[[#This Row],[high]]-F360)</f>
        <v>0.84999999999996589</v>
      </c>
      <c r="I361" s="1">
        <f>ABS(testdata6[[#This Row],[low]]-F360)</f>
        <v>1.0199999999999818</v>
      </c>
      <c r="J361" s="1">
        <f>MAX(testdata6[[#This Row],[H-L]:[|L-pC|]])</f>
        <v>1.8699999999999477</v>
      </c>
      <c r="K361" s="10">
        <f>(K360*20+testdata6[[#This Row],[TR]])/21</f>
        <v>2.7800326090237593</v>
      </c>
      <c r="L361" s="1">
        <f>testdata6[[#This Row],[high]]+Multiplier*testdata6[[#This Row],[ATR]]</f>
        <v>277.43009782707128</v>
      </c>
      <c r="M361" s="1">
        <f>testdata6[[#This Row],[low]]-Multiplier*testdata6[[#This Row],[ATR]]</f>
        <v>258.87990217292872</v>
      </c>
      <c r="N361" s="1">
        <f>IF(OR(testdata6[[#This Row],[UpperE]]&lt;N360,F360&gt;N360),testdata6[[#This Row],[UpperE]],N360)</f>
        <v>276.83660271842484</v>
      </c>
      <c r="O361" s="1">
        <f>IF(OR(testdata6[[#This Row],[LowerE]]&gt;O360,F360&lt;O360),testdata6[[#This Row],[LowerE]],O360)</f>
        <v>258.87990217292872</v>
      </c>
      <c r="P361" s="7">
        <f>IF(S360=N360,testdata6[[#This Row],[Upper]],testdata6[[#This Row],[Lower]])</f>
        <v>258.87990217292872</v>
      </c>
      <c r="Q361" s="7" t="e">
        <f>IF(testdata6[[#This Row],[AtrStop]]=testdata6[[#This Row],[Upper]],testdata6[[#This Row],[Upper]],NA())</f>
        <v>#N/A</v>
      </c>
      <c r="R361" s="7">
        <f>IF(testdata6[[#This Row],[AtrStop]]=testdata6[[#This Row],[Lower]],testdata6[[#This Row],[Lower]],NA())</f>
        <v>258.87990217292872</v>
      </c>
      <c r="S361" s="19">
        <f>IF(testdata6[[#This Row],[close]]&lt;=testdata6[[#This Row],[STpot]],testdata6[[#This Row],[Upper]],testdata6[[#This Row],[Lower]])</f>
        <v>258.87990217292872</v>
      </c>
      <c r="U361" s="2">
        <v>43258</v>
      </c>
      <c r="V361" s="7"/>
      <c r="W361" s="7">
        <v>258.87990000000002</v>
      </c>
      <c r="X361" s="19">
        <v>258.87990216999998</v>
      </c>
      <c r="Y361" t="str">
        <f t="shared" si="5"/>
        <v/>
      </c>
    </row>
    <row r="362" spans="1:25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testdata6[[#This Row],[high]]-testdata6[[#This Row],[low]]</f>
        <v>1.5300000000000296</v>
      </c>
      <c r="H362" s="1">
        <f>ABS(testdata6[[#This Row],[high]]-F361)</f>
        <v>0.85000000000002274</v>
      </c>
      <c r="I362" s="1">
        <f>ABS(testdata6[[#This Row],[low]]-F361)</f>
        <v>0.68000000000000682</v>
      </c>
      <c r="J362" s="1">
        <f>MAX(testdata6[[#This Row],[H-L]:[|L-pC|]])</f>
        <v>1.5300000000000296</v>
      </c>
      <c r="K362" s="10">
        <f>(K361*20+testdata6[[#This Row],[TR]])/21</f>
        <v>2.7205072466892961</v>
      </c>
      <c r="L362" s="1">
        <f>testdata6[[#This Row],[high]]+Multiplier*testdata6[[#This Row],[ATR]]</f>
        <v>277.22152174006789</v>
      </c>
      <c r="M362" s="1">
        <f>testdata6[[#This Row],[low]]-Multiplier*testdata6[[#This Row],[ATR]]</f>
        <v>259.36847825993209</v>
      </c>
      <c r="N362" s="1">
        <f>IF(OR(testdata6[[#This Row],[UpperE]]&lt;N361,F361&gt;N361),testdata6[[#This Row],[UpperE]],N361)</f>
        <v>276.83660271842484</v>
      </c>
      <c r="O362" s="1">
        <f>IF(OR(testdata6[[#This Row],[LowerE]]&gt;O361,F361&lt;O361),testdata6[[#This Row],[LowerE]],O361)</f>
        <v>259.36847825993209</v>
      </c>
      <c r="P362" s="7">
        <f>IF(S361=N361,testdata6[[#This Row],[Upper]],testdata6[[#This Row],[Lower]])</f>
        <v>259.36847825993209</v>
      </c>
      <c r="Q362" s="7" t="e">
        <f>IF(testdata6[[#This Row],[AtrStop]]=testdata6[[#This Row],[Upper]],testdata6[[#This Row],[Upper]],NA())</f>
        <v>#N/A</v>
      </c>
      <c r="R362" s="7">
        <f>IF(testdata6[[#This Row],[AtrStop]]=testdata6[[#This Row],[Lower]],testdata6[[#This Row],[Lower]],NA())</f>
        <v>259.36847825993209</v>
      </c>
      <c r="S362" s="19">
        <f>IF(testdata6[[#This Row],[close]]&lt;=testdata6[[#This Row],[STpot]],testdata6[[#This Row],[Upper]],testdata6[[#This Row],[Lower]])</f>
        <v>259.36847825993209</v>
      </c>
      <c r="U362" s="2">
        <v>43259</v>
      </c>
      <c r="V362" s="7"/>
      <c r="W362" s="7">
        <v>259.36849999999998</v>
      </c>
      <c r="X362" s="19">
        <v>259.36847826000002</v>
      </c>
      <c r="Y362" t="str">
        <f t="shared" si="5"/>
        <v/>
      </c>
    </row>
    <row r="363" spans="1:25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testdata6[[#This Row],[high]]-testdata6[[#This Row],[low]]</f>
        <v>1.0299999999999727</v>
      </c>
      <c r="H363" s="1">
        <f>ABS(testdata6[[#This Row],[high]]-F362)</f>
        <v>1.1499999999999773</v>
      </c>
      <c r="I363" s="1">
        <f>ABS(testdata6[[#This Row],[low]]-F362)</f>
        <v>0.12000000000000455</v>
      </c>
      <c r="J363" s="1">
        <f>MAX(testdata6[[#This Row],[H-L]:[|L-pC|]])</f>
        <v>1.1499999999999773</v>
      </c>
      <c r="K363" s="10">
        <f>(K362*20+testdata6[[#This Row],[TR]])/21</f>
        <v>2.6457211873231379</v>
      </c>
      <c r="L363" s="1">
        <f>testdata6[[#This Row],[high]]+Multiplier*testdata6[[#This Row],[ATR]]</f>
        <v>278.08716356196942</v>
      </c>
      <c r="M363" s="1">
        <f>testdata6[[#This Row],[low]]-Multiplier*testdata6[[#This Row],[ATR]]</f>
        <v>261.18283643803056</v>
      </c>
      <c r="N363" s="1">
        <f>IF(OR(testdata6[[#This Row],[UpperE]]&lt;N362,F362&gt;N362),testdata6[[#This Row],[UpperE]],N362)</f>
        <v>276.83660271842484</v>
      </c>
      <c r="O363" s="1">
        <f>IF(OR(testdata6[[#This Row],[LowerE]]&gt;O362,F362&lt;O362),testdata6[[#This Row],[LowerE]],O362)</f>
        <v>261.18283643803056</v>
      </c>
      <c r="P363" s="7">
        <f>IF(S362=N362,testdata6[[#This Row],[Upper]],testdata6[[#This Row],[Lower]])</f>
        <v>261.18283643803056</v>
      </c>
      <c r="Q363" s="7" t="e">
        <f>IF(testdata6[[#This Row],[AtrStop]]=testdata6[[#This Row],[Upper]],testdata6[[#This Row],[Upper]],NA())</f>
        <v>#N/A</v>
      </c>
      <c r="R363" s="7">
        <f>IF(testdata6[[#This Row],[AtrStop]]=testdata6[[#This Row],[Lower]],testdata6[[#This Row],[Lower]],NA())</f>
        <v>261.18283643803056</v>
      </c>
      <c r="S363" s="19">
        <f>IF(testdata6[[#This Row],[close]]&lt;=testdata6[[#This Row],[STpot]],testdata6[[#This Row],[Upper]],testdata6[[#This Row],[Lower]])</f>
        <v>261.18283643803056</v>
      </c>
      <c r="U363" s="2">
        <v>43262</v>
      </c>
      <c r="V363" s="7"/>
      <c r="W363" s="7">
        <v>261.18279999999999</v>
      </c>
      <c r="X363" s="19">
        <v>261.18283644000002</v>
      </c>
      <c r="Y363" t="str">
        <f t="shared" si="5"/>
        <v/>
      </c>
    </row>
    <row r="364" spans="1:25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testdata6[[#This Row],[high]]-testdata6[[#This Row],[low]]</f>
        <v>1.1100000000000136</v>
      </c>
      <c r="H364" s="1">
        <f>ABS(testdata6[[#This Row],[high]]-F363)</f>
        <v>0.75</v>
      </c>
      <c r="I364" s="1">
        <f>ABS(testdata6[[#This Row],[low]]-F363)</f>
        <v>0.36000000000001364</v>
      </c>
      <c r="J364" s="1">
        <f>MAX(testdata6[[#This Row],[H-L]:[|L-pC|]])</f>
        <v>1.1100000000000136</v>
      </c>
      <c r="K364" s="10">
        <f>(K363*20+testdata6[[#This Row],[TR]])/21</f>
        <v>2.5725916069744179</v>
      </c>
      <c r="L364" s="1">
        <f>testdata6[[#This Row],[high]]+Multiplier*testdata6[[#This Row],[ATR]]</f>
        <v>277.82777482092325</v>
      </c>
      <c r="M364" s="1">
        <f>testdata6[[#This Row],[low]]-Multiplier*testdata6[[#This Row],[ATR]]</f>
        <v>261.28222517907676</v>
      </c>
      <c r="N364" s="1">
        <f>IF(OR(testdata6[[#This Row],[UpperE]]&lt;N363,F363&gt;N363),testdata6[[#This Row],[UpperE]],N363)</f>
        <v>276.83660271842484</v>
      </c>
      <c r="O364" s="1">
        <f>IF(OR(testdata6[[#This Row],[LowerE]]&gt;O363,F363&lt;O363),testdata6[[#This Row],[LowerE]],O363)</f>
        <v>261.28222517907676</v>
      </c>
      <c r="P364" s="7">
        <f>IF(S363=N363,testdata6[[#This Row],[Upper]],testdata6[[#This Row],[Lower]])</f>
        <v>261.28222517907676</v>
      </c>
      <c r="Q364" s="7" t="e">
        <f>IF(testdata6[[#This Row],[AtrStop]]=testdata6[[#This Row],[Upper]],testdata6[[#This Row],[Upper]],NA())</f>
        <v>#N/A</v>
      </c>
      <c r="R364" s="7">
        <f>IF(testdata6[[#This Row],[AtrStop]]=testdata6[[#This Row],[Lower]],testdata6[[#This Row],[Lower]],NA())</f>
        <v>261.28222517907676</v>
      </c>
      <c r="S364" s="19">
        <f>IF(testdata6[[#This Row],[close]]&lt;=testdata6[[#This Row],[STpot]],testdata6[[#This Row],[Upper]],testdata6[[#This Row],[Lower]])</f>
        <v>261.28222517907676</v>
      </c>
      <c r="U364" s="2">
        <v>43263</v>
      </c>
      <c r="V364" s="7"/>
      <c r="W364" s="7">
        <v>261.28219999999999</v>
      </c>
      <c r="X364" s="19">
        <v>261.28222518000001</v>
      </c>
      <c r="Y364" t="str">
        <f t="shared" si="5"/>
        <v/>
      </c>
    </row>
    <row r="365" spans="1:25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testdata6[[#This Row],[high]]-testdata6[[#This Row],[low]]</f>
        <v>1.6200000000000045</v>
      </c>
      <c r="H365" s="1">
        <f>ABS(testdata6[[#This Row],[high]]-F364)</f>
        <v>0.54000000000002046</v>
      </c>
      <c r="I365" s="1">
        <f>ABS(testdata6[[#This Row],[low]]-F364)</f>
        <v>1.0799999999999841</v>
      </c>
      <c r="J365" s="1">
        <f>MAX(testdata6[[#This Row],[H-L]:[|L-pC|]])</f>
        <v>1.6200000000000045</v>
      </c>
      <c r="K365" s="10">
        <f>(K364*20+testdata6[[#This Row],[TR]])/21</f>
        <v>2.5272301018803982</v>
      </c>
      <c r="L365" s="1">
        <f>testdata6[[#This Row],[high]]+Multiplier*testdata6[[#This Row],[ATR]]</f>
        <v>277.83169030564119</v>
      </c>
      <c r="M365" s="1">
        <f>testdata6[[#This Row],[low]]-Multiplier*testdata6[[#This Row],[ATR]]</f>
        <v>261.04830969435881</v>
      </c>
      <c r="N365" s="1">
        <f>IF(OR(testdata6[[#This Row],[UpperE]]&lt;N364,F364&gt;N364),testdata6[[#This Row],[UpperE]],N364)</f>
        <v>276.83660271842484</v>
      </c>
      <c r="O365" s="1">
        <f>IF(OR(testdata6[[#This Row],[LowerE]]&gt;O364,F364&lt;O364),testdata6[[#This Row],[LowerE]],O364)</f>
        <v>261.28222517907676</v>
      </c>
      <c r="P365" s="7">
        <f>IF(S364=N364,testdata6[[#This Row],[Upper]],testdata6[[#This Row],[Lower]])</f>
        <v>261.28222517907676</v>
      </c>
      <c r="Q365" s="7" t="e">
        <f>IF(testdata6[[#This Row],[AtrStop]]=testdata6[[#This Row],[Upper]],testdata6[[#This Row],[Upper]],NA())</f>
        <v>#N/A</v>
      </c>
      <c r="R365" s="7">
        <f>IF(testdata6[[#This Row],[AtrStop]]=testdata6[[#This Row],[Lower]],testdata6[[#This Row],[Lower]],NA())</f>
        <v>261.28222517907676</v>
      </c>
      <c r="S365" s="19">
        <f>IF(testdata6[[#This Row],[close]]&lt;=testdata6[[#This Row],[STpot]],testdata6[[#This Row],[Upper]],testdata6[[#This Row],[Lower]])</f>
        <v>261.28222517907676</v>
      </c>
      <c r="U365" s="2">
        <v>43264</v>
      </c>
      <c r="V365" s="7"/>
      <c r="W365" s="7">
        <v>261.28219999999999</v>
      </c>
      <c r="X365" s="19">
        <v>261.28222518000001</v>
      </c>
      <c r="Y365" t="str">
        <f t="shared" si="5"/>
        <v/>
      </c>
    </row>
    <row r="366" spans="1:25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testdata6[[#This Row],[high]]-testdata6[[#This Row],[low]]</f>
        <v>1.2300000000000182</v>
      </c>
      <c r="H366" s="1">
        <f>ABS(testdata6[[#This Row],[high]]-F365)</f>
        <v>1.2599999999999909</v>
      </c>
      <c r="I366" s="1">
        <f>ABS(testdata6[[#This Row],[low]]-F365)</f>
        <v>2.9999999999972715E-2</v>
      </c>
      <c r="J366" s="1">
        <f>MAX(testdata6[[#This Row],[H-L]:[|L-pC|]])</f>
        <v>1.2599999999999909</v>
      </c>
      <c r="K366" s="10">
        <f>(K365*20+testdata6[[#This Row],[TR]])/21</f>
        <v>2.4668858113146648</v>
      </c>
      <c r="L366" s="1">
        <f>testdata6[[#This Row],[high]]+Multiplier*testdata6[[#This Row],[ATR]]</f>
        <v>277.510657433944</v>
      </c>
      <c r="M366" s="1">
        <f>testdata6[[#This Row],[low]]-Multiplier*testdata6[[#This Row],[ATR]]</f>
        <v>261.479342566056</v>
      </c>
      <c r="N366" s="1">
        <f>IF(OR(testdata6[[#This Row],[UpperE]]&lt;N365,F365&gt;N365),testdata6[[#This Row],[UpperE]],N365)</f>
        <v>276.83660271842484</v>
      </c>
      <c r="O366" s="1">
        <f>IF(OR(testdata6[[#This Row],[LowerE]]&gt;O365,F365&lt;O365),testdata6[[#This Row],[LowerE]],O365)</f>
        <v>261.479342566056</v>
      </c>
      <c r="P366" s="7">
        <f>IF(S365=N365,testdata6[[#This Row],[Upper]],testdata6[[#This Row],[Lower]])</f>
        <v>261.479342566056</v>
      </c>
      <c r="Q366" s="7" t="e">
        <f>IF(testdata6[[#This Row],[AtrStop]]=testdata6[[#This Row],[Upper]],testdata6[[#This Row],[Upper]],NA())</f>
        <v>#N/A</v>
      </c>
      <c r="R366" s="7">
        <f>IF(testdata6[[#This Row],[AtrStop]]=testdata6[[#This Row],[Lower]],testdata6[[#This Row],[Lower]],NA())</f>
        <v>261.479342566056</v>
      </c>
      <c r="S366" s="19">
        <f>IF(testdata6[[#This Row],[close]]&lt;=testdata6[[#This Row],[STpot]],testdata6[[#This Row],[Upper]],testdata6[[#This Row],[Lower]])</f>
        <v>261.479342566056</v>
      </c>
      <c r="U366" s="2">
        <v>43265</v>
      </c>
      <c r="V366" s="7"/>
      <c r="W366" s="7">
        <v>261.47930000000002</v>
      </c>
      <c r="X366" s="19">
        <v>261.47934256999997</v>
      </c>
      <c r="Y366" t="str">
        <f t="shared" si="5"/>
        <v/>
      </c>
    </row>
    <row r="367" spans="1:25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testdata6[[#This Row],[high]]-testdata6[[#This Row],[low]]</f>
        <v>2.1000000000000227</v>
      </c>
      <c r="H367" s="1">
        <f>ABS(testdata6[[#This Row],[high]]-F366)</f>
        <v>2.0000000000038654E-2</v>
      </c>
      <c r="I367" s="1">
        <f>ABS(testdata6[[#This Row],[low]]-F366)</f>
        <v>2.0799999999999841</v>
      </c>
      <c r="J367" s="1">
        <f>MAX(testdata6[[#This Row],[H-L]:[|L-pC|]])</f>
        <v>2.1000000000000227</v>
      </c>
      <c r="K367" s="10">
        <f>(K366*20+testdata6[[#This Row],[TR]])/21</f>
        <v>2.4494150583949201</v>
      </c>
      <c r="L367" s="1">
        <f>testdata6[[#This Row],[high]]+Multiplier*testdata6[[#This Row],[ATR]]</f>
        <v>276.8982451751848</v>
      </c>
      <c r="M367" s="1">
        <f>testdata6[[#This Row],[low]]-Multiplier*testdata6[[#This Row],[ATR]]</f>
        <v>260.1017548248152</v>
      </c>
      <c r="N367" s="1">
        <f>IF(OR(testdata6[[#This Row],[UpperE]]&lt;N366,F366&gt;N366),testdata6[[#This Row],[UpperE]],N366)</f>
        <v>276.83660271842484</v>
      </c>
      <c r="O367" s="1">
        <f>IF(OR(testdata6[[#This Row],[LowerE]]&gt;O366,F366&lt;O366),testdata6[[#This Row],[LowerE]],O366)</f>
        <v>261.479342566056</v>
      </c>
      <c r="P367" s="7">
        <f>IF(S366=N366,testdata6[[#This Row],[Upper]],testdata6[[#This Row],[Lower]])</f>
        <v>261.479342566056</v>
      </c>
      <c r="Q367" s="7" t="e">
        <f>IF(testdata6[[#This Row],[AtrStop]]=testdata6[[#This Row],[Upper]],testdata6[[#This Row],[Upper]],NA())</f>
        <v>#N/A</v>
      </c>
      <c r="R367" s="7">
        <f>IF(testdata6[[#This Row],[AtrStop]]=testdata6[[#This Row],[Lower]],testdata6[[#This Row],[Lower]],NA())</f>
        <v>261.479342566056</v>
      </c>
      <c r="S367" s="19">
        <f>IF(testdata6[[#This Row],[close]]&lt;=testdata6[[#This Row],[STpot]],testdata6[[#This Row],[Upper]],testdata6[[#This Row],[Lower]])</f>
        <v>261.479342566056</v>
      </c>
      <c r="U367" s="2">
        <v>43266</v>
      </c>
      <c r="V367" s="7"/>
      <c r="W367" s="7">
        <v>261.47930000000002</v>
      </c>
      <c r="X367" s="19">
        <v>261.47934256999997</v>
      </c>
      <c r="Y367" t="str">
        <f t="shared" si="5"/>
        <v/>
      </c>
    </row>
    <row r="368" spans="1:25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testdata6[[#This Row],[high]]-testdata6[[#This Row],[low]]</f>
        <v>1.6999999999999886</v>
      </c>
      <c r="H368" s="1">
        <f>ABS(testdata6[[#This Row],[high]]-F367)</f>
        <v>0.41000000000002501</v>
      </c>
      <c r="I368" s="1">
        <f>ABS(testdata6[[#This Row],[low]]-F367)</f>
        <v>2.1100000000000136</v>
      </c>
      <c r="J368" s="1">
        <f>MAX(testdata6[[#This Row],[H-L]:[|L-pC|]])</f>
        <v>2.1100000000000136</v>
      </c>
      <c r="K368" s="10">
        <f>(K367*20+testdata6[[#This Row],[TR]])/21</f>
        <v>2.4332524365665913</v>
      </c>
      <c r="L368" s="1">
        <f>testdata6[[#This Row],[high]]+Multiplier*testdata6[[#This Row],[ATR]]</f>
        <v>276.06975730969975</v>
      </c>
      <c r="M368" s="1">
        <f>testdata6[[#This Row],[low]]-Multiplier*testdata6[[#This Row],[ATR]]</f>
        <v>259.77024269030022</v>
      </c>
      <c r="N368" s="1">
        <f>IF(OR(testdata6[[#This Row],[UpperE]]&lt;N367,F367&gt;N367),testdata6[[#This Row],[UpperE]],N367)</f>
        <v>276.06975730969975</v>
      </c>
      <c r="O368" s="1">
        <f>IF(OR(testdata6[[#This Row],[LowerE]]&gt;O367,F367&lt;O367),testdata6[[#This Row],[LowerE]],O367)</f>
        <v>261.479342566056</v>
      </c>
      <c r="P368" s="7">
        <f>IF(S367=N367,testdata6[[#This Row],[Upper]],testdata6[[#This Row],[Lower]])</f>
        <v>261.479342566056</v>
      </c>
      <c r="Q368" s="7" t="e">
        <f>IF(testdata6[[#This Row],[AtrStop]]=testdata6[[#This Row],[Upper]],testdata6[[#This Row],[Upper]],NA())</f>
        <v>#N/A</v>
      </c>
      <c r="R368" s="7">
        <f>IF(testdata6[[#This Row],[AtrStop]]=testdata6[[#This Row],[Lower]],testdata6[[#This Row],[Lower]],NA())</f>
        <v>261.479342566056</v>
      </c>
      <c r="S368" s="19">
        <f>IF(testdata6[[#This Row],[close]]&lt;=testdata6[[#This Row],[STpot]],testdata6[[#This Row],[Upper]],testdata6[[#This Row],[Lower]])</f>
        <v>261.479342566056</v>
      </c>
      <c r="U368" s="2">
        <v>43269</v>
      </c>
      <c r="V368" s="7"/>
      <c r="W368" s="7">
        <v>261.47930000000002</v>
      </c>
      <c r="X368" s="19">
        <v>261.47934256999997</v>
      </c>
      <c r="Y368" t="str">
        <f t="shared" si="5"/>
        <v/>
      </c>
    </row>
    <row r="369" spans="1:25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testdata6[[#This Row],[high]]-testdata6[[#This Row],[low]]</f>
        <v>2.1499999999999773</v>
      </c>
      <c r="H369" s="1">
        <f>ABS(testdata6[[#This Row],[high]]-F368)</f>
        <v>0.79000000000002046</v>
      </c>
      <c r="I369" s="1">
        <f>ABS(testdata6[[#This Row],[low]]-F368)</f>
        <v>2.9399999999999977</v>
      </c>
      <c r="J369" s="1">
        <f>MAX(testdata6[[#This Row],[H-L]:[|L-pC|]])</f>
        <v>2.9399999999999977</v>
      </c>
      <c r="K369" s="10">
        <f>(K368*20+testdata6[[#This Row],[TR]])/21</f>
        <v>2.4573832729205627</v>
      </c>
      <c r="L369" s="1">
        <f>testdata6[[#This Row],[high]]+Multiplier*testdata6[[#This Row],[ATR]]</f>
        <v>275.21214981876165</v>
      </c>
      <c r="M369" s="1">
        <f>testdata6[[#This Row],[low]]-Multiplier*testdata6[[#This Row],[ATR]]</f>
        <v>258.31785018123833</v>
      </c>
      <c r="N369" s="1">
        <f>IF(OR(testdata6[[#This Row],[UpperE]]&lt;N368,F368&gt;N368),testdata6[[#This Row],[UpperE]],N368)</f>
        <v>275.21214981876165</v>
      </c>
      <c r="O369" s="1">
        <f>IF(OR(testdata6[[#This Row],[LowerE]]&gt;O368,F368&lt;O368),testdata6[[#This Row],[LowerE]],O368)</f>
        <v>261.479342566056</v>
      </c>
      <c r="P369" s="7">
        <f>IF(S368=N368,testdata6[[#This Row],[Upper]],testdata6[[#This Row],[Lower]])</f>
        <v>261.479342566056</v>
      </c>
      <c r="Q369" s="7" t="e">
        <f>IF(testdata6[[#This Row],[AtrStop]]=testdata6[[#This Row],[Upper]],testdata6[[#This Row],[Upper]],NA())</f>
        <v>#N/A</v>
      </c>
      <c r="R369" s="7">
        <f>IF(testdata6[[#This Row],[AtrStop]]=testdata6[[#This Row],[Lower]],testdata6[[#This Row],[Lower]],NA())</f>
        <v>261.479342566056</v>
      </c>
      <c r="S369" s="19">
        <f>IF(testdata6[[#This Row],[close]]&lt;=testdata6[[#This Row],[STpot]],testdata6[[#This Row],[Upper]],testdata6[[#This Row],[Lower]])</f>
        <v>261.479342566056</v>
      </c>
      <c r="U369" s="2">
        <v>43270</v>
      </c>
      <c r="V369" s="7"/>
      <c r="W369" s="7">
        <v>261.47930000000002</v>
      </c>
      <c r="X369" s="19">
        <v>261.47934256999997</v>
      </c>
      <c r="Y369" t="str">
        <f t="shared" si="5"/>
        <v/>
      </c>
    </row>
    <row r="370" spans="1:25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testdata6[[#This Row],[high]]-testdata6[[#This Row],[low]]</f>
        <v>1.089999999999975</v>
      </c>
      <c r="H370" s="1">
        <f>ABS(testdata6[[#This Row],[high]]-F369)</f>
        <v>1.17999999999995</v>
      </c>
      <c r="I370" s="1">
        <f>ABS(testdata6[[#This Row],[low]]-F369)</f>
        <v>8.9999999999974989E-2</v>
      </c>
      <c r="J370" s="1">
        <f>MAX(testdata6[[#This Row],[H-L]:[|L-pC|]])</f>
        <v>1.17999999999995</v>
      </c>
      <c r="K370" s="10">
        <f>(K369*20+testdata6[[#This Row],[TR]])/21</f>
        <v>2.3965554980195813</v>
      </c>
      <c r="L370" s="1">
        <f>testdata6[[#This Row],[high]]+Multiplier*testdata6[[#This Row],[ATR]]</f>
        <v>275.96966649405874</v>
      </c>
      <c r="M370" s="1">
        <f>testdata6[[#This Row],[low]]-Multiplier*testdata6[[#This Row],[ATR]]</f>
        <v>260.50033350594123</v>
      </c>
      <c r="N370" s="1">
        <f>IF(OR(testdata6[[#This Row],[UpperE]]&lt;N369,F369&gt;N369),testdata6[[#This Row],[UpperE]],N369)</f>
        <v>275.21214981876165</v>
      </c>
      <c r="O370" s="1">
        <f>IF(OR(testdata6[[#This Row],[LowerE]]&gt;O369,F369&lt;O369),testdata6[[#This Row],[LowerE]],O369)</f>
        <v>261.479342566056</v>
      </c>
      <c r="P370" s="7">
        <f>IF(S369=N369,testdata6[[#This Row],[Upper]],testdata6[[#This Row],[Lower]])</f>
        <v>261.479342566056</v>
      </c>
      <c r="Q370" s="7" t="e">
        <f>IF(testdata6[[#This Row],[AtrStop]]=testdata6[[#This Row],[Upper]],testdata6[[#This Row],[Upper]],NA())</f>
        <v>#N/A</v>
      </c>
      <c r="R370" s="7">
        <f>IF(testdata6[[#This Row],[AtrStop]]=testdata6[[#This Row],[Lower]],testdata6[[#This Row],[Lower]],NA())</f>
        <v>261.479342566056</v>
      </c>
      <c r="S370" s="19">
        <f>IF(testdata6[[#This Row],[close]]&lt;=testdata6[[#This Row],[STpot]],testdata6[[#This Row],[Upper]],testdata6[[#This Row],[Lower]])</f>
        <v>261.479342566056</v>
      </c>
      <c r="U370" s="2">
        <v>43271</v>
      </c>
      <c r="V370" s="7"/>
      <c r="W370" s="7">
        <v>261.47930000000002</v>
      </c>
      <c r="X370" s="19">
        <v>261.47934256999997</v>
      </c>
      <c r="Y370" t="str">
        <f t="shared" si="5"/>
        <v/>
      </c>
    </row>
    <row r="371" spans="1:25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testdata6[[#This Row],[high]]-testdata6[[#This Row],[low]]</f>
        <v>2.2400000000000091</v>
      </c>
      <c r="H371" s="1">
        <f>ABS(testdata6[[#This Row],[high]]-F370)</f>
        <v>9.9999999999909051E-3</v>
      </c>
      <c r="I371" s="1">
        <f>ABS(testdata6[[#This Row],[low]]-F370)</f>
        <v>2.2300000000000182</v>
      </c>
      <c r="J371" s="1">
        <f>MAX(testdata6[[#This Row],[H-L]:[|L-pC|]])</f>
        <v>2.2400000000000091</v>
      </c>
      <c r="K371" s="10">
        <f>(K370*20+testdata6[[#This Row],[TR]])/21</f>
        <v>2.3891004743043633</v>
      </c>
      <c r="L371" s="1">
        <f>testdata6[[#This Row],[high]]+Multiplier*testdata6[[#This Row],[ATR]]</f>
        <v>275.23730142291311</v>
      </c>
      <c r="M371" s="1">
        <f>testdata6[[#This Row],[low]]-Multiplier*testdata6[[#This Row],[ATR]]</f>
        <v>258.66269857708687</v>
      </c>
      <c r="N371" s="1">
        <f>IF(OR(testdata6[[#This Row],[UpperE]]&lt;N370,F370&gt;N370),testdata6[[#This Row],[UpperE]],N370)</f>
        <v>275.21214981876165</v>
      </c>
      <c r="O371" s="1">
        <f>IF(OR(testdata6[[#This Row],[LowerE]]&gt;O370,F370&lt;O370),testdata6[[#This Row],[LowerE]],O370)</f>
        <v>261.479342566056</v>
      </c>
      <c r="P371" s="7">
        <f>IF(S370=N370,testdata6[[#This Row],[Upper]],testdata6[[#This Row],[Lower]])</f>
        <v>261.479342566056</v>
      </c>
      <c r="Q371" s="7" t="e">
        <f>IF(testdata6[[#This Row],[AtrStop]]=testdata6[[#This Row],[Upper]],testdata6[[#This Row],[Upper]],NA())</f>
        <v>#N/A</v>
      </c>
      <c r="R371" s="7">
        <f>IF(testdata6[[#This Row],[AtrStop]]=testdata6[[#This Row],[Lower]],testdata6[[#This Row],[Lower]],NA())</f>
        <v>261.479342566056</v>
      </c>
      <c r="S371" s="19">
        <f>IF(testdata6[[#This Row],[close]]&lt;=testdata6[[#This Row],[STpot]],testdata6[[#This Row],[Upper]],testdata6[[#This Row],[Lower]])</f>
        <v>261.479342566056</v>
      </c>
      <c r="U371" s="2">
        <v>43272</v>
      </c>
      <c r="V371" s="7"/>
      <c r="W371" s="7">
        <v>261.47930000000002</v>
      </c>
      <c r="X371" s="19">
        <v>261.47934256999997</v>
      </c>
      <c r="Y371" t="str">
        <f t="shared" si="5"/>
        <v/>
      </c>
    </row>
    <row r="372" spans="1:25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testdata6[[#This Row],[high]]-testdata6[[#This Row],[low]]</f>
        <v>1.2599999999999909</v>
      </c>
      <c r="H372" s="1">
        <f>ABS(testdata6[[#This Row],[high]]-F371)</f>
        <v>1.5</v>
      </c>
      <c r="I372" s="1">
        <f>ABS(testdata6[[#This Row],[low]]-F371)</f>
        <v>0.24000000000000909</v>
      </c>
      <c r="J372" s="1">
        <f>MAX(testdata6[[#This Row],[H-L]:[|L-pC|]])</f>
        <v>1.5</v>
      </c>
      <c r="K372" s="10">
        <f>(K371*20+testdata6[[#This Row],[TR]])/21</f>
        <v>2.3467623564803461</v>
      </c>
      <c r="L372" s="1">
        <f>testdata6[[#This Row],[high]]+Multiplier*testdata6[[#This Row],[ATR]]</f>
        <v>274.92028706944103</v>
      </c>
      <c r="M372" s="1">
        <f>testdata6[[#This Row],[low]]-Multiplier*testdata6[[#This Row],[ATR]]</f>
        <v>259.57971293055897</v>
      </c>
      <c r="N372" s="1">
        <f>IF(OR(testdata6[[#This Row],[UpperE]]&lt;N371,F371&gt;N371),testdata6[[#This Row],[UpperE]],N371)</f>
        <v>274.92028706944103</v>
      </c>
      <c r="O372" s="1">
        <f>IF(OR(testdata6[[#This Row],[LowerE]]&gt;O371,F371&lt;O371),testdata6[[#This Row],[LowerE]],O371)</f>
        <v>261.479342566056</v>
      </c>
      <c r="P372" s="7">
        <f>IF(S371=N371,testdata6[[#This Row],[Upper]],testdata6[[#This Row],[Lower]])</f>
        <v>261.479342566056</v>
      </c>
      <c r="Q372" s="7" t="e">
        <f>IF(testdata6[[#This Row],[AtrStop]]=testdata6[[#This Row],[Upper]],testdata6[[#This Row],[Upper]],NA())</f>
        <v>#N/A</v>
      </c>
      <c r="R372" s="7">
        <f>IF(testdata6[[#This Row],[AtrStop]]=testdata6[[#This Row],[Lower]],testdata6[[#This Row],[Lower]],NA())</f>
        <v>261.479342566056</v>
      </c>
      <c r="S372" s="19">
        <f>IF(testdata6[[#This Row],[close]]&lt;=testdata6[[#This Row],[STpot]],testdata6[[#This Row],[Upper]],testdata6[[#This Row],[Lower]])</f>
        <v>261.479342566056</v>
      </c>
      <c r="U372" s="2">
        <v>43273</v>
      </c>
      <c r="V372" s="7"/>
      <c r="W372" s="7">
        <v>261.47930000000002</v>
      </c>
      <c r="X372" s="19">
        <v>261.47934256999997</v>
      </c>
      <c r="Y372" t="str">
        <f t="shared" si="5"/>
        <v/>
      </c>
    </row>
    <row r="373" spans="1:25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testdata6[[#This Row],[high]]-testdata6[[#This Row],[low]]</f>
        <v>4.3899999999999864</v>
      </c>
      <c r="H373" s="1">
        <f>ABS(testdata6[[#This Row],[high]]-F372)</f>
        <v>1.0900000000000318</v>
      </c>
      <c r="I373" s="1">
        <f>ABS(testdata6[[#This Row],[low]]-F372)</f>
        <v>5.4800000000000182</v>
      </c>
      <c r="J373" s="1">
        <f>MAX(testdata6[[#This Row],[H-L]:[|L-pC|]])</f>
        <v>5.4800000000000182</v>
      </c>
      <c r="K373" s="10">
        <f>(K372*20+testdata6[[#This Row],[TR]])/21</f>
        <v>2.495964149028902</v>
      </c>
      <c r="L373" s="1">
        <f>testdata6[[#This Row],[high]]+Multiplier*testdata6[[#This Row],[ATR]]</f>
        <v>273.2578924470867</v>
      </c>
      <c r="M373" s="1">
        <f>testdata6[[#This Row],[low]]-Multiplier*testdata6[[#This Row],[ATR]]</f>
        <v>253.8921075529133</v>
      </c>
      <c r="N373" s="1">
        <f>IF(OR(testdata6[[#This Row],[UpperE]]&lt;N372,F372&gt;N372),testdata6[[#This Row],[UpperE]],N372)</f>
        <v>273.2578924470867</v>
      </c>
      <c r="O373" s="1">
        <f>IF(OR(testdata6[[#This Row],[LowerE]]&gt;O372,F372&lt;O372),testdata6[[#This Row],[LowerE]],O372)</f>
        <v>261.479342566056</v>
      </c>
      <c r="P373" s="7">
        <f>IF(S372=N372,testdata6[[#This Row],[Upper]],testdata6[[#This Row],[Lower]])</f>
        <v>261.479342566056</v>
      </c>
      <c r="Q373" s="7" t="e">
        <f>IF(testdata6[[#This Row],[AtrStop]]=testdata6[[#This Row],[Upper]],testdata6[[#This Row],[Upper]],NA())</f>
        <v>#N/A</v>
      </c>
      <c r="R373" s="7">
        <f>IF(testdata6[[#This Row],[AtrStop]]=testdata6[[#This Row],[Lower]],testdata6[[#This Row],[Lower]],NA())</f>
        <v>261.479342566056</v>
      </c>
      <c r="S373" s="19">
        <f>IF(testdata6[[#This Row],[close]]&lt;=testdata6[[#This Row],[STpot]],testdata6[[#This Row],[Upper]],testdata6[[#This Row],[Lower]])</f>
        <v>261.479342566056</v>
      </c>
      <c r="U373" s="2">
        <v>43276</v>
      </c>
      <c r="V373" s="7"/>
      <c r="W373" s="7">
        <v>261.47930000000002</v>
      </c>
      <c r="X373" s="19">
        <v>261.47934256999997</v>
      </c>
      <c r="Y373" t="str">
        <f t="shared" si="5"/>
        <v/>
      </c>
    </row>
    <row r="374" spans="1:25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testdata6[[#This Row],[high]]-testdata6[[#This Row],[low]]</f>
        <v>1.7200000000000273</v>
      </c>
      <c r="H374" s="1">
        <f>ABS(testdata6[[#This Row],[high]]-F373)</f>
        <v>1.5099999999999909</v>
      </c>
      <c r="I374" s="1">
        <f>ABS(testdata6[[#This Row],[low]]-F373)</f>
        <v>0.21000000000003638</v>
      </c>
      <c r="J374" s="1">
        <f>MAX(testdata6[[#This Row],[H-L]:[|L-pC|]])</f>
        <v>1.7200000000000273</v>
      </c>
      <c r="K374" s="10">
        <f>(K373*20+testdata6[[#This Row],[TR]])/21</f>
        <v>2.4590134752656221</v>
      </c>
      <c r="L374" s="1">
        <f>testdata6[[#This Row],[high]]+Multiplier*testdata6[[#This Row],[ATR]]</f>
        <v>272.11704042579686</v>
      </c>
      <c r="M374" s="1">
        <f>testdata6[[#This Row],[low]]-Multiplier*testdata6[[#This Row],[ATR]]</f>
        <v>255.6429595742031</v>
      </c>
      <c r="N374" s="1">
        <f>IF(OR(testdata6[[#This Row],[UpperE]]&lt;N373,F373&gt;N373),testdata6[[#This Row],[UpperE]],N373)</f>
        <v>272.11704042579686</v>
      </c>
      <c r="O374" s="1">
        <f>IF(OR(testdata6[[#This Row],[LowerE]]&gt;O373,F373&lt;O373),testdata6[[#This Row],[LowerE]],O373)</f>
        <v>261.479342566056</v>
      </c>
      <c r="P374" s="7">
        <f>IF(S373=N373,testdata6[[#This Row],[Upper]],testdata6[[#This Row],[Lower]])</f>
        <v>261.479342566056</v>
      </c>
      <c r="Q374" s="7" t="e">
        <f>IF(testdata6[[#This Row],[AtrStop]]=testdata6[[#This Row],[Upper]],testdata6[[#This Row],[Upper]],NA())</f>
        <v>#N/A</v>
      </c>
      <c r="R374" s="7">
        <f>IF(testdata6[[#This Row],[AtrStop]]=testdata6[[#This Row],[Lower]],testdata6[[#This Row],[Lower]],NA())</f>
        <v>261.479342566056</v>
      </c>
      <c r="S374" s="19">
        <f>IF(testdata6[[#This Row],[close]]&lt;=testdata6[[#This Row],[STpot]],testdata6[[#This Row],[Upper]],testdata6[[#This Row],[Lower]])</f>
        <v>261.479342566056</v>
      </c>
      <c r="U374" s="2">
        <v>43277</v>
      </c>
      <c r="V374" s="7"/>
      <c r="W374" s="7">
        <v>261.47930000000002</v>
      </c>
      <c r="X374" s="19">
        <v>261.47934256999997</v>
      </c>
      <c r="Y374" t="str">
        <f t="shared" si="5"/>
        <v/>
      </c>
    </row>
    <row r="375" spans="1:25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testdata6[[#This Row],[high]]-testdata6[[#This Row],[low]]</f>
        <v>4.5500000000000114</v>
      </c>
      <c r="H375" s="1">
        <f>ABS(testdata6[[#This Row],[high]]-F374)</f>
        <v>2.1999999999999886</v>
      </c>
      <c r="I375" s="1">
        <f>ABS(testdata6[[#This Row],[low]]-F374)</f>
        <v>2.3500000000000227</v>
      </c>
      <c r="J375" s="1">
        <f>MAX(testdata6[[#This Row],[H-L]:[|L-pC|]])</f>
        <v>4.5500000000000114</v>
      </c>
      <c r="K375" s="10">
        <f>(K374*20+testdata6[[#This Row],[TR]])/21</f>
        <v>2.5585842621577357</v>
      </c>
      <c r="L375" s="1">
        <f>testdata6[[#This Row],[high]]+Multiplier*testdata6[[#This Row],[ATR]]</f>
        <v>273.68575278647319</v>
      </c>
      <c r="M375" s="1">
        <f>testdata6[[#This Row],[low]]-Multiplier*testdata6[[#This Row],[ATR]]</f>
        <v>253.78424721352678</v>
      </c>
      <c r="N375" s="1">
        <f>IF(OR(testdata6[[#This Row],[UpperE]]&lt;N374,F374&gt;N374),testdata6[[#This Row],[UpperE]],N374)</f>
        <v>272.11704042579686</v>
      </c>
      <c r="O375" s="1">
        <f>IF(OR(testdata6[[#This Row],[LowerE]]&gt;O374,F374&lt;O374),testdata6[[#This Row],[LowerE]],O374)</f>
        <v>261.479342566056</v>
      </c>
      <c r="P375" s="7">
        <f>IF(S374=N374,testdata6[[#This Row],[Upper]],testdata6[[#This Row],[Lower]])</f>
        <v>261.479342566056</v>
      </c>
      <c r="Q375" s="7" t="e">
        <f>IF(testdata6[[#This Row],[AtrStop]]=testdata6[[#This Row],[Upper]],testdata6[[#This Row],[Upper]],NA())</f>
        <v>#N/A</v>
      </c>
      <c r="R375" s="7">
        <f>IF(testdata6[[#This Row],[AtrStop]]=testdata6[[#This Row],[Lower]],testdata6[[#This Row],[Lower]],NA())</f>
        <v>261.479342566056</v>
      </c>
      <c r="S375" s="19">
        <f>IF(testdata6[[#This Row],[close]]&lt;=testdata6[[#This Row],[STpot]],testdata6[[#This Row],[Upper]],testdata6[[#This Row],[Lower]])</f>
        <v>261.479342566056</v>
      </c>
      <c r="U375" s="2">
        <v>43278</v>
      </c>
      <c r="V375" s="7"/>
      <c r="W375" s="7">
        <v>261.47930000000002</v>
      </c>
      <c r="X375" s="19">
        <v>261.47934256999997</v>
      </c>
      <c r="Y375" t="str">
        <f t="shared" si="5"/>
        <v/>
      </c>
    </row>
    <row r="376" spans="1:25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testdata6[[#This Row],[high]]-testdata6[[#This Row],[low]]</f>
        <v>3.1699999999999591</v>
      </c>
      <c r="H376" s="1">
        <f>ABS(testdata6[[#This Row],[high]]-F375)</f>
        <v>2.3299999999999841</v>
      </c>
      <c r="I376" s="1">
        <f>ABS(testdata6[[#This Row],[low]]-F375)</f>
        <v>0.83999999999997499</v>
      </c>
      <c r="J376" s="1">
        <f>MAX(testdata6[[#This Row],[H-L]:[|L-pC|]])</f>
        <v>3.1699999999999591</v>
      </c>
      <c r="K376" s="10">
        <f>(K375*20+testdata6[[#This Row],[TR]])/21</f>
        <v>2.5876992972930797</v>
      </c>
      <c r="L376" s="1">
        <f>testdata6[[#This Row],[high]]+Multiplier*testdata6[[#This Row],[ATR]]</f>
        <v>271.72309789187921</v>
      </c>
      <c r="M376" s="1">
        <f>testdata6[[#This Row],[low]]-Multiplier*testdata6[[#This Row],[ATR]]</f>
        <v>253.02690210812079</v>
      </c>
      <c r="N376" s="1">
        <f>IF(OR(testdata6[[#This Row],[UpperE]]&lt;N375,F375&gt;N375),testdata6[[#This Row],[UpperE]],N375)</f>
        <v>271.72309789187921</v>
      </c>
      <c r="O376" s="1">
        <f>IF(OR(testdata6[[#This Row],[LowerE]]&gt;O375,F375&lt;O375),testdata6[[#This Row],[LowerE]],O375)</f>
        <v>261.479342566056</v>
      </c>
      <c r="P376" s="7">
        <f>IF(S375=N375,testdata6[[#This Row],[Upper]],testdata6[[#This Row],[Lower]])</f>
        <v>261.479342566056</v>
      </c>
      <c r="Q376" s="7" t="e">
        <f>IF(testdata6[[#This Row],[AtrStop]]=testdata6[[#This Row],[Upper]],testdata6[[#This Row],[Upper]],NA())</f>
        <v>#N/A</v>
      </c>
      <c r="R376" s="7">
        <f>IF(testdata6[[#This Row],[AtrStop]]=testdata6[[#This Row],[Lower]],testdata6[[#This Row],[Lower]],NA())</f>
        <v>261.479342566056</v>
      </c>
      <c r="S376" s="19">
        <f>IF(testdata6[[#This Row],[close]]&lt;=testdata6[[#This Row],[STpot]],testdata6[[#This Row],[Upper]],testdata6[[#This Row],[Lower]])</f>
        <v>261.479342566056</v>
      </c>
      <c r="U376" s="2">
        <v>43279</v>
      </c>
      <c r="V376" s="7"/>
      <c r="W376" s="7">
        <v>261.47930000000002</v>
      </c>
      <c r="X376" s="19">
        <v>261.47934256999997</v>
      </c>
      <c r="Y376" t="str">
        <f t="shared" si="5"/>
        <v/>
      </c>
    </row>
    <row r="377" spans="1:25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testdata6[[#This Row],[high]]-testdata6[[#This Row],[low]]</f>
        <v>2.4399999999999977</v>
      </c>
      <c r="H377" s="1">
        <f>ABS(testdata6[[#This Row],[high]]-F376)</f>
        <v>2.6899999999999977</v>
      </c>
      <c r="I377" s="1">
        <f>ABS(testdata6[[#This Row],[low]]-F376)</f>
        <v>0.25</v>
      </c>
      <c r="J377" s="1">
        <f>MAX(testdata6[[#This Row],[H-L]:[|L-pC|]])</f>
        <v>2.6899999999999977</v>
      </c>
      <c r="K377" s="10">
        <f>(K376*20+testdata6[[#This Row],[TR]])/21</f>
        <v>2.5925707593267426</v>
      </c>
      <c r="L377" s="1">
        <f>testdata6[[#This Row],[high]]+Multiplier*testdata6[[#This Row],[ATR]]</f>
        <v>273.58771227798024</v>
      </c>
      <c r="M377" s="1">
        <f>testdata6[[#This Row],[low]]-Multiplier*testdata6[[#This Row],[ATR]]</f>
        <v>255.59228772201976</v>
      </c>
      <c r="N377" s="1">
        <f>IF(OR(testdata6[[#This Row],[UpperE]]&lt;N376,F376&gt;N376),testdata6[[#This Row],[UpperE]],N376)</f>
        <v>271.72309789187921</v>
      </c>
      <c r="O377" s="1">
        <f>IF(OR(testdata6[[#This Row],[LowerE]]&gt;O376,F376&lt;O376),testdata6[[#This Row],[LowerE]],O376)</f>
        <v>261.479342566056</v>
      </c>
      <c r="P377" s="7">
        <f>IF(S376=N376,testdata6[[#This Row],[Upper]],testdata6[[#This Row],[Lower]])</f>
        <v>261.479342566056</v>
      </c>
      <c r="Q377" s="7" t="e">
        <f>IF(testdata6[[#This Row],[AtrStop]]=testdata6[[#This Row],[Upper]],testdata6[[#This Row],[Upper]],NA())</f>
        <v>#N/A</v>
      </c>
      <c r="R377" s="7">
        <f>IF(testdata6[[#This Row],[AtrStop]]=testdata6[[#This Row],[Lower]],testdata6[[#This Row],[Lower]],NA())</f>
        <v>261.479342566056</v>
      </c>
      <c r="S377" s="19">
        <f>IF(testdata6[[#This Row],[close]]&lt;=testdata6[[#This Row],[STpot]],testdata6[[#This Row],[Upper]],testdata6[[#This Row],[Lower]])</f>
        <v>261.479342566056</v>
      </c>
      <c r="U377" s="2">
        <v>43280</v>
      </c>
      <c r="V377" s="7"/>
      <c r="W377" s="7">
        <v>261.47930000000002</v>
      </c>
      <c r="X377" s="19">
        <v>261.47934256999997</v>
      </c>
      <c r="Y377" t="str">
        <f t="shared" si="5"/>
        <v/>
      </c>
    </row>
    <row r="378" spans="1:25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testdata6[[#This Row],[high]]-testdata6[[#This Row],[low]]</f>
        <v>2.7200000000000273</v>
      </c>
      <c r="H378" s="1">
        <f>ABS(testdata6[[#This Row],[high]]-F377)</f>
        <v>0.74000000000000909</v>
      </c>
      <c r="I378" s="1">
        <f>ABS(testdata6[[#This Row],[low]]-F377)</f>
        <v>1.9800000000000182</v>
      </c>
      <c r="J378" s="1">
        <f>MAX(testdata6[[#This Row],[H-L]:[|L-pC|]])</f>
        <v>2.7200000000000273</v>
      </c>
      <c r="K378" s="10">
        <f>(K377*20+testdata6[[#This Row],[TR]])/21</f>
        <v>2.5986388184064229</v>
      </c>
      <c r="L378" s="1">
        <f>testdata6[[#This Row],[high]]+Multiplier*testdata6[[#This Row],[ATR]]</f>
        <v>272.03591645521925</v>
      </c>
      <c r="M378" s="1">
        <f>testdata6[[#This Row],[low]]-Multiplier*testdata6[[#This Row],[ATR]]</f>
        <v>253.72408354478071</v>
      </c>
      <c r="N378" s="1">
        <f>IF(OR(testdata6[[#This Row],[UpperE]]&lt;N377,F377&gt;N377),testdata6[[#This Row],[UpperE]],N377)</f>
        <v>271.72309789187921</v>
      </c>
      <c r="O378" s="1">
        <f>IF(OR(testdata6[[#This Row],[LowerE]]&gt;O377,F377&lt;O377),testdata6[[#This Row],[LowerE]],O377)</f>
        <v>261.479342566056</v>
      </c>
      <c r="P378" s="7">
        <f>IF(S377=N377,testdata6[[#This Row],[Upper]],testdata6[[#This Row],[Lower]])</f>
        <v>261.479342566056</v>
      </c>
      <c r="Q378" s="7" t="e">
        <f>IF(testdata6[[#This Row],[AtrStop]]=testdata6[[#This Row],[Upper]],testdata6[[#This Row],[Upper]],NA())</f>
        <v>#N/A</v>
      </c>
      <c r="R378" s="7">
        <f>IF(testdata6[[#This Row],[AtrStop]]=testdata6[[#This Row],[Lower]],testdata6[[#This Row],[Lower]],NA())</f>
        <v>261.479342566056</v>
      </c>
      <c r="S378" s="19">
        <f>IF(testdata6[[#This Row],[close]]&lt;=testdata6[[#This Row],[STpot]],testdata6[[#This Row],[Upper]],testdata6[[#This Row],[Lower]])</f>
        <v>261.479342566056</v>
      </c>
      <c r="U378" s="2">
        <v>43283</v>
      </c>
      <c r="V378" s="7"/>
      <c r="W378" s="7">
        <v>261.47930000000002</v>
      </c>
      <c r="X378" s="19">
        <v>261.47934256999997</v>
      </c>
      <c r="Y378" t="str">
        <f t="shared" si="5"/>
        <v/>
      </c>
    </row>
    <row r="379" spans="1:25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testdata6[[#This Row],[high]]-testdata6[[#This Row],[low]]</f>
        <v>2.4799999999999613</v>
      </c>
      <c r="H379" s="1">
        <f>ABS(testdata6[[#This Row],[high]]-F378)</f>
        <v>1.089999999999975</v>
      </c>
      <c r="I379" s="1">
        <f>ABS(testdata6[[#This Row],[low]]-F378)</f>
        <v>1.3899999999999864</v>
      </c>
      <c r="J379" s="1">
        <f>MAX(testdata6[[#This Row],[H-L]:[|L-pC|]])</f>
        <v>2.4799999999999613</v>
      </c>
      <c r="K379" s="10">
        <f>(K378*20+testdata6[[#This Row],[TR]])/21</f>
        <v>2.5929893508632582</v>
      </c>
      <c r="L379" s="1">
        <f>testdata6[[#This Row],[high]]+Multiplier*testdata6[[#This Row],[ATR]]</f>
        <v>272.92896805258977</v>
      </c>
      <c r="M379" s="1">
        <f>testdata6[[#This Row],[low]]-Multiplier*testdata6[[#This Row],[ATR]]</f>
        <v>254.89103194741023</v>
      </c>
      <c r="N379" s="1">
        <f>IF(OR(testdata6[[#This Row],[UpperE]]&lt;N378,F378&gt;N378),testdata6[[#This Row],[UpperE]],N378)</f>
        <v>271.72309789187921</v>
      </c>
      <c r="O379" s="1">
        <f>IF(OR(testdata6[[#This Row],[LowerE]]&gt;O378,F378&lt;O378),testdata6[[#This Row],[LowerE]],O378)</f>
        <v>261.479342566056</v>
      </c>
      <c r="P379" s="7">
        <f>IF(S378=N378,testdata6[[#This Row],[Upper]],testdata6[[#This Row],[Lower]])</f>
        <v>261.479342566056</v>
      </c>
      <c r="Q379" s="7" t="e">
        <f>IF(testdata6[[#This Row],[AtrStop]]=testdata6[[#This Row],[Upper]],testdata6[[#This Row],[Upper]],NA())</f>
        <v>#N/A</v>
      </c>
      <c r="R379" s="7">
        <f>IF(testdata6[[#This Row],[AtrStop]]=testdata6[[#This Row],[Lower]],testdata6[[#This Row],[Lower]],NA())</f>
        <v>261.479342566056</v>
      </c>
      <c r="S379" s="19">
        <f>IF(testdata6[[#This Row],[close]]&lt;=testdata6[[#This Row],[STpot]],testdata6[[#This Row],[Upper]],testdata6[[#This Row],[Lower]])</f>
        <v>261.479342566056</v>
      </c>
      <c r="U379" s="2">
        <v>43284</v>
      </c>
      <c r="V379" s="7"/>
      <c r="W379" s="7">
        <v>261.47930000000002</v>
      </c>
      <c r="X379" s="19">
        <v>261.47934256999997</v>
      </c>
      <c r="Y379" t="str">
        <f t="shared" si="5"/>
        <v/>
      </c>
    </row>
    <row r="380" spans="1:25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testdata6[[#This Row],[high]]-testdata6[[#This Row],[low]]</f>
        <v>2.160000000000025</v>
      </c>
      <c r="H380" s="1">
        <f>ABS(testdata6[[#This Row],[high]]-F379)</f>
        <v>2.2200000000000273</v>
      </c>
      <c r="I380" s="1">
        <f>ABS(testdata6[[#This Row],[low]]-F379)</f>
        <v>6.0000000000002274E-2</v>
      </c>
      <c r="J380" s="1">
        <f>MAX(testdata6[[#This Row],[H-L]:[|L-pC|]])</f>
        <v>2.2200000000000273</v>
      </c>
      <c r="K380" s="10">
        <f>(K379*20+testdata6[[#This Row],[TR]])/21</f>
        <v>2.5752279532031044</v>
      </c>
      <c r="L380" s="1">
        <f>testdata6[[#This Row],[high]]+Multiplier*testdata6[[#This Row],[ATR]]</f>
        <v>273.07568385960934</v>
      </c>
      <c r="M380" s="1">
        <f>testdata6[[#This Row],[low]]-Multiplier*testdata6[[#This Row],[ATR]]</f>
        <v>255.46431614039068</v>
      </c>
      <c r="N380" s="1">
        <f>IF(OR(testdata6[[#This Row],[UpperE]]&lt;N379,F379&gt;N379),testdata6[[#This Row],[UpperE]],N379)</f>
        <v>271.72309789187921</v>
      </c>
      <c r="O380" s="1">
        <f>IF(OR(testdata6[[#This Row],[LowerE]]&gt;O379,F379&lt;O379),testdata6[[#This Row],[LowerE]],O379)</f>
        <v>261.479342566056</v>
      </c>
      <c r="P380" s="7">
        <f>IF(S379=N379,testdata6[[#This Row],[Upper]],testdata6[[#This Row],[Lower]])</f>
        <v>261.479342566056</v>
      </c>
      <c r="Q380" s="7" t="e">
        <f>IF(testdata6[[#This Row],[AtrStop]]=testdata6[[#This Row],[Upper]],testdata6[[#This Row],[Upper]],NA())</f>
        <v>#N/A</v>
      </c>
      <c r="R380" s="7">
        <f>IF(testdata6[[#This Row],[AtrStop]]=testdata6[[#This Row],[Lower]],testdata6[[#This Row],[Lower]],NA())</f>
        <v>261.479342566056</v>
      </c>
      <c r="S380" s="19">
        <f>IF(testdata6[[#This Row],[close]]&lt;=testdata6[[#This Row],[STpot]],testdata6[[#This Row],[Upper]],testdata6[[#This Row],[Lower]])</f>
        <v>261.479342566056</v>
      </c>
      <c r="U380" s="2">
        <v>43286</v>
      </c>
      <c r="V380" s="7"/>
      <c r="W380" s="7">
        <v>261.47930000000002</v>
      </c>
      <c r="X380" s="19">
        <v>261.47934256999997</v>
      </c>
      <c r="Y380" t="str">
        <f t="shared" si="5"/>
        <v/>
      </c>
    </row>
    <row r="381" spans="1:25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testdata6[[#This Row],[high]]-testdata6[[#This Row],[low]]</f>
        <v>3.0400000000000205</v>
      </c>
      <c r="H381" s="1">
        <f>ABS(testdata6[[#This Row],[high]]-F380)</f>
        <v>2.6500000000000341</v>
      </c>
      <c r="I381" s="1">
        <f>ABS(testdata6[[#This Row],[low]]-F380)</f>
        <v>0.38999999999998636</v>
      </c>
      <c r="J381" s="1">
        <f>MAX(testdata6[[#This Row],[H-L]:[|L-pC|]])</f>
        <v>3.0400000000000205</v>
      </c>
      <c r="K381" s="10">
        <f>(K380*20+testdata6[[#This Row],[TR]])/21</f>
        <v>2.597359955431529</v>
      </c>
      <c r="L381" s="1">
        <f>testdata6[[#This Row],[high]]+Multiplier*testdata6[[#This Row],[ATR]]</f>
        <v>275.72207986629462</v>
      </c>
      <c r="M381" s="1">
        <f>testdata6[[#This Row],[low]]-Multiplier*testdata6[[#This Row],[ATR]]</f>
        <v>257.09792013370537</v>
      </c>
      <c r="N381" s="1">
        <f>IF(OR(testdata6[[#This Row],[UpperE]]&lt;N380,F380&gt;N380),testdata6[[#This Row],[UpperE]],N380)</f>
        <v>271.72309789187921</v>
      </c>
      <c r="O381" s="1">
        <f>IF(OR(testdata6[[#This Row],[LowerE]]&gt;O380,F380&lt;O380),testdata6[[#This Row],[LowerE]],O380)</f>
        <v>261.479342566056</v>
      </c>
      <c r="P381" s="7">
        <f>IF(S380=N380,testdata6[[#This Row],[Upper]],testdata6[[#This Row],[Lower]])</f>
        <v>261.479342566056</v>
      </c>
      <c r="Q381" s="7" t="e">
        <f>IF(testdata6[[#This Row],[AtrStop]]=testdata6[[#This Row],[Upper]],testdata6[[#This Row],[Upper]],NA())</f>
        <v>#N/A</v>
      </c>
      <c r="R381" s="7">
        <f>IF(testdata6[[#This Row],[AtrStop]]=testdata6[[#This Row],[Lower]],testdata6[[#This Row],[Lower]],NA())</f>
        <v>261.479342566056</v>
      </c>
      <c r="S381" s="19">
        <f>IF(testdata6[[#This Row],[close]]&lt;=testdata6[[#This Row],[STpot]],testdata6[[#This Row],[Upper]],testdata6[[#This Row],[Lower]])</f>
        <v>261.479342566056</v>
      </c>
      <c r="U381" s="2">
        <v>43287</v>
      </c>
      <c r="V381" s="7"/>
      <c r="W381" s="7">
        <v>261.47930000000002</v>
      </c>
      <c r="X381" s="19">
        <v>261.47934256999997</v>
      </c>
      <c r="Y381" t="str">
        <f t="shared" si="5"/>
        <v/>
      </c>
    </row>
    <row r="382" spans="1:25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testdata6[[#This Row],[high]]-testdata6[[#This Row],[low]]</f>
        <v>1.4200000000000159</v>
      </c>
      <c r="H382" s="1">
        <f>ABS(testdata6[[#This Row],[high]]-F381)</f>
        <v>2.4700000000000273</v>
      </c>
      <c r="I382" s="1">
        <f>ABS(testdata6[[#This Row],[low]]-F381)</f>
        <v>1.0500000000000114</v>
      </c>
      <c r="J382" s="1">
        <f>MAX(testdata6[[#This Row],[H-L]:[|L-pC|]])</f>
        <v>2.4700000000000273</v>
      </c>
      <c r="K382" s="10">
        <f>(K381*20+testdata6[[#This Row],[TR]])/21</f>
        <v>2.5912951956490766</v>
      </c>
      <c r="L382" s="1">
        <f>testdata6[[#This Row],[high]]+Multiplier*testdata6[[#This Row],[ATR]]</f>
        <v>277.76388558694725</v>
      </c>
      <c r="M382" s="1">
        <f>testdata6[[#This Row],[low]]-Multiplier*testdata6[[#This Row],[ATR]]</f>
        <v>260.79611441305275</v>
      </c>
      <c r="N382" s="1">
        <f>IF(OR(testdata6[[#This Row],[UpperE]]&lt;N381,F381&gt;N381),testdata6[[#This Row],[UpperE]],N381)</f>
        <v>271.72309789187921</v>
      </c>
      <c r="O382" s="1">
        <f>IF(OR(testdata6[[#This Row],[LowerE]]&gt;O381,F381&lt;O381),testdata6[[#This Row],[LowerE]],O381)</f>
        <v>261.479342566056</v>
      </c>
      <c r="P382" s="7">
        <f>IF(S381=N381,testdata6[[#This Row],[Upper]],testdata6[[#This Row],[Lower]])</f>
        <v>261.479342566056</v>
      </c>
      <c r="Q382" s="7" t="e">
        <f>IF(testdata6[[#This Row],[AtrStop]]=testdata6[[#This Row],[Upper]],testdata6[[#This Row],[Upper]],NA())</f>
        <v>#N/A</v>
      </c>
      <c r="R382" s="7">
        <f>IF(testdata6[[#This Row],[AtrStop]]=testdata6[[#This Row],[Lower]],testdata6[[#This Row],[Lower]],NA())</f>
        <v>261.479342566056</v>
      </c>
      <c r="S382" s="19">
        <f>IF(testdata6[[#This Row],[close]]&lt;=testdata6[[#This Row],[STpot]],testdata6[[#This Row],[Upper]],testdata6[[#This Row],[Lower]])</f>
        <v>261.479342566056</v>
      </c>
      <c r="U382" s="2">
        <v>43290</v>
      </c>
      <c r="V382" s="7"/>
      <c r="W382" s="7">
        <v>261.47930000000002</v>
      </c>
      <c r="X382" s="19">
        <v>261.47934256999997</v>
      </c>
      <c r="Y382" t="str">
        <f t="shared" si="5"/>
        <v/>
      </c>
    </row>
    <row r="383" spans="1:25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testdata6[[#This Row],[high]]-testdata6[[#This Row],[low]]</f>
        <v>0.89999999999997726</v>
      </c>
      <c r="H383" s="1">
        <f>ABS(testdata6[[#This Row],[high]]-F382)</f>
        <v>1.0799999999999841</v>
      </c>
      <c r="I383" s="1">
        <f>ABS(testdata6[[#This Row],[low]]-F382)</f>
        <v>0.18000000000000682</v>
      </c>
      <c r="J383" s="1">
        <f>MAX(testdata6[[#This Row],[H-L]:[|L-pC|]])</f>
        <v>1.0799999999999841</v>
      </c>
      <c r="K383" s="10">
        <f>(K382*20+testdata6[[#This Row],[TR]])/21</f>
        <v>2.5193287577610244</v>
      </c>
      <c r="L383" s="1">
        <f>testdata6[[#This Row],[high]]+Multiplier*testdata6[[#This Row],[ATR]]</f>
        <v>278.56798627328305</v>
      </c>
      <c r="M383" s="1">
        <f>testdata6[[#This Row],[low]]-Multiplier*testdata6[[#This Row],[ATR]]</f>
        <v>262.55201372671695</v>
      </c>
      <c r="N383" s="1">
        <f>IF(OR(testdata6[[#This Row],[UpperE]]&lt;N382,F382&gt;N382),testdata6[[#This Row],[UpperE]],N382)</f>
        <v>271.72309789187921</v>
      </c>
      <c r="O383" s="1">
        <f>IF(OR(testdata6[[#This Row],[LowerE]]&gt;O382,F382&lt;O382),testdata6[[#This Row],[LowerE]],O382)</f>
        <v>262.55201372671695</v>
      </c>
      <c r="P383" s="7">
        <f>IF(S382=N382,testdata6[[#This Row],[Upper]],testdata6[[#This Row],[Lower]])</f>
        <v>262.55201372671695</v>
      </c>
      <c r="Q383" s="7" t="e">
        <f>IF(testdata6[[#This Row],[AtrStop]]=testdata6[[#This Row],[Upper]],testdata6[[#This Row],[Upper]],NA())</f>
        <v>#N/A</v>
      </c>
      <c r="R383" s="7">
        <f>IF(testdata6[[#This Row],[AtrStop]]=testdata6[[#This Row],[Lower]],testdata6[[#This Row],[Lower]],NA())</f>
        <v>262.55201372671695</v>
      </c>
      <c r="S383" s="19">
        <f>IF(testdata6[[#This Row],[close]]&lt;=testdata6[[#This Row],[STpot]],testdata6[[#This Row],[Upper]],testdata6[[#This Row],[Lower]])</f>
        <v>262.55201372671695</v>
      </c>
      <c r="U383" s="2">
        <v>43291</v>
      </c>
      <c r="V383" s="7"/>
      <c r="W383" s="7">
        <v>262.55200000000002</v>
      </c>
      <c r="X383" s="19">
        <v>262.55201373</v>
      </c>
      <c r="Y383" t="str">
        <f t="shared" si="5"/>
        <v/>
      </c>
    </row>
    <row r="384" spans="1:25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testdata6[[#This Row],[high]]-testdata6[[#This Row],[low]]</f>
        <v>1.4800000000000182</v>
      </c>
      <c r="H384" s="1">
        <f>ABS(testdata6[[#This Row],[high]]-F383)</f>
        <v>0.82999999999998408</v>
      </c>
      <c r="I384" s="1">
        <f>ABS(testdata6[[#This Row],[low]]-F383)</f>
        <v>2.3100000000000023</v>
      </c>
      <c r="J384" s="1">
        <f>MAX(testdata6[[#This Row],[H-L]:[|L-pC|]])</f>
        <v>2.3100000000000023</v>
      </c>
      <c r="K384" s="10">
        <f>(K383*20+testdata6[[#This Row],[TR]])/21</f>
        <v>2.5093607216771661</v>
      </c>
      <c r="L384" s="1">
        <f>testdata6[[#This Row],[high]]+Multiplier*testdata6[[#This Row],[ATR]]</f>
        <v>277.59808216503149</v>
      </c>
      <c r="M384" s="1">
        <f>testdata6[[#This Row],[low]]-Multiplier*testdata6[[#This Row],[ATR]]</f>
        <v>261.06191783496848</v>
      </c>
      <c r="N384" s="1">
        <f>IF(OR(testdata6[[#This Row],[UpperE]]&lt;N383,F383&gt;N383),testdata6[[#This Row],[UpperE]],N383)</f>
        <v>271.72309789187921</v>
      </c>
      <c r="O384" s="1">
        <f>IF(OR(testdata6[[#This Row],[LowerE]]&gt;O383,F383&lt;O383),testdata6[[#This Row],[LowerE]],O383)</f>
        <v>262.55201372671695</v>
      </c>
      <c r="P384" s="7">
        <f>IF(S383=N383,testdata6[[#This Row],[Upper]],testdata6[[#This Row],[Lower]])</f>
        <v>262.55201372671695</v>
      </c>
      <c r="Q384" s="7" t="e">
        <f>IF(testdata6[[#This Row],[AtrStop]]=testdata6[[#This Row],[Upper]],testdata6[[#This Row],[Upper]],NA())</f>
        <v>#N/A</v>
      </c>
      <c r="R384" s="7">
        <f>IF(testdata6[[#This Row],[AtrStop]]=testdata6[[#This Row],[Lower]],testdata6[[#This Row],[Lower]],NA())</f>
        <v>262.55201372671695</v>
      </c>
      <c r="S384" s="19">
        <f>IF(testdata6[[#This Row],[close]]&lt;=testdata6[[#This Row],[STpot]],testdata6[[#This Row],[Upper]],testdata6[[#This Row],[Lower]])</f>
        <v>262.55201372671695</v>
      </c>
      <c r="U384" s="2">
        <v>43292</v>
      </c>
      <c r="V384" s="7"/>
      <c r="W384" s="7">
        <v>262.55200000000002</v>
      </c>
      <c r="X384" s="19">
        <v>262.55201373</v>
      </c>
      <c r="Y384" t="str">
        <f t="shared" si="5"/>
        <v/>
      </c>
    </row>
    <row r="385" spans="1:25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testdata6[[#This Row],[high]]-testdata6[[#This Row],[low]]</f>
        <v>1.7800000000000296</v>
      </c>
      <c r="H385" s="1">
        <f>ABS(testdata6[[#This Row],[high]]-F384)</f>
        <v>2.5</v>
      </c>
      <c r="I385" s="1">
        <f>ABS(testdata6[[#This Row],[low]]-F384)</f>
        <v>0.71999999999997044</v>
      </c>
      <c r="J385" s="1">
        <f>MAX(testdata6[[#This Row],[H-L]:[|L-pC|]])</f>
        <v>2.5</v>
      </c>
      <c r="K385" s="10">
        <f>(K384*20+testdata6[[#This Row],[TR]])/21</f>
        <v>2.5089149730258722</v>
      </c>
      <c r="L385" s="1">
        <f>testdata6[[#This Row],[high]]+Multiplier*testdata6[[#This Row],[ATR]]</f>
        <v>278.94674491907762</v>
      </c>
      <c r="M385" s="1">
        <f>testdata6[[#This Row],[low]]-Multiplier*testdata6[[#This Row],[ATR]]</f>
        <v>262.11325508092239</v>
      </c>
      <c r="N385" s="1">
        <f>IF(OR(testdata6[[#This Row],[UpperE]]&lt;N384,F384&gt;N384),testdata6[[#This Row],[UpperE]],N384)</f>
        <v>271.72309789187921</v>
      </c>
      <c r="O385" s="1">
        <f>IF(OR(testdata6[[#This Row],[LowerE]]&gt;O384,F384&lt;O384),testdata6[[#This Row],[LowerE]],O384)</f>
        <v>262.55201372671695</v>
      </c>
      <c r="P385" s="7">
        <f>IF(S384=N384,testdata6[[#This Row],[Upper]],testdata6[[#This Row],[Lower]])</f>
        <v>262.55201372671695</v>
      </c>
      <c r="Q385" s="7" t="e">
        <f>IF(testdata6[[#This Row],[AtrStop]]=testdata6[[#This Row],[Upper]],testdata6[[#This Row],[Upper]],NA())</f>
        <v>#N/A</v>
      </c>
      <c r="R385" s="7">
        <f>IF(testdata6[[#This Row],[AtrStop]]=testdata6[[#This Row],[Lower]],testdata6[[#This Row],[Lower]],NA())</f>
        <v>262.55201372671695</v>
      </c>
      <c r="S385" s="19">
        <f>IF(testdata6[[#This Row],[close]]&lt;=testdata6[[#This Row],[STpot]],testdata6[[#This Row],[Upper]],testdata6[[#This Row],[Lower]])</f>
        <v>262.55201372671695</v>
      </c>
      <c r="U385" s="2">
        <v>43293</v>
      </c>
      <c r="V385" s="7"/>
      <c r="W385" s="7">
        <v>262.55200000000002</v>
      </c>
      <c r="X385" s="19">
        <v>262.55201373</v>
      </c>
      <c r="Y385" t="str">
        <f t="shared" si="5"/>
        <v/>
      </c>
    </row>
    <row r="386" spans="1:25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testdata6[[#This Row],[high]]-testdata6[[#This Row],[low]]</f>
        <v>1.2299999999999613</v>
      </c>
      <c r="H386" s="1">
        <f>ABS(testdata6[[#This Row],[high]]-F385)</f>
        <v>0.53999999999996362</v>
      </c>
      <c r="I386" s="1">
        <f>ABS(testdata6[[#This Row],[low]]-F385)</f>
        <v>0.68999999999999773</v>
      </c>
      <c r="J386" s="1">
        <f>MAX(testdata6[[#This Row],[H-L]:[|L-pC|]])</f>
        <v>1.2299999999999613</v>
      </c>
      <c r="K386" s="10">
        <f>(K385*20+testdata6[[#This Row],[TR]])/21</f>
        <v>2.4480142600246384</v>
      </c>
      <c r="L386" s="1">
        <f>testdata6[[#This Row],[high]]+Multiplier*testdata6[[#This Row],[ATR]]</f>
        <v>279.24404278007387</v>
      </c>
      <c r="M386" s="1">
        <f>testdata6[[#This Row],[low]]-Multiplier*testdata6[[#This Row],[ATR]]</f>
        <v>263.32595721992612</v>
      </c>
      <c r="N386" s="1">
        <f>IF(OR(testdata6[[#This Row],[UpperE]]&lt;N385,F385&gt;N385),testdata6[[#This Row],[UpperE]],N385)</f>
        <v>271.72309789187921</v>
      </c>
      <c r="O386" s="1">
        <f>IF(OR(testdata6[[#This Row],[LowerE]]&gt;O385,F385&lt;O385),testdata6[[#This Row],[LowerE]],O385)</f>
        <v>263.32595721992612</v>
      </c>
      <c r="P386" s="7">
        <f>IF(S385=N385,testdata6[[#This Row],[Upper]],testdata6[[#This Row],[Lower]])</f>
        <v>263.32595721992612</v>
      </c>
      <c r="Q386" s="7" t="e">
        <f>IF(testdata6[[#This Row],[AtrStop]]=testdata6[[#This Row],[Upper]],testdata6[[#This Row],[Upper]],NA())</f>
        <v>#N/A</v>
      </c>
      <c r="R386" s="7">
        <f>IF(testdata6[[#This Row],[AtrStop]]=testdata6[[#This Row],[Lower]],testdata6[[#This Row],[Lower]],NA())</f>
        <v>263.32595721992612</v>
      </c>
      <c r="S386" s="19">
        <f>IF(testdata6[[#This Row],[close]]&lt;=testdata6[[#This Row],[STpot]],testdata6[[#This Row],[Upper]],testdata6[[#This Row],[Lower]])</f>
        <v>263.32595721992612</v>
      </c>
      <c r="U386" s="2">
        <v>43294</v>
      </c>
      <c r="V386" s="7"/>
      <c r="W386" s="7">
        <v>263.32600000000002</v>
      </c>
      <c r="X386" s="19">
        <v>263.32595722000002</v>
      </c>
      <c r="Y386" t="str">
        <f t="shared" si="5"/>
        <v/>
      </c>
    </row>
    <row r="387" spans="1:25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testdata6[[#This Row],[high]]-testdata6[[#This Row],[low]]</f>
        <v>0.93999999999999773</v>
      </c>
      <c r="H387" s="1">
        <f>ABS(testdata6[[#This Row],[high]]-F386)</f>
        <v>0.20999999999997954</v>
      </c>
      <c r="I387" s="1">
        <f>ABS(testdata6[[#This Row],[low]]-F386)</f>
        <v>0.73000000000001819</v>
      </c>
      <c r="J387" s="1">
        <f>MAX(testdata6[[#This Row],[H-L]:[|L-pC|]])</f>
        <v>0.93999999999999773</v>
      </c>
      <c r="K387" s="10">
        <f>(K386*20+testdata6[[#This Row],[TR]])/21</f>
        <v>2.3762040571663223</v>
      </c>
      <c r="L387" s="1">
        <f>testdata6[[#This Row],[high]]+Multiplier*testdata6[[#This Row],[ATR]]</f>
        <v>278.90861217149893</v>
      </c>
      <c r="M387" s="1">
        <f>testdata6[[#This Row],[low]]-Multiplier*testdata6[[#This Row],[ATR]]</f>
        <v>263.71138782850102</v>
      </c>
      <c r="N387" s="1">
        <f>IF(OR(testdata6[[#This Row],[UpperE]]&lt;N386,F386&gt;N386),testdata6[[#This Row],[UpperE]],N386)</f>
        <v>271.72309789187921</v>
      </c>
      <c r="O387" s="1">
        <f>IF(OR(testdata6[[#This Row],[LowerE]]&gt;O386,F386&lt;O386),testdata6[[#This Row],[LowerE]],O386)</f>
        <v>263.71138782850102</v>
      </c>
      <c r="P387" s="7">
        <f>IF(S386=N386,testdata6[[#This Row],[Upper]],testdata6[[#This Row],[Lower]])</f>
        <v>263.71138782850102</v>
      </c>
      <c r="Q387" s="7" t="e">
        <f>IF(testdata6[[#This Row],[AtrStop]]=testdata6[[#This Row],[Upper]],testdata6[[#This Row],[Upper]],NA())</f>
        <v>#N/A</v>
      </c>
      <c r="R387" s="7">
        <f>IF(testdata6[[#This Row],[AtrStop]]=testdata6[[#This Row],[Lower]],testdata6[[#This Row],[Lower]],NA())</f>
        <v>263.71138782850102</v>
      </c>
      <c r="S387" s="19">
        <f>IF(testdata6[[#This Row],[close]]&lt;=testdata6[[#This Row],[STpot]],testdata6[[#This Row],[Upper]],testdata6[[#This Row],[Lower]])</f>
        <v>263.71138782850102</v>
      </c>
      <c r="U387" s="2">
        <v>43297</v>
      </c>
      <c r="V387" s="7"/>
      <c r="W387" s="7">
        <v>263.71140000000003</v>
      </c>
      <c r="X387" s="19">
        <v>263.71138782999998</v>
      </c>
      <c r="Y387" t="str">
        <f t="shared" si="5"/>
        <v/>
      </c>
    </row>
    <row r="388" spans="1:25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testdata6[[#This Row],[high]]-testdata6[[#This Row],[low]]</f>
        <v>2.4200000000000159</v>
      </c>
      <c r="H388" s="1">
        <f>ABS(testdata6[[#This Row],[high]]-F387)</f>
        <v>1.5200000000000387</v>
      </c>
      <c r="I388" s="1">
        <f>ABS(testdata6[[#This Row],[low]]-F387)</f>
        <v>0.89999999999997726</v>
      </c>
      <c r="J388" s="1">
        <f>MAX(testdata6[[#This Row],[H-L]:[|L-pC|]])</f>
        <v>2.4200000000000159</v>
      </c>
      <c r="K388" s="10">
        <f>(K387*20+testdata6[[#This Row],[TR]])/21</f>
        <v>2.3782895782536411</v>
      </c>
      <c r="L388" s="1">
        <f>testdata6[[#This Row],[high]]+Multiplier*testdata6[[#This Row],[ATR]]</f>
        <v>279.98486873476094</v>
      </c>
      <c r="M388" s="1">
        <f>testdata6[[#This Row],[low]]-Multiplier*testdata6[[#This Row],[ATR]]</f>
        <v>263.29513126523909</v>
      </c>
      <c r="N388" s="1">
        <f>IF(OR(testdata6[[#This Row],[UpperE]]&lt;N387,F387&gt;N387),testdata6[[#This Row],[UpperE]],N387)</f>
        <v>271.72309789187921</v>
      </c>
      <c r="O388" s="1">
        <f>IF(OR(testdata6[[#This Row],[LowerE]]&gt;O387,F387&lt;O387),testdata6[[#This Row],[LowerE]],O387)</f>
        <v>263.71138782850102</v>
      </c>
      <c r="P388" s="7">
        <f>IF(S387=N387,testdata6[[#This Row],[Upper]],testdata6[[#This Row],[Lower]])</f>
        <v>263.71138782850102</v>
      </c>
      <c r="Q388" s="7" t="e">
        <f>IF(testdata6[[#This Row],[AtrStop]]=testdata6[[#This Row],[Upper]],testdata6[[#This Row],[Upper]],NA())</f>
        <v>#N/A</v>
      </c>
      <c r="R388" s="7">
        <f>IF(testdata6[[#This Row],[AtrStop]]=testdata6[[#This Row],[Lower]],testdata6[[#This Row],[Lower]],NA())</f>
        <v>263.71138782850102</v>
      </c>
      <c r="S388" s="19">
        <f>IF(testdata6[[#This Row],[close]]&lt;=testdata6[[#This Row],[STpot]],testdata6[[#This Row],[Upper]],testdata6[[#This Row],[Lower]])</f>
        <v>263.71138782850102</v>
      </c>
      <c r="U388" s="2">
        <v>43298</v>
      </c>
      <c r="V388" s="7"/>
      <c r="W388" s="7">
        <v>263.71140000000003</v>
      </c>
      <c r="X388" s="19">
        <v>263.71138782999998</v>
      </c>
      <c r="Y388" t="str">
        <f t="shared" si="5"/>
        <v/>
      </c>
    </row>
    <row r="389" spans="1:25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testdata6[[#This Row],[high]]-testdata6[[#This Row],[low]]</f>
        <v>1.0900000000000318</v>
      </c>
      <c r="H389" s="1">
        <f>ABS(testdata6[[#This Row],[high]]-F388)</f>
        <v>0.68999999999999773</v>
      </c>
      <c r="I389" s="1">
        <f>ABS(testdata6[[#This Row],[low]]-F388)</f>
        <v>0.40000000000003411</v>
      </c>
      <c r="J389" s="1">
        <f>MAX(testdata6[[#This Row],[H-L]:[|L-pC|]])</f>
        <v>1.0900000000000318</v>
      </c>
      <c r="K389" s="10">
        <f>(K388*20+testdata6[[#This Row],[TR]])/21</f>
        <v>2.3169424554796598</v>
      </c>
      <c r="L389" s="1">
        <f>testdata6[[#This Row],[high]]+Multiplier*testdata6[[#This Row],[ATR]]</f>
        <v>280.070827366439</v>
      </c>
      <c r="M389" s="1">
        <f>testdata6[[#This Row],[low]]-Multiplier*testdata6[[#This Row],[ATR]]</f>
        <v>265.07917263356097</v>
      </c>
      <c r="N389" s="1">
        <f>IF(OR(testdata6[[#This Row],[UpperE]]&lt;N388,F388&gt;N388),testdata6[[#This Row],[UpperE]],N388)</f>
        <v>280.070827366439</v>
      </c>
      <c r="O389" s="1">
        <f>IF(OR(testdata6[[#This Row],[LowerE]]&gt;O388,F388&lt;O388),testdata6[[#This Row],[LowerE]],O388)</f>
        <v>265.07917263356097</v>
      </c>
      <c r="P389" s="7">
        <f>IF(S388=N388,testdata6[[#This Row],[Upper]],testdata6[[#This Row],[Lower]])</f>
        <v>265.07917263356097</v>
      </c>
      <c r="Q389" s="7" t="e">
        <f>IF(testdata6[[#This Row],[AtrStop]]=testdata6[[#This Row],[Upper]],testdata6[[#This Row],[Upper]],NA())</f>
        <v>#N/A</v>
      </c>
      <c r="R389" s="7">
        <f>IF(testdata6[[#This Row],[AtrStop]]=testdata6[[#This Row],[Lower]],testdata6[[#This Row],[Lower]],NA())</f>
        <v>265.07917263356097</v>
      </c>
      <c r="S389" s="19">
        <f>IF(testdata6[[#This Row],[close]]&lt;=testdata6[[#This Row],[STpot]],testdata6[[#This Row],[Upper]],testdata6[[#This Row],[Lower]])</f>
        <v>265.07917263356097</v>
      </c>
      <c r="U389" s="2">
        <v>43299</v>
      </c>
      <c r="V389" s="7"/>
      <c r="W389" s="7">
        <v>265.07920000000001</v>
      </c>
      <c r="X389" s="19">
        <v>265.07917263000002</v>
      </c>
      <c r="Y389" t="str">
        <f t="shared" si="5"/>
        <v/>
      </c>
    </row>
    <row r="390" spans="1:25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testdata6[[#This Row],[high]]-testdata6[[#This Row],[low]]</f>
        <v>1.2400000000000091</v>
      </c>
      <c r="H390" s="1">
        <f>ABS(testdata6[[#This Row],[high]]-F389)</f>
        <v>0.31000000000000227</v>
      </c>
      <c r="I390" s="1">
        <f>ABS(testdata6[[#This Row],[low]]-F389)</f>
        <v>1.5500000000000114</v>
      </c>
      <c r="J390" s="1">
        <f>MAX(testdata6[[#This Row],[H-L]:[|L-pC|]])</f>
        <v>1.5500000000000114</v>
      </c>
      <c r="K390" s="10">
        <f>(K389*20+testdata6[[#This Row],[TR]])/21</f>
        <v>2.2804213861711053</v>
      </c>
      <c r="L390" s="1">
        <f>testdata6[[#This Row],[high]]+Multiplier*testdata6[[#This Row],[ATR]]</f>
        <v>279.5312641585133</v>
      </c>
      <c r="M390" s="1">
        <f>testdata6[[#This Row],[low]]-Multiplier*testdata6[[#This Row],[ATR]]</f>
        <v>264.60873584148669</v>
      </c>
      <c r="N390" s="1">
        <f>IF(OR(testdata6[[#This Row],[UpperE]]&lt;N389,F389&gt;N389),testdata6[[#This Row],[UpperE]],N389)</f>
        <v>279.5312641585133</v>
      </c>
      <c r="O390" s="1">
        <f>IF(OR(testdata6[[#This Row],[LowerE]]&gt;O389,F389&lt;O389),testdata6[[#This Row],[LowerE]],O389)</f>
        <v>265.07917263356097</v>
      </c>
      <c r="P390" s="7">
        <f>IF(S389=N389,testdata6[[#This Row],[Upper]],testdata6[[#This Row],[Lower]])</f>
        <v>265.07917263356097</v>
      </c>
      <c r="Q390" s="7" t="e">
        <f>IF(testdata6[[#This Row],[AtrStop]]=testdata6[[#This Row],[Upper]],testdata6[[#This Row],[Upper]],NA())</f>
        <v>#N/A</v>
      </c>
      <c r="R390" s="7">
        <f>IF(testdata6[[#This Row],[AtrStop]]=testdata6[[#This Row],[Lower]],testdata6[[#This Row],[Lower]],NA())</f>
        <v>265.07917263356097</v>
      </c>
      <c r="S390" s="19">
        <f>IF(testdata6[[#This Row],[close]]&lt;=testdata6[[#This Row],[STpot]],testdata6[[#This Row],[Upper]],testdata6[[#This Row],[Lower]])</f>
        <v>265.07917263356097</v>
      </c>
      <c r="U390" s="2">
        <v>43300</v>
      </c>
      <c r="V390" s="7"/>
      <c r="W390" s="7">
        <v>265.07920000000001</v>
      </c>
      <c r="X390" s="19">
        <v>265.07917263000002</v>
      </c>
      <c r="Y390" t="str">
        <f t="shared" si="5"/>
        <v/>
      </c>
    </row>
    <row r="391" spans="1:25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testdata6[[#This Row],[high]]-testdata6[[#This Row],[low]]</f>
        <v>0.95999999999997954</v>
      </c>
      <c r="H391" s="1">
        <f>ABS(testdata6[[#This Row],[high]]-F390)</f>
        <v>0.46999999999997044</v>
      </c>
      <c r="I391" s="1">
        <f>ABS(testdata6[[#This Row],[low]]-F390)</f>
        <v>0.49000000000000909</v>
      </c>
      <c r="J391" s="1">
        <f>MAX(testdata6[[#This Row],[H-L]:[|L-pC|]])</f>
        <v>0.95999999999997954</v>
      </c>
      <c r="K391" s="10">
        <f>(K390*20+testdata6[[#This Row],[TR]])/21</f>
        <v>2.2175441773058138</v>
      </c>
      <c r="L391" s="1">
        <f>testdata6[[#This Row],[high]]+Multiplier*testdata6[[#This Row],[ATR]]</f>
        <v>279.09263253191745</v>
      </c>
      <c r="M391" s="1">
        <f>testdata6[[#This Row],[low]]-Multiplier*testdata6[[#This Row],[ATR]]</f>
        <v>264.82736746808257</v>
      </c>
      <c r="N391" s="1">
        <f>IF(OR(testdata6[[#This Row],[UpperE]]&lt;N390,F390&gt;N390),testdata6[[#This Row],[UpperE]],N390)</f>
        <v>279.09263253191745</v>
      </c>
      <c r="O391" s="1">
        <f>IF(OR(testdata6[[#This Row],[LowerE]]&gt;O390,F390&lt;O390),testdata6[[#This Row],[LowerE]],O390)</f>
        <v>265.07917263356097</v>
      </c>
      <c r="P391" s="7">
        <f>IF(S390=N390,testdata6[[#This Row],[Upper]],testdata6[[#This Row],[Lower]])</f>
        <v>265.07917263356097</v>
      </c>
      <c r="Q391" s="7" t="e">
        <f>IF(testdata6[[#This Row],[AtrStop]]=testdata6[[#This Row],[Upper]],testdata6[[#This Row],[Upper]],NA())</f>
        <v>#N/A</v>
      </c>
      <c r="R391" s="7">
        <f>IF(testdata6[[#This Row],[AtrStop]]=testdata6[[#This Row],[Lower]],testdata6[[#This Row],[Lower]],NA())</f>
        <v>265.07917263356097</v>
      </c>
      <c r="S391" s="19">
        <f>IF(testdata6[[#This Row],[close]]&lt;=testdata6[[#This Row],[STpot]],testdata6[[#This Row],[Upper]],testdata6[[#This Row],[Lower]])</f>
        <v>265.07917263356097</v>
      </c>
      <c r="U391" s="2">
        <v>43301</v>
      </c>
      <c r="V391" s="7"/>
      <c r="W391" s="7">
        <v>265.07920000000001</v>
      </c>
      <c r="X391" s="19">
        <v>265.07917263000002</v>
      </c>
      <c r="Y391" t="str">
        <f t="shared" si="5"/>
        <v/>
      </c>
    </row>
    <row r="392" spans="1:25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testdata6[[#This Row],[high]]-testdata6[[#This Row],[low]]</f>
        <v>1.3299999999999841</v>
      </c>
      <c r="H392" s="1">
        <f>ABS(testdata6[[#This Row],[high]]-F391)</f>
        <v>0.72999999999996135</v>
      </c>
      <c r="I392" s="1">
        <f>ABS(testdata6[[#This Row],[low]]-F391)</f>
        <v>0.60000000000002274</v>
      </c>
      <c r="J392" s="1">
        <f>MAX(testdata6[[#This Row],[H-L]:[|L-pC|]])</f>
        <v>1.3299999999999841</v>
      </c>
      <c r="K392" s="10">
        <f>(K391*20+testdata6[[#This Row],[TR]])/21</f>
        <v>2.1752801688626793</v>
      </c>
      <c r="L392" s="1">
        <f>testdata6[[#This Row],[high]]+Multiplier*testdata6[[#This Row],[ATR]]</f>
        <v>278.91584050658804</v>
      </c>
      <c r="M392" s="1">
        <f>testdata6[[#This Row],[low]]-Multiplier*testdata6[[#This Row],[ATR]]</f>
        <v>264.53415949341195</v>
      </c>
      <c r="N392" s="1">
        <f>IF(OR(testdata6[[#This Row],[UpperE]]&lt;N391,F391&gt;N391),testdata6[[#This Row],[UpperE]],N391)</f>
        <v>278.91584050658804</v>
      </c>
      <c r="O392" s="1">
        <f>IF(OR(testdata6[[#This Row],[LowerE]]&gt;O391,F391&lt;O391),testdata6[[#This Row],[LowerE]],O391)</f>
        <v>265.07917263356097</v>
      </c>
      <c r="P392" s="7">
        <f>IF(S391=N391,testdata6[[#This Row],[Upper]],testdata6[[#This Row],[Lower]])</f>
        <v>265.07917263356097</v>
      </c>
      <c r="Q392" s="7" t="e">
        <f>IF(testdata6[[#This Row],[AtrStop]]=testdata6[[#This Row],[Upper]],testdata6[[#This Row],[Upper]],NA())</f>
        <v>#N/A</v>
      </c>
      <c r="R392" s="7">
        <f>IF(testdata6[[#This Row],[AtrStop]]=testdata6[[#This Row],[Lower]],testdata6[[#This Row],[Lower]],NA())</f>
        <v>265.07917263356097</v>
      </c>
      <c r="S392" s="19">
        <f>IF(testdata6[[#This Row],[close]]&lt;=testdata6[[#This Row],[STpot]],testdata6[[#This Row],[Upper]],testdata6[[#This Row],[Lower]])</f>
        <v>265.07917263356097</v>
      </c>
      <c r="U392" s="2">
        <v>43304</v>
      </c>
      <c r="V392" s="7"/>
      <c r="W392" s="7">
        <v>265.07920000000001</v>
      </c>
      <c r="X392" s="19">
        <v>265.07917263000002</v>
      </c>
      <c r="Y392" t="str">
        <f t="shared" si="5"/>
        <v/>
      </c>
    </row>
    <row r="393" spans="1:25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testdata6[[#This Row],[high]]-testdata6[[#This Row],[low]]</f>
        <v>1.8799999999999955</v>
      </c>
      <c r="H393" s="1">
        <f>ABS(testdata6[[#This Row],[high]]-F392)</f>
        <v>2.2999999999999545</v>
      </c>
      <c r="I393" s="1">
        <f>ABS(testdata6[[#This Row],[low]]-F392)</f>
        <v>0.41999999999995907</v>
      </c>
      <c r="J393" s="1">
        <f>MAX(testdata6[[#This Row],[H-L]:[|L-pC|]])</f>
        <v>2.2999999999999545</v>
      </c>
      <c r="K393" s="10">
        <f>(K392*20+testdata6[[#This Row],[TR]])/21</f>
        <v>2.1812192084406448</v>
      </c>
      <c r="L393" s="1">
        <f>testdata6[[#This Row],[high]]+Multiplier*testdata6[[#This Row],[ATR]]</f>
        <v>281.00365762532192</v>
      </c>
      <c r="M393" s="1">
        <f>testdata6[[#This Row],[low]]-Multiplier*testdata6[[#This Row],[ATR]]</f>
        <v>266.03634237467804</v>
      </c>
      <c r="N393" s="1">
        <f>IF(OR(testdata6[[#This Row],[UpperE]]&lt;N392,F392&gt;N392),testdata6[[#This Row],[UpperE]],N392)</f>
        <v>278.91584050658804</v>
      </c>
      <c r="O393" s="1">
        <f>IF(OR(testdata6[[#This Row],[LowerE]]&gt;O392,F392&lt;O392),testdata6[[#This Row],[LowerE]],O392)</f>
        <v>266.03634237467804</v>
      </c>
      <c r="P393" s="7">
        <f>IF(S392=N392,testdata6[[#This Row],[Upper]],testdata6[[#This Row],[Lower]])</f>
        <v>266.03634237467804</v>
      </c>
      <c r="Q393" s="7" t="e">
        <f>IF(testdata6[[#This Row],[AtrStop]]=testdata6[[#This Row],[Upper]],testdata6[[#This Row],[Upper]],NA())</f>
        <v>#N/A</v>
      </c>
      <c r="R393" s="7">
        <f>IF(testdata6[[#This Row],[AtrStop]]=testdata6[[#This Row],[Lower]],testdata6[[#This Row],[Lower]],NA())</f>
        <v>266.03634237467804</v>
      </c>
      <c r="S393" s="19">
        <f>IF(testdata6[[#This Row],[close]]&lt;=testdata6[[#This Row],[STpot]],testdata6[[#This Row],[Upper]],testdata6[[#This Row],[Lower]])</f>
        <v>266.03634237467804</v>
      </c>
      <c r="U393" s="2">
        <v>43305</v>
      </c>
      <c r="V393" s="7"/>
      <c r="W393" s="7">
        <v>266.03629999999998</v>
      </c>
      <c r="X393" s="19">
        <v>266.03634237</v>
      </c>
      <c r="Y393" t="str">
        <f t="shared" si="5"/>
        <v/>
      </c>
    </row>
    <row r="394" spans="1:25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testdata6[[#This Row],[high]]-testdata6[[#This Row],[low]]</f>
        <v>3.0100000000000477</v>
      </c>
      <c r="H394" s="1">
        <f>ABS(testdata6[[#This Row],[high]]-F393)</f>
        <v>2.6900000000000546</v>
      </c>
      <c r="I394" s="1">
        <f>ABS(testdata6[[#This Row],[low]]-F393)</f>
        <v>0.31999999999999318</v>
      </c>
      <c r="J394" s="1">
        <f>MAX(testdata6[[#This Row],[H-L]:[|L-pC|]])</f>
        <v>3.0100000000000477</v>
      </c>
      <c r="K394" s="10">
        <f>(K393*20+testdata6[[#This Row],[TR]])/21</f>
        <v>2.2206849604196641</v>
      </c>
      <c r="L394" s="1">
        <f>testdata6[[#This Row],[high]]+Multiplier*testdata6[[#This Row],[ATR]]</f>
        <v>282.88205488125902</v>
      </c>
      <c r="M394" s="1">
        <f>testdata6[[#This Row],[low]]-Multiplier*testdata6[[#This Row],[ATR]]</f>
        <v>266.54794511874098</v>
      </c>
      <c r="N394" s="1">
        <f>IF(OR(testdata6[[#This Row],[UpperE]]&lt;N393,F393&gt;N393),testdata6[[#This Row],[UpperE]],N393)</f>
        <v>278.91584050658804</v>
      </c>
      <c r="O394" s="1">
        <f>IF(OR(testdata6[[#This Row],[LowerE]]&gt;O393,F393&lt;O393),testdata6[[#This Row],[LowerE]],O393)</f>
        <v>266.54794511874098</v>
      </c>
      <c r="P394" s="7">
        <f>IF(S393=N393,testdata6[[#This Row],[Upper]],testdata6[[#This Row],[Lower]])</f>
        <v>266.54794511874098</v>
      </c>
      <c r="Q394" s="7" t="e">
        <f>IF(testdata6[[#This Row],[AtrStop]]=testdata6[[#This Row],[Upper]],testdata6[[#This Row],[Upper]],NA())</f>
        <v>#N/A</v>
      </c>
      <c r="R394" s="7">
        <f>IF(testdata6[[#This Row],[AtrStop]]=testdata6[[#This Row],[Lower]],testdata6[[#This Row],[Lower]],NA())</f>
        <v>266.54794511874098</v>
      </c>
      <c r="S394" s="19">
        <f>IF(testdata6[[#This Row],[close]]&lt;=testdata6[[#This Row],[STpot]],testdata6[[#This Row],[Upper]],testdata6[[#This Row],[Lower]])</f>
        <v>266.54794511874098</v>
      </c>
      <c r="U394" s="2">
        <v>43306</v>
      </c>
      <c r="V394" s="7"/>
      <c r="W394" s="7">
        <v>266.54790000000003</v>
      </c>
      <c r="X394" s="19">
        <v>266.54794512000001</v>
      </c>
      <c r="Y394" t="str">
        <f t="shared" si="5"/>
        <v/>
      </c>
    </row>
    <row r="395" spans="1:25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testdata6[[#This Row],[high]]-testdata6[[#This Row],[low]]</f>
        <v>0.98999999999995225</v>
      </c>
      <c r="H395" s="1">
        <f>ABS(testdata6[[#This Row],[high]]-F394)</f>
        <v>8.9999999999974989E-2</v>
      </c>
      <c r="I395" s="1">
        <f>ABS(testdata6[[#This Row],[low]]-F394)</f>
        <v>0.89999999999997726</v>
      </c>
      <c r="J395" s="1">
        <f>MAX(testdata6[[#This Row],[H-L]:[|L-pC|]])</f>
        <v>0.98999999999995225</v>
      </c>
      <c r="K395" s="10">
        <f>(K394*20+testdata6[[#This Row],[TR]])/21</f>
        <v>2.1620809146853923</v>
      </c>
      <c r="L395" s="1">
        <f>testdata6[[#This Row],[high]]+Multiplier*testdata6[[#This Row],[ATR]]</f>
        <v>282.44624274405618</v>
      </c>
      <c r="M395" s="1">
        <f>testdata6[[#This Row],[low]]-Multiplier*testdata6[[#This Row],[ATR]]</f>
        <v>268.48375725594383</v>
      </c>
      <c r="N395" s="1">
        <f>IF(OR(testdata6[[#This Row],[UpperE]]&lt;N394,F394&gt;N394),testdata6[[#This Row],[UpperE]],N394)</f>
        <v>278.91584050658804</v>
      </c>
      <c r="O395" s="1">
        <f>IF(OR(testdata6[[#This Row],[LowerE]]&gt;O394,F394&lt;O394),testdata6[[#This Row],[LowerE]],O394)</f>
        <v>268.48375725594383</v>
      </c>
      <c r="P395" s="7">
        <f>IF(S394=N394,testdata6[[#This Row],[Upper]],testdata6[[#This Row],[Lower]])</f>
        <v>268.48375725594383</v>
      </c>
      <c r="Q395" s="7" t="e">
        <f>IF(testdata6[[#This Row],[AtrStop]]=testdata6[[#This Row],[Upper]],testdata6[[#This Row],[Upper]],NA())</f>
        <v>#N/A</v>
      </c>
      <c r="R395" s="7">
        <f>IF(testdata6[[#This Row],[AtrStop]]=testdata6[[#This Row],[Lower]],testdata6[[#This Row],[Lower]],NA())</f>
        <v>268.48375725594383</v>
      </c>
      <c r="S395" s="19">
        <f>IF(testdata6[[#This Row],[close]]&lt;=testdata6[[#This Row],[STpot]],testdata6[[#This Row],[Upper]],testdata6[[#This Row],[Lower]])</f>
        <v>268.48375725594383</v>
      </c>
      <c r="U395" s="2">
        <v>43307</v>
      </c>
      <c r="V395" s="7"/>
      <c r="W395" s="7">
        <v>268.48379999999997</v>
      </c>
      <c r="X395" s="19">
        <v>268.48375726</v>
      </c>
      <c r="Y395" t="str">
        <f t="shared" si="5"/>
        <v/>
      </c>
    </row>
    <row r="396" spans="1:25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testdata6[[#This Row],[high]]-testdata6[[#This Row],[low]]</f>
        <v>3.3400000000000318</v>
      </c>
      <c r="H396" s="1">
        <f>ABS(testdata6[[#This Row],[high]]-F395)</f>
        <v>0.47000000000002728</v>
      </c>
      <c r="I396" s="1">
        <f>ABS(testdata6[[#This Row],[low]]-F395)</f>
        <v>2.8700000000000045</v>
      </c>
      <c r="J396" s="1">
        <f>MAX(testdata6[[#This Row],[H-L]:[|L-pC|]])</f>
        <v>3.3400000000000318</v>
      </c>
      <c r="K396" s="10">
        <f>(K395*20+testdata6[[#This Row],[TR]])/21</f>
        <v>2.2181722997003752</v>
      </c>
      <c r="L396" s="1">
        <f>testdata6[[#This Row],[high]]+Multiplier*testdata6[[#This Row],[ATR]]</f>
        <v>282.33451689910112</v>
      </c>
      <c r="M396" s="1">
        <f>testdata6[[#This Row],[low]]-Multiplier*testdata6[[#This Row],[ATR]]</f>
        <v>265.68548310089886</v>
      </c>
      <c r="N396" s="1">
        <f>IF(OR(testdata6[[#This Row],[UpperE]]&lt;N395,F395&gt;N395),testdata6[[#This Row],[UpperE]],N395)</f>
        <v>278.91584050658804</v>
      </c>
      <c r="O396" s="1">
        <f>IF(OR(testdata6[[#This Row],[LowerE]]&gt;O395,F395&lt;O395),testdata6[[#This Row],[LowerE]],O395)</f>
        <v>268.48375725594383</v>
      </c>
      <c r="P396" s="7">
        <f>IF(S395=N395,testdata6[[#This Row],[Upper]],testdata6[[#This Row],[Lower]])</f>
        <v>268.48375725594383</v>
      </c>
      <c r="Q396" s="7" t="e">
        <f>IF(testdata6[[#This Row],[AtrStop]]=testdata6[[#This Row],[Upper]],testdata6[[#This Row],[Upper]],NA())</f>
        <v>#N/A</v>
      </c>
      <c r="R396" s="7">
        <f>IF(testdata6[[#This Row],[AtrStop]]=testdata6[[#This Row],[Lower]],testdata6[[#This Row],[Lower]],NA())</f>
        <v>268.48375725594383</v>
      </c>
      <c r="S396" s="19">
        <f>IF(testdata6[[#This Row],[close]]&lt;=testdata6[[#This Row],[STpot]],testdata6[[#This Row],[Upper]],testdata6[[#This Row],[Lower]])</f>
        <v>268.48375725594383</v>
      </c>
      <c r="U396" s="2">
        <v>43308</v>
      </c>
      <c r="V396" s="7"/>
      <c r="W396" s="7">
        <v>268.48379999999997</v>
      </c>
      <c r="X396" s="19">
        <v>268.48375726</v>
      </c>
      <c r="Y396" t="str">
        <f t="shared" si="5"/>
        <v/>
      </c>
    </row>
    <row r="397" spans="1:25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testdata6[[#This Row],[high]]-testdata6[[#This Row],[low]]</f>
        <v>2.2599999999999909</v>
      </c>
      <c r="H397" s="1">
        <f>ABS(testdata6[[#This Row],[high]]-F396)</f>
        <v>0.25999999999999091</v>
      </c>
      <c r="I397" s="1">
        <f>ABS(testdata6[[#This Row],[low]]-F396)</f>
        <v>2</v>
      </c>
      <c r="J397" s="1">
        <f>MAX(testdata6[[#This Row],[H-L]:[|L-pC|]])</f>
        <v>2.2599999999999909</v>
      </c>
      <c r="K397" s="10">
        <f>(K396*20+testdata6[[#This Row],[TR]])/21</f>
        <v>2.2201640949527381</v>
      </c>
      <c r="L397" s="1">
        <f>testdata6[[#This Row],[high]]+Multiplier*testdata6[[#This Row],[ATR]]</f>
        <v>280.27049228485822</v>
      </c>
      <c r="M397" s="1">
        <f>testdata6[[#This Row],[low]]-Multiplier*testdata6[[#This Row],[ATR]]</f>
        <v>264.68950771514181</v>
      </c>
      <c r="N397" s="1">
        <f>IF(OR(testdata6[[#This Row],[UpperE]]&lt;N396,F396&gt;N396),testdata6[[#This Row],[UpperE]],N396)</f>
        <v>278.91584050658804</v>
      </c>
      <c r="O397" s="1">
        <f>IF(OR(testdata6[[#This Row],[LowerE]]&gt;O396,F396&lt;O396),testdata6[[#This Row],[LowerE]],O396)</f>
        <v>268.48375725594383</v>
      </c>
      <c r="P397" s="7">
        <f>IF(S396=N396,testdata6[[#This Row],[Upper]],testdata6[[#This Row],[Lower]])</f>
        <v>268.48375725594383</v>
      </c>
      <c r="Q397" s="7" t="e">
        <f>IF(testdata6[[#This Row],[AtrStop]]=testdata6[[#This Row],[Upper]],testdata6[[#This Row],[Upper]],NA())</f>
        <v>#N/A</v>
      </c>
      <c r="R397" s="7">
        <f>IF(testdata6[[#This Row],[AtrStop]]=testdata6[[#This Row],[Lower]],testdata6[[#This Row],[Lower]],NA())</f>
        <v>268.48375725594383</v>
      </c>
      <c r="S397" s="19">
        <f>IF(testdata6[[#This Row],[close]]&lt;=testdata6[[#This Row],[STpot]],testdata6[[#This Row],[Upper]],testdata6[[#This Row],[Lower]])</f>
        <v>268.48375725594383</v>
      </c>
      <c r="U397" s="2">
        <v>43311</v>
      </c>
      <c r="V397" s="7"/>
      <c r="W397" s="7">
        <v>268.48379999999997</v>
      </c>
      <c r="X397" s="19">
        <v>268.48375726</v>
      </c>
      <c r="Y397" t="str">
        <f t="shared" si="5"/>
        <v/>
      </c>
    </row>
    <row r="398" spans="1:25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testdata6[[#This Row],[high]]-testdata6[[#This Row],[low]]</f>
        <v>1.5900000000000318</v>
      </c>
      <c r="H398" s="1">
        <f>ABS(testdata6[[#This Row],[high]]-F397)</f>
        <v>2.0099999999999909</v>
      </c>
      <c r="I398" s="1">
        <f>ABS(testdata6[[#This Row],[low]]-F397)</f>
        <v>0.41999999999995907</v>
      </c>
      <c r="J398" s="1">
        <f>MAX(testdata6[[#This Row],[H-L]:[|L-pC|]])</f>
        <v>2.0099999999999909</v>
      </c>
      <c r="K398" s="10">
        <f>(K397*20+testdata6[[#This Row],[TR]])/21</f>
        <v>2.2101562809073689</v>
      </c>
      <c r="L398" s="1">
        <f>testdata6[[#This Row],[high]]+Multiplier*testdata6[[#This Row],[ATR]]</f>
        <v>280.56046884272212</v>
      </c>
      <c r="M398" s="1">
        <f>testdata6[[#This Row],[low]]-Multiplier*testdata6[[#This Row],[ATR]]</f>
        <v>265.70953115727787</v>
      </c>
      <c r="N398" s="1">
        <f>IF(OR(testdata6[[#This Row],[UpperE]]&lt;N397,F397&gt;N397),testdata6[[#This Row],[UpperE]],N397)</f>
        <v>278.91584050658804</v>
      </c>
      <c r="O398" s="1">
        <f>IF(OR(testdata6[[#This Row],[LowerE]]&gt;O397,F397&lt;O397),testdata6[[#This Row],[LowerE]],O397)</f>
        <v>268.48375725594383</v>
      </c>
      <c r="P398" s="7">
        <f>IF(S397=N397,testdata6[[#This Row],[Upper]],testdata6[[#This Row],[Lower]])</f>
        <v>268.48375725594383</v>
      </c>
      <c r="Q398" s="7" t="e">
        <f>IF(testdata6[[#This Row],[AtrStop]]=testdata6[[#This Row],[Upper]],testdata6[[#This Row],[Upper]],NA())</f>
        <v>#N/A</v>
      </c>
      <c r="R398" s="7">
        <f>IF(testdata6[[#This Row],[AtrStop]]=testdata6[[#This Row],[Lower]],testdata6[[#This Row],[Lower]],NA())</f>
        <v>268.48375725594383</v>
      </c>
      <c r="S398" s="19">
        <f>IF(testdata6[[#This Row],[close]]&lt;=testdata6[[#This Row],[STpot]],testdata6[[#This Row],[Upper]],testdata6[[#This Row],[Lower]])</f>
        <v>268.48375725594383</v>
      </c>
      <c r="U398" s="2">
        <v>43312</v>
      </c>
      <c r="V398" s="7"/>
      <c r="W398" s="7">
        <v>268.48379999999997</v>
      </c>
      <c r="X398" s="19">
        <v>268.48375726</v>
      </c>
      <c r="Y398" t="str">
        <f t="shared" si="5"/>
        <v/>
      </c>
    </row>
    <row r="399" spans="1:25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testdata6[[#This Row],[high]]-testdata6[[#This Row],[low]]</f>
        <v>1.9399999999999977</v>
      </c>
      <c r="H399" s="1">
        <f>ABS(testdata6[[#This Row],[high]]-F398)</f>
        <v>0.78000000000002956</v>
      </c>
      <c r="I399" s="1">
        <f>ABS(testdata6[[#This Row],[low]]-F398)</f>
        <v>1.1599999999999682</v>
      </c>
      <c r="J399" s="1">
        <f>MAX(testdata6[[#This Row],[H-L]:[|L-pC|]])</f>
        <v>1.9399999999999977</v>
      </c>
      <c r="K399" s="10">
        <f>(K398*20+testdata6[[#This Row],[TR]])/21</f>
        <v>2.1972916961022562</v>
      </c>
      <c r="L399" s="1">
        <f>testdata6[[#This Row],[high]]+Multiplier*testdata6[[#This Row],[ATR]]</f>
        <v>280.6318750883068</v>
      </c>
      <c r="M399" s="1">
        <f>testdata6[[#This Row],[low]]-Multiplier*testdata6[[#This Row],[ATR]]</f>
        <v>265.50812491169324</v>
      </c>
      <c r="N399" s="1">
        <f>IF(OR(testdata6[[#This Row],[UpperE]]&lt;N398,F398&gt;N398),testdata6[[#This Row],[UpperE]],N398)</f>
        <v>278.91584050658804</v>
      </c>
      <c r="O399" s="1">
        <f>IF(OR(testdata6[[#This Row],[LowerE]]&gt;O398,F398&lt;O398),testdata6[[#This Row],[LowerE]],O398)</f>
        <v>268.48375725594383</v>
      </c>
      <c r="P399" s="7">
        <f>IF(S398=N398,testdata6[[#This Row],[Upper]],testdata6[[#This Row],[Lower]])</f>
        <v>268.48375725594383</v>
      </c>
      <c r="Q399" s="7" t="e">
        <f>IF(testdata6[[#This Row],[AtrStop]]=testdata6[[#This Row],[Upper]],testdata6[[#This Row],[Upper]],NA())</f>
        <v>#N/A</v>
      </c>
      <c r="R399" s="7">
        <f>IF(testdata6[[#This Row],[AtrStop]]=testdata6[[#This Row],[Lower]],testdata6[[#This Row],[Lower]],NA())</f>
        <v>268.48375725594383</v>
      </c>
      <c r="S399" s="19">
        <f>IF(testdata6[[#This Row],[close]]&lt;=testdata6[[#This Row],[STpot]],testdata6[[#This Row],[Upper]],testdata6[[#This Row],[Lower]])</f>
        <v>268.48375725594383</v>
      </c>
      <c r="U399" s="2">
        <v>43313</v>
      </c>
      <c r="V399" s="7"/>
      <c r="W399" s="7">
        <v>268.48379999999997</v>
      </c>
      <c r="X399" s="19">
        <v>268.48375726</v>
      </c>
      <c r="Y399" t="str">
        <f t="shared" si="5"/>
        <v/>
      </c>
    </row>
    <row r="400" spans="1:25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testdata6[[#This Row],[high]]-testdata6[[#This Row],[low]]</f>
        <v>3.3300000000000409</v>
      </c>
      <c r="H400" s="1">
        <f>ABS(testdata6[[#This Row],[high]]-F399)</f>
        <v>1.6700000000000159</v>
      </c>
      <c r="I400" s="1">
        <f>ABS(testdata6[[#This Row],[low]]-F399)</f>
        <v>1.660000000000025</v>
      </c>
      <c r="J400" s="1">
        <f>MAX(testdata6[[#This Row],[H-L]:[|L-pC|]])</f>
        <v>3.3300000000000409</v>
      </c>
      <c r="K400" s="10">
        <f>(K399*20+testdata6[[#This Row],[TR]])/21</f>
        <v>2.2512301867640554</v>
      </c>
      <c r="L400" s="1">
        <f>testdata6[[#This Row],[high]]+Multiplier*testdata6[[#This Row],[ATR]]</f>
        <v>281.23369056029219</v>
      </c>
      <c r="M400" s="1">
        <f>testdata6[[#This Row],[low]]-Multiplier*testdata6[[#This Row],[ATR]]</f>
        <v>264.39630943970781</v>
      </c>
      <c r="N400" s="1">
        <f>IF(OR(testdata6[[#This Row],[UpperE]]&lt;N399,F399&gt;N399),testdata6[[#This Row],[UpperE]],N399)</f>
        <v>278.91584050658804</v>
      </c>
      <c r="O400" s="1">
        <f>IF(OR(testdata6[[#This Row],[LowerE]]&gt;O399,F399&lt;O399),testdata6[[#This Row],[LowerE]],O399)</f>
        <v>268.48375725594383</v>
      </c>
      <c r="P400" s="7">
        <f>IF(S399=N399,testdata6[[#This Row],[Upper]],testdata6[[#This Row],[Lower]])</f>
        <v>268.48375725594383</v>
      </c>
      <c r="Q400" s="7" t="e">
        <f>IF(testdata6[[#This Row],[AtrStop]]=testdata6[[#This Row],[Upper]],testdata6[[#This Row],[Upper]],NA())</f>
        <v>#N/A</v>
      </c>
      <c r="R400" s="7">
        <f>IF(testdata6[[#This Row],[AtrStop]]=testdata6[[#This Row],[Lower]],testdata6[[#This Row],[Lower]],NA())</f>
        <v>268.48375725594383</v>
      </c>
      <c r="S400" s="19">
        <f>IF(testdata6[[#This Row],[close]]&lt;=testdata6[[#This Row],[STpot]],testdata6[[#This Row],[Upper]],testdata6[[#This Row],[Lower]])</f>
        <v>268.48375725594383</v>
      </c>
      <c r="U400" s="2">
        <v>43314</v>
      </c>
      <c r="V400" s="7"/>
      <c r="W400" s="7">
        <v>268.48379999999997</v>
      </c>
      <c r="X400" s="19">
        <v>268.48375726</v>
      </c>
      <c r="Y400" t="str">
        <f t="shared" ref="Y400:Y463" si="6">IF(ROUND(X400,8)&lt;&gt;ROUND(S400,8),"ERR","")</f>
        <v/>
      </c>
    </row>
    <row r="401" spans="1:25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testdata6[[#This Row],[high]]-testdata6[[#This Row],[low]]</f>
        <v>1.2899999999999636</v>
      </c>
      <c r="H401" s="1">
        <f>ABS(testdata6[[#This Row],[high]]-F400)</f>
        <v>1.2299999999999613</v>
      </c>
      <c r="I401" s="1">
        <f>ABS(testdata6[[#This Row],[low]]-F400)</f>
        <v>6.0000000000002274E-2</v>
      </c>
      <c r="J401" s="1">
        <f>MAX(testdata6[[#This Row],[H-L]:[|L-pC|]])</f>
        <v>1.2899999999999636</v>
      </c>
      <c r="K401" s="10">
        <f>(K400*20+testdata6[[#This Row],[TR]])/21</f>
        <v>2.2054573207276698</v>
      </c>
      <c r="L401" s="1">
        <f>testdata6[[#This Row],[high]]+Multiplier*testdata6[[#This Row],[ATR]]</f>
        <v>282.13637196218298</v>
      </c>
      <c r="M401" s="1">
        <f>testdata6[[#This Row],[low]]-Multiplier*testdata6[[#This Row],[ATR]]</f>
        <v>267.61362803781702</v>
      </c>
      <c r="N401" s="1">
        <f>IF(OR(testdata6[[#This Row],[UpperE]]&lt;N400,F400&gt;N400),testdata6[[#This Row],[UpperE]],N400)</f>
        <v>278.91584050658804</v>
      </c>
      <c r="O401" s="1">
        <f>IF(OR(testdata6[[#This Row],[LowerE]]&gt;O400,F400&lt;O400),testdata6[[#This Row],[LowerE]],O400)</f>
        <v>268.48375725594383</v>
      </c>
      <c r="P401" s="7">
        <f>IF(S400=N400,testdata6[[#This Row],[Upper]],testdata6[[#This Row],[Lower]])</f>
        <v>268.48375725594383</v>
      </c>
      <c r="Q401" s="7" t="e">
        <f>IF(testdata6[[#This Row],[AtrStop]]=testdata6[[#This Row],[Upper]],testdata6[[#This Row],[Upper]],NA())</f>
        <v>#N/A</v>
      </c>
      <c r="R401" s="7">
        <f>IF(testdata6[[#This Row],[AtrStop]]=testdata6[[#This Row],[Lower]],testdata6[[#This Row],[Lower]],NA())</f>
        <v>268.48375725594383</v>
      </c>
      <c r="S401" s="19">
        <f>IF(testdata6[[#This Row],[close]]&lt;=testdata6[[#This Row],[STpot]],testdata6[[#This Row],[Upper]],testdata6[[#This Row],[Lower]])</f>
        <v>268.48375725594383</v>
      </c>
      <c r="U401" s="2">
        <v>43315</v>
      </c>
      <c r="V401" s="7"/>
      <c r="W401" s="7">
        <v>268.48379999999997</v>
      </c>
      <c r="X401" s="19">
        <v>268.48375726</v>
      </c>
      <c r="Y401" t="str">
        <f t="shared" si="6"/>
        <v/>
      </c>
    </row>
    <row r="402" spans="1:25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testdata6[[#This Row],[high]]-testdata6[[#This Row],[low]]</f>
        <v>1.7400000000000091</v>
      </c>
      <c r="H402" s="1">
        <f>ABS(testdata6[[#This Row],[high]]-F401)</f>
        <v>1.3499999999999659</v>
      </c>
      <c r="I402" s="1">
        <f>ABS(testdata6[[#This Row],[low]]-F401)</f>
        <v>0.3900000000000432</v>
      </c>
      <c r="J402" s="1">
        <f>MAX(testdata6[[#This Row],[H-L]:[|L-pC|]])</f>
        <v>1.7400000000000091</v>
      </c>
      <c r="K402" s="10">
        <f>(K401*20+testdata6[[#This Row],[TR]])/21</f>
        <v>2.183292686407305</v>
      </c>
      <c r="L402" s="1">
        <f>testdata6[[#This Row],[high]]+Multiplier*testdata6[[#This Row],[ATR]]</f>
        <v>283.36987805922189</v>
      </c>
      <c r="M402" s="1">
        <f>testdata6[[#This Row],[low]]-Multiplier*testdata6[[#This Row],[ATR]]</f>
        <v>268.53012194077809</v>
      </c>
      <c r="N402" s="1">
        <f>IF(OR(testdata6[[#This Row],[UpperE]]&lt;N401,F401&gt;N401),testdata6[[#This Row],[UpperE]],N401)</f>
        <v>278.91584050658804</v>
      </c>
      <c r="O402" s="1">
        <f>IF(OR(testdata6[[#This Row],[LowerE]]&gt;O401,F401&lt;O401),testdata6[[#This Row],[LowerE]],O401)</f>
        <v>268.53012194077809</v>
      </c>
      <c r="P402" s="7">
        <f>IF(S401=N401,testdata6[[#This Row],[Upper]],testdata6[[#This Row],[Lower]])</f>
        <v>268.53012194077809</v>
      </c>
      <c r="Q402" s="7" t="e">
        <f>IF(testdata6[[#This Row],[AtrStop]]=testdata6[[#This Row],[Upper]],testdata6[[#This Row],[Upper]],NA())</f>
        <v>#N/A</v>
      </c>
      <c r="R402" s="7">
        <f>IF(testdata6[[#This Row],[AtrStop]]=testdata6[[#This Row],[Lower]],testdata6[[#This Row],[Lower]],NA())</f>
        <v>268.53012194077809</v>
      </c>
      <c r="S402" s="19">
        <f>IF(testdata6[[#This Row],[close]]&lt;=testdata6[[#This Row],[STpot]],testdata6[[#This Row],[Upper]],testdata6[[#This Row],[Lower]])</f>
        <v>268.53012194077809</v>
      </c>
      <c r="U402" s="2">
        <v>43318</v>
      </c>
      <c r="V402" s="7"/>
      <c r="W402" s="7">
        <v>268.5301</v>
      </c>
      <c r="X402" s="19">
        <v>268.53012194000002</v>
      </c>
      <c r="Y402" t="str">
        <f t="shared" si="6"/>
        <v/>
      </c>
    </row>
    <row r="403" spans="1:25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testdata6[[#This Row],[high]]-testdata6[[#This Row],[low]]</f>
        <v>0.75</v>
      </c>
      <c r="H403" s="1">
        <f>ABS(testdata6[[#This Row],[high]]-F402)</f>
        <v>1.3299999999999841</v>
      </c>
      <c r="I403" s="1">
        <f>ABS(testdata6[[#This Row],[low]]-F402)</f>
        <v>0.57999999999998408</v>
      </c>
      <c r="J403" s="1">
        <f>MAX(testdata6[[#This Row],[H-L]:[|L-pC|]])</f>
        <v>1.3299999999999841</v>
      </c>
      <c r="K403" s="10">
        <f>(K402*20+testdata6[[#This Row],[TR]])/21</f>
        <v>2.1426597013402899</v>
      </c>
      <c r="L403" s="1">
        <f>testdata6[[#This Row],[high]]+Multiplier*testdata6[[#This Row],[ATR]]</f>
        <v>284.23797910402089</v>
      </c>
      <c r="M403" s="1">
        <f>testdata6[[#This Row],[low]]-Multiplier*testdata6[[#This Row],[ATR]]</f>
        <v>270.63202089597911</v>
      </c>
      <c r="N403" s="1">
        <f>IF(OR(testdata6[[#This Row],[UpperE]]&lt;N402,F402&gt;N402),testdata6[[#This Row],[UpperE]],N402)</f>
        <v>278.91584050658804</v>
      </c>
      <c r="O403" s="1">
        <f>IF(OR(testdata6[[#This Row],[LowerE]]&gt;O402,F402&lt;O402),testdata6[[#This Row],[LowerE]],O402)</f>
        <v>270.63202089597911</v>
      </c>
      <c r="P403" s="7">
        <f>IF(S402=N402,testdata6[[#This Row],[Upper]],testdata6[[#This Row],[Lower]])</f>
        <v>270.63202089597911</v>
      </c>
      <c r="Q403" s="7" t="e">
        <f>IF(testdata6[[#This Row],[AtrStop]]=testdata6[[#This Row],[Upper]],testdata6[[#This Row],[Upper]],NA())</f>
        <v>#N/A</v>
      </c>
      <c r="R403" s="7">
        <f>IF(testdata6[[#This Row],[AtrStop]]=testdata6[[#This Row],[Lower]],testdata6[[#This Row],[Lower]],NA())</f>
        <v>270.63202089597911</v>
      </c>
      <c r="S403" s="19">
        <f>IF(testdata6[[#This Row],[close]]&lt;=testdata6[[#This Row],[STpot]],testdata6[[#This Row],[Upper]],testdata6[[#This Row],[Lower]])</f>
        <v>270.63202089597911</v>
      </c>
      <c r="U403" s="2">
        <v>43319</v>
      </c>
      <c r="V403" s="7"/>
      <c r="W403" s="7">
        <v>270.63200000000001</v>
      </c>
      <c r="X403" s="19">
        <v>270.63202089999999</v>
      </c>
      <c r="Y403" t="str">
        <f t="shared" si="6"/>
        <v/>
      </c>
    </row>
    <row r="404" spans="1:25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testdata6[[#This Row],[high]]-testdata6[[#This Row],[low]]</f>
        <v>0.93999999999999773</v>
      </c>
      <c r="H404" s="1">
        <f>ABS(testdata6[[#This Row],[high]]-F403)</f>
        <v>0.31999999999999318</v>
      </c>
      <c r="I404" s="1">
        <f>ABS(testdata6[[#This Row],[low]]-F403)</f>
        <v>0.62000000000000455</v>
      </c>
      <c r="J404" s="1">
        <f>MAX(testdata6[[#This Row],[H-L]:[|L-pC|]])</f>
        <v>0.93999999999999773</v>
      </c>
      <c r="K404" s="10">
        <f>(K403*20+testdata6[[#This Row],[TR]])/21</f>
        <v>2.0853901917526567</v>
      </c>
      <c r="L404" s="1">
        <f>testdata6[[#This Row],[high]]+Multiplier*testdata6[[#This Row],[ATR]]</f>
        <v>283.96617057525793</v>
      </c>
      <c r="M404" s="1">
        <f>testdata6[[#This Row],[low]]-Multiplier*testdata6[[#This Row],[ATR]]</f>
        <v>270.51382942474203</v>
      </c>
      <c r="N404" s="1">
        <f>IF(OR(testdata6[[#This Row],[UpperE]]&lt;N403,F403&gt;N403),testdata6[[#This Row],[UpperE]],N403)</f>
        <v>278.91584050658804</v>
      </c>
      <c r="O404" s="1">
        <f>IF(OR(testdata6[[#This Row],[LowerE]]&gt;O403,F403&lt;O403),testdata6[[#This Row],[LowerE]],O403)</f>
        <v>270.63202089597911</v>
      </c>
      <c r="P404" s="7">
        <f>IF(S403=N403,testdata6[[#This Row],[Upper]],testdata6[[#This Row],[Lower]])</f>
        <v>270.63202089597911</v>
      </c>
      <c r="Q404" s="7" t="e">
        <f>IF(testdata6[[#This Row],[AtrStop]]=testdata6[[#This Row],[Upper]],testdata6[[#This Row],[Upper]],NA())</f>
        <v>#N/A</v>
      </c>
      <c r="R404" s="7">
        <f>IF(testdata6[[#This Row],[AtrStop]]=testdata6[[#This Row],[Lower]],testdata6[[#This Row],[Lower]],NA())</f>
        <v>270.63202089597911</v>
      </c>
      <c r="S404" s="19">
        <f>IF(testdata6[[#This Row],[close]]&lt;=testdata6[[#This Row],[STpot]],testdata6[[#This Row],[Upper]],testdata6[[#This Row],[Lower]])</f>
        <v>270.63202089597911</v>
      </c>
      <c r="U404" s="2">
        <v>43320</v>
      </c>
      <c r="V404" s="7"/>
      <c r="W404" s="7">
        <v>270.63200000000001</v>
      </c>
      <c r="X404" s="19">
        <v>270.63202089999999</v>
      </c>
      <c r="Y404" t="str">
        <f t="shared" si="6"/>
        <v/>
      </c>
    </row>
    <row r="405" spans="1:25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testdata6[[#This Row],[high]]-testdata6[[#This Row],[low]]</f>
        <v>1.0299999999999727</v>
      </c>
      <c r="H405" s="1">
        <f>ABS(testdata6[[#This Row],[high]]-F404)</f>
        <v>0.5</v>
      </c>
      <c r="I405" s="1">
        <f>ABS(testdata6[[#This Row],[low]]-F404)</f>
        <v>0.52999999999997272</v>
      </c>
      <c r="J405" s="1">
        <f>MAX(testdata6[[#This Row],[H-L]:[|L-pC|]])</f>
        <v>1.0299999999999727</v>
      </c>
      <c r="K405" s="10">
        <f>(K404*20+testdata6[[#This Row],[TR]])/21</f>
        <v>2.03513351595491</v>
      </c>
      <c r="L405" s="1">
        <f>testdata6[[#This Row],[high]]+Multiplier*testdata6[[#This Row],[ATR]]</f>
        <v>283.87540054786473</v>
      </c>
      <c r="M405" s="1">
        <f>testdata6[[#This Row],[low]]-Multiplier*testdata6[[#This Row],[ATR]]</f>
        <v>270.63459945213526</v>
      </c>
      <c r="N405" s="1">
        <f>IF(OR(testdata6[[#This Row],[UpperE]]&lt;N404,F404&gt;N404),testdata6[[#This Row],[UpperE]],N404)</f>
        <v>278.91584050658804</v>
      </c>
      <c r="O405" s="1">
        <f>IF(OR(testdata6[[#This Row],[LowerE]]&gt;O404,F404&lt;O404),testdata6[[#This Row],[LowerE]],O404)</f>
        <v>270.63459945213526</v>
      </c>
      <c r="P405" s="7">
        <f>IF(S404=N404,testdata6[[#This Row],[Upper]],testdata6[[#This Row],[Lower]])</f>
        <v>270.63459945213526</v>
      </c>
      <c r="Q405" s="7" t="e">
        <f>IF(testdata6[[#This Row],[AtrStop]]=testdata6[[#This Row],[Upper]],testdata6[[#This Row],[Upper]],NA())</f>
        <v>#N/A</v>
      </c>
      <c r="R405" s="7">
        <f>IF(testdata6[[#This Row],[AtrStop]]=testdata6[[#This Row],[Lower]],testdata6[[#This Row],[Lower]],NA())</f>
        <v>270.63459945213526</v>
      </c>
      <c r="S405" s="19">
        <f>IF(testdata6[[#This Row],[close]]&lt;=testdata6[[#This Row],[STpot]],testdata6[[#This Row],[Upper]],testdata6[[#This Row],[Lower]])</f>
        <v>270.63459945213526</v>
      </c>
      <c r="U405" s="2">
        <v>43321</v>
      </c>
      <c r="V405" s="7"/>
      <c r="W405" s="7">
        <v>270.63459999999998</v>
      </c>
      <c r="X405" s="19">
        <v>270.63459945</v>
      </c>
      <c r="Y405" t="str">
        <f t="shared" si="6"/>
        <v/>
      </c>
    </row>
    <row r="406" spans="1:25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testdata6[[#This Row],[high]]-testdata6[[#This Row],[low]]</f>
        <v>1.6500000000000341</v>
      </c>
      <c r="H406" s="1">
        <f>ABS(testdata6[[#This Row],[high]]-F405)</f>
        <v>0.98999999999995225</v>
      </c>
      <c r="I406" s="1">
        <f>ABS(testdata6[[#This Row],[low]]-F405)</f>
        <v>2.6399999999999864</v>
      </c>
      <c r="J406" s="1">
        <f>MAX(testdata6[[#This Row],[H-L]:[|L-pC|]])</f>
        <v>2.6399999999999864</v>
      </c>
      <c r="K406" s="10">
        <f>(K405*20+testdata6[[#This Row],[TR]])/21</f>
        <v>2.0639366818618186</v>
      </c>
      <c r="L406" s="1">
        <f>testdata6[[#This Row],[high]]+Multiplier*testdata6[[#This Row],[ATR]]</f>
        <v>282.10181004558547</v>
      </c>
      <c r="M406" s="1">
        <f>testdata6[[#This Row],[low]]-Multiplier*testdata6[[#This Row],[ATR]]</f>
        <v>268.06818995441455</v>
      </c>
      <c r="N406" s="1">
        <f>IF(OR(testdata6[[#This Row],[UpperE]]&lt;N405,F405&gt;N405),testdata6[[#This Row],[UpperE]],N405)</f>
        <v>278.91584050658804</v>
      </c>
      <c r="O406" s="1">
        <f>IF(OR(testdata6[[#This Row],[LowerE]]&gt;O405,F405&lt;O405),testdata6[[#This Row],[LowerE]],O405)</f>
        <v>270.63459945213526</v>
      </c>
      <c r="P406" s="7">
        <f>IF(S405=N405,testdata6[[#This Row],[Upper]],testdata6[[#This Row],[Lower]])</f>
        <v>270.63459945213526</v>
      </c>
      <c r="Q406" s="7" t="e">
        <f>IF(testdata6[[#This Row],[AtrStop]]=testdata6[[#This Row],[Upper]],testdata6[[#This Row],[Upper]],NA())</f>
        <v>#N/A</v>
      </c>
      <c r="R406" s="7">
        <f>IF(testdata6[[#This Row],[AtrStop]]=testdata6[[#This Row],[Lower]],testdata6[[#This Row],[Lower]],NA())</f>
        <v>270.63459945213526</v>
      </c>
      <c r="S406" s="19">
        <f>IF(testdata6[[#This Row],[close]]&lt;=testdata6[[#This Row],[STpot]],testdata6[[#This Row],[Upper]],testdata6[[#This Row],[Lower]])</f>
        <v>270.63459945213526</v>
      </c>
      <c r="U406" s="2">
        <v>43322</v>
      </c>
      <c r="V406" s="7"/>
      <c r="W406" s="7">
        <v>270.63459999999998</v>
      </c>
      <c r="X406" s="19">
        <v>270.63459945</v>
      </c>
      <c r="Y406" t="str">
        <f t="shared" si="6"/>
        <v/>
      </c>
    </row>
    <row r="407" spans="1:25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testdata6[[#This Row],[high]]-testdata6[[#This Row],[low]]</f>
        <v>2.3199999999999932</v>
      </c>
      <c r="H407" s="1">
        <f>ABS(testdata6[[#This Row],[high]]-F406)</f>
        <v>0.96999999999997044</v>
      </c>
      <c r="I407" s="1">
        <f>ABS(testdata6[[#This Row],[low]]-F406)</f>
        <v>1.3500000000000227</v>
      </c>
      <c r="J407" s="1">
        <f>MAX(testdata6[[#This Row],[H-L]:[|L-pC|]])</f>
        <v>2.3199999999999932</v>
      </c>
      <c r="K407" s="10">
        <f>(K406*20+testdata6[[#This Row],[TR]])/21</f>
        <v>2.0761301732017317</v>
      </c>
      <c r="L407" s="1">
        <f>testdata6[[#This Row],[high]]+Multiplier*testdata6[[#This Row],[ATR]]</f>
        <v>282.23839051960516</v>
      </c>
      <c r="M407" s="1">
        <f>testdata6[[#This Row],[low]]-Multiplier*testdata6[[#This Row],[ATR]]</f>
        <v>267.46160948039483</v>
      </c>
      <c r="N407" s="1">
        <f>IF(OR(testdata6[[#This Row],[UpperE]]&lt;N406,F406&gt;N406),testdata6[[#This Row],[UpperE]],N406)</f>
        <v>278.91584050658804</v>
      </c>
      <c r="O407" s="1">
        <f>IF(OR(testdata6[[#This Row],[LowerE]]&gt;O406,F406&lt;O406),testdata6[[#This Row],[LowerE]],O406)</f>
        <v>270.63459945213526</v>
      </c>
      <c r="P407" s="7">
        <f>IF(S406=N406,testdata6[[#This Row],[Upper]],testdata6[[#This Row],[Lower]])</f>
        <v>270.63459945213526</v>
      </c>
      <c r="Q407" s="7" t="e">
        <f>IF(testdata6[[#This Row],[AtrStop]]=testdata6[[#This Row],[Upper]],testdata6[[#This Row],[Upper]],NA())</f>
        <v>#N/A</v>
      </c>
      <c r="R407" s="7">
        <f>IF(testdata6[[#This Row],[AtrStop]]=testdata6[[#This Row],[Lower]],testdata6[[#This Row],[Lower]],NA())</f>
        <v>270.63459945213526</v>
      </c>
      <c r="S407" s="19">
        <f>IF(testdata6[[#This Row],[close]]&lt;=testdata6[[#This Row],[STpot]],testdata6[[#This Row],[Upper]],testdata6[[#This Row],[Lower]])</f>
        <v>270.63459945213526</v>
      </c>
      <c r="U407" s="2">
        <v>43325</v>
      </c>
      <c r="V407" s="7"/>
      <c r="W407" s="7">
        <v>270.63459999999998</v>
      </c>
      <c r="X407" s="19">
        <v>270.63459945</v>
      </c>
      <c r="Y407" t="str">
        <f t="shared" si="6"/>
        <v/>
      </c>
    </row>
    <row r="408" spans="1:25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testdata6[[#This Row],[high]]-testdata6[[#This Row],[low]]</f>
        <v>1.6399999999999864</v>
      </c>
      <c r="H408" s="1">
        <f>ABS(testdata6[[#This Row],[high]]-F407)</f>
        <v>2.0099999999999909</v>
      </c>
      <c r="I408" s="1">
        <f>ABS(testdata6[[#This Row],[low]]-F407)</f>
        <v>0.37000000000000455</v>
      </c>
      <c r="J408" s="1">
        <f>MAX(testdata6[[#This Row],[H-L]:[|L-pC|]])</f>
        <v>2.0099999999999909</v>
      </c>
      <c r="K408" s="10">
        <f>(K407*20+testdata6[[#This Row],[TR]])/21</f>
        <v>2.0729811173349821</v>
      </c>
      <c r="L408" s="1">
        <f>testdata6[[#This Row],[high]]+Multiplier*testdata6[[#This Row],[ATR]]</f>
        <v>282.23894335200492</v>
      </c>
      <c r="M408" s="1">
        <f>testdata6[[#This Row],[low]]-Multiplier*testdata6[[#This Row],[ATR]]</f>
        <v>268.16105664799505</v>
      </c>
      <c r="N408" s="1">
        <f>IF(OR(testdata6[[#This Row],[UpperE]]&lt;N407,F407&gt;N407),testdata6[[#This Row],[UpperE]],N407)</f>
        <v>278.91584050658804</v>
      </c>
      <c r="O408" s="1">
        <f>IF(OR(testdata6[[#This Row],[LowerE]]&gt;O407,F407&lt;O407),testdata6[[#This Row],[LowerE]],O407)</f>
        <v>270.63459945213526</v>
      </c>
      <c r="P408" s="7">
        <f>IF(S407=N407,testdata6[[#This Row],[Upper]],testdata6[[#This Row],[Lower]])</f>
        <v>270.63459945213526</v>
      </c>
      <c r="Q408" s="7" t="e">
        <f>IF(testdata6[[#This Row],[AtrStop]]=testdata6[[#This Row],[Upper]],testdata6[[#This Row],[Upper]],NA())</f>
        <v>#N/A</v>
      </c>
      <c r="R408" s="7">
        <f>IF(testdata6[[#This Row],[AtrStop]]=testdata6[[#This Row],[Lower]],testdata6[[#This Row],[Lower]],NA())</f>
        <v>270.63459945213526</v>
      </c>
      <c r="S408" s="19">
        <f>IF(testdata6[[#This Row],[close]]&lt;=testdata6[[#This Row],[STpot]],testdata6[[#This Row],[Upper]],testdata6[[#This Row],[Lower]])</f>
        <v>270.63459945213526</v>
      </c>
      <c r="U408" s="2">
        <v>43326</v>
      </c>
      <c r="V408" s="7"/>
      <c r="W408" s="7">
        <v>270.63459999999998</v>
      </c>
      <c r="X408" s="19">
        <v>270.63459945</v>
      </c>
      <c r="Y408" t="str">
        <f t="shared" si="6"/>
        <v/>
      </c>
    </row>
    <row r="409" spans="1:25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testdata6[[#This Row],[high]]-testdata6[[#This Row],[low]]</f>
        <v>2.3100000000000023</v>
      </c>
      <c r="H409" s="1">
        <f>ABS(testdata6[[#This Row],[high]]-F408)</f>
        <v>1.3199999999999932</v>
      </c>
      <c r="I409" s="1">
        <f>ABS(testdata6[[#This Row],[low]]-F408)</f>
        <v>3.6299999999999955</v>
      </c>
      <c r="J409" s="1">
        <f>MAX(testdata6[[#This Row],[H-L]:[|L-pC|]])</f>
        <v>3.6299999999999955</v>
      </c>
      <c r="K409" s="10">
        <f>(K408*20+testdata6[[#This Row],[TR]])/21</f>
        <v>2.147124873652364</v>
      </c>
      <c r="L409" s="1">
        <f>testdata6[[#This Row],[high]]+Multiplier*testdata6[[#This Row],[ATR]]</f>
        <v>280.8813746209571</v>
      </c>
      <c r="M409" s="1">
        <f>testdata6[[#This Row],[low]]-Multiplier*testdata6[[#This Row],[ATR]]</f>
        <v>265.68862537904289</v>
      </c>
      <c r="N409" s="1">
        <f>IF(OR(testdata6[[#This Row],[UpperE]]&lt;N408,F408&gt;N408),testdata6[[#This Row],[UpperE]],N408)</f>
        <v>278.91584050658804</v>
      </c>
      <c r="O409" s="1">
        <f>IF(OR(testdata6[[#This Row],[LowerE]]&gt;O408,F408&lt;O408),testdata6[[#This Row],[LowerE]],O408)</f>
        <v>270.63459945213526</v>
      </c>
      <c r="P409" s="7">
        <f>IF(S408=N408,testdata6[[#This Row],[Upper]],testdata6[[#This Row],[Lower]])</f>
        <v>270.63459945213526</v>
      </c>
      <c r="Q409" s="7" t="e">
        <f>IF(testdata6[[#This Row],[AtrStop]]=testdata6[[#This Row],[Upper]],testdata6[[#This Row],[Upper]],NA())</f>
        <v>#N/A</v>
      </c>
      <c r="R409" s="7">
        <f>IF(testdata6[[#This Row],[AtrStop]]=testdata6[[#This Row],[Lower]],testdata6[[#This Row],[Lower]],NA())</f>
        <v>270.63459945213526</v>
      </c>
      <c r="S409" s="19">
        <f>IF(testdata6[[#This Row],[close]]&lt;=testdata6[[#This Row],[STpot]],testdata6[[#This Row],[Upper]],testdata6[[#This Row],[Lower]])</f>
        <v>270.63459945213526</v>
      </c>
      <c r="U409" s="2">
        <v>43327</v>
      </c>
      <c r="V409" s="7"/>
      <c r="W409" s="7">
        <v>270.63459999999998</v>
      </c>
      <c r="X409" s="19">
        <v>270.63459945</v>
      </c>
      <c r="Y409" t="str">
        <f t="shared" si="6"/>
        <v/>
      </c>
    </row>
    <row r="410" spans="1:25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testdata6[[#This Row],[high]]-testdata6[[#This Row],[low]]</f>
        <v>1.6399999999999864</v>
      </c>
      <c r="H410" s="1">
        <f>ABS(testdata6[[#This Row],[high]]-F409)</f>
        <v>3.1700000000000159</v>
      </c>
      <c r="I410" s="1">
        <f>ABS(testdata6[[#This Row],[low]]-F409)</f>
        <v>1.5300000000000296</v>
      </c>
      <c r="J410" s="1">
        <f>MAX(testdata6[[#This Row],[H-L]:[|L-pC|]])</f>
        <v>3.1700000000000159</v>
      </c>
      <c r="K410" s="10">
        <f>(K409*20+testdata6[[#This Row],[TR]])/21</f>
        <v>2.1958332130022522</v>
      </c>
      <c r="L410" s="1">
        <f>testdata6[[#This Row],[high]]+Multiplier*testdata6[[#This Row],[ATR]]</f>
        <v>283.45749963900676</v>
      </c>
      <c r="M410" s="1">
        <f>testdata6[[#This Row],[low]]-Multiplier*testdata6[[#This Row],[ATR]]</f>
        <v>268.64250036099327</v>
      </c>
      <c r="N410" s="1">
        <f>IF(OR(testdata6[[#This Row],[UpperE]]&lt;N409,F409&gt;N409),testdata6[[#This Row],[UpperE]],N409)</f>
        <v>278.91584050658804</v>
      </c>
      <c r="O410" s="1">
        <f>IF(OR(testdata6[[#This Row],[LowerE]]&gt;O409,F409&lt;O409),testdata6[[#This Row],[LowerE]],O409)</f>
        <v>270.63459945213526</v>
      </c>
      <c r="P410" s="7">
        <f>IF(S409=N409,testdata6[[#This Row],[Upper]],testdata6[[#This Row],[Lower]])</f>
        <v>270.63459945213526</v>
      </c>
      <c r="Q410" s="7" t="e">
        <f>IF(testdata6[[#This Row],[AtrStop]]=testdata6[[#This Row],[Upper]],testdata6[[#This Row],[Upper]],NA())</f>
        <v>#N/A</v>
      </c>
      <c r="R410" s="7">
        <f>IF(testdata6[[#This Row],[AtrStop]]=testdata6[[#This Row],[Lower]],testdata6[[#This Row],[Lower]],NA())</f>
        <v>270.63459945213526</v>
      </c>
      <c r="S410" s="19">
        <f>IF(testdata6[[#This Row],[close]]&lt;=testdata6[[#This Row],[STpot]],testdata6[[#This Row],[Upper]],testdata6[[#This Row],[Lower]])</f>
        <v>270.63459945213526</v>
      </c>
      <c r="U410" s="2">
        <v>43328</v>
      </c>
      <c r="V410" s="7"/>
      <c r="W410" s="7">
        <v>270.63459999999998</v>
      </c>
      <c r="X410" s="19">
        <v>270.63459945</v>
      </c>
      <c r="Y410" t="str">
        <f t="shared" si="6"/>
        <v/>
      </c>
    </row>
    <row r="411" spans="1:25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testdata6[[#This Row],[high]]-testdata6[[#This Row],[low]]</f>
        <v>2.1299999999999955</v>
      </c>
      <c r="H411" s="1">
        <f>ABS(testdata6[[#This Row],[high]]-F410)</f>
        <v>1.4599999999999795</v>
      </c>
      <c r="I411" s="1">
        <f>ABS(testdata6[[#This Row],[low]]-F410)</f>
        <v>0.67000000000001592</v>
      </c>
      <c r="J411" s="1">
        <f>MAX(testdata6[[#This Row],[H-L]:[|L-pC|]])</f>
        <v>2.1299999999999955</v>
      </c>
      <c r="K411" s="10">
        <f>(K410*20+testdata6[[#This Row],[TR]])/21</f>
        <v>2.1926982980973828</v>
      </c>
      <c r="L411" s="1">
        <f>testdata6[[#This Row],[high]]+Multiplier*testdata6[[#This Row],[ATR]]</f>
        <v>283.94809489429213</v>
      </c>
      <c r="M411" s="1">
        <f>testdata6[[#This Row],[low]]-Multiplier*testdata6[[#This Row],[ATR]]</f>
        <v>268.66190510570789</v>
      </c>
      <c r="N411" s="1">
        <f>IF(OR(testdata6[[#This Row],[UpperE]]&lt;N410,F410&gt;N410),testdata6[[#This Row],[UpperE]],N410)</f>
        <v>278.91584050658804</v>
      </c>
      <c r="O411" s="1">
        <f>IF(OR(testdata6[[#This Row],[LowerE]]&gt;O410,F410&lt;O410),testdata6[[#This Row],[LowerE]],O410)</f>
        <v>270.63459945213526</v>
      </c>
      <c r="P411" s="7">
        <f>IF(S410=N410,testdata6[[#This Row],[Upper]],testdata6[[#This Row],[Lower]])</f>
        <v>270.63459945213526</v>
      </c>
      <c r="Q411" s="7" t="e">
        <f>IF(testdata6[[#This Row],[AtrStop]]=testdata6[[#This Row],[Upper]],testdata6[[#This Row],[Upper]],NA())</f>
        <v>#N/A</v>
      </c>
      <c r="R411" s="7">
        <f>IF(testdata6[[#This Row],[AtrStop]]=testdata6[[#This Row],[Lower]],testdata6[[#This Row],[Lower]],NA())</f>
        <v>270.63459945213526</v>
      </c>
      <c r="S411" s="19">
        <f>IF(testdata6[[#This Row],[close]]&lt;=testdata6[[#This Row],[STpot]],testdata6[[#This Row],[Upper]],testdata6[[#This Row],[Lower]])</f>
        <v>270.63459945213526</v>
      </c>
      <c r="U411" s="2">
        <v>43329</v>
      </c>
      <c r="V411" s="7"/>
      <c r="W411" s="7">
        <v>270.63459999999998</v>
      </c>
      <c r="X411" s="19">
        <v>270.63459945</v>
      </c>
      <c r="Y411" t="str">
        <f t="shared" si="6"/>
        <v/>
      </c>
    </row>
    <row r="412" spans="1:25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testdata6[[#This Row],[high]]-testdata6[[#This Row],[low]]</f>
        <v>0.87999999999999545</v>
      </c>
      <c r="H412" s="1">
        <f>ABS(testdata6[[#This Row],[high]]-F411)</f>
        <v>0.87999999999999545</v>
      </c>
      <c r="I412" s="1">
        <f>ABS(testdata6[[#This Row],[low]]-F411)</f>
        <v>0</v>
      </c>
      <c r="J412" s="1">
        <f>MAX(testdata6[[#This Row],[H-L]:[|L-pC|]])</f>
        <v>0.87999999999999545</v>
      </c>
      <c r="K412" s="10">
        <f>(K411*20+testdata6[[#This Row],[TR]])/21</f>
        <v>2.1301888553308408</v>
      </c>
      <c r="L412" s="1">
        <f>testdata6[[#This Row],[high]]+Multiplier*testdata6[[#This Row],[ATR]]</f>
        <v>284.1605665659925</v>
      </c>
      <c r="M412" s="1">
        <f>testdata6[[#This Row],[low]]-Multiplier*testdata6[[#This Row],[ATR]]</f>
        <v>270.49943343400747</v>
      </c>
      <c r="N412" s="1">
        <f>IF(OR(testdata6[[#This Row],[UpperE]]&lt;N411,F411&gt;N411),testdata6[[#This Row],[UpperE]],N411)</f>
        <v>278.91584050658804</v>
      </c>
      <c r="O412" s="1">
        <f>IF(OR(testdata6[[#This Row],[LowerE]]&gt;O411,F411&lt;O411),testdata6[[#This Row],[LowerE]],O411)</f>
        <v>270.63459945213526</v>
      </c>
      <c r="P412" s="7">
        <f>IF(S411=N411,testdata6[[#This Row],[Upper]],testdata6[[#This Row],[Lower]])</f>
        <v>270.63459945213526</v>
      </c>
      <c r="Q412" s="7" t="e">
        <f>IF(testdata6[[#This Row],[AtrStop]]=testdata6[[#This Row],[Upper]],testdata6[[#This Row],[Upper]],NA())</f>
        <v>#N/A</v>
      </c>
      <c r="R412" s="7">
        <f>IF(testdata6[[#This Row],[AtrStop]]=testdata6[[#This Row],[Lower]],testdata6[[#This Row],[Lower]],NA())</f>
        <v>270.63459945213526</v>
      </c>
      <c r="S412" s="19">
        <f>IF(testdata6[[#This Row],[close]]&lt;=testdata6[[#This Row],[STpot]],testdata6[[#This Row],[Upper]],testdata6[[#This Row],[Lower]])</f>
        <v>270.63459945213526</v>
      </c>
      <c r="U412" s="2">
        <v>43332</v>
      </c>
      <c r="V412" s="7"/>
      <c r="W412" s="7">
        <v>270.63459999999998</v>
      </c>
      <c r="X412" s="19">
        <v>270.63459945</v>
      </c>
      <c r="Y412" t="str">
        <f t="shared" si="6"/>
        <v/>
      </c>
    </row>
    <row r="413" spans="1:25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testdata6[[#This Row],[high]]-testdata6[[#This Row],[low]]</f>
        <v>1.5500000000000114</v>
      </c>
      <c r="H413" s="1">
        <f>ABS(testdata6[[#This Row],[high]]-F412)</f>
        <v>1.589999999999975</v>
      </c>
      <c r="I413" s="1">
        <f>ABS(testdata6[[#This Row],[low]]-F412)</f>
        <v>3.999999999996362E-2</v>
      </c>
      <c r="J413" s="1">
        <f>MAX(testdata6[[#This Row],[H-L]:[|L-pC|]])</f>
        <v>1.589999999999975</v>
      </c>
      <c r="K413" s="10">
        <f>(K412*20+testdata6[[#This Row],[TR]])/21</f>
        <v>2.1044655765055618</v>
      </c>
      <c r="L413" s="1">
        <f>testdata6[[#This Row],[high]]+Multiplier*testdata6[[#This Row],[ATR]]</f>
        <v>285.38339672951668</v>
      </c>
      <c r="M413" s="1">
        <f>testdata6[[#This Row],[low]]-Multiplier*testdata6[[#This Row],[ATR]]</f>
        <v>271.2066032704833</v>
      </c>
      <c r="N413" s="1">
        <f>IF(OR(testdata6[[#This Row],[UpperE]]&lt;N412,F412&gt;N412),testdata6[[#This Row],[UpperE]],N412)</f>
        <v>278.91584050658804</v>
      </c>
      <c r="O413" s="1">
        <f>IF(OR(testdata6[[#This Row],[LowerE]]&gt;O412,F412&lt;O412),testdata6[[#This Row],[LowerE]],O412)</f>
        <v>271.2066032704833</v>
      </c>
      <c r="P413" s="7">
        <f>IF(S412=N412,testdata6[[#This Row],[Upper]],testdata6[[#This Row],[Lower]])</f>
        <v>271.2066032704833</v>
      </c>
      <c r="Q413" s="7" t="e">
        <f>IF(testdata6[[#This Row],[AtrStop]]=testdata6[[#This Row],[Upper]],testdata6[[#This Row],[Upper]],NA())</f>
        <v>#N/A</v>
      </c>
      <c r="R413" s="7">
        <f>IF(testdata6[[#This Row],[AtrStop]]=testdata6[[#This Row],[Lower]],testdata6[[#This Row],[Lower]],NA())</f>
        <v>271.2066032704833</v>
      </c>
      <c r="S413" s="19">
        <f>IF(testdata6[[#This Row],[close]]&lt;=testdata6[[#This Row],[STpot]],testdata6[[#This Row],[Upper]],testdata6[[#This Row],[Lower]])</f>
        <v>271.2066032704833</v>
      </c>
      <c r="U413" s="2">
        <v>43333</v>
      </c>
      <c r="V413" s="7"/>
      <c r="W413" s="7">
        <v>271.20659999999998</v>
      </c>
      <c r="X413" s="19">
        <v>271.20660327000002</v>
      </c>
      <c r="Y413" t="str">
        <f t="shared" si="6"/>
        <v/>
      </c>
    </row>
    <row r="414" spans="1:25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testdata6[[#This Row],[high]]-testdata6[[#This Row],[low]]</f>
        <v>1.1500000000000341</v>
      </c>
      <c r="H414" s="1">
        <f>ABS(testdata6[[#This Row],[high]]-F413)</f>
        <v>0.41000000000002501</v>
      </c>
      <c r="I414" s="1">
        <f>ABS(testdata6[[#This Row],[low]]-F413)</f>
        <v>0.74000000000000909</v>
      </c>
      <c r="J414" s="1">
        <f>MAX(testdata6[[#This Row],[H-L]:[|L-pC|]])</f>
        <v>1.1500000000000341</v>
      </c>
      <c r="K414" s="10">
        <f>(K413*20+testdata6[[#This Row],[TR]])/21</f>
        <v>2.0590148347672033</v>
      </c>
      <c r="L414" s="1">
        <f>testdata6[[#This Row],[high]]+Multiplier*testdata6[[#This Row],[ATR]]</f>
        <v>284.71704450430161</v>
      </c>
      <c r="M414" s="1">
        <f>testdata6[[#This Row],[low]]-Multiplier*testdata6[[#This Row],[ATR]]</f>
        <v>271.2129554956984</v>
      </c>
      <c r="N414" s="1">
        <f>IF(OR(testdata6[[#This Row],[UpperE]]&lt;N413,F413&gt;N413),testdata6[[#This Row],[UpperE]],N413)</f>
        <v>278.91584050658804</v>
      </c>
      <c r="O414" s="1">
        <f>IF(OR(testdata6[[#This Row],[LowerE]]&gt;O413,F413&lt;O413),testdata6[[#This Row],[LowerE]],O413)</f>
        <v>271.2129554956984</v>
      </c>
      <c r="P414" s="7">
        <f>IF(S413=N413,testdata6[[#This Row],[Upper]],testdata6[[#This Row],[Lower]])</f>
        <v>271.2129554956984</v>
      </c>
      <c r="Q414" s="7" t="e">
        <f>IF(testdata6[[#This Row],[AtrStop]]=testdata6[[#This Row],[Upper]],testdata6[[#This Row],[Upper]],NA())</f>
        <v>#N/A</v>
      </c>
      <c r="R414" s="7">
        <f>IF(testdata6[[#This Row],[AtrStop]]=testdata6[[#This Row],[Lower]],testdata6[[#This Row],[Lower]],NA())</f>
        <v>271.2129554956984</v>
      </c>
      <c r="S414" s="19">
        <f>IF(testdata6[[#This Row],[close]]&lt;=testdata6[[#This Row],[STpot]],testdata6[[#This Row],[Upper]],testdata6[[#This Row],[Lower]])</f>
        <v>271.2129554956984</v>
      </c>
      <c r="U414" s="2">
        <v>43334</v>
      </c>
      <c r="V414" s="7"/>
      <c r="W414" s="7">
        <v>271.21300000000002</v>
      </c>
      <c r="X414" s="19">
        <v>271.21295550000002</v>
      </c>
      <c r="Y414" t="str">
        <f t="shared" si="6"/>
        <v/>
      </c>
    </row>
    <row r="415" spans="1:25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testdata6[[#This Row],[high]]-testdata6[[#This Row],[low]]</f>
        <v>1.4699999999999704</v>
      </c>
      <c r="H415" s="1">
        <f>ABS(testdata6[[#This Row],[high]]-F414)</f>
        <v>0.75</v>
      </c>
      <c r="I415" s="1">
        <f>ABS(testdata6[[#This Row],[low]]-F414)</f>
        <v>0.71999999999997044</v>
      </c>
      <c r="J415" s="1">
        <f>MAX(testdata6[[#This Row],[H-L]:[|L-pC|]])</f>
        <v>1.4699999999999704</v>
      </c>
      <c r="K415" s="10">
        <f>(K414*20+testdata6[[#This Row],[TR]])/21</f>
        <v>2.0309665093020972</v>
      </c>
      <c r="L415" s="1">
        <f>testdata6[[#This Row],[high]]+Multiplier*testdata6[[#This Row],[ATR]]</f>
        <v>284.80289952790628</v>
      </c>
      <c r="M415" s="1">
        <f>testdata6[[#This Row],[low]]-Multiplier*testdata6[[#This Row],[ATR]]</f>
        <v>271.14710047209371</v>
      </c>
      <c r="N415" s="1">
        <f>IF(OR(testdata6[[#This Row],[UpperE]]&lt;N414,F414&gt;N414),testdata6[[#This Row],[UpperE]],N414)</f>
        <v>278.91584050658804</v>
      </c>
      <c r="O415" s="1">
        <f>IF(OR(testdata6[[#This Row],[LowerE]]&gt;O414,F414&lt;O414),testdata6[[#This Row],[LowerE]],O414)</f>
        <v>271.2129554956984</v>
      </c>
      <c r="P415" s="7">
        <f>IF(S414=N414,testdata6[[#This Row],[Upper]],testdata6[[#This Row],[Lower]])</f>
        <v>271.2129554956984</v>
      </c>
      <c r="Q415" s="7" t="e">
        <f>IF(testdata6[[#This Row],[AtrStop]]=testdata6[[#This Row],[Upper]],testdata6[[#This Row],[Upper]],NA())</f>
        <v>#N/A</v>
      </c>
      <c r="R415" s="7">
        <f>IF(testdata6[[#This Row],[AtrStop]]=testdata6[[#This Row],[Lower]],testdata6[[#This Row],[Lower]],NA())</f>
        <v>271.2129554956984</v>
      </c>
      <c r="S415" s="19">
        <f>IF(testdata6[[#This Row],[close]]&lt;=testdata6[[#This Row],[STpot]],testdata6[[#This Row],[Upper]],testdata6[[#This Row],[Lower]])</f>
        <v>271.2129554956984</v>
      </c>
      <c r="U415" s="2">
        <v>43335</v>
      </c>
      <c r="V415" s="7"/>
      <c r="W415" s="7">
        <v>271.21300000000002</v>
      </c>
      <c r="X415" s="19">
        <v>271.21295550000002</v>
      </c>
      <c r="Y415" t="str">
        <f t="shared" si="6"/>
        <v/>
      </c>
    </row>
    <row r="416" spans="1:25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testdata6[[#This Row],[high]]-testdata6[[#This Row],[low]]</f>
        <v>1.25</v>
      </c>
      <c r="H416" s="1">
        <f>ABS(testdata6[[#This Row],[high]]-F415)</f>
        <v>1.8300000000000409</v>
      </c>
      <c r="I416" s="1">
        <f>ABS(testdata6[[#This Row],[low]]-F415)</f>
        <v>0.58000000000004093</v>
      </c>
      <c r="J416" s="1">
        <f>MAX(testdata6[[#This Row],[H-L]:[|L-pC|]])</f>
        <v>1.8300000000000409</v>
      </c>
      <c r="K416" s="10">
        <f>(K415*20+testdata6[[#This Row],[TR]])/21</f>
        <v>2.0213966755258088</v>
      </c>
      <c r="L416" s="1">
        <f>testdata6[[#This Row],[high]]+Multiplier*testdata6[[#This Row],[ATR]]</f>
        <v>285.48419002657744</v>
      </c>
      <c r="M416" s="1">
        <f>testdata6[[#This Row],[low]]-Multiplier*testdata6[[#This Row],[ATR]]</f>
        <v>272.10580997342259</v>
      </c>
      <c r="N416" s="1">
        <f>IF(OR(testdata6[[#This Row],[UpperE]]&lt;N415,F415&gt;N415),testdata6[[#This Row],[UpperE]],N415)</f>
        <v>278.91584050658804</v>
      </c>
      <c r="O416" s="1">
        <f>IF(OR(testdata6[[#This Row],[LowerE]]&gt;O415,F415&lt;O415),testdata6[[#This Row],[LowerE]],O415)</f>
        <v>272.10580997342259</v>
      </c>
      <c r="P416" s="7">
        <f>IF(S415=N415,testdata6[[#This Row],[Upper]],testdata6[[#This Row],[Lower]])</f>
        <v>272.10580997342259</v>
      </c>
      <c r="Q416" s="7" t="e">
        <f>IF(testdata6[[#This Row],[AtrStop]]=testdata6[[#This Row],[Upper]],testdata6[[#This Row],[Upper]],NA())</f>
        <v>#N/A</v>
      </c>
      <c r="R416" s="7">
        <f>IF(testdata6[[#This Row],[AtrStop]]=testdata6[[#This Row],[Lower]],testdata6[[#This Row],[Lower]],NA())</f>
        <v>272.10580997342259</v>
      </c>
      <c r="S416" s="19">
        <f>IF(testdata6[[#This Row],[close]]&lt;=testdata6[[#This Row],[STpot]],testdata6[[#This Row],[Upper]],testdata6[[#This Row],[Lower]])</f>
        <v>272.10580997342259</v>
      </c>
      <c r="U416" s="2">
        <v>43336</v>
      </c>
      <c r="V416" s="7"/>
      <c r="W416" s="7">
        <v>272.10579999999999</v>
      </c>
      <c r="X416" s="19">
        <v>272.10580997</v>
      </c>
      <c r="Y416" t="str">
        <f t="shared" si="6"/>
        <v/>
      </c>
    </row>
    <row r="417" spans="1:25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testdata6[[#This Row],[high]]-testdata6[[#This Row],[low]]</f>
        <v>1.1899999999999977</v>
      </c>
      <c r="H417" s="1">
        <f>ABS(testdata6[[#This Row],[high]]-F416)</f>
        <v>2.3199999999999932</v>
      </c>
      <c r="I417" s="1">
        <f>ABS(testdata6[[#This Row],[low]]-F416)</f>
        <v>1.1299999999999955</v>
      </c>
      <c r="J417" s="1">
        <f>MAX(testdata6[[#This Row],[H-L]:[|L-pC|]])</f>
        <v>2.3199999999999932</v>
      </c>
      <c r="K417" s="10">
        <f>(K416*20+testdata6[[#This Row],[TR]])/21</f>
        <v>2.0356158814531509</v>
      </c>
      <c r="L417" s="1">
        <f>testdata6[[#This Row],[high]]+Multiplier*testdata6[[#This Row],[ATR]]</f>
        <v>287.69684764435942</v>
      </c>
      <c r="M417" s="1">
        <f>testdata6[[#This Row],[low]]-Multiplier*testdata6[[#This Row],[ATR]]</f>
        <v>274.29315235564053</v>
      </c>
      <c r="N417" s="1">
        <f>IF(OR(testdata6[[#This Row],[UpperE]]&lt;N416,F416&gt;N416),testdata6[[#This Row],[UpperE]],N416)</f>
        <v>287.69684764435942</v>
      </c>
      <c r="O417" s="1">
        <f>IF(OR(testdata6[[#This Row],[LowerE]]&gt;O416,F416&lt;O416),testdata6[[#This Row],[LowerE]],O416)</f>
        <v>274.29315235564053</v>
      </c>
      <c r="P417" s="7">
        <f>IF(S416=N416,testdata6[[#This Row],[Upper]],testdata6[[#This Row],[Lower]])</f>
        <v>274.29315235564053</v>
      </c>
      <c r="Q417" s="7" t="e">
        <f>IF(testdata6[[#This Row],[AtrStop]]=testdata6[[#This Row],[Upper]],testdata6[[#This Row],[Upper]],NA())</f>
        <v>#N/A</v>
      </c>
      <c r="R417" s="7">
        <f>IF(testdata6[[#This Row],[AtrStop]]=testdata6[[#This Row],[Lower]],testdata6[[#This Row],[Lower]],NA())</f>
        <v>274.29315235564053</v>
      </c>
      <c r="S417" s="19">
        <f>IF(testdata6[[#This Row],[close]]&lt;=testdata6[[#This Row],[STpot]],testdata6[[#This Row],[Upper]],testdata6[[#This Row],[Lower]])</f>
        <v>274.29315235564053</v>
      </c>
      <c r="U417" s="2">
        <v>43339</v>
      </c>
      <c r="V417" s="7"/>
      <c r="W417" s="7">
        <v>274.29320000000001</v>
      </c>
      <c r="X417" s="19">
        <v>274.29315236000002</v>
      </c>
      <c r="Y417" t="str">
        <f t="shared" si="6"/>
        <v/>
      </c>
    </row>
    <row r="418" spans="1:25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testdata6[[#This Row],[high]]-testdata6[[#This Row],[low]]</f>
        <v>0.98999999999995225</v>
      </c>
      <c r="H418" s="1">
        <f>ABS(testdata6[[#This Row],[high]]-F417)</f>
        <v>0.6199999999999477</v>
      </c>
      <c r="I418" s="1">
        <f>ABS(testdata6[[#This Row],[low]]-F417)</f>
        <v>0.37000000000000455</v>
      </c>
      <c r="J418" s="1">
        <f>MAX(testdata6[[#This Row],[H-L]:[|L-pC|]])</f>
        <v>0.98999999999995225</v>
      </c>
      <c r="K418" s="10">
        <f>(K417*20+testdata6[[#This Row],[TR]])/21</f>
        <v>1.9858246490029985</v>
      </c>
      <c r="L418" s="1">
        <f>testdata6[[#This Row],[high]]+Multiplier*testdata6[[#This Row],[ATR]]</f>
        <v>288.047473947009</v>
      </c>
      <c r="M418" s="1">
        <f>testdata6[[#This Row],[low]]-Multiplier*testdata6[[#This Row],[ATR]]</f>
        <v>275.142526052991</v>
      </c>
      <c r="N418" s="1">
        <f>IF(OR(testdata6[[#This Row],[UpperE]]&lt;N417,F417&gt;N417),testdata6[[#This Row],[UpperE]],N417)</f>
        <v>287.69684764435942</v>
      </c>
      <c r="O418" s="1">
        <f>IF(OR(testdata6[[#This Row],[LowerE]]&gt;O417,F417&lt;O417),testdata6[[#This Row],[LowerE]],O417)</f>
        <v>275.142526052991</v>
      </c>
      <c r="P418" s="7">
        <f>IF(S417=N417,testdata6[[#This Row],[Upper]],testdata6[[#This Row],[Lower]])</f>
        <v>275.142526052991</v>
      </c>
      <c r="Q418" s="7" t="e">
        <f>IF(testdata6[[#This Row],[AtrStop]]=testdata6[[#This Row],[Upper]],testdata6[[#This Row],[Upper]],NA())</f>
        <v>#N/A</v>
      </c>
      <c r="R418" s="7">
        <f>IF(testdata6[[#This Row],[AtrStop]]=testdata6[[#This Row],[Lower]],testdata6[[#This Row],[Lower]],NA())</f>
        <v>275.142526052991</v>
      </c>
      <c r="S418" s="19">
        <f>IF(testdata6[[#This Row],[close]]&lt;=testdata6[[#This Row],[STpot]],testdata6[[#This Row],[Upper]],testdata6[[#This Row],[Lower]])</f>
        <v>275.142526052991</v>
      </c>
      <c r="U418" s="2">
        <v>43340</v>
      </c>
      <c r="V418" s="7"/>
      <c r="W418" s="7">
        <v>275.14249999999998</v>
      </c>
      <c r="X418" s="19">
        <v>275.14252605000001</v>
      </c>
      <c r="Y418" t="str">
        <f t="shared" si="6"/>
        <v/>
      </c>
    </row>
    <row r="419" spans="1:25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testdata6[[#This Row],[high]]-testdata6[[#This Row],[low]]</f>
        <v>1.8000000000000114</v>
      </c>
      <c r="H419" s="1">
        <f>ABS(testdata6[[#This Row],[high]]-F418)</f>
        <v>1.7599999999999909</v>
      </c>
      <c r="I419" s="1">
        <f>ABS(testdata6[[#This Row],[low]]-F418)</f>
        <v>4.0000000000020464E-2</v>
      </c>
      <c r="J419" s="1">
        <f>MAX(testdata6[[#This Row],[H-L]:[|L-pC|]])</f>
        <v>1.8000000000000114</v>
      </c>
      <c r="K419" s="10">
        <f>(K418*20+testdata6[[#This Row],[TR]])/21</f>
        <v>1.9769758561933324</v>
      </c>
      <c r="L419" s="1">
        <f>testdata6[[#This Row],[high]]+Multiplier*testdata6[[#This Row],[ATR]]</f>
        <v>289.30092756857999</v>
      </c>
      <c r="M419" s="1">
        <f>testdata6[[#This Row],[low]]-Multiplier*testdata6[[#This Row],[ATR]]</f>
        <v>275.63907243142</v>
      </c>
      <c r="N419" s="1">
        <f>IF(OR(testdata6[[#This Row],[UpperE]]&lt;N418,F418&gt;N418),testdata6[[#This Row],[UpperE]],N418)</f>
        <v>287.69684764435942</v>
      </c>
      <c r="O419" s="1">
        <f>IF(OR(testdata6[[#This Row],[LowerE]]&gt;O418,F418&lt;O418),testdata6[[#This Row],[LowerE]],O418)</f>
        <v>275.63907243142</v>
      </c>
      <c r="P419" s="7">
        <f>IF(S418=N418,testdata6[[#This Row],[Upper]],testdata6[[#This Row],[Lower]])</f>
        <v>275.63907243142</v>
      </c>
      <c r="Q419" s="7" t="e">
        <f>IF(testdata6[[#This Row],[AtrStop]]=testdata6[[#This Row],[Upper]],testdata6[[#This Row],[Upper]],NA())</f>
        <v>#N/A</v>
      </c>
      <c r="R419" s="7">
        <f>IF(testdata6[[#This Row],[AtrStop]]=testdata6[[#This Row],[Lower]],testdata6[[#This Row],[Lower]],NA())</f>
        <v>275.63907243142</v>
      </c>
      <c r="S419" s="19">
        <f>IF(testdata6[[#This Row],[close]]&lt;=testdata6[[#This Row],[STpot]],testdata6[[#This Row],[Upper]],testdata6[[#This Row],[Lower]])</f>
        <v>275.63907243142</v>
      </c>
      <c r="U419" s="2">
        <v>43341</v>
      </c>
      <c r="V419" s="7"/>
      <c r="W419" s="7">
        <v>275.63909999999998</v>
      </c>
      <c r="X419" s="19">
        <v>275.63907243</v>
      </c>
      <c r="Y419" t="str">
        <f t="shared" si="6"/>
        <v/>
      </c>
    </row>
    <row r="420" spans="1:25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testdata6[[#This Row],[high]]-testdata6[[#This Row],[low]]</f>
        <v>1.6800000000000068</v>
      </c>
      <c r="H420" s="1">
        <f>ABS(testdata6[[#This Row],[high]]-F419)</f>
        <v>0.12000000000000455</v>
      </c>
      <c r="I420" s="1">
        <f>ABS(testdata6[[#This Row],[low]]-F419)</f>
        <v>1.8000000000000114</v>
      </c>
      <c r="J420" s="1">
        <f>MAX(testdata6[[#This Row],[H-L]:[|L-pC|]])</f>
        <v>1.8000000000000114</v>
      </c>
      <c r="K420" s="10">
        <f>(K419*20+testdata6[[#This Row],[TR]])/21</f>
        <v>1.9685484344698407</v>
      </c>
      <c r="L420" s="1">
        <f>testdata6[[#This Row],[high]]+Multiplier*testdata6[[#This Row],[ATR]]</f>
        <v>288.90564530340953</v>
      </c>
      <c r="M420" s="1">
        <f>testdata6[[#This Row],[low]]-Multiplier*testdata6[[#This Row],[ATR]]</f>
        <v>275.41435469659046</v>
      </c>
      <c r="N420" s="1">
        <f>IF(OR(testdata6[[#This Row],[UpperE]]&lt;N419,F419&gt;N419),testdata6[[#This Row],[UpperE]],N419)</f>
        <v>287.69684764435942</v>
      </c>
      <c r="O420" s="1">
        <f>IF(OR(testdata6[[#This Row],[LowerE]]&gt;O419,F419&lt;O419),testdata6[[#This Row],[LowerE]],O419)</f>
        <v>275.63907243142</v>
      </c>
      <c r="P420" s="7">
        <f>IF(S419=N419,testdata6[[#This Row],[Upper]],testdata6[[#This Row],[Lower]])</f>
        <v>275.63907243142</v>
      </c>
      <c r="Q420" s="7" t="e">
        <f>IF(testdata6[[#This Row],[AtrStop]]=testdata6[[#This Row],[Upper]],testdata6[[#This Row],[Upper]],NA())</f>
        <v>#N/A</v>
      </c>
      <c r="R420" s="7">
        <f>IF(testdata6[[#This Row],[AtrStop]]=testdata6[[#This Row],[Lower]],testdata6[[#This Row],[Lower]],NA())</f>
        <v>275.63907243142</v>
      </c>
      <c r="S420" s="19">
        <f>IF(testdata6[[#This Row],[close]]&lt;=testdata6[[#This Row],[STpot]],testdata6[[#This Row],[Upper]],testdata6[[#This Row],[Lower]])</f>
        <v>275.63907243142</v>
      </c>
      <c r="U420" s="2">
        <v>43342</v>
      </c>
      <c r="V420" s="7"/>
      <c r="W420" s="7">
        <v>275.63909999999998</v>
      </c>
      <c r="X420" s="19">
        <v>275.63907243</v>
      </c>
      <c r="Y420" t="str">
        <f t="shared" si="6"/>
        <v/>
      </c>
    </row>
    <row r="421" spans="1:25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testdata6[[#This Row],[high]]-testdata6[[#This Row],[low]]</f>
        <v>1.4800000000000182</v>
      </c>
      <c r="H421" s="1">
        <f>ABS(testdata6[[#This Row],[high]]-F420)</f>
        <v>0.49000000000000909</v>
      </c>
      <c r="I421" s="1">
        <f>ABS(testdata6[[#This Row],[low]]-F420)</f>
        <v>0.99000000000000909</v>
      </c>
      <c r="J421" s="1">
        <f>MAX(testdata6[[#This Row],[H-L]:[|L-pC|]])</f>
        <v>1.4800000000000182</v>
      </c>
      <c r="K421" s="10">
        <f>(K420*20+testdata6[[#This Row],[TR]])/21</f>
        <v>1.9452842233046113</v>
      </c>
      <c r="L421" s="1">
        <f>testdata6[[#This Row],[high]]+Multiplier*testdata6[[#This Row],[ATR]]</f>
        <v>288.30585266991386</v>
      </c>
      <c r="M421" s="1">
        <f>testdata6[[#This Row],[low]]-Multiplier*testdata6[[#This Row],[ATR]]</f>
        <v>275.15414733008618</v>
      </c>
      <c r="N421" s="1">
        <f>IF(OR(testdata6[[#This Row],[UpperE]]&lt;N420,F420&gt;N420),testdata6[[#This Row],[UpperE]],N420)</f>
        <v>287.69684764435942</v>
      </c>
      <c r="O421" s="1">
        <f>IF(OR(testdata6[[#This Row],[LowerE]]&gt;O420,F420&lt;O420),testdata6[[#This Row],[LowerE]],O420)</f>
        <v>275.63907243142</v>
      </c>
      <c r="P421" s="7">
        <f>IF(S420=N420,testdata6[[#This Row],[Upper]],testdata6[[#This Row],[Lower]])</f>
        <v>275.63907243142</v>
      </c>
      <c r="Q421" s="7" t="e">
        <f>IF(testdata6[[#This Row],[AtrStop]]=testdata6[[#This Row],[Upper]],testdata6[[#This Row],[Upper]],NA())</f>
        <v>#N/A</v>
      </c>
      <c r="R421" s="7">
        <f>IF(testdata6[[#This Row],[AtrStop]]=testdata6[[#This Row],[Lower]],testdata6[[#This Row],[Lower]],NA())</f>
        <v>275.63907243142</v>
      </c>
      <c r="S421" s="19">
        <f>IF(testdata6[[#This Row],[close]]&lt;=testdata6[[#This Row],[STpot]],testdata6[[#This Row],[Upper]],testdata6[[#This Row],[Lower]])</f>
        <v>275.63907243142</v>
      </c>
      <c r="U421" s="2">
        <v>43343</v>
      </c>
      <c r="V421" s="7"/>
      <c r="W421" s="7">
        <v>275.63909999999998</v>
      </c>
      <c r="X421" s="19">
        <v>275.63907243</v>
      </c>
      <c r="Y421" t="str">
        <f t="shared" si="6"/>
        <v/>
      </c>
    </row>
    <row r="422" spans="1:25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testdata6[[#This Row],[high]]-testdata6[[#This Row],[low]]</f>
        <v>1.4900000000000091</v>
      </c>
      <c r="H422" s="1">
        <f>ABS(testdata6[[#This Row],[high]]-F421)</f>
        <v>9.0000000000031832E-2</v>
      </c>
      <c r="I422" s="1">
        <f>ABS(testdata6[[#This Row],[low]]-F421)</f>
        <v>1.5800000000000409</v>
      </c>
      <c r="J422" s="1">
        <f>MAX(testdata6[[#This Row],[H-L]:[|L-pC|]])</f>
        <v>1.5800000000000409</v>
      </c>
      <c r="K422" s="10">
        <f>(K421*20+testdata6[[#This Row],[TR]])/21</f>
        <v>1.927889736480584</v>
      </c>
      <c r="L422" s="1">
        <f>testdata6[[#This Row],[high]]+Multiplier*testdata6[[#This Row],[ATR]]</f>
        <v>287.67366920944175</v>
      </c>
      <c r="M422" s="1">
        <f>testdata6[[#This Row],[low]]-Multiplier*testdata6[[#This Row],[ATR]]</f>
        <v>274.61633079055821</v>
      </c>
      <c r="N422" s="1">
        <f>IF(OR(testdata6[[#This Row],[UpperE]]&lt;N421,F421&gt;N421),testdata6[[#This Row],[UpperE]],N421)</f>
        <v>287.67366920944175</v>
      </c>
      <c r="O422" s="1">
        <f>IF(OR(testdata6[[#This Row],[LowerE]]&gt;O421,F421&lt;O421),testdata6[[#This Row],[LowerE]],O421)</f>
        <v>275.63907243142</v>
      </c>
      <c r="P422" s="7">
        <f>IF(S421=N421,testdata6[[#This Row],[Upper]],testdata6[[#This Row],[Lower]])</f>
        <v>275.63907243142</v>
      </c>
      <c r="Q422" s="7" t="e">
        <f>IF(testdata6[[#This Row],[AtrStop]]=testdata6[[#This Row],[Upper]],testdata6[[#This Row],[Upper]],NA())</f>
        <v>#N/A</v>
      </c>
      <c r="R422" s="7">
        <f>IF(testdata6[[#This Row],[AtrStop]]=testdata6[[#This Row],[Lower]],testdata6[[#This Row],[Lower]],NA())</f>
        <v>275.63907243142</v>
      </c>
      <c r="S422" s="19">
        <f>IF(testdata6[[#This Row],[close]]&lt;=testdata6[[#This Row],[STpot]],testdata6[[#This Row],[Upper]],testdata6[[#This Row],[Lower]])</f>
        <v>275.63907243142</v>
      </c>
      <c r="U422" s="2">
        <v>43347</v>
      </c>
      <c r="V422" s="7"/>
      <c r="W422" s="7">
        <v>275.63909999999998</v>
      </c>
      <c r="X422" s="19">
        <v>275.63907243</v>
      </c>
      <c r="Y422" t="str">
        <f t="shared" si="6"/>
        <v/>
      </c>
    </row>
    <row r="423" spans="1:25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testdata6[[#This Row],[high]]-testdata6[[#This Row],[low]]</f>
        <v>1.6999999999999886</v>
      </c>
      <c r="H423" s="1">
        <f>ABS(testdata6[[#This Row],[high]]-F422)</f>
        <v>0.17000000000001592</v>
      </c>
      <c r="I423" s="1">
        <f>ABS(testdata6[[#This Row],[low]]-F422)</f>
        <v>1.8700000000000045</v>
      </c>
      <c r="J423" s="1">
        <f>MAX(testdata6[[#This Row],[H-L]:[|L-pC|]])</f>
        <v>1.8700000000000045</v>
      </c>
      <c r="K423" s="10">
        <f>(K422*20+testdata6[[#This Row],[TR]])/21</f>
        <v>1.9251330823624611</v>
      </c>
      <c r="L423" s="1">
        <f>testdata6[[#This Row],[high]]+Multiplier*testdata6[[#This Row],[ATR]]</f>
        <v>287.10539924708735</v>
      </c>
      <c r="M423" s="1">
        <f>testdata6[[#This Row],[low]]-Multiplier*testdata6[[#This Row],[ATR]]</f>
        <v>273.85460075291263</v>
      </c>
      <c r="N423" s="1">
        <f>IF(OR(testdata6[[#This Row],[UpperE]]&lt;N422,F422&gt;N422),testdata6[[#This Row],[UpperE]],N422)</f>
        <v>287.10539924708735</v>
      </c>
      <c r="O423" s="1">
        <f>IF(OR(testdata6[[#This Row],[LowerE]]&gt;O422,F422&lt;O422),testdata6[[#This Row],[LowerE]],O422)</f>
        <v>275.63907243142</v>
      </c>
      <c r="P423" s="7">
        <f>IF(S422=N422,testdata6[[#This Row],[Upper]],testdata6[[#This Row],[Lower]])</f>
        <v>275.63907243142</v>
      </c>
      <c r="Q423" s="7" t="e">
        <f>IF(testdata6[[#This Row],[AtrStop]]=testdata6[[#This Row],[Upper]],testdata6[[#This Row],[Upper]],NA())</f>
        <v>#N/A</v>
      </c>
      <c r="R423" s="7">
        <f>IF(testdata6[[#This Row],[AtrStop]]=testdata6[[#This Row],[Lower]],testdata6[[#This Row],[Lower]],NA())</f>
        <v>275.63907243142</v>
      </c>
      <c r="S423" s="19">
        <f>IF(testdata6[[#This Row],[close]]&lt;=testdata6[[#This Row],[STpot]],testdata6[[#This Row],[Upper]],testdata6[[#This Row],[Lower]])</f>
        <v>275.63907243142</v>
      </c>
      <c r="U423" s="2">
        <v>43348</v>
      </c>
      <c r="V423" s="7"/>
      <c r="W423" s="7">
        <v>275.63909999999998</v>
      </c>
      <c r="X423" s="19">
        <v>275.63907243</v>
      </c>
      <c r="Y423" t="str">
        <f t="shared" si="6"/>
        <v/>
      </c>
    </row>
    <row r="424" spans="1:25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testdata6[[#This Row],[high]]-testdata6[[#This Row],[low]]</f>
        <v>2.4200000000000159</v>
      </c>
      <c r="H424" s="1">
        <f>ABS(testdata6[[#This Row],[high]]-F423)</f>
        <v>0.44999999999998863</v>
      </c>
      <c r="I424" s="1">
        <f>ABS(testdata6[[#This Row],[low]]-F423)</f>
        <v>1.9700000000000273</v>
      </c>
      <c r="J424" s="1">
        <f>MAX(testdata6[[#This Row],[H-L]:[|L-pC|]])</f>
        <v>2.4200000000000159</v>
      </c>
      <c r="K424" s="10">
        <f>(K423*20+testdata6[[#This Row],[TR]])/21</f>
        <v>1.9486981736785349</v>
      </c>
      <c r="L424" s="1">
        <f>testdata6[[#This Row],[high]]+Multiplier*testdata6[[#This Row],[ATR]]</f>
        <v>287.03609452103558</v>
      </c>
      <c r="M424" s="1">
        <f>testdata6[[#This Row],[low]]-Multiplier*testdata6[[#This Row],[ATR]]</f>
        <v>272.9239054789644</v>
      </c>
      <c r="N424" s="1">
        <f>IF(OR(testdata6[[#This Row],[UpperE]]&lt;N423,F423&gt;N423),testdata6[[#This Row],[UpperE]],N423)</f>
        <v>287.03609452103558</v>
      </c>
      <c r="O424" s="1">
        <f>IF(OR(testdata6[[#This Row],[LowerE]]&gt;O423,F423&lt;O423),testdata6[[#This Row],[LowerE]],O423)</f>
        <v>275.63907243142</v>
      </c>
      <c r="P424" s="7">
        <f>IF(S423=N423,testdata6[[#This Row],[Upper]],testdata6[[#This Row],[Lower]])</f>
        <v>275.63907243142</v>
      </c>
      <c r="Q424" s="7" t="e">
        <f>IF(testdata6[[#This Row],[AtrStop]]=testdata6[[#This Row],[Upper]],testdata6[[#This Row],[Upper]],NA())</f>
        <v>#N/A</v>
      </c>
      <c r="R424" s="7">
        <f>IF(testdata6[[#This Row],[AtrStop]]=testdata6[[#This Row],[Lower]],testdata6[[#This Row],[Lower]],NA())</f>
        <v>275.63907243142</v>
      </c>
      <c r="S424" s="19">
        <f>IF(testdata6[[#This Row],[close]]&lt;=testdata6[[#This Row],[STpot]],testdata6[[#This Row],[Upper]],testdata6[[#This Row],[Lower]])</f>
        <v>275.63907243142</v>
      </c>
      <c r="U424" s="2">
        <v>43349</v>
      </c>
      <c r="V424" s="7"/>
      <c r="W424" s="7">
        <v>275.63909999999998</v>
      </c>
      <c r="X424" s="19">
        <v>275.63907243</v>
      </c>
      <c r="Y424" t="str">
        <f t="shared" si="6"/>
        <v/>
      </c>
    </row>
    <row r="425" spans="1:25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testdata6[[#This Row],[high]]-testdata6[[#This Row],[low]]</f>
        <v>1.9300000000000068</v>
      </c>
      <c r="H425" s="1">
        <f>ABS(testdata6[[#This Row],[high]]-F424)</f>
        <v>0.52000000000003865</v>
      </c>
      <c r="I425" s="1">
        <f>ABS(testdata6[[#This Row],[low]]-F424)</f>
        <v>1.4099999999999682</v>
      </c>
      <c r="J425" s="1">
        <f>MAX(testdata6[[#This Row],[H-L]:[|L-pC|]])</f>
        <v>1.9300000000000068</v>
      </c>
      <c r="K425" s="10">
        <f>(K424*20+testdata6[[#This Row],[TR]])/21</f>
        <v>1.947807784455748</v>
      </c>
      <c r="L425" s="1">
        <f>testdata6[[#This Row],[high]]+Multiplier*testdata6[[#This Row],[ATR]]</f>
        <v>286.26342335336727</v>
      </c>
      <c r="M425" s="1">
        <f>testdata6[[#This Row],[low]]-Multiplier*testdata6[[#This Row],[ATR]]</f>
        <v>272.64657664663275</v>
      </c>
      <c r="N425" s="1">
        <f>IF(OR(testdata6[[#This Row],[UpperE]]&lt;N424,F424&gt;N424),testdata6[[#This Row],[UpperE]],N424)</f>
        <v>286.26342335336727</v>
      </c>
      <c r="O425" s="1">
        <f>IF(OR(testdata6[[#This Row],[LowerE]]&gt;O424,F424&lt;O424),testdata6[[#This Row],[LowerE]],O424)</f>
        <v>275.63907243142</v>
      </c>
      <c r="P425" s="7">
        <f>IF(S424=N424,testdata6[[#This Row],[Upper]],testdata6[[#This Row],[Lower]])</f>
        <v>275.63907243142</v>
      </c>
      <c r="Q425" s="7" t="e">
        <f>IF(testdata6[[#This Row],[AtrStop]]=testdata6[[#This Row],[Upper]],testdata6[[#This Row],[Upper]],NA())</f>
        <v>#N/A</v>
      </c>
      <c r="R425" s="7">
        <f>IF(testdata6[[#This Row],[AtrStop]]=testdata6[[#This Row],[Lower]],testdata6[[#This Row],[Lower]],NA())</f>
        <v>275.63907243142</v>
      </c>
      <c r="S425" s="19">
        <f>IF(testdata6[[#This Row],[close]]&lt;=testdata6[[#This Row],[STpot]],testdata6[[#This Row],[Upper]],testdata6[[#This Row],[Lower]])</f>
        <v>275.63907243142</v>
      </c>
      <c r="U425" s="2">
        <v>43350</v>
      </c>
      <c r="V425" s="7"/>
      <c r="W425" s="7">
        <v>275.63909999999998</v>
      </c>
      <c r="X425" s="19">
        <v>275.63907243</v>
      </c>
      <c r="Y425" t="str">
        <f t="shared" si="6"/>
        <v/>
      </c>
    </row>
    <row r="426" spans="1:25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testdata6[[#This Row],[high]]-testdata6[[#This Row],[low]]</f>
        <v>1.1299999999999955</v>
      </c>
      <c r="H426" s="1">
        <f>ABS(testdata6[[#This Row],[high]]-F425)</f>
        <v>1.3999999999999773</v>
      </c>
      <c r="I426" s="1">
        <f>ABS(testdata6[[#This Row],[low]]-F425)</f>
        <v>0.26999999999998181</v>
      </c>
      <c r="J426" s="1">
        <f>MAX(testdata6[[#This Row],[H-L]:[|L-pC|]])</f>
        <v>1.3999999999999773</v>
      </c>
      <c r="K426" s="10">
        <f>(K425*20+testdata6[[#This Row],[TR]])/21</f>
        <v>1.9217216994816635</v>
      </c>
      <c r="L426" s="1">
        <f>testdata6[[#This Row],[high]]+Multiplier*testdata6[[#This Row],[ATR]]</f>
        <v>286.51516509844498</v>
      </c>
      <c r="M426" s="1">
        <f>testdata6[[#This Row],[low]]-Multiplier*testdata6[[#This Row],[ATR]]</f>
        <v>273.85483490155502</v>
      </c>
      <c r="N426" s="1">
        <f>IF(OR(testdata6[[#This Row],[UpperE]]&lt;N425,F425&gt;N425),testdata6[[#This Row],[UpperE]],N425)</f>
        <v>286.26342335336727</v>
      </c>
      <c r="O426" s="1">
        <f>IF(OR(testdata6[[#This Row],[LowerE]]&gt;O425,F425&lt;O425),testdata6[[#This Row],[LowerE]],O425)</f>
        <v>275.63907243142</v>
      </c>
      <c r="P426" s="7">
        <f>IF(S425=N425,testdata6[[#This Row],[Upper]],testdata6[[#This Row],[Lower]])</f>
        <v>275.63907243142</v>
      </c>
      <c r="Q426" s="7" t="e">
        <f>IF(testdata6[[#This Row],[AtrStop]]=testdata6[[#This Row],[Upper]],testdata6[[#This Row],[Upper]],NA())</f>
        <v>#N/A</v>
      </c>
      <c r="R426" s="7">
        <f>IF(testdata6[[#This Row],[AtrStop]]=testdata6[[#This Row],[Lower]],testdata6[[#This Row],[Lower]],NA())</f>
        <v>275.63907243142</v>
      </c>
      <c r="S426" s="19">
        <f>IF(testdata6[[#This Row],[close]]&lt;=testdata6[[#This Row],[STpot]],testdata6[[#This Row],[Upper]],testdata6[[#This Row],[Lower]])</f>
        <v>275.63907243142</v>
      </c>
      <c r="U426" s="2">
        <v>43353</v>
      </c>
      <c r="V426" s="7"/>
      <c r="W426" s="7">
        <v>275.63909999999998</v>
      </c>
      <c r="X426" s="19">
        <v>275.63907243</v>
      </c>
      <c r="Y426" t="str">
        <f t="shared" si="6"/>
        <v/>
      </c>
    </row>
    <row r="427" spans="1:25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testdata6[[#This Row],[high]]-testdata6[[#This Row],[low]]</f>
        <v>2.5</v>
      </c>
      <c r="H427" s="1">
        <f>ABS(testdata6[[#This Row],[high]]-F426)</f>
        <v>1.410000000000025</v>
      </c>
      <c r="I427" s="1">
        <f>ABS(testdata6[[#This Row],[low]]-F426)</f>
        <v>1.089999999999975</v>
      </c>
      <c r="J427" s="1">
        <f>MAX(testdata6[[#This Row],[H-L]:[|L-pC|]])</f>
        <v>2.5</v>
      </c>
      <c r="K427" s="10">
        <f>(K426*20+testdata6[[#This Row],[TR]])/21</f>
        <v>1.9492587614111081</v>
      </c>
      <c r="L427" s="1">
        <f>testdata6[[#This Row],[high]]+Multiplier*testdata6[[#This Row],[ATR]]</f>
        <v>287.0977762842333</v>
      </c>
      <c r="M427" s="1">
        <f>testdata6[[#This Row],[low]]-Multiplier*testdata6[[#This Row],[ATR]]</f>
        <v>272.9022237157667</v>
      </c>
      <c r="N427" s="1">
        <f>IF(OR(testdata6[[#This Row],[UpperE]]&lt;N426,F426&gt;N426),testdata6[[#This Row],[UpperE]],N426)</f>
        <v>286.26342335336727</v>
      </c>
      <c r="O427" s="1">
        <f>IF(OR(testdata6[[#This Row],[LowerE]]&gt;O426,F426&lt;O426),testdata6[[#This Row],[LowerE]],O426)</f>
        <v>275.63907243142</v>
      </c>
      <c r="P427" s="7">
        <f>IF(S426=N426,testdata6[[#This Row],[Upper]],testdata6[[#This Row],[Lower]])</f>
        <v>275.63907243142</v>
      </c>
      <c r="Q427" s="7" t="e">
        <f>IF(testdata6[[#This Row],[AtrStop]]=testdata6[[#This Row],[Upper]],testdata6[[#This Row],[Upper]],NA())</f>
        <v>#N/A</v>
      </c>
      <c r="R427" s="7">
        <f>IF(testdata6[[#This Row],[AtrStop]]=testdata6[[#This Row],[Lower]],testdata6[[#This Row],[Lower]],NA())</f>
        <v>275.63907243142</v>
      </c>
      <c r="S427" s="19">
        <f>IF(testdata6[[#This Row],[close]]&lt;=testdata6[[#This Row],[STpot]],testdata6[[#This Row],[Upper]],testdata6[[#This Row],[Lower]])</f>
        <v>275.63907243142</v>
      </c>
      <c r="U427" s="2">
        <v>43354</v>
      </c>
      <c r="V427" s="7"/>
      <c r="W427" s="7">
        <v>275.63909999999998</v>
      </c>
      <c r="X427" s="19">
        <v>275.63907243</v>
      </c>
      <c r="Y427" t="str">
        <f t="shared" si="6"/>
        <v/>
      </c>
    </row>
    <row r="428" spans="1:25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testdata6[[#This Row],[high]]-testdata6[[#This Row],[low]]</f>
        <v>1.5300000000000296</v>
      </c>
      <c r="H428" s="1">
        <f>ABS(testdata6[[#This Row],[high]]-F427)</f>
        <v>0.73000000000001819</v>
      </c>
      <c r="I428" s="1">
        <f>ABS(testdata6[[#This Row],[low]]-F427)</f>
        <v>0.80000000000001137</v>
      </c>
      <c r="J428" s="1">
        <f>MAX(testdata6[[#This Row],[H-L]:[|L-pC|]])</f>
        <v>1.5300000000000296</v>
      </c>
      <c r="K428" s="10">
        <f>(K427*20+testdata6[[#This Row],[TR]])/21</f>
        <v>1.929294058486771</v>
      </c>
      <c r="L428" s="1">
        <f>testdata6[[#This Row],[high]]+Multiplier*testdata6[[#This Row],[ATR]]</f>
        <v>287.27788217546032</v>
      </c>
      <c r="M428" s="1">
        <f>testdata6[[#This Row],[low]]-Multiplier*testdata6[[#This Row],[ATR]]</f>
        <v>274.17211782453967</v>
      </c>
      <c r="N428" s="1">
        <f>IF(OR(testdata6[[#This Row],[UpperE]]&lt;N427,F427&gt;N427),testdata6[[#This Row],[UpperE]],N427)</f>
        <v>286.26342335336727</v>
      </c>
      <c r="O428" s="1">
        <f>IF(OR(testdata6[[#This Row],[LowerE]]&gt;O427,F427&lt;O427),testdata6[[#This Row],[LowerE]],O427)</f>
        <v>275.63907243142</v>
      </c>
      <c r="P428" s="7">
        <f>IF(S427=N427,testdata6[[#This Row],[Upper]],testdata6[[#This Row],[Lower]])</f>
        <v>275.63907243142</v>
      </c>
      <c r="Q428" s="7" t="e">
        <f>IF(testdata6[[#This Row],[AtrStop]]=testdata6[[#This Row],[Upper]],testdata6[[#This Row],[Upper]],NA())</f>
        <v>#N/A</v>
      </c>
      <c r="R428" s="7">
        <f>IF(testdata6[[#This Row],[AtrStop]]=testdata6[[#This Row],[Lower]],testdata6[[#This Row],[Lower]],NA())</f>
        <v>275.63907243142</v>
      </c>
      <c r="S428" s="19">
        <f>IF(testdata6[[#This Row],[close]]&lt;=testdata6[[#This Row],[STpot]],testdata6[[#This Row],[Upper]],testdata6[[#This Row],[Lower]])</f>
        <v>275.63907243142</v>
      </c>
      <c r="U428" s="2">
        <v>43355</v>
      </c>
      <c r="V428" s="7"/>
      <c r="W428" s="7">
        <v>275.63909999999998</v>
      </c>
      <c r="X428" s="19">
        <v>275.63907243</v>
      </c>
      <c r="Y428" t="str">
        <f t="shared" si="6"/>
        <v/>
      </c>
    </row>
    <row r="429" spans="1:25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testdata6[[#This Row],[high]]-testdata6[[#This Row],[low]]</f>
        <v>1.0099999999999909</v>
      </c>
      <c r="H429" s="1">
        <f>ABS(testdata6[[#This Row],[high]]-F428)</f>
        <v>1.8600000000000136</v>
      </c>
      <c r="I429" s="1">
        <f>ABS(testdata6[[#This Row],[low]]-F428)</f>
        <v>0.85000000000002274</v>
      </c>
      <c r="J429" s="1">
        <f>MAX(testdata6[[#This Row],[H-L]:[|L-pC|]])</f>
        <v>1.8600000000000136</v>
      </c>
      <c r="K429" s="10">
        <f>(K428*20+testdata6[[#This Row],[TR]])/21</f>
        <v>1.9259943414159733</v>
      </c>
      <c r="L429" s="1">
        <f>testdata6[[#This Row],[high]]+Multiplier*testdata6[[#This Row],[ATR]]</f>
        <v>288.46798302424793</v>
      </c>
      <c r="M429" s="1">
        <f>testdata6[[#This Row],[low]]-Multiplier*testdata6[[#This Row],[ATR]]</f>
        <v>275.90201697575208</v>
      </c>
      <c r="N429" s="1">
        <f>IF(OR(testdata6[[#This Row],[UpperE]]&lt;N428,F428&gt;N428),testdata6[[#This Row],[UpperE]],N428)</f>
        <v>286.26342335336727</v>
      </c>
      <c r="O429" s="1">
        <f>IF(OR(testdata6[[#This Row],[LowerE]]&gt;O428,F428&lt;O428),testdata6[[#This Row],[LowerE]],O428)</f>
        <v>275.90201697575208</v>
      </c>
      <c r="P429" s="7">
        <f>IF(S428=N428,testdata6[[#This Row],[Upper]],testdata6[[#This Row],[Lower]])</f>
        <v>275.90201697575208</v>
      </c>
      <c r="Q429" s="7" t="e">
        <f>IF(testdata6[[#This Row],[AtrStop]]=testdata6[[#This Row],[Upper]],testdata6[[#This Row],[Upper]],NA())</f>
        <v>#N/A</v>
      </c>
      <c r="R429" s="7">
        <f>IF(testdata6[[#This Row],[AtrStop]]=testdata6[[#This Row],[Lower]],testdata6[[#This Row],[Lower]],NA())</f>
        <v>275.90201697575208</v>
      </c>
      <c r="S429" s="19">
        <f>IF(testdata6[[#This Row],[close]]&lt;=testdata6[[#This Row],[STpot]],testdata6[[#This Row],[Upper]],testdata6[[#This Row],[Lower]])</f>
        <v>275.90201697575208</v>
      </c>
      <c r="U429" s="2">
        <v>43356</v>
      </c>
      <c r="V429" s="7"/>
      <c r="W429" s="7">
        <v>275.90199999999999</v>
      </c>
      <c r="X429" s="19">
        <v>275.90201697999998</v>
      </c>
      <c r="Y429" t="str">
        <f t="shared" si="6"/>
        <v/>
      </c>
    </row>
    <row r="430" spans="1:25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testdata6[[#This Row],[high]]-testdata6[[#This Row],[low]]</f>
        <v>1.2400000000000091</v>
      </c>
      <c r="H430" s="1">
        <f>ABS(testdata6[[#This Row],[high]]-F429)</f>
        <v>0.43000000000000682</v>
      </c>
      <c r="I430" s="1">
        <f>ABS(testdata6[[#This Row],[low]]-F429)</f>
        <v>0.81000000000000227</v>
      </c>
      <c r="J430" s="1">
        <f>MAX(testdata6[[#This Row],[H-L]:[|L-pC|]])</f>
        <v>1.2400000000000091</v>
      </c>
      <c r="K430" s="10">
        <f>(K429*20+testdata6[[#This Row],[TR]])/21</f>
        <v>1.8933279442056892</v>
      </c>
      <c r="L430" s="1">
        <f>testdata6[[#This Row],[high]]+Multiplier*testdata6[[#This Row],[ATR]]</f>
        <v>288.59998383261706</v>
      </c>
      <c r="M430" s="1">
        <f>testdata6[[#This Row],[low]]-Multiplier*testdata6[[#This Row],[ATR]]</f>
        <v>276.00001616738297</v>
      </c>
      <c r="N430" s="1">
        <f>IF(OR(testdata6[[#This Row],[UpperE]]&lt;N429,F429&gt;N429),testdata6[[#This Row],[UpperE]],N429)</f>
        <v>286.26342335336727</v>
      </c>
      <c r="O430" s="1">
        <f>IF(OR(testdata6[[#This Row],[LowerE]]&gt;O429,F429&lt;O429),testdata6[[#This Row],[LowerE]],O429)</f>
        <v>276.00001616738297</v>
      </c>
      <c r="P430" s="7">
        <f>IF(S429=N429,testdata6[[#This Row],[Upper]],testdata6[[#This Row],[Lower]])</f>
        <v>276.00001616738297</v>
      </c>
      <c r="Q430" s="7" t="e">
        <f>IF(testdata6[[#This Row],[AtrStop]]=testdata6[[#This Row],[Upper]],testdata6[[#This Row],[Upper]],NA())</f>
        <v>#N/A</v>
      </c>
      <c r="R430" s="7">
        <f>IF(testdata6[[#This Row],[AtrStop]]=testdata6[[#This Row],[Lower]],testdata6[[#This Row],[Lower]],NA())</f>
        <v>276.00001616738297</v>
      </c>
      <c r="S430" s="19">
        <f>IF(testdata6[[#This Row],[close]]&lt;=testdata6[[#This Row],[STpot]],testdata6[[#This Row],[Upper]],testdata6[[#This Row],[Lower]])</f>
        <v>276.00001616738297</v>
      </c>
      <c r="U430" s="2">
        <v>43357</v>
      </c>
      <c r="V430" s="7"/>
      <c r="W430" s="7">
        <v>276</v>
      </c>
      <c r="X430" s="19">
        <v>276.00001616999998</v>
      </c>
      <c r="Y430" t="str">
        <f t="shared" si="6"/>
        <v/>
      </c>
    </row>
    <row r="431" spans="1:25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testdata6[[#This Row],[high]]-testdata6[[#This Row],[low]]</f>
        <v>1.7799999999999727</v>
      </c>
      <c r="H431" s="1">
        <f>ABS(testdata6[[#This Row],[high]]-F430)</f>
        <v>2.0000000000038654E-2</v>
      </c>
      <c r="I431" s="1">
        <f>ABS(testdata6[[#This Row],[low]]-F430)</f>
        <v>1.8000000000000114</v>
      </c>
      <c r="J431" s="1">
        <f>MAX(testdata6[[#This Row],[H-L]:[|L-pC|]])</f>
        <v>1.8000000000000114</v>
      </c>
      <c r="K431" s="10">
        <f>(K430*20+testdata6[[#This Row],[TR]])/21</f>
        <v>1.8888837563863714</v>
      </c>
      <c r="L431" s="1">
        <f>testdata6[[#This Row],[high]]+Multiplier*testdata6[[#This Row],[ATR]]</f>
        <v>288.18665126915909</v>
      </c>
      <c r="M431" s="1">
        <f>testdata6[[#This Row],[low]]-Multiplier*testdata6[[#This Row],[ATR]]</f>
        <v>275.07334873084091</v>
      </c>
      <c r="N431" s="1">
        <f>IF(OR(testdata6[[#This Row],[UpperE]]&lt;N430,F430&gt;N430),testdata6[[#This Row],[UpperE]],N430)</f>
        <v>286.26342335336727</v>
      </c>
      <c r="O431" s="1">
        <f>IF(OR(testdata6[[#This Row],[LowerE]]&gt;O430,F430&lt;O430),testdata6[[#This Row],[LowerE]],O430)</f>
        <v>276.00001616738297</v>
      </c>
      <c r="P431" s="7">
        <f>IF(S430=N430,testdata6[[#This Row],[Upper]],testdata6[[#This Row],[Lower]])</f>
        <v>276.00001616738297</v>
      </c>
      <c r="Q431" s="7" t="e">
        <f>IF(testdata6[[#This Row],[AtrStop]]=testdata6[[#This Row],[Upper]],testdata6[[#This Row],[Upper]],NA())</f>
        <v>#N/A</v>
      </c>
      <c r="R431" s="7">
        <f>IF(testdata6[[#This Row],[AtrStop]]=testdata6[[#This Row],[Lower]],testdata6[[#This Row],[Lower]],NA())</f>
        <v>276.00001616738297</v>
      </c>
      <c r="S431" s="19">
        <f>IF(testdata6[[#This Row],[close]]&lt;=testdata6[[#This Row],[STpot]],testdata6[[#This Row],[Upper]],testdata6[[#This Row],[Lower]])</f>
        <v>276.00001616738297</v>
      </c>
      <c r="U431" s="2">
        <v>43360</v>
      </c>
      <c r="V431" s="7"/>
      <c r="W431" s="7">
        <v>276</v>
      </c>
      <c r="X431" s="19">
        <v>276.00001616999998</v>
      </c>
      <c r="Y431" t="str">
        <f t="shared" si="6"/>
        <v/>
      </c>
    </row>
    <row r="432" spans="1:25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testdata6[[#This Row],[high]]-testdata6[[#This Row],[low]]</f>
        <v>1.9700000000000273</v>
      </c>
      <c r="H432" s="1">
        <f>ABS(testdata6[[#This Row],[high]]-F431)</f>
        <v>2.1800000000000068</v>
      </c>
      <c r="I432" s="1">
        <f>ABS(testdata6[[#This Row],[low]]-F431)</f>
        <v>0.20999999999997954</v>
      </c>
      <c r="J432" s="1">
        <f>MAX(testdata6[[#This Row],[H-L]:[|L-pC|]])</f>
        <v>2.1800000000000068</v>
      </c>
      <c r="K432" s="10">
        <f>(K431*20+testdata6[[#This Row],[TR]])/21</f>
        <v>1.9027464346536873</v>
      </c>
      <c r="L432" s="1">
        <f>testdata6[[#This Row],[high]]+Multiplier*testdata6[[#This Row],[ATR]]</f>
        <v>288.92823930396111</v>
      </c>
      <c r="M432" s="1">
        <f>testdata6[[#This Row],[low]]-Multiplier*testdata6[[#This Row],[ATR]]</f>
        <v>275.54176069603892</v>
      </c>
      <c r="N432" s="1">
        <f>IF(OR(testdata6[[#This Row],[UpperE]]&lt;N431,F431&gt;N431),testdata6[[#This Row],[UpperE]],N431)</f>
        <v>286.26342335336727</v>
      </c>
      <c r="O432" s="1">
        <f>IF(OR(testdata6[[#This Row],[LowerE]]&gt;O431,F431&lt;O431),testdata6[[#This Row],[LowerE]],O431)</f>
        <v>276.00001616738297</v>
      </c>
      <c r="P432" s="7">
        <f>IF(S431=N431,testdata6[[#This Row],[Upper]],testdata6[[#This Row],[Lower]])</f>
        <v>276.00001616738297</v>
      </c>
      <c r="Q432" s="7" t="e">
        <f>IF(testdata6[[#This Row],[AtrStop]]=testdata6[[#This Row],[Upper]],testdata6[[#This Row],[Upper]],NA())</f>
        <v>#N/A</v>
      </c>
      <c r="R432" s="7">
        <f>IF(testdata6[[#This Row],[AtrStop]]=testdata6[[#This Row],[Lower]],testdata6[[#This Row],[Lower]],NA())</f>
        <v>276.00001616738297</v>
      </c>
      <c r="S432" s="19">
        <f>IF(testdata6[[#This Row],[close]]&lt;=testdata6[[#This Row],[STpot]],testdata6[[#This Row],[Upper]],testdata6[[#This Row],[Lower]])</f>
        <v>276.00001616738297</v>
      </c>
      <c r="U432" s="2">
        <v>43361</v>
      </c>
      <c r="V432" s="7"/>
      <c r="W432" s="7">
        <v>276</v>
      </c>
      <c r="X432" s="19">
        <v>276.00001616999998</v>
      </c>
      <c r="Y432" t="str">
        <f t="shared" si="6"/>
        <v/>
      </c>
    </row>
    <row r="433" spans="1:25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testdata6[[#This Row],[high]]-testdata6[[#This Row],[low]]</f>
        <v>0.84999999999996589</v>
      </c>
      <c r="H433" s="1">
        <f>ABS(testdata6[[#This Row],[high]]-F432)</f>
        <v>0.75999999999999091</v>
      </c>
      <c r="I433" s="1">
        <f>ABS(testdata6[[#This Row],[low]]-F432)</f>
        <v>8.9999999999974989E-2</v>
      </c>
      <c r="J433" s="1">
        <f>MAX(testdata6[[#This Row],[H-L]:[|L-pC|]])</f>
        <v>0.84999999999996589</v>
      </c>
      <c r="K433" s="10">
        <f>(K432*20+testdata6[[#This Row],[TR]])/21</f>
        <v>1.8526156520511292</v>
      </c>
      <c r="L433" s="1">
        <f>testdata6[[#This Row],[high]]+Multiplier*testdata6[[#This Row],[ATR]]</f>
        <v>288.8878469561534</v>
      </c>
      <c r="M433" s="1">
        <f>testdata6[[#This Row],[low]]-Multiplier*testdata6[[#This Row],[ATR]]</f>
        <v>276.92215304384661</v>
      </c>
      <c r="N433" s="1">
        <f>IF(OR(testdata6[[#This Row],[UpperE]]&lt;N432,F432&gt;N432),testdata6[[#This Row],[UpperE]],N432)</f>
        <v>286.26342335336727</v>
      </c>
      <c r="O433" s="1">
        <f>IF(OR(testdata6[[#This Row],[LowerE]]&gt;O432,F432&lt;O432),testdata6[[#This Row],[LowerE]],O432)</f>
        <v>276.92215304384661</v>
      </c>
      <c r="P433" s="7">
        <f>IF(S432=N432,testdata6[[#This Row],[Upper]],testdata6[[#This Row],[Lower]])</f>
        <v>276.92215304384661</v>
      </c>
      <c r="Q433" s="7" t="e">
        <f>IF(testdata6[[#This Row],[AtrStop]]=testdata6[[#This Row],[Upper]],testdata6[[#This Row],[Upper]],NA())</f>
        <v>#N/A</v>
      </c>
      <c r="R433" s="7">
        <f>IF(testdata6[[#This Row],[AtrStop]]=testdata6[[#This Row],[Lower]],testdata6[[#This Row],[Lower]],NA())</f>
        <v>276.92215304384661</v>
      </c>
      <c r="S433" s="19">
        <f>IF(testdata6[[#This Row],[close]]&lt;=testdata6[[#This Row],[STpot]],testdata6[[#This Row],[Upper]],testdata6[[#This Row],[Lower]])</f>
        <v>276.92215304384661</v>
      </c>
      <c r="U433" s="2">
        <v>43362</v>
      </c>
      <c r="V433" s="7"/>
      <c r="W433" s="7">
        <v>276.92219999999998</v>
      </c>
      <c r="X433" s="19">
        <v>276.92215304000001</v>
      </c>
      <c r="Y433" t="str">
        <f t="shared" si="6"/>
        <v/>
      </c>
    </row>
    <row r="434" spans="1:25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testdata6[[#This Row],[high]]-testdata6[[#This Row],[low]]</f>
        <v>2.6299999999999955</v>
      </c>
      <c r="H434" s="1">
        <f>ABS(testdata6[[#This Row],[high]]-F433)</f>
        <v>2.6399999999999864</v>
      </c>
      <c r="I434" s="1">
        <f>ABS(testdata6[[#This Row],[low]]-F433)</f>
        <v>9.9999999999909051E-3</v>
      </c>
      <c r="J434" s="1">
        <f>MAX(testdata6[[#This Row],[H-L]:[|L-pC|]])</f>
        <v>2.6399999999999864</v>
      </c>
      <c r="K434" s="10">
        <f>(K433*20+testdata6[[#This Row],[TR]])/21</f>
        <v>1.8901101448105986</v>
      </c>
      <c r="L434" s="1">
        <f>testdata6[[#This Row],[high]]+Multiplier*testdata6[[#This Row],[ATR]]</f>
        <v>291.18033043443177</v>
      </c>
      <c r="M434" s="1">
        <f>testdata6[[#This Row],[low]]-Multiplier*testdata6[[#This Row],[ATR]]</f>
        <v>277.20966956556822</v>
      </c>
      <c r="N434" s="1">
        <f>IF(OR(testdata6[[#This Row],[UpperE]]&lt;N433,F433&gt;N433),testdata6[[#This Row],[UpperE]],N433)</f>
        <v>286.26342335336727</v>
      </c>
      <c r="O434" s="1">
        <f>IF(OR(testdata6[[#This Row],[LowerE]]&gt;O433,F433&lt;O433),testdata6[[#This Row],[LowerE]],O433)</f>
        <v>277.20966956556822</v>
      </c>
      <c r="P434" s="7">
        <f>IF(S433=N433,testdata6[[#This Row],[Upper]],testdata6[[#This Row],[Lower]])</f>
        <v>277.20966956556822</v>
      </c>
      <c r="Q434" s="7" t="e">
        <f>IF(testdata6[[#This Row],[AtrStop]]=testdata6[[#This Row],[Upper]],testdata6[[#This Row],[Upper]],NA())</f>
        <v>#N/A</v>
      </c>
      <c r="R434" s="7">
        <f>IF(testdata6[[#This Row],[AtrStop]]=testdata6[[#This Row],[Lower]],testdata6[[#This Row],[Lower]],NA())</f>
        <v>277.20966956556822</v>
      </c>
      <c r="S434" s="19">
        <f>IF(testdata6[[#This Row],[close]]&lt;=testdata6[[#This Row],[STpot]],testdata6[[#This Row],[Upper]],testdata6[[#This Row],[Lower]])</f>
        <v>277.20966956556822</v>
      </c>
      <c r="U434" s="2">
        <v>43363</v>
      </c>
      <c r="V434" s="7"/>
      <c r="W434" s="7">
        <v>277.2097</v>
      </c>
      <c r="X434" s="19">
        <v>277.20966957000002</v>
      </c>
      <c r="Y434" t="str">
        <f t="shared" si="6"/>
        <v/>
      </c>
    </row>
    <row r="435" spans="1:25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testdata6[[#This Row],[high]]-testdata6[[#This Row],[low]]</f>
        <v>1.3799999999999955</v>
      </c>
      <c r="H435" s="1">
        <f>ABS(testdata6[[#This Row],[high]]-F434)</f>
        <v>0.93999999999999773</v>
      </c>
      <c r="I435" s="1">
        <f>ABS(testdata6[[#This Row],[low]]-F434)</f>
        <v>0.43999999999999773</v>
      </c>
      <c r="J435" s="1">
        <f>MAX(testdata6[[#This Row],[H-L]:[|L-pC|]])</f>
        <v>1.3799999999999955</v>
      </c>
      <c r="K435" s="10">
        <f>(K434*20+testdata6[[#This Row],[TR]])/21</f>
        <v>1.8658191855339032</v>
      </c>
      <c r="L435" s="1">
        <f>testdata6[[#This Row],[high]]+Multiplier*testdata6[[#This Row],[ATR]]</f>
        <v>291.69745755660171</v>
      </c>
      <c r="M435" s="1">
        <f>testdata6[[#This Row],[low]]-Multiplier*testdata6[[#This Row],[ATR]]</f>
        <v>279.12254244339834</v>
      </c>
      <c r="N435" s="1">
        <f>IF(OR(testdata6[[#This Row],[UpperE]]&lt;N434,F434&gt;N434),testdata6[[#This Row],[UpperE]],N434)</f>
        <v>286.26342335336727</v>
      </c>
      <c r="O435" s="1">
        <f>IF(OR(testdata6[[#This Row],[LowerE]]&gt;O434,F434&lt;O434),testdata6[[#This Row],[LowerE]],O434)</f>
        <v>279.12254244339834</v>
      </c>
      <c r="P435" s="7">
        <f>IF(S434=N434,testdata6[[#This Row],[Upper]],testdata6[[#This Row],[Lower]])</f>
        <v>279.12254244339834</v>
      </c>
      <c r="Q435" s="7" t="e">
        <f>IF(testdata6[[#This Row],[AtrStop]]=testdata6[[#This Row],[Upper]],testdata6[[#This Row],[Upper]],NA())</f>
        <v>#N/A</v>
      </c>
      <c r="R435" s="7">
        <f>IF(testdata6[[#This Row],[AtrStop]]=testdata6[[#This Row],[Lower]],testdata6[[#This Row],[Lower]],NA())</f>
        <v>279.12254244339834</v>
      </c>
      <c r="S435" s="19">
        <f>IF(testdata6[[#This Row],[close]]&lt;=testdata6[[#This Row],[STpot]],testdata6[[#This Row],[Upper]],testdata6[[#This Row],[Lower]])</f>
        <v>279.12254244339834</v>
      </c>
      <c r="U435" s="2">
        <v>43364</v>
      </c>
      <c r="V435" s="7"/>
      <c r="W435" s="7">
        <v>279.1225</v>
      </c>
      <c r="X435" s="19">
        <v>279.12254244000002</v>
      </c>
      <c r="Y435" t="str">
        <f t="shared" si="6"/>
        <v/>
      </c>
    </row>
    <row r="436" spans="1:25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testdata6[[#This Row],[high]]-testdata6[[#This Row],[low]]</f>
        <v>1.1000000000000227</v>
      </c>
      <c r="H436" s="1">
        <f>ABS(testdata6[[#This Row],[high]]-F435)</f>
        <v>0.47999999999996135</v>
      </c>
      <c r="I436" s="1">
        <f>ABS(testdata6[[#This Row],[low]]-F435)</f>
        <v>1.5799999999999841</v>
      </c>
      <c r="J436" s="1">
        <f>MAX(testdata6[[#This Row],[H-L]:[|L-pC|]])</f>
        <v>1.5799999999999841</v>
      </c>
      <c r="K436" s="10">
        <f>(K435*20+testdata6[[#This Row],[TR]])/21</f>
        <v>1.8522087481275262</v>
      </c>
      <c r="L436" s="1">
        <f>testdata6[[#This Row],[high]]+Multiplier*testdata6[[#This Row],[ATR]]</f>
        <v>289.9766262443826</v>
      </c>
      <c r="M436" s="1">
        <f>testdata6[[#This Row],[low]]-Multiplier*testdata6[[#This Row],[ATR]]</f>
        <v>277.76337375561741</v>
      </c>
      <c r="N436" s="1">
        <f>IF(OR(testdata6[[#This Row],[UpperE]]&lt;N435,F435&gt;N435),testdata6[[#This Row],[UpperE]],N435)</f>
        <v>286.26342335336727</v>
      </c>
      <c r="O436" s="1">
        <f>IF(OR(testdata6[[#This Row],[LowerE]]&gt;O435,F435&lt;O435),testdata6[[#This Row],[LowerE]],O435)</f>
        <v>279.12254244339834</v>
      </c>
      <c r="P436" s="7">
        <f>IF(S435=N435,testdata6[[#This Row],[Upper]],testdata6[[#This Row],[Lower]])</f>
        <v>279.12254244339834</v>
      </c>
      <c r="Q436" s="7" t="e">
        <f>IF(testdata6[[#This Row],[AtrStop]]=testdata6[[#This Row],[Upper]],testdata6[[#This Row],[Upper]],NA())</f>
        <v>#N/A</v>
      </c>
      <c r="R436" s="7">
        <f>IF(testdata6[[#This Row],[AtrStop]]=testdata6[[#This Row],[Lower]],testdata6[[#This Row],[Lower]],NA())</f>
        <v>279.12254244339834</v>
      </c>
      <c r="S436" s="19">
        <f>IF(testdata6[[#This Row],[close]]&lt;=testdata6[[#This Row],[STpot]],testdata6[[#This Row],[Upper]],testdata6[[#This Row],[Lower]])</f>
        <v>279.12254244339834</v>
      </c>
      <c r="U436" s="2">
        <v>43367</v>
      </c>
      <c r="V436" s="7"/>
      <c r="W436" s="7">
        <v>279.1225</v>
      </c>
      <c r="X436" s="19">
        <v>279.12254244000002</v>
      </c>
      <c r="Y436" t="str">
        <f t="shared" si="6"/>
        <v/>
      </c>
    </row>
    <row r="437" spans="1:25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testdata6[[#This Row],[high]]-testdata6[[#This Row],[low]]</f>
        <v>1.1399999999999864</v>
      </c>
      <c r="H437" s="1">
        <f>ABS(testdata6[[#This Row],[high]]-F436)</f>
        <v>0.62000000000000455</v>
      </c>
      <c r="I437" s="1">
        <f>ABS(testdata6[[#This Row],[low]]-F436)</f>
        <v>0.51999999999998181</v>
      </c>
      <c r="J437" s="1">
        <f>MAX(testdata6[[#This Row],[H-L]:[|L-pC|]])</f>
        <v>1.1399999999999864</v>
      </c>
      <c r="K437" s="10">
        <f>(K436*20+testdata6[[#This Row],[TR]])/21</f>
        <v>1.8182940458357388</v>
      </c>
      <c r="L437" s="1">
        <f>testdata6[[#This Row],[high]]+Multiplier*testdata6[[#This Row],[ATR]]</f>
        <v>290.02488213750723</v>
      </c>
      <c r="M437" s="1">
        <f>testdata6[[#This Row],[low]]-Multiplier*testdata6[[#This Row],[ATR]]</f>
        <v>277.97511786249277</v>
      </c>
      <c r="N437" s="1">
        <f>IF(OR(testdata6[[#This Row],[UpperE]]&lt;N436,F436&gt;N436),testdata6[[#This Row],[UpperE]],N436)</f>
        <v>286.26342335336727</v>
      </c>
      <c r="O437" s="1">
        <f>IF(OR(testdata6[[#This Row],[LowerE]]&gt;O436,F436&lt;O436),testdata6[[#This Row],[LowerE]],O436)</f>
        <v>279.12254244339834</v>
      </c>
      <c r="P437" s="7">
        <f>IF(S436=N436,testdata6[[#This Row],[Upper]],testdata6[[#This Row],[Lower]])</f>
        <v>279.12254244339834</v>
      </c>
      <c r="Q437" s="7" t="e">
        <f>IF(testdata6[[#This Row],[AtrStop]]=testdata6[[#This Row],[Upper]],testdata6[[#This Row],[Upper]],NA())</f>
        <v>#N/A</v>
      </c>
      <c r="R437" s="7">
        <f>IF(testdata6[[#This Row],[AtrStop]]=testdata6[[#This Row],[Lower]],testdata6[[#This Row],[Lower]],NA())</f>
        <v>279.12254244339834</v>
      </c>
      <c r="S437" s="19">
        <f>IF(testdata6[[#This Row],[close]]&lt;=testdata6[[#This Row],[STpot]],testdata6[[#This Row],[Upper]],testdata6[[#This Row],[Lower]])</f>
        <v>279.12254244339834</v>
      </c>
      <c r="U437" s="2">
        <v>43368</v>
      </c>
      <c r="V437" s="7"/>
      <c r="W437" s="7">
        <v>279.1225</v>
      </c>
      <c r="X437" s="19">
        <v>279.12254244000002</v>
      </c>
      <c r="Y437" t="str">
        <f t="shared" si="6"/>
        <v/>
      </c>
    </row>
    <row r="438" spans="1:25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testdata6[[#This Row],[high]]-testdata6[[#This Row],[low]]</f>
        <v>2.7599999999999909</v>
      </c>
      <c r="H438" s="1">
        <f>ABS(testdata6[[#This Row],[high]]-F437)</f>
        <v>1.4499999999999886</v>
      </c>
      <c r="I438" s="1">
        <f>ABS(testdata6[[#This Row],[low]]-F437)</f>
        <v>1.3100000000000023</v>
      </c>
      <c r="J438" s="1">
        <f>MAX(testdata6[[#This Row],[H-L]:[|L-pC|]])</f>
        <v>2.7599999999999909</v>
      </c>
      <c r="K438" s="10">
        <f>(K437*20+testdata6[[#This Row],[TR]])/21</f>
        <v>1.8631371865102271</v>
      </c>
      <c r="L438" s="1">
        <f>testdata6[[#This Row],[high]]+Multiplier*testdata6[[#This Row],[ATR]]</f>
        <v>290.72941155953066</v>
      </c>
      <c r="M438" s="1">
        <f>testdata6[[#This Row],[low]]-Multiplier*testdata6[[#This Row],[ATR]]</f>
        <v>276.79058844046932</v>
      </c>
      <c r="N438" s="1">
        <f>IF(OR(testdata6[[#This Row],[UpperE]]&lt;N437,F437&gt;N437),testdata6[[#This Row],[UpperE]],N437)</f>
        <v>286.26342335336727</v>
      </c>
      <c r="O438" s="1">
        <f>IF(OR(testdata6[[#This Row],[LowerE]]&gt;O437,F437&lt;O437),testdata6[[#This Row],[LowerE]],O437)</f>
        <v>279.12254244339834</v>
      </c>
      <c r="P438" s="7">
        <f>IF(S437=N437,testdata6[[#This Row],[Upper]],testdata6[[#This Row],[Lower]])</f>
        <v>279.12254244339834</v>
      </c>
      <c r="Q438" s="7" t="e">
        <f>IF(testdata6[[#This Row],[AtrStop]]=testdata6[[#This Row],[Upper]],testdata6[[#This Row],[Upper]],NA())</f>
        <v>#N/A</v>
      </c>
      <c r="R438" s="7">
        <f>IF(testdata6[[#This Row],[AtrStop]]=testdata6[[#This Row],[Lower]],testdata6[[#This Row],[Lower]],NA())</f>
        <v>279.12254244339834</v>
      </c>
      <c r="S438" s="19">
        <f>IF(testdata6[[#This Row],[close]]&lt;=testdata6[[#This Row],[STpot]],testdata6[[#This Row],[Upper]],testdata6[[#This Row],[Lower]])</f>
        <v>279.12254244339834</v>
      </c>
      <c r="U438" s="2">
        <v>43369</v>
      </c>
      <c r="V438" s="7"/>
      <c r="W438" s="7">
        <v>279.1225</v>
      </c>
      <c r="X438" s="19">
        <v>279.12254244000002</v>
      </c>
      <c r="Y438" t="str">
        <f t="shared" si="6"/>
        <v/>
      </c>
    </row>
    <row r="439" spans="1:25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testdata6[[#This Row],[high]]-testdata6[[#This Row],[low]]</f>
        <v>1.7599999999999909</v>
      </c>
      <c r="H439" s="1">
        <f>ABS(testdata6[[#This Row],[high]]-F438)</f>
        <v>1.9800000000000182</v>
      </c>
      <c r="I439" s="1">
        <f>ABS(testdata6[[#This Row],[low]]-F438)</f>
        <v>0.22000000000002728</v>
      </c>
      <c r="J439" s="1">
        <f>MAX(testdata6[[#This Row],[H-L]:[|L-pC|]])</f>
        <v>1.9800000000000182</v>
      </c>
      <c r="K439" s="10">
        <f>(K438*20+testdata6[[#This Row],[TR]])/21</f>
        <v>1.8687020823906932</v>
      </c>
      <c r="L439" s="1">
        <f>testdata6[[#This Row],[high]]+Multiplier*testdata6[[#This Row],[ATR]]</f>
        <v>290.42610624717207</v>
      </c>
      <c r="M439" s="1">
        <f>testdata6[[#This Row],[low]]-Multiplier*testdata6[[#This Row],[ATR]]</f>
        <v>277.45389375282792</v>
      </c>
      <c r="N439" s="1">
        <f>IF(OR(testdata6[[#This Row],[UpperE]]&lt;N438,F438&gt;N438),testdata6[[#This Row],[UpperE]],N438)</f>
        <v>286.26342335336727</v>
      </c>
      <c r="O439" s="1">
        <f>IF(OR(testdata6[[#This Row],[LowerE]]&gt;O438,F438&lt;O438),testdata6[[#This Row],[LowerE]],O438)</f>
        <v>279.12254244339834</v>
      </c>
      <c r="P439" s="7">
        <f>IF(S438=N438,testdata6[[#This Row],[Upper]],testdata6[[#This Row],[Lower]])</f>
        <v>279.12254244339834</v>
      </c>
      <c r="Q439" s="7" t="e">
        <f>IF(testdata6[[#This Row],[AtrStop]]=testdata6[[#This Row],[Upper]],testdata6[[#This Row],[Upper]],NA())</f>
        <v>#N/A</v>
      </c>
      <c r="R439" s="7">
        <f>IF(testdata6[[#This Row],[AtrStop]]=testdata6[[#This Row],[Lower]],testdata6[[#This Row],[Lower]],NA())</f>
        <v>279.12254244339834</v>
      </c>
      <c r="S439" s="19">
        <f>IF(testdata6[[#This Row],[close]]&lt;=testdata6[[#This Row],[STpot]],testdata6[[#This Row],[Upper]],testdata6[[#This Row],[Lower]])</f>
        <v>279.12254244339834</v>
      </c>
      <c r="U439" s="2">
        <v>43370</v>
      </c>
      <c r="V439" s="7"/>
      <c r="W439" s="7">
        <v>279.1225</v>
      </c>
      <c r="X439" s="19">
        <v>279.12254244000002</v>
      </c>
      <c r="Y439" t="str">
        <f t="shared" si="6"/>
        <v/>
      </c>
    </row>
    <row r="440" spans="1:25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testdata6[[#This Row],[high]]-testdata6[[#This Row],[low]]</f>
        <v>1.2999999999999545</v>
      </c>
      <c r="H440" s="1">
        <f>ABS(testdata6[[#This Row],[high]]-F439)</f>
        <v>0.57999999999998408</v>
      </c>
      <c r="I440" s="1">
        <f>ABS(testdata6[[#This Row],[low]]-F439)</f>
        <v>0.71999999999997044</v>
      </c>
      <c r="J440" s="1">
        <f>MAX(testdata6[[#This Row],[H-L]:[|L-pC|]])</f>
        <v>1.2999999999999545</v>
      </c>
      <c r="K440" s="10">
        <f>(K439*20+testdata6[[#This Row],[TR]])/21</f>
        <v>1.8416210308482772</v>
      </c>
      <c r="L440" s="1">
        <f>testdata6[[#This Row],[high]]+Multiplier*testdata6[[#This Row],[ATR]]</f>
        <v>289.7348630925448</v>
      </c>
      <c r="M440" s="1">
        <f>testdata6[[#This Row],[low]]-Multiplier*testdata6[[#This Row],[ATR]]</f>
        <v>277.38513690745521</v>
      </c>
      <c r="N440" s="1">
        <f>IF(OR(testdata6[[#This Row],[UpperE]]&lt;N439,F439&gt;N439),testdata6[[#This Row],[UpperE]],N439)</f>
        <v>286.26342335336727</v>
      </c>
      <c r="O440" s="1">
        <f>IF(OR(testdata6[[#This Row],[LowerE]]&gt;O439,F439&lt;O439),testdata6[[#This Row],[LowerE]],O439)</f>
        <v>279.12254244339834</v>
      </c>
      <c r="P440" s="7">
        <f>IF(S439=N439,testdata6[[#This Row],[Upper]],testdata6[[#This Row],[Lower]])</f>
        <v>279.12254244339834</v>
      </c>
      <c r="Q440" s="7" t="e">
        <f>IF(testdata6[[#This Row],[AtrStop]]=testdata6[[#This Row],[Upper]],testdata6[[#This Row],[Upper]],NA())</f>
        <v>#N/A</v>
      </c>
      <c r="R440" s="7">
        <f>IF(testdata6[[#This Row],[AtrStop]]=testdata6[[#This Row],[Lower]],testdata6[[#This Row],[Lower]],NA())</f>
        <v>279.12254244339834</v>
      </c>
      <c r="S440" s="19">
        <f>IF(testdata6[[#This Row],[close]]&lt;=testdata6[[#This Row],[STpot]],testdata6[[#This Row],[Upper]],testdata6[[#This Row],[Lower]])</f>
        <v>279.12254244339834</v>
      </c>
      <c r="U440" s="2">
        <v>43371</v>
      </c>
      <c r="V440" s="7"/>
      <c r="W440" s="7">
        <v>279.1225</v>
      </c>
      <c r="X440" s="19">
        <v>279.12254244000002</v>
      </c>
      <c r="Y440" t="str">
        <f t="shared" si="6"/>
        <v/>
      </c>
    </row>
    <row r="441" spans="1:25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testdata6[[#This Row],[high]]-testdata6[[#This Row],[low]]</f>
        <v>1.9099999999999682</v>
      </c>
      <c r="H441" s="1">
        <f>ABS(testdata6[[#This Row],[high]]-F440)</f>
        <v>2.1599999999999682</v>
      </c>
      <c r="I441" s="1">
        <f>ABS(testdata6[[#This Row],[low]]-F440)</f>
        <v>0.25</v>
      </c>
      <c r="J441" s="1">
        <f>MAX(testdata6[[#This Row],[H-L]:[|L-pC|]])</f>
        <v>2.1599999999999682</v>
      </c>
      <c r="K441" s="10">
        <f>(K440*20+testdata6[[#This Row],[TR]])/21</f>
        <v>1.8567819341412148</v>
      </c>
      <c r="L441" s="1">
        <f>testdata6[[#This Row],[high]]+Multiplier*testdata6[[#This Row],[ATR]]</f>
        <v>291.39034580242361</v>
      </c>
      <c r="M441" s="1">
        <f>testdata6[[#This Row],[low]]-Multiplier*testdata6[[#This Row],[ATR]]</f>
        <v>278.33965419757641</v>
      </c>
      <c r="N441" s="1">
        <f>IF(OR(testdata6[[#This Row],[UpperE]]&lt;N440,F440&gt;N440),testdata6[[#This Row],[UpperE]],N440)</f>
        <v>286.26342335336727</v>
      </c>
      <c r="O441" s="1">
        <f>IF(OR(testdata6[[#This Row],[LowerE]]&gt;O440,F440&lt;O440),testdata6[[#This Row],[LowerE]],O440)</f>
        <v>279.12254244339834</v>
      </c>
      <c r="P441" s="7">
        <f>IF(S440=N440,testdata6[[#This Row],[Upper]],testdata6[[#This Row],[Lower]])</f>
        <v>279.12254244339834</v>
      </c>
      <c r="Q441" s="7" t="e">
        <f>IF(testdata6[[#This Row],[AtrStop]]=testdata6[[#This Row],[Upper]],testdata6[[#This Row],[Upper]],NA())</f>
        <v>#N/A</v>
      </c>
      <c r="R441" s="7">
        <f>IF(testdata6[[#This Row],[AtrStop]]=testdata6[[#This Row],[Lower]],testdata6[[#This Row],[Lower]],NA())</f>
        <v>279.12254244339834</v>
      </c>
      <c r="S441" s="19">
        <f>IF(testdata6[[#This Row],[close]]&lt;=testdata6[[#This Row],[STpot]],testdata6[[#This Row],[Upper]],testdata6[[#This Row],[Lower]])</f>
        <v>279.12254244339834</v>
      </c>
      <c r="U441" s="2">
        <v>43374</v>
      </c>
      <c r="V441" s="7"/>
      <c r="W441" s="7">
        <v>279.1225</v>
      </c>
      <c r="X441" s="19">
        <v>279.12254244000002</v>
      </c>
      <c r="Y441" t="str">
        <f t="shared" si="6"/>
        <v/>
      </c>
    </row>
    <row r="442" spans="1:25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testdata6[[#This Row],[high]]-testdata6[[#This Row],[low]]</f>
        <v>1.1899999999999977</v>
      </c>
      <c r="H442" s="1">
        <f>ABS(testdata6[[#This Row],[high]]-F441)</f>
        <v>0.61000000000001364</v>
      </c>
      <c r="I442" s="1">
        <f>ABS(testdata6[[#This Row],[low]]-F441)</f>
        <v>0.57999999999998408</v>
      </c>
      <c r="J442" s="1">
        <f>MAX(testdata6[[#This Row],[H-L]:[|L-pC|]])</f>
        <v>1.1899999999999977</v>
      </c>
      <c r="K442" s="10">
        <f>(K441*20+testdata6[[#This Row],[TR]])/21</f>
        <v>1.8250304134678235</v>
      </c>
      <c r="L442" s="1">
        <f>testdata6[[#This Row],[high]]+Multiplier*testdata6[[#This Row],[ATR]]</f>
        <v>290.73509124040345</v>
      </c>
      <c r="M442" s="1">
        <f>testdata6[[#This Row],[low]]-Multiplier*testdata6[[#This Row],[ATR]]</f>
        <v>278.59490875959654</v>
      </c>
      <c r="N442" s="1">
        <f>IF(OR(testdata6[[#This Row],[UpperE]]&lt;N441,F441&gt;N441),testdata6[[#This Row],[UpperE]],N441)</f>
        <v>286.26342335336727</v>
      </c>
      <c r="O442" s="1">
        <f>IF(OR(testdata6[[#This Row],[LowerE]]&gt;O441,F441&lt;O441),testdata6[[#This Row],[LowerE]],O441)</f>
        <v>279.12254244339834</v>
      </c>
      <c r="P442" s="7">
        <f>IF(S441=N441,testdata6[[#This Row],[Upper]],testdata6[[#This Row],[Lower]])</f>
        <v>279.12254244339834</v>
      </c>
      <c r="Q442" s="7" t="e">
        <f>IF(testdata6[[#This Row],[AtrStop]]=testdata6[[#This Row],[Upper]],testdata6[[#This Row],[Upper]],NA())</f>
        <v>#N/A</v>
      </c>
      <c r="R442" s="7">
        <f>IF(testdata6[[#This Row],[AtrStop]]=testdata6[[#This Row],[Lower]],testdata6[[#This Row],[Lower]],NA())</f>
        <v>279.12254244339834</v>
      </c>
      <c r="S442" s="19">
        <f>IF(testdata6[[#This Row],[close]]&lt;=testdata6[[#This Row],[STpot]],testdata6[[#This Row],[Upper]],testdata6[[#This Row],[Lower]])</f>
        <v>279.12254244339834</v>
      </c>
      <c r="U442" s="2">
        <v>43375</v>
      </c>
      <c r="V442" s="7"/>
      <c r="W442" s="7">
        <v>279.1225</v>
      </c>
      <c r="X442" s="19">
        <v>279.12254244000002</v>
      </c>
      <c r="Y442" t="str">
        <f t="shared" si="6"/>
        <v/>
      </c>
    </row>
    <row r="443" spans="1:25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testdata6[[#This Row],[high]]-testdata6[[#This Row],[low]]</f>
        <v>1.839999999999975</v>
      </c>
      <c r="H443" s="1">
        <f>ABS(testdata6[[#This Row],[high]]-F442)</f>
        <v>1.6099999999999568</v>
      </c>
      <c r="I443" s="1">
        <f>ABS(testdata6[[#This Row],[low]]-F442)</f>
        <v>0.23000000000001819</v>
      </c>
      <c r="J443" s="1">
        <f>MAX(testdata6[[#This Row],[H-L]:[|L-pC|]])</f>
        <v>1.839999999999975</v>
      </c>
      <c r="K443" s="10">
        <f>(K442*20+testdata6[[#This Row],[TR]])/21</f>
        <v>1.8257432509217355</v>
      </c>
      <c r="L443" s="1">
        <f>testdata6[[#This Row],[high]]+Multiplier*testdata6[[#This Row],[ATR]]</f>
        <v>291.56722975276517</v>
      </c>
      <c r="M443" s="1">
        <f>testdata6[[#This Row],[low]]-Multiplier*testdata6[[#This Row],[ATR]]</f>
        <v>278.7727702472348</v>
      </c>
      <c r="N443" s="1">
        <f>IF(OR(testdata6[[#This Row],[UpperE]]&lt;N442,F442&gt;N442),testdata6[[#This Row],[UpperE]],N442)</f>
        <v>286.26342335336727</v>
      </c>
      <c r="O443" s="1">
        <f>IF(OR(testdata6[[#This Row],[LowerE]]&gt;O442,F442&lt;O442),testdata6[[#This Row],[LowerE]],O442)</f>
        <v>279.12254244339834</v>
      </c>
      <c r="P443" s="7">
        <f>IF(S442=N442,testdata6[[#This Row],[Upper]],testdata6[[#This Row],[Lower]])</f>
        <v>279.12254244339834</v>
      </c>
      <c r="Q443" s="7" t="e">
        <f>IF(testdata6[[#This Row],[AtrStop]]=testdata6[[#This Row],[Upper]],testdata6[[#This Row],[Upper]],NA())</f>
        <v>#N/A</v>
      </c>
      <c r="R443" s="7">
        <f>IF(testdata6[[#This Row],[AtrStop]]=testdata6[[#This Row],[Lower]],testdata6[[#This Row],[Lower]],NA())</f>
        <v>279.12254244339834</v>
      </c>
      <c r="S443" s="19">
        <f>IF(testdata6[[#This Row],[close]]&lt;=testdata6[[#This Row],[STpot]],testdata6[[#This Row],[Upper]],testdata6[[#This Row],[Lower]])</f>
        <v>279.12254244339834</v>
      </c>
      <c r="U443" s="2">
        <v>43376</v>
      </c>
      <c r="V443" s="7"/>
      <c r="W443" s="7">
        <v>279.1225</v>
      </c>
      <c r="X443" s="19">
        <v>279.12254244000002</v>
      </c>
      <c r="Y443" t="str">
        <f t="shared" si="6"/>
        <v/>
      </c>
    </row>
    <row r="444" spans="1:25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testdata6[[#This Row],[high]]-testdata6[[#This Row],[low]]</f>
        <v>3.4900000000000091</v>
      </c>
      <c r="H444" s="1">
        <f>ABS(testdata6[[#This Row],[high]]-F443)</f>
        <v>0.46999999999997044</v>
      </c>
      <c r="I444" s="1">
        <f>ABS(testdata6[[#This Row],[low]]-F443)</f>
        <v>3.9599999999999795</v>
      </c>
      <c r="J444" s="1">
        <f>MAX(testdata6[[#This Row],[H-L]:[|L-pC|]])</f>
        <v>3.9599999999999795</v>
      </c>
      <c r="K444" s="10">
        <f>(K443*20+testdata6[[#This Row],[TR]])/21</f>
        <v>1.9273745246873664</v>
      </c>
      <c r="L444" s="1">
        <f>testdata6[[#This Row],[high]]+Multiplier*testdata6[[#This Row],[ATR]]</f>
        <v>289.95212357406211</v>
      </c>
      <c r="M444" s="1">
        <f>testdata6[[#This Row],[low]]-Multiplier*testdata6[[#This Row],[ATR]]</f>
        <v>274.89787642593791</v>
      </c>
      <c r="N444" s="1">
        <f>IF(OR(testdata6[[#This Row],[UpperE]]&lt;N443,F443&gt;N443),testdata6[[#This Row],[UpperE]],N443)</f>
        <v>286.26342335336727</v>
      </c>
      <c r="O444" s="1">
        <f>IF(OR(testdata6[[#This Row],[LowerE]]&gt;O443,F443&lt;O443),testdata6[[#This Row],[LowerE]],O443)</f>
        <v>279.12254244339834</v>
      </c>
      <c r="P444" s="7">
        <f>IF(S443=N443,testdata6[[#This Row],[Upper]],testdata6[[#This Row],[Lower]])</f>
        <v>279.12254244339834</v>
      </c>
      <c r="Q444" s="7" t="e">
        <f>IF(testdata6[[#This Row],[AtrStop]]=testdata6[[#This Row],[Upper]],testdata6[[#This Row],[Upper]],NA())</f>
        <v>#N/A</v>
      </c>
      <c r="R444" s="7">
        <f>IF(testdata6[[#This Row],[AtrStop]]=testdata6[[#This Row],[Lower]],testdata6[[#This Row],[Lower]],NA())</f>
        <v>279.12254244339834</v>
      </c>
      <c r="S444" s="19">
        <f>IF(testdata6[[#This Row],[close]]&lt;=testdata6[[#This Row],[STpot]],testdata6[[#This Row],[Upper]],testdata6[[#This Row],[Lower]])</f>
        <v>279.12254244339834</v>
      </c>
      <c r="U444" s="2">
        <v>43377</v>
      </c>
      <c r="V444" s="7"/>
      <c r="W444" s="7">
        <v>279.1225</v>
      </c>
      <c r="X444" s="19">
        <v>279.12254244000002</v>
      </c>
      <c r="Y444" t="str">
        <f t="shared" si="6"/>
        <v/>
      </c>
    </row>
    <row r="445" spans="1:25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testdata6[[#This Row],[high]]-testdata6[[#This Row],[low]]</f>
        <v>3.9500000000000455</v>
      </c>
      <c r="H445" s="1">
        <f>ABS(testdata6[[#This Row],[high]]-F444)</f>
        <v>0.81000000000000227</v>
      </c>
      <c r="I445" s="1">
        <f>ABS(testdata6[[#This Row],[low]]-F444)</f>
        <v>3.1400000000000432</v>
      </c>
      <c r="J445" s="1">
        <f>MAX(testdata6[[#This Row],[H-L]:[|L-pC|]])</f>
        <v>3.9500000000000455</v>
      </c>
      <c r="K445" s="10">
        <f>(K444*20+testdata6[[#This Row],[TR]])/21</f>
        <v>2.0236900235117794</v>
      </c>
      <c r="L445" s="1">
        <f>testdata6[[#This Row],[high]]+Multiplier*testdata6[[#This Row],[ATR]]</f>
        <v>289.29107007053534</v>
      </c>
      <c r="M445" s="1">
        <f>testdata6[[#This Row],[low]]-Multiplier*testdata6[[#This Row],[ATR]]</f>
        <v>273.19892992946467</v>
      </c>
      <c r="N445" s="1">
        <f>IF(OR(testdata6[[#This Row],[UpperE]]&lt;N444,F444&gt;N444),testdata6[[#This Row],[UpperE]],N444)</f>
        <v>286.26342335336727</v>
      </c>
      <c r="O445" s="1">
        <f>IF(OR(testdata6[[#This Row],[LowerE]]&gt;O444,F444&lt;O444),testdata6[[#This Row],[LowerE]],O444)</f>
        <v>279.12254244339834</v>
      </c>
      <c r="P445" s="7">
        <f>IF(S444=N444,testdata6[[#This Row],[Upper]],testdata6[[#This Row],[Lower]])</f>
        <v>279.12254244339834</v>
      </c>
      <c r="Q445" s="7" t="e">
        <f>IF(testdata6[[#This Row],[AtrStop]]=testdata6[[#This Row],[Upper]],testdata6[[#This Row],[Upper]],NA())</f>
        <v>#N/A</v>
      </c>
      <c r="R445" s="7">
        <f>IF(testdata6[[#This Row],[AtrStop]]=testdata6[[#This Row],[Lower]],testdata6[[#This Row],[Lower]],NA())</f>
        <v>279.12254244339834</v>
      </c>
      <c r="S445" s="19">
        <f>IF(testdata6[[#This Row],[close]]&lt;=testdata6[[#This Row],[STpot]],testdata6[[#This Row],[Upper]],testdata6[[#This Row],[Lower]])</f>
        <v>279.12254244339834</v>
      </c>
      <c r="U445" s="2">
        <v>43378</v>
      </c>
      <c r="V445" s="7"/>
      <c r="W445" s="7">
        <v>279.1225</v>
      </c>
      <c r="X445" s="19">
        <v>279.12254244000002</v>
      </c>
      <c r="Y445" t="str">
        <f t="shared" si="6"/>
        <v/>
      </c>
    </row>
    <row r="446" spans="1:25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testdata6[[#This Row],[high]]-testdata6[[#This Row],[low]]</f>
        <v>2.6500000000000341</v>
      </c>
      <c r="H446" s="1">
        <f>ABS(testdata6[[#This Row],[high]]-F445)</f>
        <v>0.3900000000000432</v>
      </c>
      <c r="I446" s="1">
        <f>ABS(testdata6[[#This Row],[low]]-F445)</f>
        <v>2.2599999999999909</v>
      </c>
      <c r="J446" s="1">
        <f>MAX(testdata6[[#This Row],[H-L]:[|L-pC|]])</f>
        <v>2.6500000000000341</v>
      </c>
      <c r="K446" s="10">
        <f>(K445*20+testdata6[[#This Row],[TR]])/21</f>
        <v>2.0535143081064584</v>
      </c>
      <c r="L446" s="1">
        <f>testdata6[[#This Row],[high]]+Multiplier*testdata6[[#This Row],[ATR]]</f>
        <v>287.3805429243194</v>
      </c>
      <c r="M446" s="1">
        <f>testdata6[[#This Row],[low]]-Multiplier*testdata6[[#This Row],[ATR]]</f>
        <v>272.40945707568062</v>
      </c>
      <c r="N446" s="1">
        <f>IF(OR(testdata6[[#This Row],[UpperE]]&lt;N445,F445&gt;N445),testdata6[[#This Row],[UpperE]],N445)</f>
        <v>286.26342335336727</v>
      </c>
      <c r="O446" s="1">
        <f>IF(OR(testdata6[[#This Row],[LowerE]]&gt;O445,F445&lt;O445),testdata6[[#This Row],[LowerE]],O445)</f>
        <v>279.12254244339834</v>
      </c>
      <c r="P446" s="7">
        <f>IF(S445=N445,testdata6[[#This Row],[Upper]],testdata6[[#This Row],[Lower]])</f>
        <v>279.12254244339834</v>
      </c>
      <c r="Q446" s="7" t="e">
        <f>IF(testdata6[[#This Row],[AtrStop]]=testdata6[[#This Row],[Upper]],testdata6[[#This Row],[Upper]],NA())</f>
        <v>#N/A</v>
      </c>
      <c r="R446" s="7">
        <f>IF(testdata6[[#This Row],[AtrStop]]=testdata6[[#This Row],[Lower]],testdata6[[#This Row],[Lower]],NA())</f>
        <v>279.12254244339834</v>
      </c>
      <c r="S446" s="19">
        <f>IF(testdata6[[#This Row],[close]]&lt;=testdata6[[#This Row],[STpot]],testdata6[[#This Row],[Upper]],testdata6[[#This Row],[Lower]])</f>
        <v>279.12254244339834</v>
      </c>
      <c r="U446" s="2">
        <v>43381</v>
      </c>
      <c r="V446" s="7"/>
      <c r="W446" s="7">
        <v>279.1225</v>
      </c>
      <c r="X446" s="19">
        <v>279.12254244000002</v>
      </c>
      <c r="Y446" t="str">
        <f t="shared" si="6"/>
        <v/>
      </c>
    </row>
    <row r="447" spans="1:25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testdata6[[#This Row],[high]]-testdata6[[#This Row],[low]]</f>
        <v>2.0400000000000205</v>
      </c>
      <c r="H447" s="1">
        <f>ABS(testdata6[[#This Row],[high]]-F446)</f>
        <v>1.0200000000000387</v>
      </c>
      <c r="I447" s="1">
        <f>ABS(testdata6[[#This Row],[low]]-F446)</f>
        <v>1.0199999999999818</v>
      </c>
      <c r="J447" s="1">
        <f>MAX(testdata6[[#This Row],[H-L]:[|L-pC|]])</f>
        <v>2.0400000000000205</v>
      </c>
      <c r="K447" s="10">
        <f>(K446*20+testdata6[[#This Row],[TR]])/21</f>
        <v>2.0528707696251991</v>
      </c>
      <c r="L447" s="1">
        <f>testdata6[[#This Row],[high]]+Multiplier*testdata6[[#This Row],[ATR]]</f>
        <v>288.00861230887563</v>
      </c>
      <c r="M447" s="1">
        <f>testdata6[[#This Row],[low]]-Multiplier*testdata6[[#This Row],[ATR]]</f>
        <v>273.6513876911244</v>
      </c>
      <c r="N447" s="1">
        <f>IF(OR(testdata6[[#This Row],[UpperE]]&lt;N446,F446&gt;N446),testdata6[[#This Row],[UpperE]],N446)</f>
        <v>286.26342335336727</v>
      </c>
      <c r="O447" s="1">
        <f>IF(OR(testdata6[[#This Row],[LowerE]]&gt;O446,F446&lt;O446),testdata6[[#This Row],[LowerE]],O446)</f>
        <v>279.12254244339834</v>
      </c>
      <c r="P447" s="7">
        <f>IF(S446=N446,testdata6[[#This Row],[Upper]],testdata6[[#This Row],[Lower]])</f>
        <v>279.12254244339834</v>
      </c>
      <c r="Q447" s="7" t="e">
        <f>IF(testdata6[[#This Row],[AtrStop]]=testdata6[[#This Row],[Upper]],testdata6[[#This Row],[Upper]],NA())</f>
        <v>#N/A</v>
      </c>
      <c r="R447" s="7">
        <f>IF(testdata6[[#This Row],[AtrStop]]=testdata6[[#This Row],[Lower]],testdata6[[#This Row],[Lower]],NA())</f>
        <v>279.12254244339834</v>
      </c>
      <c r="S447" s="19">
        <f>IF(testdata6[[#This Row],[close]]&lt;=testdata6[[#This Row],[STpot]],testdata6[[#This Row],[Upper]],testdata6[[#This Row],[Lower]])</f>
        <v>279.12254244339834</v>
      </c>
      <c r="U447" s="2">
        <v>43382</v>
      </c>
      <c r="V447" s="7"/>
      <c r="W447" s="7">
        <v>279.1225</v>
      </c>
      <c r="X447" s="19">
        <v>279.12254244000002</v>
      </c>
      <c r="Y447" t="str">
        <f t="shared" si="6"/>
        <v/>
      </c>
    </row>
    <row r="448" spans="1:25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testdata6[[#This Row],[high]]-testdata6[[#This Row],[low]]</f>
        <v>8.8100000000000023</v>
      </c>
      <c r="H448" s="1">
        <f>ABS(testdata6[[#This Row],[high]]-F447)</f>
        <v>0.48000000000001819</v>
      </c>
      <c r="I448" s="1">
        <f>ABS(testdata6[[#This Row],[low]]-F447)</f>
        <v>9.2900000000000205</v>
      </c>
      <c r="J448" s="1">
        <f>MAX(testdata6[[#This Row],[H-L]:[|L-pC|]])</f>
        <v>9.2900000000000205</v>
      </c>
      <c r="K448" s="10">
        <f>(K447*20+testdata6[[#This Row],[TR]])/21</f>
        <v>2.3974959710716193</v>
      </c>
      <c r="L448" s="1">
        <f>testdata6[[#This Row],[high]]+Multiplier*testdata6[[#This Row],[ATR]]</f>
        <v>287.13248791321485</v>
      </c>
      <c r="M448" s="1">
        <f>testdata6[[#This Row],[low]]-Multiplier*testdata6[[#This Row],[ATR]]</f>
        <v>263.93751208678515</v>
      </c>
      <c r="N448" s="1">
        <f>IF(OR(testdata6[[#This Row],[UpperE]]&lt;N447,F447&gt;N447),testdata6[[#This Row],[UpperE]],N447)</f>
        <v>286.26342335336727</v>
      </c>
      <c r="O448" s="1">
        <f>IF(OR(testdata6[[#This Row],[LowerE]]&gt;O447,F447&lt;O447),testdata6[[#This Row],[LowerE]],O447)</f>
        <v>279.12254244339834</v>
      </c>
      <c r="P448" s="7">
        <f>IF(S447=N447,testdata6[[#This Row],[Upper]],testdata6[[#This Row],[Lower]])</f>
        <v>279.12254244339834</v>
      </c>
      <c r="Q448" s="7">
        <f>IF(testdata6[[#This Row],[AtrStop]]=testdata6[[#This Row],[Upper]],testdata6[[#This Row],[Upper]],NA())</f>
        <v>286.26342335336727</v>
      </c>
      <c r="R448" s="7" t="e">
        <f>IF(testdata6[[#This Row],[AtrStop]]=testdata6[[#This Row],[Lower]],testdata6[[#This Row],[Lower]],NA())</f>
        <v>#N/A</v>
      </c>
      <c r="S448" s="19">
        <f>IF(testdata6[[#This Row],[close]]&lt;=testdata6[[#This Row],[STpot]],testdata6[[#This Row],[Upper]],testdata6[[#This Row],[Lower]])</f>
        <v>286.26342335336727</v>
      </c>
      <c r="U448" s="2">
        <v>43383</v>
      </c>
      <c r="V448" s="7">
        <v>286.26339999999999</v>
      </c>
      <c r="W448" s="7"/>
      <c r="X448" s="19">
        <v>286.26342334999998</v>
      </c>
      <c r="Y448" t="str">
        <f t="shared" si="6"/>
        <v/>
      </c>
    </row>
    <row r="449" spans="1:25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testdata6[[#This Row],[high]]-testdata6[[#This Row],[low]]</f>
        <v>8.3299999999999841</v>
      </c>
      <c r="H449" s="1">
        <f>ABS(testdata6[[#This Row],[high]]-F448)</f>
        <v>0.58999999999997499</v>
      </c>
      <c r="I449" s="1">
        <f>ABS(testdata6[[#This Row],[low]]-F448)</f>
        <v>7.7400000000000091</v>
      </c>
      <c r="J449" s="1">
        <f>MAX(testdata6[[#This Row],[H-L]:[|L-pC|]])</f>
        <v>8.3299999999999841</v>
      </c>
      <c r="K449" s="10">
        <f>(K448*20+testdata6[[#This Row],[TR]])/21</f>
        <v>2.679996162925351</v>
      </c>
      <c r="L449" s="1">
        <f>testdata6[[#This Row],[high]]+Multiplier*testdata6[[#This Row],[ATR]]</f>
        <v>280.16998848877603</v>
      </c>
      <c r="M449" s="1">
        <f>testdata6[[#This Row],[low]]-Multiplier*testdata6[[#This Row],[ATR]]</f>
        <v>255.76001151122395</v>
      </c>
      <c r="N449" s="1">
        <f>IF(OR(testdata6[[#This Row],[UpperE]]&lt;N448,F448&gt;N448),testdata6[[#This Row],[UpperE]],N448)</f>
        <v>280.16998848877603</v>
      </c>
      <c r="O449" s="1">
        <f>IF(OR(testdata6[[#This Row],[LowerE]]&gt;O448,F448&lt;O448),testdata6[[#This Row],[LowerE]],O448)</f>
        <v>255.76001151122395</v>
      </c>
      <c r="P449" s="7">
        <f>IF(S448=N448,testdata6[[#This Row],[Upper]],testdata6[[#This Row],[Lower]])</f>
        <v>280.16998848877603</v>
      </c>
      <c r="Q449" s="7">
        <f>IF(testdata6[[#This Row],[AtrStop]]=testdata6[[#This Row],[Upper]],testdata6[[#This Row],[Upper]],NA())</f>
        <v>280.16998848877603</v>
      </c>
      <c r="R449" s="7" t="e">
        <f>IF(testdata6[[#This Row],[AtrStop]]=testdata6[[#This Row],[Lower]],testdata6[[#This Row],[Lower]],NA())</f>
        <v>#N/A</v>
      </c>
      <c r="S449" s="19">
        <f>IF(testdata6[[#This Row],[close]]&lt;=testdata6[[#This Row],[STpot]],testdata6[[#This Row],[Upper]],testdata6[[#This Row],[Lower]])</f>
        <v>280.16998848877603</v>
      </c>
      <c r="U449" s="2">
        <v>43384</v>
      </c>
      <c r="V449" s="7">
        <v>280.17</v>
      </c>
      <c r="W449" s="7"/>
      <c r="X449" s="19">
        <v>280.16998848999998</v>
      </c>
      <c r="Y449" t="str">
        <f t="shared" si="6"/>
        <v/>
      </c>
    </row>
    <row r="450" spans="1:25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testdata6[[#This Row],[high]]-testdata6[[#This Row],[low]]</f>
        <v>4.6000000000000227</v>
      </c>
      <c r="H450" s="1">
        <f>ABS(testdata6[[#This Row],[high]]-F449)</f>
        <v>4.8000000000000114</v>
      </c>
      <c r="I450" s="1">
        <f>ABS(testdata6[[#This Row],[low]]-F449)</f>
        <v>0.19999999999998863</v>
      </c>
      <c r="J450" s="1">
        <f>MAX(testdata6[[#This Row],[H-L]:[|L-pC|]])</f>
        <v>4.8000000000000114</v>
      </c>
      <c r="K450" s="10">
        <f>(K449*20+testdata6[[#This Row],[TR]])/21</f>
        <v>2.780948726595573</v>
      </c>
      <c r="L450" s="1">
        <f>testdata6[[#This Row],[high]]+Multiplier*testdata6[[#This Row],[ATR]]</f>
        <v>278.70284617978672</v>
      </c>
      <c r="M450" s="1">
        <f>testdata6[[#This Row],[low]]-Multiplier*testdata6[[#This Row],[ATR]]</f>
        <v>257.41715382021329</v>
      </c>
      <c r="N450" s="1">
        <f>IF(OR(testdata6[[#This Row],[UpperE]]&lt;N449,F449&gt;N449),testdata6[[#This Row],[UpperE]],N449)</f>
        <v>278.70284617978672</v>
      </c>
      <c r="O450" s="1">
        <f>IF(OR(testdata6[[#This Row],[LowerE]]&gt;O449,F449&lt;O449),testdata6[[#This Row],[LowerE]],O449)</f>
        <v>257.41715382021329</v>
      </c>
      <c r="P450" s="7">
        <f>IF(S449=N449,testdata6[[#This Row],[Upper]],testdata6[[#This Row],[Lower]])</f>
        <v>278.70284617978672</v>
      </c>
      <c r="Q450" s="7">
        <f>IF(testdata6[[#This Row],[AtrStop]]=testdata6[[#This Row],[Upper]],testdata6[[#This Row],[Upper]],NA())</f>
        <v>278.70284617978672</v>
      </c>
      <c r="R450" s="7" t="e">
        <f>IF(testdata6[[#This Row],[AtrStop]]=testdata6[[#This Row],[Lower]],testdata6[[#This Row],[Lower]],NA())</f>
        <v>#N/A</v>
      </c>
      <c r="S450" s="19">
        <f>IF(testdata6[[#This Row],[close]]&lt;=testdata6[[#This Row],[STpot]],testdata6[[#This Row],[Upper]],testdata6[[#This Row],[Lower]])</f>
        <v>278.70284617978672</v>
      </c>
      <c r="U450" s="2">
        <v>43385</v>
      </c>
      <c r="V450" s="7">
        <v>278.70280000000002</v>
      </c>
      <c r="W450" s="7"/>
      <c r="X450" s="19">
        <v>278.70284617999999</v>
      </c>
      <c r="Y450" t="str">
        <f t="shared" si="6"/>
        <v/>
      </c>
    </row>
    <row r="451" spans="1:25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testdata6[[#This Row],[high]]-testdata6[[#This Row],[low]]</f>
        <v>2.6700000000000159</v>
      </c>
      <c r="H451" s="1">
        <f>ABS(testdata6[[#This Row],[high]]-F450)</f>
        <v>1.0600000000000023</v>
      </c>
      <c r="I451" s="1">
        <f>ABS(testdata6[[#This Row],[low]]-F450)</f>
        <v>1.6100000000000136</v>
      </c>
      <c r="J451" s="1">
        <f>MAX(testdata6[[#This Row],[H-L]:[|L-pC|]])</f>
        <v>2.6700000000000159</v>
      </c>
      <c r="K451" s="10">
        <f>(K450*20+testdata6[[#This Row],[TR]])/21</f>
        <v>2.7756654539005465</v>
      </c>
      <c r="L451" s="1">
        <f>testdata6[[#This Row],[high]]+Multiplier*testdata6[[#This Row],[ATR]]</f>
        <v>278.63699636170162</v>
      </c>
      <c r="M451" s="1">
        <f>testdata6[[#This Row],[low]]-Multiplier*testdata6[[#This Row],[ATR]]</f>
        <v>259.31300363829837</v>
      </c>
      <c r="N451" s="1">
        <f>IF(OR(testdata6[[#This Row],[UpperE]]&lt;N450,F450&gt;N450),testdata6[[#This Row],[UpperE]],N450)</f>
        <v>278.63699636170162</v>
      </c>
      <c r="O451" s="1">
        <f>IF(OR(testdata6[[#This Row],[LowerE]]&gt;O450,F450&lt;O450),testdata6[[#This Row],[LowerE]],O450)</f>
        <v>259.31300363829837</v>
      </c>
      <c r="P451" s="7">
        <f>IF(S450=N450,testdata6[[#This Row],[Upper]],testdata6[[#This Row],[Lower]])</f>
        <v>278.63699636170162</v>
      </c>
      <c r="Q451" s="7">
        <f>IF(testdata6[[#This Row],[AtrStop]]=testdata6[[#This Row],[Upper]],testdata6[[#This Row],[Upper]],NA())</f>
        <v>278.63699636170162</v>
      </c>
      <c r="R451" s="7" t="e">
        <f>IF(testdata6[[#This Row],[AtrStop]]=testdata6[[#This Row],[Lower]],testdata6[[#This Row],[Lower]],NA())</f>
        <v>#N/A</v>
      </c>
      <c r="S451" s="19">
        <f>IF(testdata6[[#This Row],[close]]&lt;=testdata6[[#This Row],[STpot]],testdata6[[#This Row],[Upper]],testdata6[[#This Row],[Lower]])</f>
        <v>278.63699636170162</v>
      </c>
      <c r="U451" s="2">
        <v>43388</v>
      </c>
      <c r="V451" s="7">
        <v>278.637</v>
      </c>
      <c r="W451" s="7"/>
      <c r="X451" s="19">
        <v>278.63699636000001</v>
      </c>
      <c r="Y451" t="str">
        <f t="shared" si="6"/>
        <v/>
      </c>
    </row>
    <row r="452" spans="1:25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testdata6[[#This Row],[high]]-testdata6[[#This Row],[low]]</f>
        <v>4.6299999999999955</v>
      </c>
      <c r="H452" s="1">
        <f>ABS(testdata6[[#This Row],[high]]-F451)</f>
        <v>6.2599999999999909</v>
      </c>
      <c r="I452" s="1">
        <f>ABS(testdata6[[#This Row],[low]]-F451)</f>
        <v>1.6299999999999955</v>
      </c>
      <c r="J452" s="1">
        <f>MAX(testdata6[[#This Row],[H-L]:[|L-pC|]])</f>
        <v>6.2599999999999909</v>
      </c>
      <c r="K452" s="10">
        <f>(K451*20+testdata6[[#This Row],[TR]])/21</f>
        <v>2.9415861465719488</v>
      </c>
      <c r="L452" s="1">
        <f>testdata6[[#This Row],[high]]+Multiplier*testdata6[[#This Row],[ATR]]</f>
        <v>282.82475843971582</v>
      </c>
      <c r="M452" s="1">
        <f>testdata6[[#This Row],[low]]-Multiplier*testdata6[[#This Row],[ATR]]</f>
        <v>260.54524156028418</v>
      </c>
      <c r="N452" s="1">
        <f>IF(OR(testdata6[[#This Row],[UpperE]]&lt;N451,F451&gt;N451),testdata6[[#This Row],[UpperE]],N451)</f>
        <v>278.63699636170162</v>
      </c>
      <c r="O452" s="1">
        <f>IF(OR(testdata6[[#This Row],[LowerE]]&gt;O451,F451&lt;O451),testdata6[[#This Row],[LowerE]],O451)</f>
        <v>260.54524156028418</v>
      </c>
      <c r="P452" s="7">
        <f>IF(S451=N451,testdata6[[#This Row],[Upper]],testdata6[[#This Row],[Lower]])</f>
        <v>278.63699636170162</v>
      </c>
      <c r="Q452" s="7">
        <f>IF(testdata6[[#This Row],[AtrStop]]=testdata6[[#This Row],[Upper]],testdata6[[#This Row],[Upper]],NA())</f>
        <v>278.63699636170162</v>
      </c>
      <c r="R452" s="7" t="e">
        <f>IF(testdata6[[#This Row],[AtrStop]]=testdata6[[#This Row],[Lower]],testdata6[[#This Row],[Lower]],NA())</f>
        <v>#N/A</v>
      </c>
      <c r="S452" s="19">
        <f>IF(testdata6[[#This Row],[close]]&lt;=testdata6[[#This Row],[STpot]],testdata6[[#This Row],[Upper]],testdata6[[#This Row],[Lower]])</f>
        <v>278.63699636170162</v>
      </c>
      <c r="U452" s="2">
        <v>43389</v>
      </c>
      <c r="V452" s="7">
        <v>278.637</v>
      </c>
      <c r="W452" s="7"/>
      <c r="X452" s="19">
        <v>278.63699636000001</v>
      </c>
      <c r="Y452" t="str">
        <f t="shared" si="6"/>
        <v/>
      </c>
    </row>
    <row r="453" spans="1:25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testdata6[[#This Row],[high]]-testdata6[[#This Row],[low]]</f>
        <v>3.5</v>
      </c>
      <c r="H453" s="1">
        <f>ABS(testdata6[[#This Row],[high]]-F452)</f>
        <v>0.73000000000001819</v>
      </c>
      <c r="I453" s="1">
        <f>ABS(testdata6[[#This Row],[low]]-F452)</f>
        <v>2.7699999999999818</v>
      </c>
      <c r="J453" s="1">
        <f>MAX(testdata6[[#This Row],[H-L]:[|L-pC|]])</f>
        <v>3.5</v>
      </c>
      <c r="K453" s="10">
        <f>(K452*20+testdata6[[#This Row],[TR]])/21</f>
        <v>2.9681772824494752</v>
      </c>
      <c r="L453" s="1">
        <f>testdata6[[#This Row],[high]]+Multiplier*testdata6[[#This Row],[ATR]]</f>
        <v>283.22453184734843</v>
      </c>
      <c r="M453" s="1">
        <f>testdata6[[#This Row],[low]]-Multiplier*testdata6[[#This Row],[ATR]]</f>
        <v>261.91546815265156</v>
      </c>
      <c r="N453" s="1">
        <f>IF(OR(testdata6[[#This Row],[UpperE]]&lt;N452,F452&gt;N452),testdata6[[#This Row],[UpperE]],N452)</f>
        <v>278.63699636170162</v>
      </c>
      <c r="O453" s="1">
        <f>IF(OR(testdata6[[#This Row],[LowerE]]&gt;O452,F452&lt;O452),testdata6[[#This Row],[LowerE]],O452)</f>
        <v>261.91546815265156</v>
      </c>
      <c r="P453" s="7">
        <f>IF(S452=N452,testdata6[[#This Row],[Upper]],testdata6[[#This Row],[Lower]])</f>
        <v>278.63699636170162</v>
      </c>
      <c r="Q453" s="7">
        <f>IF(testdata6[[#This Row],[AtrStop]]=testdata6[[#This Row],[Upper]],testdata6[[#This Row],[Upper]],NA())</f>
        <v>278.63699636170162</v>
      </c>
      <c r="R453" s="7" t="e">
        <f>IF(testdata6[[#This Row],[AtrStop]]=testdata6[[#This Row],[Lower]],testdata6[[#This Row],[Lower]],NA())</f>
        <v>#N/A</v>
      </c>
      <c r="S453" s="19">
        <f>IF(testdata6[[#This Row],[close]]&lt;=testdata6[[#This Row],[STpot]],testdata6[[#This Row],[Upper]],testdata6[[#This Row],[Lower]])</f>
        <v>278.63699636170162</v>
      </c>
      <c r="U453" s="2">
        <v>43390</v>
      </c>
      <c r="V453" s="7">
        <v>278.637</v>
      </c>
      <c r="W453" s="7"/>
      <c r="X453" s="19">
        <v>278.63699636000001</v>
      </c>
      <c r="Y453" t="str">
        <f t="shared" si="6"/>
        <v/>
      </c>
    </row>
    <row r="454" spans="1:25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testdata6[[#This Row],[high]]-testdata6[[#This Row],[low]]</f>
        <v>4.9799999999999613</v>
      </c>
      <c r="H454" s="1">
        <f>ABS(testdata6[[#This Row],[high]]-F453)</f>
        <v>0.37000000000000455</v>
      </c>
      <c r="I454" s="1">
        <f>ABS(testdata6[[#This Row],[low]]-F453)</f>
        <v>5.3499999999999659</v>
      </c>
      <c r="J454" s="1">
        <f>MAX(testdata6[[#This Row],[H-L]:[|L-pC|]])</f>
        <v>5.3499999999999659</v>
      </c>
      <c r="K454" s="10">
        <f>(K453*20+testdata6[[#This Row],[TR]])/21</f>
        <v>3.0815974118566412</v>
      </c>
      <c r="L454" s="1">
        <f>testdata6[[#This Row],[high]]+Multiplier*testdata6[[#This Row],[ATR]]</f>
        <v>282.51479223556993</v>
      </c>
      <c r="M454" s="1">
        <f>testdata6[[#This Row],[low]]-Multiplier*testdata6[[#This Row],[ATR]]</f>
        <v>259.04520776443007</v>
      </c>
      <c r="N454" s="1">
        <f>IF(OR(testdata6[[#This Row],[UpperE]]&lt;N453,F453&gt;N453),testdata6[[#This Row],[UpperE]],N453)</f>
        <v>278.63699636170162</v>
      </c>
      <c r="O454" s="1">
        <f>IF(OR(testdata6[[#This Row],[LowerE]]&gt;O453,F453&lt;O453),testdata6[[#This Row],[LowerE]],O453)</f>
        <v>261.91546815265156</v>
      </c>
      <c r="P454" s="7">
        <f>IF(S453=N453,testdata6[[#This Row],[Upper]],testdata6[[#This Row],[Lower]])</f>
        <v>278.63699636170162</v>
      </c>
      <c r="Q454" s="7">
        <f>IF(testdata6[[#This Row],[AtrStop]]=testdata6[[#This Row],[Upper]],testdata6[[#This Row],[Upper]],NA())</f>
        <v>278.63699636170162</v>
      </c>
      <c r="R454" s="7" t="e">
        <f>IF(testdata6[[#This Row],[AtrStop]]=testdata6[[#This Row],[Lower]],testdata6[[#This Row],[Lower]],NA())</f>
        <v>#N/A</v>
      </c>
      <c r="S454" s="19">
        <f>IF(testdata6[[#This Row],[close]]&lt;=testdata6[[#This Row],[STpot]],testdata6[[#This Row],[Upper]],testdata6[[#This Row],[Lower]])</f>
        <v>278.63699636170162</v>
      </c>
      <c r="U454" s="2">
        <v>43391</v>
      </c>
      <c r="V454" s="7">
        <v>278.637</v>
      </c>
      <c r="W454" s="7"/>
      <c r="X454" s="19">
        <v>278.63699636000001</v>
      </c>
      <c r="Y454" t="str">
        <f t="shared" si="6"/>
        <v/>
      </c>
    </row>
    <row r="455" spans="1:25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testdata6[[#This Row],[high]]-testdata6[[#This Row],[low]]</f>
        <v>3.7400000000000091</v>
      </c>
      <c r="H455" s="1">
        <f>ABS(testdata6[[#This Row],[high]]-F454)</f>
        <v>2.8299999999999841</v>
      </c>
      <c r="I455" s="1">
        <f>ABS(testdata6[[#This Row],[low]]-F454)</f>
        <v>0.91000000000002501</v>
      </c>
      <c r="J455" s="1">
        <f>MAX(testdata6[[#This Row],[H-L]:[|L-pC|]])</f>
        <v>3.7400000000000091</v>
      </c>
      <c r="K455" s="10">
        <f>(K454*20+testdata6[[#This Row],[TR]])/21</f>
        <v>3.1129499160539447</v>
      </c>
      <c r="L455" s="1">
        <f>testdata6[[#This Row],[high]]+Multiplier*testdata6[[#This Row],[ATR]]</f>
        <v>281.85884974816179</v>
      </c>
      <c r="M455" s="1">
        <f>testdata6[[#This Row],[low]]-Multiplier*testdata6[[#This Row],[ATR]]</f>
        <v>259.44115025183817</v>
      </c>
      <c r="N455" s="1">
        <f>IF(OR(testdata6[[#This Row],[UpperE]]&lt;N454,F454&gt;N454),testdata6[[#This Row],[UpperE]],N454)</f>
        <v>278.63699636170162</v>
      </c>
      <c r="O455" s="1">
        <f>IF(OR(testdata6[[#This Row],[LowerE]]&gt;O454,F454&lt;O454),testdata6[[#This Row],[LowerE]],O454)</f>
        <v>261.91546815265156</v>
      </c>
      <c r="P455" s="7">
        <f>IF(S454=N454,testdata6[[#This Row],[Upper]],testdata6[[#This Row],[Lower]])</f>
        <v>278.63699636170162</v>
      </c>
      <c r="Q455" s="7">
        <f>IF(testdata6[[#This Row],[AtrStop]]=testdata6[[#This Row],[Upper]],testdata6[[#This Row],[Upper]],NA())</f>
        <v>278.63699636170162</v>
      </c>
      <c r="R455" s="7" t="e">
        <f>IF(testdata6[[#This Row],[AtrStop]]=testdata6[[#This Row],[Lower]],testdata6[[#This Row],[Lower]],NA())</f>
        <v>#N/A</v>
      </c>
      <c r="S455" s="19">
        <f>IF(testdata6[[#This Row],[close]]&lt;=testdata6[[#This Row],[STpot]],testdata6[[#This Row],[Upper]],testdata6[[#This Row],[Lower]])</f>
        <v>278.63699636170162</v>
      </c>
      <c r="U455" s="2">
        <v>43392</v>
      </c>
      <c r="V455" s="7">
        <v>278.637</v>
      </c>
      <c r="W455" s="7"/>
      <c r="X455" s="19">
        <v>278.63699636000001</v>
      </c>
      <c r="Y455" t="str">
        <f t="shared" si="6"/>
        <v/>
      </c>
    </row>
    <row r="456" spans="1:25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testdata6[[#This Row],[high]]-testdata6[[#This Row],[low]]</f>
        <v>2.8799999999999955</v>
      </c>
      <c r="H456" s="1">
        <f>ABS(testdata6[[#This Row],[high]]-F455)</f>
        <v>1.089999999999975</v>
      </c>
      <c r="I456" s="1">
        <f>ABS(testdata6[[#This Row],[low]]-F455)</f>
        <v>1.7900000000000205</v>
      </c>
      <c r="J456" s="1">
        <f>MAX(testdata6[[#This Row],[H-L]:[|L-pC|]])</f>
        <v>2.8799999999999955</v>
      </c>
      <c r="K456" s="10">
        <f>(K455*20+testdata6[[#This Row],[TR]])/21</f>
        <v>3.1018570629085183</v>
      </c>
      <c r="L456" s="1">
        <f>testdata6[[#This Row],[high]]+Multiplier*testdata6[[#This Row],[ATR]]</f>
        <v>279.93557118872553</v>
      </c>
      <c r="M456" s="1">
        <f>testdata6[[#This Row],[low]]-Multiplier*testdata6[[#This Row],[ATR]]</f>
        <v>258.44442881127446</v>
      </c>
      <c r="N456" s="1">
        <f>IF(OR(testdata6[[#This Row],[UpperE]]&lt;N455,F455&gt;N455),testdata6[[#This Row],[UpperE]],N455)</f>
        <v>278.63699636170162</v>
      </c>
      <c r="O456" s="1">
        <f>IF(OR(testdata6[[#This Row],[LowerE]]&gt;O455,F455&lt;O455),testdata6[[#This Row],[LowerE]],O455)</f>
        <v>261.91546815265156</v>
      </c>
      <c r="P456" s="7">
        <f>IF(S455=N455,testdata6[[#This Row],[Upper]],testdata6[[#This Row],[Lower]])</f>
        <v>278.63699636170162</v>
      </c>
      <c r="Q456" s="7">
        <f>IF(testdata6[[#This Row],[AtrStop]]=testdata6[[#This Row],[Upper]],testdata6[[#This Row],[Upper]],NA())</f>
        <v>278.63699636170162</v>
      </c>
      <c r="R456" s="7" t="e">
        <f>IF(testdata6[[#This Row],[AtrStop]]=testdata6[[#This Row],[Lower]],testdata6[[#This Row],[Lower]],NA())</f>
        <v>#N/A</v>
      </c>
      <c r="S456" s="19">
        <f>IF(testdata6[[#This Row],[close]]&lt;=testdata6[[#This Row],[STpot]],testdata6[[#This Row],[Upper]],testdata6[[#This Row],[Lower]])</f>
        <v>278.63699636170162</v>
      </c>
      <c r="U456" s="2">
        <v>43395</v>
      </c>
      <c r="V456" s="7">
        <v>278.637</v>
      </c>
      <c r="W456" s="7"/>
      <c r="X456" s="19">
        <v>278.63699636000001</v>
      </c>
      <c r="Y456" t="str">
        <f t="shared" si="6"/>
        <v/>
      </c>
    </row>
    <row r="457" spans="1:25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testdata6[[#This Row],[high]]-testdata6[[#This Row],[low]]</f>
        <v>6.1100000000000136</v>
      </c>
      <c r="H457" s="1">
        <f>ABS(testdata6[[#This Row],[high]]-F456)</f>
        <v>0.12999999999999545</v>
      </c>
      <c r="I457" s="1">
        <f>ABS(testdata6[[#This Row],[low]]-F456)</f>
        <v>6.2400000000000091</v>
      </c>
      <c r="J457" s="1">
        <f>MAX(testdata6[[#This Row],[H-L]:[|L-pC|]])</f>
        <v>6.2400000000000091</v>
      </c>
      <c r="K457" s="10">
        <f>(K456*20+testdata6[[#This Row],[TR]])/21</f>
        <v>3.2512924408652557</v>
      </c>
      <c r="L457" s="1">
        <f>testdata6[[#This Row],[high]]+Multiplier*testdata6[[#This Row],[ATR]]</f>
        <v>277.95387732259576</v>
      </c>
      <c r="M457" s="1">
        <f>testdata6[[#This Row],[low]]-Multiplier*testdata6[[#This Row],[ATR]]</f>
        <v>252.33612267740421</v>
      </c>
      <c r="N457" s="1">
        <f>IF(OR(testdata6[[#This Row],[UpperE]]&lt;N456,F456&gt;N456),testdata6[[#This Row],[UpperE]],N456)</f>
        <v>277.95387732259576</v>
      </c>
      <c r="O457" s="1">
        <f>IF(OR(testdata6[[#This Row],[LowerE]]&gt;O456,F456&lt;O456),testdata6[[#This Row],[LowerE]],O456)</f>
        <v>261.91546815265156</v>
      </c>
      <c r="P457" s="7">
        <f>IF(S456=N456,testdata6[[#This Row],[Upper]],testdata6[[#This Row],[Lower]])</f>
        <v>277.95387732259576</v>
      </c>
      <c r="Q457" s="7">
        <f>IF(testdata6[[#This Row],[AtrStop]]=testdata6[[#This Row],[Upper]],testdata6[[#This Row],[Upper]],NA())</f>
        <v>277.95387732259576</v>
      </c>
      <c r="R457" s="7" t="e">
        <f>IF(testdata6[[#This Row],[AtrStop]]=testdata6[[#This Row],[Lower]],testdata6[[#This Row],[Lower]],NA())</f>
        <v>#N/A</v>
      </c>
      <c r="S457" s="19">
        <f>IF(testdata6[[#This Row],[close]]&lt;=testdata6[[#This Row],[STpot]],testdata6[[#This Row],[Upper]],testdata6[[#This Row],[Lower]])</f>
        <v>277.95387732259576</v>
      </c>
      <c r="U457" s="2">
        <v>43396</v>
      </c>
      <c r="V457" s="7">
        <v>277.95389999999998</v>
      </c>
      <c r="W457" s="7"/>
      <c r="X457" s="19">
        <v>277.95387732</v>
      </c>
      <c r="Y457" t="str">
        <f t="shared" si="6"/>
        <v/>
      </c>
    </row>
    <row r="458" spans="1:25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testdata6[[#This Row],[high]]-testdata6[[#This Row],[low]]</f>
        <v>8.8400000000000318</v>
      </c>
      <c r="H458" s="1">
        <f>ABS(testdata6[[#This Row],[high]]-F457)</f>
        <v>0.13999999999998636</v>
      </c>
      <c r="I458" s="1">
        <f>ABS(testdata6[[#This Row],[low]]-F457)</f>
        <v>8.7000000000000455</v>
      </c>
      <c r="J458" s="1">
        <f>MAX(testdata6[[#This Row],[H-L]:[|L-pC|]])</f>
        <v>8.8400000000000318</v>
      </c>
      <c r="K458" s="10">
        <f>(K457*20+testdata6[[#This Row],[TR]])/21</f>
        <v>3.5174213722526262</v>
      </c>
      <c r="L458" s="1">
        <f>testdata6[[#This Row],[high]]+Multiplier*testdata6[[#This Row],[ATR]]</f>
        <v>277.66226411675791</v>
      </c>
      <c r="M458" s="1">
        <f>testdata6[[#This Row],[low]]-Multiplier*testdata6[[#This Row],[ATR]]</f>
        <v>247.71773588324211</v>
      </c>
      <c r="N458" s="1">
        <f>IF(OR(testdata6[[#This Row],[UpperE]]&lt;N457,F457&gt;N457),testdata6[[#This Row],[UpperE]],N457)</f>
        <v>277.66226411675791</v>
      </c>
      <c r="O458" s="1">
        <f>IF(OR(testdata6[[#This Row],[LowerE]]&gt;O457,F457&lt;O457),testdata6[[#This Row],[LowerE]],O457)</f>
        <v>261.91546815265156</v>
      </c>
      <c r="P458" s="7">
        <f>IF(S457=N457,testdata6[[#This Row],[Upper]],testdata6[[#This Row],[Lower]])</f>
        <v>277.66226411675791</v>
      </c>
      <c r="Q458" s="7">
        <f>IF(testdata6[[#This Row],[AtrStop]]=testdata6[[#This Row],[Upper]],testdata6[[#This Row],[Upper]],NA())</f>
        <v>277.66226411675791</v>
      </c>
      <c r="R458" s="7" t="e">
        <f>IF(testdata6[[#This Row],[AtrStop]]=testdata6[[#This Row],[Lower]],testdata6[[#This Row],[Lower]],NA())</f>
        <v>#N/A</v>
      </c>
      <c r="S458" s="19">
        <f>IF(testdata6[[#This Row],[close]]&lt;=testdata6[[#This Row],[STpot]],testdata6[[#This Row],[Upper]],testdata6[[#This Row],[Lower]])</f>
        <v>277.66226411675791</v>
      </c>
      <c r="U458" s="2">
        <v>43397</v>
      </c>
      <c r="V458" s="7">
        <v>277.66230000000002</v>
      </c>
      <c r="W458" s="7"/>
      <c r="X458" s="19">
        <v>277.66226411999997</v>
      </c>
      <c r="Y458" t="str">
        <f t="shared" si="6"/>
        <v/>
      </c>
    </row>
    <row r="459" spans="1:25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testdata6[[#This Row],[high]]-testdata6[[#This Row],[low]]</f>
        <v>5.4399999999999977</v>
      </c>
      <c r="H459" s="1">
        <f>ABS(testdata6[[#This Row],[high]]-F458)</f>
        <v>6.3299999999999841</v>
      </c>
      <c r="I459" s="1">
        <f>ABS(testdata6[[#This Row],[low]]-F458)</f>
        <v>0.88999999999998636</v>
      </c>
      <c r="J459" s="1">
        <f>MAX(testdata6[[#This Row],[H-L]:[|L-pC|]])</f>
        <v>6.3299999999999841</v>
      </c>
      <c r="K459" s="10">
        <f>(K458*20+testdata6[[#This Row],[TR]])/21</f>
        <v>3.6513536878596433</v>
      </c>
      <c r="L459" s="1">
        <f>testdata6[[#This Row],[high]]+Multiplier*testdata6[[#This Row],[ATR]]</f>
        <v>276.16406106357891</v>
      </c>
      <c r="M459" s="1">
        <f>testdata6[[#This Row],[low]]-Multiplier*testdata6[[#This Row],[ATR]]</f>
        <v>248.81593893642105</v>
      </c>
      <c r="N459" s="1">
        <f>IF(OR(testdata6[[#This Row],[UpperE]]&lt;N458,F458&gt;N458),testdata6[[#This Row],[UpperE]],N458)</f>
        <v>276.16406106357891</v>
      </c>
      <c r="O459" s="1">
        <f>IF(OR(testdata6[[#This Row],[LowerE]]&gt;O458,F458&lt;O458),testdata6[[#This Row],[LowerE]],O458)</f>
        <v>248.81593893642105</v>
      </c>
      <c r="P459" s="7">
        <f>IF(S458=N458,testdata6[[#This Row],[Upper]],testdata6[[#This Row],[Lower]])</f>
        <v>276.16406106357891</v>
      </c>
      <c r="Q459" s="7">
        <f>IF(testdata6[[#This Row],[AtrStop]]=testdata6[[#This Row],[Upper]],testdata6[[#This Row],[Upper]],NA())</f>
        <v>276.16406106357891</v>
      </c>
      <c r="R459" s="7" t="e">
        <f>IF(testdata6[[#This Row],[AtrStop]]=testdata6[[#This Row],[Lower]],testdata6[[#This Row],[Lower]],NA())</f>
        <v>#N/A</v>
      </c>
      <c r="S459" s="19">
        <f>IF(testdata6[[#This Row],[close]]&lt;=testdata6[[#This Row],[STpot]],testdata6[[#This Row],[Upper]],testdata6[[#This Row],[Lower]])</f>
        <v>276.16406106357891</v>
      </c>
      <c r="U459" s="2">
        <v>43398</v>
      </c>
      <c r="V459" s="7">
        <v>276.16410000000002</v>
      </c>
      <c r="W459" s="7"/>
      <c r="X459" s="19">
        <v>276.16406105999999</v>
      </c>
      <c r="Y459" t="str">
        <f t="shared" si="6"/>
        <v/>
      </c>
    </row>
    <row r="460" spans="1:25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testdata6[[#This Row],[high]]-testdata6[[#This Row],[low]]</f>
        <v>8.5000000000000284</v>
      </c>
      <c r="H460" s="1">
        <f>ABS(testdata6[[#This Row],[high]]-F459)</f>
        <v>0.90000000000003411</v>
      </c>
      <c r="I460" s="1">
        <f>ABS(testdata6[[#This Row],[low]]-F459)</f>
        <v>7.5999999999999943</v>
      </c>
      <c r="J460" s="1">
        <f>MAX(testdata6[[#This Row],[H-L]:[|L-pC|]])</f>
        <v>8.5000000000000284</v>
      </c>
      <c r="K460" s="10">
        <f>(K459*20+testdata6[[#This Row],[TR]])/21</f>
        <v>3.8822416074853758</v>
      </c>
      <c r="L460" s="1">
        <f>testdata6[[#This Row],[high]]+Multiplier*testdata6[[#This Row],[ATR]]</f>
        <v>276.06672482245614</v>
      </c>
      <c r="M460" s="1">
        <f>testdata6[[#This Row],[low]]-Multiplier*testdata6[[#This Row],[ATR]]</f>
        <v>244.27327517754387</v>
      </c>
      <c r="N460" s="1">
        <f>IF(OR(testdata6[[#This Row],[UpperE]]&lt;N459,F459&gt;N459),testdata6[[#This Row],[UpperE]],N459)</f>
        <v>276.06672482245614</v>
      </c>
      <c r="O460" s="1">
        <f>IF(OR(testdata6[[#This Row],[LowerE]]&gt;O459,F459&lt;O459),testdata6[[#This Row],[LowerE]],O459)</f>
        <v>248.81593893642105</v>
      </c>
      <c r="P460" s="7">
        <f>IF(S459=N459,testdata6[[#This Row],[Upper]],testdata6[[#This Row],[Lower]])</f>
        <v>276.06672482245614</v>
      </c>
      <c r="Q460" s="7">
        <f>IF(testdata6[[#This Row],[AtrStop]]=testdata6[[#This Row],[Upper]],testdata6[[#This Row],[Upper]],NA())</f>
        <v>276.06672482245614</v>
      </c>
      <c r="R460" s="7" t="e">
        <f>IF(testdata6[[#This Row],[AtrStop]]=testdata6[[#This Row],[Lower]],testdata6[[#This Row],[Lower]],NA())</f>
        <v>#N/A</v>
      </c>
      <c r="S460" s="19">
        <f>IF(testdata6[[#This Row],[close]]&lt;=testdata6[[#This Row],[STpot]],testdata6[[#This Row],[Upper]],testdata6[[#This Row],[Lower]])</f>
        <v>276.06672482245614</v>
      </c>
      <c r="U460" s="2">
        <v>43399</v>
      </c>
      <c r="V460" s="7">
        <v>276.06670000000003</v>
      </c>
      <c r="W460" s="7"/>
      <c r="X460" s="19">
        <v>276.06672481999999</v>
      </c>
      <c r="Y460" t="str">
        <f t="shared" si="6"/>
        <v/>
      </c>
    </row>
    <row r="461" spans="1:25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testdata6[[#This Row],[high]]-testdata6[[#This Row],[low]]</f>
        <v>10.150000000000006</v>
      </c>
      <c r="H461" s="1">
        <f>ABS(testdata6[[#This Row],[high]]-F460)</f>
        <v>4.8000000000000114</v>
      </c>
      <c r="I461" s="1">
        <f>ABS(testdata6[[#This Row],[low]]-F460)</f>
        <v>5.3499999999999943</v>
      </c>
      <c r="J461" s="1">
        <f>MAX(testdata6[[#This Row],[H-L]:[|L-pC|]])</f>
        <v>10.150000000000006</v>
      </c>
      <c r="K461" s="10">
        <f>(K460*20+testdata6[[#This Row],[TR]])/21</f>
        <v>4.1807062928432153</v>
      </c>
      <c r="L461" s="1">
        <f>testdata6[[#This Row],[high]]+Multiplier*testdata6[[#This Row],[ATR]]</f>
        <v>276.23211887852966</v>
      </c>
      <c r="M461" s="1">
        <f>testdata6[[#This Row],[low]]-Multiplier*testdata6[[#This Row],[ATR]]</f>
        <v>240.99788112147036</v>
      </c>
      <c r="N461" s="1">
        <f>IF(OR(testdata6[[#This Row],[UpperE]]&lt;N460,F460&gt;N460),testdata6[[#This Row],[UpperE]],N460)</f>
        <v>276.06672482245614</v>
      </c>
      <c r="O461" s="1">
        <f>IF(OR(testdata6[[#This Row],[LowerE]]&gt;O460,F460&lt;O460),testdata6[[#This Row],[LowerE]],O460)</f>
        <v>248.81593893642105</v>
      </c>
      <c r="P461" s="7">
        <f>IF(S460=N460,testdata6[[#This Row],[Upper]],testdata6[[#This Row],[Lower]])</f>
        <v>276.06672482245614</v>
      </c>
      <c r="Q461" s="7">
        <f>IF(testdata6[[#This Row],[AtrStop]]=testdata6[[#This Row],[Upper]],testdata6[[#This Row],[Upper]],NA())</f>
        <v>276.06672482245614</v>
      </c>
      <c r="R461" s="7" t="e">
        <f>IF(testdata6[[#This Row],[AtrStop]]=testdata6[[#This Row],[Lower]],testdata6[[#This Row],[Lower]],NA())</f>
        <v>#N/A</v>
      </c>
      <c r="S461" s="19">
        <f>IF(testdata6[[#This Row],[close]]&lt;=testdata6[[#This Row],[STpot]],testdata6[[#This Row],[Upper]],testdata6[[#This Row],[Lower]])</f>
        <v>276.06672482245614</v>
      </c>
      <c r="U461" s="2">
        <v>43402</v>
      </c>
      <c r="V461" s="7">
        <v>276.06670000000003</v>
      </c>
      <c r="W461" s="7"/>
      <c r="X461" s="19">
        <v>276.06672481999999</v>
      </c>
      <c r="Y461" t="str">
        <f t="shared" si="6"/>
        <v/>
      </c>
    </row>
    <row r="462" spans="1:25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testdata6[[#This Row],[high]]-testdata6[[#This Row],[low]]</f>
        <v>4.8799999999999955</v>
      </c>
      <c r="H462" s="1">
        <f>ABS(testdata6[[#This Row],[high]]-F461)</f>
        <v>4.160000000000025</v>
      </c>
      <c r="I462" s="1">
        <f>ABS(testdata6[[#This Row],[low]]-F461)</f>
        <v>0.71999999999997044</v>
      </c>
      <c r="J462" s="1">
        <f>MAX(testdata6[[#This Row],[H-L]:[|L-pC|]])</f>
        <v>4.8799999999999955</v>
      </c>
      <c r="K462" s="10">
        <f>(K461*20+testdata6[[#This Row],[TR]])/21</f>
        <v>4.2140059931840144</v>
      </c>
      <c r="L462" s="1">
        <f>testdata6[[#This Row],[high]]+Multiplier*testdata6[[#This Row],[ATR]]</f>
        <v>274.25201797955208</v>
      </c>
      <c r="M462" s="1">
        <f>testdata6[[#This Row],[low]]-Multiplier*testdata6[[#This Row],[ATR]]</f>
        <v>244.08798202044798</v>
      </c>
      <c r="N462" s="1">
        <f>IF(OR(testdata6[[#This Row],[UpperE]]&lt;N461,F461&gt;N461),testdata6[[#This Row],[UpperE]],N461)</f>
        <v>274.25201797955208</v>
      </c>
      <c r="O462" s="1">
        <f>IF(OR(testdata6[[#This Row],[LowerE]]&gt;O461,F461&lt;O461),testdata6[[#This Row],[LowerE]],O461)</f>
        <v>248.81593893642105</v>
      </c>
      <c r="P462" s="7">
        <f>IF(S461=N461,testdata6[[#This Row],[Upper]],testdata6[[#This Row],[Lower]])</f>
        <v>274.25201797955208</v>
      </c>
      <c r="Q462" s="7">
        <f>IF(testdata6[[#This Row],[AtrStop]]=testdata6[[#This Row],[Upper]],testdata6[[#This Row],[Upper]],NA())</f>
        <v>274.25201797955208</v>
      </c>
      <c r="R462" s="7" t="e">
        <f>IF(testdata6[[#This Row],[AtrStop]]=testdata6[[#This Row],[Lower]],testdata6[[#This Row],[Lower]],NA())</f>
        <v>#N/A</v>
      </c>
      <c r="S462" s="19">
        <f>IF(testdata6[[#This Row],[close]]&lt;=testdata6[[#This Row],[STpot]],testdata6[[#This Row],[Upper]],testdata6[[#This Row],[Lower]])</f>
        <v>274.25201797955208</v>
      </c>
      <c r="U462" s="2">
        <v>43403</v>
      </c>
      <c r="V462" s="7">
        <v>274.25200000000001</v>
      </c>
      <c r="W462" s="7"/>
      <c r="X462" s="19">
        <v>274.25201798000001</v>
      </c>
      <c r="Y462" t="str">
        <f t="shared" si="6"/>
        <v/>
      </c>
    </row>
    <row r="463" spans="1:25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testdata6[[#This Row],[high]]-testdata6[[#This Row],[low]]</f>
        <v>3.0400000000000205</v>
      </c>
      <c r="H463" s="1">
        <f>ABS(testdata6[[#This Row],[high]]-F462)</f>
        <v>5.3300000000000409</v>
      </c>
      <c r="I463" s="1">
        <f>ABS(testdata6[[#This Row],[low]]-F462)</f>
        <v>2.2900000000000205</v>
      </c>
      <c r="J463" s="1">
        <f>MAX(testdata6[[#This Row],[H-L]:[|L-pC|]])</f>
        <v>5.3300000000000409</v>
      </c>
      <c r="K463" s="10">
        <f>(K462*20+testdata6[[#This Row],[TR]])/21</f>
        <v>4.2671485649371581</v>
      </c>
      <c r="L463" s="1">
        <f>testdata6[[#This Row],[high]]+Multiplier*testdata6[[#This Row],[ATR]]</f>
        <v>279.40144569481151</v>
      </c>
      <c r="M463" s="1">
        <f>testdata6[[#This Row],[low]]-Multiplier*testdata6[[#This Row],[ATR]]</f>
        <v>250.75855430518854</v>
      </c>
      <c r="N463" s="1">
        <f>IF(OR(testdata6[[#This Row],[UpperE]]&lt;N462,F462&gt;N462),testdata6[[#This Row],[UpperE]],N462)</f>
        <v>274.25201797955208</v>
      </c>
      <c r="O463" s="1">
        <f>IF(OR(testdata6[[#This Row],[LowerE]]&gt;O462,F462&lt;O462),testdata6[[#This Row],[LowerE]],O462)</f>
        <v>250.75855430518854</v>
      </c>
      <c r="P463" s="7">
        <f>IF(S462=N462,testdata6[[#This Row],[Upper]],testdata6[[#This Row],[Lower]])</f>
        <v>274.25201797955208</v>
      </c>
      <c r="Q463" s="7">
        <f>IF(testdata6[[#This Row],[AtrStop]]=testdata6[[#This Row],[Upper]],testdata6[[#This Row],[Upper]],NA())</f>
        <v>274.25201797955208</v>
      </c>
      <c r="R463" s="7" t="e">
        <f>IF(testdata6[[#This Row],[AtrStop]]=testdata6[[#This Row],[Lower]],testdata6[[#This Row],[Lower]],NA())</f>
        <v>#N/A</v>
      </c>
      <c r="S463" s="19">
        <f>IF(testdata6[[#This Row],[close]]&lt;=testdata6[[#This Row],[STpot]],testdata6[[#This Row],[Upper]],testdata6[[#This Row],[Lower]])</f>
        <v>274.25201797955208</v>
      </c>
      <c r="U463" s="2">
        <v>43404</v>
      </c>
      <c r="V463" s="7">
        <v>274.25200000000001</v>
      </c>
      <c r="W463" s="7"/>
      <c r="X463" s="19">
        <v>274.25201798000001</v>
      </c>
      <c r="Y463" t="str">
        <f t="shared" si="6"/>
        <v/>
      </c>
    </row>
    <row r="464" spans="1:25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testdata6[[#This Row],[high]]-testdata6[[#This Row],[low]]</f>
        <v>3.2699999999999818</v>
      </c>
      <c r="H464" s="1">
        <f>ABS(testdata6[[#This Row],[high]]-F463)</f>
        <v>3.0199999999999818</v>
      </c>
      <c r="I464" s="1">
        <f>ABS(testdata6[[#This Row],[low]]-F463)</f>
        <v>0.25</v>
      </c>
      <c r="J464" s="1">
        <f>MAX(testdata6[[#This Row],[H-L]:[|L-pC|]])</f>
        <v>3.2699999999999818</v>
      </c>
      <c r="K464" s="10">
        <f>(K463*20+testdata6[[#This Row],[TR]])/21</f>
        <v>4.21966529994015</v>
      </c>
      <c r="L464" s="1">
        <f>testdata6[[#This Row],[high]]+Multiplier*testdata6[[#This Row],[ATR]]</f>
        <v>279.73899589982045</v>
      </c>
      <c r="M464" s="1">
        <f>testdata6[[#This Row],[low]]-Multiplier*testdata6[[#This Row],[ATR]]</f>
        <v>251.15100410017956</v>
      </c>
      <c r="N464" s="1">
        <f>IF(OR(testdata6[[#This Row],[UpperE]]&lt;N463,F463&gt;N463),testdata6[[#This Row],[UpperE]],N463)</f>
        <v>274.25201797955208</v>
      </c>
      <c r="O464" s="1">
        <f>IF(OR(testdata6[[#This Row],[LowerE]]&gt;O463,F463&lt;O463),testdata6[[#This Row],[LowerE]],O463)</f>
        <v>251.15100410017956</v>
      </c>
      <c r="P464" s="7">
        <f>IF(S463=N463,testdata6[[#This Row],[Upper]],testdata6[[#This Row],[Lower]])</f>
        <v>274.25201797955208</v>
      </c>
      <c r="Q464" s="7">
        <f>IF(testdata6[[#This Row],[AtrStop]]=testdata6[[#This Row],[Upper]],testdata6[[#This Row],[Upper]],NA())</f>
        <v>274.25201797955208</v>
      </c>
      <c r="R464" s="7" t="e">
        <f>IF(testdata6[[#This Row],[AtrStop]]=testdata6[[#This Row],[Lower]],testdata6[[#This Row],[Lower]],NA())</f>
        <v>#N/A</v>
      </c>
      <c r="S464" s="19">
        <f>IF(testdata6[[#This Row],[close]]&lt;=testdata6[[#This Row],[STpot]],testdata6[[#This Row],[Upper]],testdata6[[#This Row],[Lower]])</f>
        <v>274.25201797955208</v>
      </c>
      <c r="U464" s="2">
        <v>43405</v>
      </c>
      <c r="V464" s="7">
        <v>274.25200000000001</v>
      </c>
      <c r="W464" s="7"/>
      <c r="X464" s="19">
        <v>274.25201798000001</v>
      </c>
      <c r="Y464" t="str">
        <f t="shared" ref="Y464:Y503" si="7">IF(ROUND(X464,8)&lt;&gt;ROUND(S464,8),"ERR","")</f>
        <v/>
      </c>
    </row>
    <row r="465" spans="1:25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testdata6[[#This Row],[high]]-testdata6[[#This Row],[low]]</f>
        <v>5.5099999999999909</v>
      </c>
      <c r="H465" s="1">
        <f>ABS(testdata6[[#This Row],[high]]-F464)</f>
        <v>1.6800000000000068</v>
      </c>
      <c r="I465" s="1">
        <f>ABS(testdata6[[#This Row],[low]]-F464)</f>
        <v>3.8299999999999841</v>
      </c>
      <c r="J465" s="1">
        <f>MAX(testdata6[[#This Row],[H-L]:[|L-pC|]])</f>
        <v>5.5099999999999909</v>
      </c>
      <c r="K465" s="10">
        <f>(K464*20+testdata6[[#This Row],[TR]])/21</f>
        <v>4.281109809466809</v>
      </c>
      <c r="L465" s="1">
        <f>testdata6[[#This Row],[high]]+Multiplier*testdata6[[#This Row],[ATR]]</f>
        <v>281.39332942840042</v>
      </c>
      <c r="M465" s="1">
        <f>testdata6[[#This Row],[low]]-Multiplier*testdata6[[#This Row],[ATR]]</f>
        <v>250.19667057159958</v>
      </c>
      <c r="N465" s="1">
        <f>IF(OR(testdata6[[#This Row],[UpperE]]&lt;N464,F464&gt;N464),testdata6[[#This Row],[UpperE]],N464)</f>
        <v>274.25201797955208</v>
      </c>
      <c r="O465" s="1">
        <f>IF(OR(testdata6[[#This Row],[LowerE]]&gt;O464,F464&lt;O464),testdata6[[#This Row],[LowerE]],O464)</f>
        <v>251.15100410017956</v>
      </c>
      <c r="P465" s="7">
        <f>IF(S464=N464,testdata6[[#This Row],[Upper]],testdata6[[#This Row],[Lower]])</f>
        <v>274.25201797955208</v>
      </c>
      <c r="Q465" s="7">
        <f>IF(testdata6[[#This Row],[AtrStop]]=testdata6[[#This Row],[Upper]],testdata6[[#This Row],[Upper]],NA())</f>
        <v>274.25201797955208</v>
      </c>
      <c r="R465" s="7" t="e">
        <f>IF(testdata6[[#This Row],[AtrStop]]=testdata6[[#This Row],[Lower]],testdata6[[#This Row],[Lower]],NA())</f>
        <v>#N/A</v>
      </c>
      <c r="S465" s="19">
        <f>IF(testdata6[[#This Row],[close]]&lt;=testdata6[[#This Row],[STpot]],testdata6[[#This Row],[Upper]],testdata6[[#This Row],[Lower]])</f>
        <v>274.25201797955208</v>
      </c>
      <c r="U465" s="2">
        <v>43406</v>
      </c>
      <c r="V465" s="7">
        <v>274.25200000000001</v>
      </c>
      <c r="W465" s="7"/>
      <c r="X465" s="19">
        <v>274.25201798000001</v>
      </c>
      <c r="Y465" t="str">
        <f t="shared" si="7"/>
        <v/>
      </c>
    </row>
    <row r="466" spans="1:25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testdata6[[#This Row],[high]]-testdata6[[#This Row],[low]]</f>
        <v>2.6000000000000227</v>
      </c>
      <c r="H466" s="1">
        <f>ABS(testdata6[[#This Row],[high]]-F465)</f>
        <v>2.0699999999999932</v>
      </c>
      <c r="I466" s="1">
        <f>ABS(testdata6[[#This Row],[low]]-F465)</f>
        <v>0.53000000000002956</v>
      </c>
      <c r="J466" s="1">
        <f>MAX(testdata6[[#This Row],[H-L]:[|L-pC|]])</f>
        <v>2.6000000000000227</v>
      </c>
      <c r="K466" s="10">
        <f>(K465*20+testdata6[[#This Row],[TR]])/21</f>
        <v>4.2010569613969624</v>
      </c>
      <c r="L466" s="1">
        <f>testdata6[[#This Row],[high]]+Multiplier*testdata6[[#This Row],[ATR]]</f>
        <v>279.9631708841909</v>
      </c>
      <c r="M466" s="1">
        <f>testdata6[[#This Row],[low]]-Multiplier*testdata6[[#This Row],[ATR]]</f>
        <v>252.1568291158091</v>
      </c>
      <c r="N466" s="1">
        <f>IF(OR(testdata6[[#This Row],[UpperE]]&lt;N465,F465&gt;N465),testdata6[[#This Row],[UpperE]],N465)</f>
        <v>274.25201797955208</v>
      </c>
      <c r="O466" s="1">
        <f>IF(OR(testdata6[[#This Row],[LowerE]]&gt;O465,F465&lt;O465),testdata6[[#This Row],[LowerE]],O465)</f>
        <v>252.1568291158091</v>
      </c>
      <c r="P466" s="7">
        <f>IF(S465=N465,testdata6[[#This Row],[Upper]],testdata6[[#This Row],[Lower]])</f>
        <v>274.25201797955208</v>
      </c>
      <c r="Q466" s="7">
        <f>IF(testdata6[[#This Row],[AtrStop]]=testdata6[[#This Row],[Upper]],testdata6[[#This Row],[Upper]],NA())</f>
        <v>274.25201797955208</v>
      </c>
      <c r="R466" s="7" t="e">
        <f>IF(testdata6[[#This Row],[AtrStop]]=testdata6[[#This Row],[Lower]],testdata6[[#This Row],[Lower]],NA())</f>
        <v>#N/A</v>
      </c>
      <c r="S466" s="19">
        <f>IF(testdata6[[#This Row],[close]]&lt;=testdata6[[#This Row],[STpot]],testdata6[[#This Row],[Upper]],testdata6[[#This Row],[Lower]])</f>
        <v>274.25201797955208</v>
      </c>
      <c r="U466" s="2">
        <v>43409</v>
      </c>
      <c r="V466" s="7">
        <v>274.25200000000001</v>
      </c>
      <c r="W466" s="7"/>
      <c r="X466" s="19">
        <v>274.25201798000001</v>
      </c>
      <c r="Y466" t="str">
        <f t="shared" si="7"/>
        <v/>
      </c>
    </row>
    <row r="467" spans="1:25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testdata6[[#This Row],[high]]-testdata6[[#This Row],[low]]</f>
        <v>2</v>
      </c>
      <c r="H467" s="1">
        <f>ABS(testdata6[[#This Row],[high]]-F466)</f>
        <v>1.8700000000000045</v>
      </c>
      <c r="I467" s="1">
        <f>ABS(testdata6[[#This Row],[low]]-F466)</f>
        <v>0.12999999999999545</v>
      </c>
      <c r="J467" s="1">
        <f>MAX(testdata6[[#This Row],[H-L]:[|L-pC|]])</f>
        <v>2</v>
      </c>
      <c r="K467" s="10">
        <f>(K466*20+testdata6[[#This Row],[TR]])/21</f>
        <v>4.0962447251399636</v>
      </c>
      <c r="L467" s="1">
        <f>testdata6[[#This Row],[high]]+Multiplier*testdata6[[#This Row],[ATR]]</f>
        <v>280.90873417541991</v>
      </c>
      <c r="M467" s="1">
        <f>testdata6[[#This Row],[low]]-Multiplier*testdata6[[#This Row],[ATR]]</f>
        <v>254.3312658245801</v>
      </c>
      <c r="N467" s="1">
        <f>IF(OR(testdata6[[#This Row],[UpperE]]&lt;N466,F466&gt;N466),testdata6[[#This Row],[UpperE]],N466)</f>
        <v>274.25201797955208</v>
      </c>
      <c r="O467" s="1">
        <f>IF(OR(testdata6[[#This Row],[LowerE]]&gt;O466,F466&lt;O466),testdata6[[#This Row],[LowerE]],O466)</f>
        <v>254.3312658245801</v>
      </c>
      <c r="P467" s="7">
        <f>IF(S466=N466,testdata6[[#This Row],[Upper]],testdata6[[#This Row],[Lower]])</f>
        <v>274.25201797955208</v>
      </c>
      <c r="Q467" s="7">
        <f>IF(testdata6[[#This Row],[AtrStop]]=testdata6[[#This Row],[Upper]],testdata6[[#This Row],[Upper]],NA())</f>
        <v>274.25201797955208</v>
      </c>
      <c r="R467" s="7" t="e">
        <f>IF(testdata6[[#This Row],[AtrStop]]=testdata6[[#This Row],[Lower]],testdata6[[#This Row],[Lower]],NA())</f>
        <v>#N/A</v>
      </c>
      <c r="S467" s="19">
        <f>IF(testdata6[[#This Row],[close]]&lt;=testdata6[[#This Row],[STpot]],testdata6[[#This Row],[Upper]],testdata6[[#This Row],[Lower]])</f>
        <v>274.25201797955208</v>
      </c>
      <c r="U467" s="2">
        <v>43410</v>
      </c>
      <c r="V467" s="7">
        <v>274.25200000000001</v>
      </c>
      <c r="W467" s="7"/>
      <c r="X467" s="19">
        <v>274.25201798000001</v>
      </c>
      <c r="Y467" t="str">
        <f t="shared" si="7"/>
        <v/>
      </c>
    </row>
    <row r="468" spans="1:25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testdata6[[#This Row],[high]]-testdata6[[#This Row],[low]]</f>
        <v>3.9199999999999591</v>
      </c>
      <c r="H468" s="1">
        <f>ABS(testdata6[[#This Row],[high]]-F467)</f>
        <v>5.8299999999999841</v>
      </c>
      <c r="I468" s="1">
        <f>ABS(testdata6[[#This Row],[low]]-F467)</f>
        <v>1.910000000000025</v>
      </c>
      <c r="J468" s="1">
        <f>MAX(testdata6[[#This Row],[H-L]:[|L-pC|]])</f>
        <v>5.8299999999999841</v>
      </c>
      <c r="K468" s="10">
        <f>(K467*20+testdata6[[#This Row],[TR]])/21</f>
        <v>4.1788045001332979</v>
      </c>
      <c r="L468" s="1">
        <f>testdata6[[#This Row],[high]]+Multiplier*testdata6[[#This Row],[ATR]]</f>
        <v>286.80641350039986</v>
      </c>
      <c r="M468" s="1">
        <f>testdata6[[#This Row],[low]]-Multiplier*testdata6[[#This Row],[ATR]]</f>
        <v>257.81358649960015</v>
      </c>
      <c r="N468" s="1">
        <f>IF(OR(testdata6[[#This Row],[UpperE]]&lt;N467,F467&gt;N467),testdata6[[#This Row],[UpperE]],N467)</f>
        <v>274.25201797955208</v>
      </c>
      <c r="O468" s="1">
        <f>IF(OR(testdata6[[#This Row],[LowerE]]&gt;O467,F467&lt;O467),testdata6[[#This Row],[LowerE]],O467)</f>
        <v>257.81358649960015</v>
      </c>
      <c r="P468" s="7">
        <f>IF(S467=N467,testdata6[[#This Row],[Upper]],testdata6[[#This Row],[Lower]])</f>
        <v>274.25201797955208</v>
      </c>
      <c r="Q468" s="7">
        <f>IF(testdata6[[#This Row],[AtrStop]]=testdata6[[#This Row],[Upper]],testdata6[[#This Row],[Upper]],NA())</f>
        <v>274.25201797955208</v>
      </c>
      <c r="R468" s="7" t="e">
        <f>IF(testdata6[[#This Row],[AtrStop]]=testdata6[[#This Row],[Lower]],testdata6[[#This Row],[Lower]],NA())</f>
        <v>#N/A</v>
      </c>
      <c r="S468" s="19">
        <f>IF(testdata6[[#This Row],[close]]&lt;=testdata6[[#This Row],[STpot]],testdata6[[#This Row],[Upper]],testdata6[[#This Row],[Lower]])</f>
        <v>274.25201797955208</v>
      </c>
      <c r="U468" s="2">
        <v>43411</v>
      </c>
      <c r="V468" s="7">
        <v>274.25200000000001</v>
      </c>
      <c r="W468" s="7"/>
      <c r="X468" s="19">
        <v>274.25201798000001</v>
      </c>
      <c r="Y468" t="str">
        <f t="shared" si="7"/>
        <v/>
      </c>
    </row>
    <row r="469" spans="1:25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testdata6[[#This Row],[high]]-testdata6[[#This Row],[low]]</f>
        <v>1.9499999999999886</v>
      </c>
      <c r="H469" s="1">
        <f>ABS(testdata6[[#This Row],[high]]-F468)</f>
        <v>0.19999999999998863</v>
      </c>
      <c r="I469" s="1">
        <f>ABS(testdata6[[#This Row],[low]]-F468)</f>
        <v>1.75</v>
      </c>
      <c r="J469" s="1">
        <f>MAX(testdata6[[#This Row],[H-L]:[|L-pC|]])</f>
        <v>1.9499999999999886</v>
      </c>
      <c r="K469" s="10">
        <f>(K468*20+testdata6[[#This Row],[TR]])/21</f>
        <v>4.0726709525079015</v>
      </c>
      <c r="L469" s="1">
        <f>testdata6[[#This Row],[high]]+Multiplier*testdata6[[#This Row],[ATR]]</f>
        <v>286.6080128575237</v>
      </c>
      <c r="M469" s="1">
        <f>testdata6[[#This Row],[low]]-Multiplier*testdata6[[#This Row],[ATR]]</f>
        <v>260.22198714247628</v>
      </c>
      <c r="N469" s="1">
        <f>IF(OR(testdata6[[#This Row],[UpperE]]&lt;N468,F468&gt;N468),testdata6[[#This Row],[UpperE]],N468)</f>
        <v>274.25201797955208</v>
      </c>
      <c r="O469" s="1">
        <f>IF(OR(testdata6[[#This Row],[LowerE]]&gt;O468,F468&lt;O468),testdata6[[#This Row],[LowerE]],O468)</f>
        <v>260.22198714247628</v>
      </c>
      <c r="P469" s="7">
        <f>IF(S468=N468,testdata6[[#This Row],[Upper]],testdata6[[#This Row],[Lower]])</f>
        <v>274.25201797955208</v>
      </c>
      <c r="Q469" s="7">
        <f>IF(testdata6[[#This Row],[AtrStop]]=testdata6[[#This Row],[Upper]],testdata6[[#This Row],[Upper]],NA())</f>
        <v>274.25201797955208</v>
      </c>
      <c r="R469" s="7" t="e">
        <f>IF(testdata6[[#This Row],[AtrStop]]=testdata6[[#This Row],[Lower]],testdata6[[#This Row],[Lower]],NA())</f>
        <v>#N/A</v>
      </c>
      <c r="S469" s="19">
        <f>IF(testdata6[[#This Row],[close]]&lt;=testdata6[[#This Row],[STpot]],testdata6[[#This Row],[Upper]],testdata6[[#This Row],[Lower]])</f>
        <v>274.25201797955208</v>
      </c>
      <c r="U469" s="2">
        <v>43412</v>
      </c>
      <c r="V469" s="7">
        <v>274.25200000000001</v>
      </c>
      <c r="W469" s="7"/>
      <c r="X469" s="19">
        <v>274.25201798000001</v>
      </c>
      <c r="Y469" t="str">
        <f t="shared" si="7"/>
        <v/>
      </c>
    </row>
    <row r="470" spans="1:25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testdata6[[#This Row],[high]]-testdata6[[#This Row],[low]]</f>
        <v>2.9899999999999523</v>
      </c>
      <c r="H470" s="1">
        <f>ABS(testdata6[[#This Row],[high]]-F469)</f>
        <v>1.2300000000000182</v>
      </c>
      <c r="I470" s="1">
        <f>ABS(testdata6[[#This Row],[low]]-F469)</f>
        <v>4.2199999999999704</v>
      </c>
      <c r="J470" s="1">
        <f>MAX(testdata6[[#This Row],[H-L]:[|L-pC|]])</f>
        <v>4.2199999999999704</v>
      </c>
      <c r="K470" s="10">
        <f>(K469*20+testdata6[[#This Row],[TR]])/21</f>
        <v>4.0796866214360952</v>
      </c>
      <c r="L470" s="1">
        <f>testdata6[[#This Row],[high]]+Multiplier*testdata6[[#This Row],[ATR]]</f>
        <v>284.69905986430825</v>
      </c>
      <c r="M470" s="1">
        <f>testdata6[[#This Row],[low]]-Multiplier*testdata6[[#This Row],[ATR]]</f>
        <v>257.23094013569175</v>
      </c>
      <c r="N470" s="1">
        <f>IF(OR(testdata6[[#This Row],[UpperE]]&lt;N469,F469&gt;N469),testdata6[[#This Row],[UpperE]],N469)</f>
        <v>274.25201797955208</v>
      </c>
      <c r="O470" s="1">
        <f>IF(OR(testdata6[[#This Row],[LowerE]]&gt;O469,F469&lt;O469),testdata6[[#This Row],[LowerE]],O469)</f>
        <v>260.22198714247628</v>
      </c>
      <c r="P470" s="7">
        <f>IF(S469=N469,testdata6[[#This Row],[Upper]],testdata6[[#This Row],[Lower]])</f>
        <v>274.25201797955208</v>
      </c>
      <c r="Q470" s="7">
        <f>IF(testdata6[[#This Row],[AtrStop]]=testdata6[[#This Row],[Upper]],testdata6[[#This Row],[Upper]],NA())</f>
        <v>274.25201797955208</v>
      </c>
      <c r="R470" s="7" t="e">
        <f>IF(testdata6[[#This Row],[AtrStop]]=testdata6[[#This Row],[Lower]],testdata6[[#This Row],[Lower]],NA())</f>
        <v>#N/A</v>
      </c>
      <c r="S470" s="19">
        <f>IF(testdata6[[#This Row],[close]]&lt;=testdata6[[#This Row],[STpot]],testdata6[[#This Row],[Upper]],testdata6[[#This Row],[Lower]])</f>
        <v>274.25201797955208</v>
      </c>
      <c r="U470" s="2">
        <v>43413</v>
      </c>
      <c r="V470" s="7">
        <v>274.25200000000001</v>
      </c>
      <c r="W470" s="7"/>
      <c r="X470" s="19">
        <v>274.25201798000001</v>
      </c>
      <c r="Y470" t="str">
        <f t="shared" si="7"/>
        <v/>
      </c>
    </row>
    <row r="471" spans="1:25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testdata6[[#This Row],[high]]-testdata6[[#This Row],[low]]</f>
        <v>5.3300000000000409</v>
      </c>
      <c r="H471" s="1">
        <f>ABS(testdata6[[#This Row],[high]]-F470)</f>
        <v>0.29999999999995453</v>
      </c>
      <c r="I471" s="1">
        <f>ABS(testdata6[[#This Row],[low]]-F470)</f>
        <v>5.6299999999999955</v>
      </c>
      <c r="J471" s="1">
        <f>MAX(testdata6[[#This Row],[H-L]:[|L-pC|]])</f>
        <v>5.6299999999999955</v>
      </c>
      <c r="K471" s="10">
        <f>(K470*20+testdata6[[#This Row],[TR]])/21</f>
        <v>4.1535110680343763</v>
      </c>
      <c r="L471" s="1">
        <f>testdata6[[#This Row],[high]]+Multiplier*testdata6[[#This Row],[ATR]]</f>
        <v>283.18053320410314</v>
      </c>
      <c r="M471" s="1">
        <f>testdata6[[#This Row],[low]]-Multiplier*testdata6[[#This Row],[ATR]]</f>
        <v>252.92946679589687</v>
      </c>
      <c r="N471" s="1">
        <f>IF(OR(testdata6[[#This Row],[UpperE]]&lt;N470,F470&gt;N470),testdata6[[#This Row],[UpperE]],N470)</f>
        <v>274.25201797955208</v>
      </c>
      <c r="O471" s="1">
        <f>IF(OR(testdata6[[#This Row],[LowerE]]&gt;O470,F470&lt;O470),testdata6[[#This Row],[LowerE]],O470)</f>
        <v>260.22198714247628</v>
      </c>
      <c r="P471" s="7">
        <f>IF(S470=N470,testdata6[[#This Row],[Upper]],testdata6[[#This Row],[Lower]])</f>
        <v>274.25201797955208</v>
      </c>
      <c r="Q471" s="7">
        <f>IF(testdata6[[#This Row],[AtrStop]]=testdata6[[#This Row],[Upper]],testdata6[[#This Row],[Upper]],NA())</f>
        <v>274.25201797955208</v>
      </c>
      <c r="R471" s="7" t="e">
        <f>IF(testdata6[[#This Row],[AtrStop]]=testdata6[[#This Row],[Lower]],testdata6[[#This Row],[Lower]],NA())</f>
        <v>#N/A</v>
      </c>
      <c r="S471" s="19">
        <f>IF(testdata6[[#This Row],[close]]&lt;=testdata6[[#This Row],[STpot]],testdata6[[#This Row],[Upper]],testdata6[[#This Row],[Lower]])</f>
        <v>274.25201797955208</v>
      </c>
      <c r="U471" s="2">
        <v>43416</v>
      </c>
      <c r="V471" s="7">
        <v>274.25200000000001</v>
      </c>
      <c r="W471" s="7"/>
      <c r="X471" s="19">
        <v>274.25201798000001</v>
      </c>
      <c r="Y471" t="str">
        <f t="shared" si="7"/>
        <v/>
      </c>
    </row>
    <row r="472" spans="1:25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testdata6[[#This Row],[high]]-testdata6[[#This Row],[low]]</f>
        <v>3.9799999999999613</v>
      </c>
      <c r="H472" s="1">
        <f>ABS(testdata6[[#This Row],[high]]-F471)</f>
        <v>2.6899999999999977</v>
      </c>
      <c r="I472" s="1">
        <f>ABS(testdata6[[#This Row],[low]]-F471)</f>
        <v>1.2899999999999636</v>
      </c>
      <c r="J472" s="1">
        <f>MAX(testdata6[[#This Row],[H-L]:[|L-pC|]])</f>
        <v>3.9799999999999613</v>
      </c>
      <c r="K472" s="10">
        <f>(K471*20+testdata6[[#This Row],[TR]])/21</f>
        <v>4.1452486362232133</v>
      </c>
      <c r="L472" s="1">
        <f>testdata6[[#This Row],[high]]+Multiplier*testdata6[[#This Row],[ATR]]</f>
        <v>281.0757459086696</v>
      </c>
      <c r="M472" s="1">
        <f>testdata6[[#This Row],[low]]-Multiplier*testdata6[[#This Row],[ATR]]</f>
        <v>252.22425409133038</v>
      </c>
      <c r="N472" s="1">
        <f>IF(OR(testdata6[[#This Row],[UpperE]]&lt;N471,F471&gt;N471),testdata6[[#This Row],[UpperE]],N471)</f>
        <v>274.25201797955208</v>
      </c>
      <c r="O472" s="1">
        <f>IF(OR(testdata6[[#This Row],[LowerE]]&gt;O471,F471&lt;O471),testdata6[[#This Row],[LowerE]],O471)</f>
        <v>260.22198714247628</v>
      </c>
      <c r="P472" s="7">
        <f>IF(S471=N471,testdata6[[#This Row],[Upper]],testdata6[[#This Row],[Lower]])</f>
        <v>274.25201797955208</v>
      </c>
      <c r="Q472" s="7">
        <f>IF(testdata6[[#This Row],[AtrStop]]=testdata6[[#This Row],[Upper]],testdata6[[#This Row],[Upper]],NA())</f>
        <v>274.25201797955208</v>
      </c>
      <c r="R472" s="7" t="e">
        <f>IF(testdata6[[#This Row],[AtrStop]]=testdata6[[#This Row],[Lower]],testdata6[[#This Row],[Lower]],NA())</f>
        <v>#N/A</v>
      </c>
      <c r="S472" s="19">
        <f>IF(testdata6[[#This Row],[close]]&lt;=testdata6[[#This Row],[STpot]],testdata6[[#This Row],[Upper]],testdata6[[#This Row],[Lower]])</f>
        <v>274.25201797955208</v>
      </c>
      <c r="U472" s="2">
        <v>43417</v>
      </c>
      <c r="V472" s="7">
        <v>274.25200000000001</v>
      </c>
      <c r="W472" s="7"/>
      <c r="X472" s="19">
        <v>274.25201798000001</v>
      </c>
      <c r="Y472" t="str">
        <f t="shared" si="7"/>
        <v/>
      </c>
    </row>
    <row r="473" spans="1:25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testdata6[[#This Row],[high]]-testdata6[[#This Row],[low]]</f>
        <v>6.0099999999999909</v>
      </c>
      <c r="H473" s="1">
        <f>ABS(testdata6[[#This Row],[high]]-F472)</f>
        <v>2.4900000000000091</v>
      </c>
      <c r="I473" s="1">
        <f>ABS(testdata6[[#This Row],[low]]-F472)</f>
        <v>3.5199999999999818</v>
      </c>
      <c r="J473" s="1">
        <f>MAX(testdata6[[#This Row],[H-L]:[|L-pC|]])</f>
        <v>6.0099999999999909</v>
      </c>
      <c r="K473" s="10">
        <f>(K472*20+testdata6[[#This Row],[TR]])/21</f>
        <v>4.2340463202125838</v>
      </c>
      <c r="L473" s="1">
        <f>testdata6[[#This Row],[high]]+Multiplier*testdata6[[#This Row],[ATR]]</f>
        <v>280.64213896063774</v>
      </c>
      <c r="M473" s="1">
        <f>testdata6[[#This Row],[low]]-Multiplier*testdata6[[#This Row],[ATR]]</f>
        <v>249.22786103936227</v>
      </c>
      <c r="N473" s="1">
        <f>IF(OR(testdata6[[#This Row],[UpperE]]&lt;N472,F472&gt;N472),testdata6[[#This Row],[UpperE]],N472)</f>
        <v>274.25201797955208</v>
      </c>
      <c r="O473" s="1">
        <f>IF(OR(testdata6[[#This Row],[LowerE]]&gt;O472,F472&lt;O472),testdata6[[#This Row],[LowerE]],O472)</f>
        <v>260.22198714247628</v>
      </c>
      <c r="P473" s="7">
        <f>IF(S472=N472,testdata6[[#This Row],[Upper]],testdata6[[#This Row],[Lower]])</f>
        <v>274.25201797955208</v>
      </c>
      <c r="Q473" s="7">
        <f>IF(testdata6[[#This Row],[AtrStop]]=testdata6[[#This Row],[Upper]],testdata6[[#This Row],[Upper]],NA())</f>
        <v>274.25201797955208</v>
      </c>
      <c r="R473" s="7" t="e">
        <f>IF(testdata6[[#This Row],[AtrStop]]=testdata6[[#This Row],[Lower]],testdata6[[#This Row],[Lower]],NA())</f>
        <v>#N/A</v>
      </c>
      <c r="S473" s="19">
        <f>IF(testdata6[[#This Row],[close]]&lt;=testdata6[[#This Row],[STpot]],testdata6[[#This Row],[Upper]],testdata6[[#This Row],[Lower]])</f>
        <v>274.25201797955208</v>
      </c>
      <c r="U473" s="2">
        <v>43418</v>
      </c>
      <c r="V473" s="7">
        <v>274.25200000000001</v>
      </c>
      <c r="W473" s="7"/>
      <c r="X473" s="19">
        <v>274.25201798000001</v>
      </c>
      <c r="Y473" t="str">
        <f t="shared" si="7"/>
        <v/>
      </c>
    </row>
    <row r="474" spans="1:25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testdata6[[#This Row],[high]]-testdata6[[#This Row],[low]]</f>
        <v>6.3700000000000045</v>
      </c>
      <c r="H474" s="1">
        <f>ABS(testdata6[[#This Row],[high]]-F473)</f>
        <v>3.2599999999999909</v>
      </c>
      <c r="I474" s="1">
        <f>ABS(testdata6[[#This Row],[low]]-F473)</f>
        <v>3.1100000000000136</v>
      </c>
      <c r="J474" s="1">
        <f>MAX(testdata6[[#This Row],[H-L]:[|L-pC|]])</f>
        <v>6.3700000000000045</v>
      </c>
      <c r="K474" s="10">
        <f>(K473*20+testdata6[[#This Row],[TR]])/21</f>
        <v>4.3357584002024607</v>
      </c>
      <c r="L474" s="1">
        <f>testdata6[[#This Row],[high]]+Multiplier*testdata6[[#This Row],[ATR]]</f>
        <v>279.90727520060739</v>
      </c>
      <c r="M474" s="1">
        <f>testdata6[[#This Row],[low]]-Multiplier*testdata6[[#This Row],[ATR]]</f>
        <v>247.52272479939259</v>
      </c>
      <c r="N474" s="1">
        <f>IF(OR(testdata6[[#This Row],[UpperE]]&lt;N473,F473&gt;N473),testdata6[[#This Row],[UpperE]],N473)</f>
        <v>274.25201797955208</v>
      </c>
      <c r="O474" s="1">
        <f>IF(OR(testdata6[[#This Row],[LowerE]]&gt;O473,F473&lt;O473),testdata6[[#This Row],[LowerE]],O473)</f>
        <v>260.22198714247628</v>
      </c>
      <c r="P474" s="7">
        <f>IF(S473=N473,testdata6[[#This Row],[Upper]],testdata6[[#This Row],[Lower]])</f>
        <v>274.25201797955208</v>
      </c>
      <c r="Q474" s="7">
        <f>IF(testdata6[[#This Row],[AtrStop]]=testdata6[[#This Row],[Upper]],testdata6[[#This Row],[Upper]],NA())</f>
        <v>274.25201797955208</v>
      </c>
      <c r="R474" s="7" t="e">
        <f>IF(testdata6[[#This Row],[AtrStop]]=testdata6[[#This Row],[Lower]],testdata6[[#This Row],[Lower]],NA())</f>
        <v>#N/A</v>
      </c>
      <c r="S474" s="19">
        <f>IF(testdata6[[#This Row],[close]]&lt;=testdata6[[#This Row],[STpot]],testdata6[[#This Row],[Upper]],testdata6[[#This Row],[Lower]])</f>
        <v>274.25201797955208</v>
      </c>
      <c r="U474" s="2">
        <v>43419</v>
      </c>
      <c r="V474" s="7">
        <v>274.25200000000001</v>
      </c>
      <c r="W474" s="7"/>
      <c r="X474" s="19">
        <v>274.25201798000001</v>
      </c>
      <c r="Y474" t="str">
        <f t="shared" si="7"/>
        <v/>
      </c>
    </row>
    <row r="475" spans="1:25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testdata6[[#This Row],[high]]-testdata6[[#This Row],[low]]</f>
        <v>3.4599999999999795</v>
      </c>
      <c r="H475" s="1">
        <f>ABS(testdata6[[#This Row],[high]]-F474)</f>
        <v>1.6899999999999977</v>
      </c>
      <c r="I475" s="1">
        <f>ABS(testdata6[[#This Row],[low]]-F474)</f>
        <v>1.7699999999999818</v>
      </c>
      <c r="J475" s="1">
        <f>MAX(testdata6[[#This Row],[H-L]:[|L-pC|]])</f>
        <v>3.4599999999999795</v>
      </c>
      <c r="K475" s="10">
        <f>(K474*20+testdata6[[#This Row],[TR]])/21</f>
        <v>4.2940556192404378</v>
      </c>
      <c r="L475" s="1">
        <f>testdata6[[#This Row],[high]]+Multiplier*testdata6[[#This Row],[ATR]]</f>
        <v>280.96216685772129</v>
      </c>
      <c r="M475" s="1">
        <f>testdata6[[#This Row],[low]]-Multiplier*testdata6[[#This Row],[ATR]]</f>
        <v>251.7378331422787</v>
      </c>
      <c r="N475" s="1">
        <f>IF(OR(testdata6[[#This Row],[UpperE]]&lt;N474,F474&gt;N474),testdata6[[#This Row],[UpperE]],N474)</f>
        <v>274.25201797955208</v>
      </c>
      <c r="O475" s="1">
        <f>IF(OR(testdata6[[#This Row],[LowerE]]&gt;O474,F474&lt;O474),testdata6[[#This Row],[LowerE]],O474)</f>
        <v>260.22198714247628</v>
      </c>
      <c r="P475" s="7">
        <f>IF(S474=N474,testdata6[[#This Row],[Upper]],testdata6[[#This Row],[Lower]])</f>
        <v>274.25201797955208</v>
      </c>
      <c r="Q475" s="7">
        <f>IF(testdata6[[#This Row],[AtrStop]]=testdata6[[#This Row],[Upper]],testdata6[[#This Row],[Upper]],NA())</f>
        <v>274.25201797955208</v>
      </c>
      <c r="R475" s="7" t="e">
        <f>IF(testdata6[[#This Row],[AtrStop]]=testdata6[[#This Row],[Lower]],testdata6[[#This Row],[Lower]],NA())</f>
        <v>#N/A</v>
      </c>
      <c r="S475" s="19">
        <f>IF(testdata6[[#This Row],[close]]&lt;=testdata6[[#This Row],[STpot]],testdata6[[#This Row],[Upper]],testdata6[[#This Row],[Lower]])</f>
        <v>274.25201797955208</v>
      </c>
      <c r="U475" s="2">
        <v>43420</v>
      </c>
      <c r="V475" s="7">
        <v>274.25200000000001</v>
      </c>
      <c r="W475" s="7"/>
      <c r="X475" s="19">
        <v>274.25201798000001</v>
      </c>
      <c r="Y475" t="str">
        <f t="shared" si="7"/>
        <v/>
      </c>
    </row>
    <row r="476" spans="1:25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testdata6[[#This Row],[high]]-testdata6[[#This Row],[low]]</f>
        <v>5.1800000000000068</v>
      </c>
      <c r="H476" s="1">
        <f>ABS(testdata6[[#This Row],[high]]-F475)</f>
        <v>0.33999999999997499</v>
      </c>
      <c r="I476" s="1">
        <f>ABS(testdata6[[#This Row],[low]]-F475)</f>
        <v>5.5199999999999818</v>
      </c>
      <c r="J476" s="1">
        <f>MAX(testdata6[[#This Row],[H-L]:[|L-pC|]])</f>
        <v>5.5199999999999818</v>
      </c>
      <c r="K476" s="10">
        <f>(K475*20+testdata6[[#This Row],[TR]])/21</f>
        <v>4.3524339230861306</v>
      </c>
      <c r="L476" s="1">
        <f>testdata6[[#This Row],[high]]+Multiplier*testdata6[[#This Row],[ATR]]</f>
        <v>279.79730176925841</v>
      </c>
      <c r="M476" s="1">
        <f>testdata6[[#This Row],[low]]-Multiplier*testdata6[[#This Row],[ATR]]</f>
        <v>248.5026982307416</v>
      </c>
      <c r="N476" s="1">
        <f>IF(OR(testdata6[[#This Row],[UpperE]]&lt;N475,F475&gt;N475),testdata6[[#This Row],[UpperE]],N475)</f>
        <v>274.25201797955208</v>
      </c>
      <c r="O476" s="1">
        <f>IF(OR(testdata6[[#This Row],[LowerE]]&gt;O475,F475&lt;O475),testdata6[[#This Row],[LowerE]],O475)</f>
        <v>260.22198714247628</v>
      </c>
      <c r="P476" s="7">
        <f>IF(S475=N475,testdata6[[#This Row],[Upper]],testdata6[[#This Row],[Lower]])</f>
        <v>274.25201797955208</v>
      </c>
      <c r="Q476" s="7">
        <f>IF(testdata6[[#This Row],[AtrStop]]=testdata6[[#This Row],[Upper]],testdata6[[#This Row],[Upper]],NA())</f>
        <v>274.25201797955208</v>
      </c>
      <c r="R476" s="7" t="e">
        <f>IF(testdata6[[#This Row],[AtrStop]]=testdata6[[#This Row],[Lower]],testdata6[[#This Row],[Lower]],NA())</f>
        <v>#N/A</v>
      </c>
      <c r="S476" s="19">
        <f>IF(testdata6[[#This Row],[close]]&lt;=testdata6[[#This Row],[STpot]],testdata6[[#This Row],[Upper]],testdata6[[#This Row],[Lower]])</f>
        <v>274.25201797955208</v>
      </c>
      <c r="U476" s="2">
        <v>43423</v>
      </c>
      <c r="V476" s="7">
        <v>274.25200000000001</v>
      </c>
      <c r="W476" s="7"/>
      <c r="X476" s="19">
        <v>274.25201798000001</v>
      </c>
      <c r="Y476" t="str">
        <f t="shared" si="7"/>
        <v/>
      </c>
    </row>
    <row r="477" spans="1:25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testdata6[[#This Row],[high]]-testdata6[[#This Row],[low]]</f>
        <v>3.7599999999999909</v>
      </c>
      <c r="H477" s="1">
        <f>ABS(testdata6[[#This Row],[high]]-F476)</f>
        <v>2.0500000000000114</v>
      </c>
      <c r="I477" s="1">
        <f>ABS(testdata6[[#This Row],[low]]-F476)</f>
        <v>5.8100000000000023</v>
      </c>
      <c r="J477" s="1">
        <f>MAX(testdata6[[#This Row],[H-L]:[|L-pC|]])</f>
        <v>5.8100000000000023</v>
      </c>
      <c r="K477" s="10">
        <f>(K476*20+testdata6[[#This Row],[TR]])/21</f>
        <v>4.4218418315106005</v>
      </c>
      <c r="L477" s="1">
        <f>testdata6[[#This Row],[high]]+Multiplier*testdata6[[#This Row],[ATR]]</f>
        <v>273.78552549453178</v>
      </c>
      <c r="M477" s="1">
        <f>testdata6[[#This Row],[low]]-Multiplier*testdata6[[#This Row],[ATR]]</f>
        <v>243.49447450546819</v>
      </c>
      <c r="N477" s="1">
        <f>IF(OR(testdata6[[#This Row],[UpperE]]&lt;N476,F476&gt;N476),testdata6[[#This Row],[UpperE]],N476)</f>
        <v>273.78552549453178</v>
      </c>
      <c r="O477" s="1">
        <f>IF(OR(testdata6[[#This Row],[LowerE]]&gt;O476,F476&lt;O476),testdata6[[#This Row],[LowerE]],O476)</f>
        <v>260.22198714247628</v>
      </c>
      <c r="P477" s="7">
        <f>IF(S476=N476,testdata6[[#This Row],[Upper]],testdata6[[#This Row],[Lower]])</f>
        <v>273.78552549453178</v>
      </c>
      <c r="Q477" s="7">
        <f>IF(testdata6[[#This Row],[AtrStop]]=testdata6[[#This Row],[Upper]],testdata6[[#This Row],[Upper]],NA())</f>
        <v>273.78552549453178</v>
      </c>
      <c r="R477" s="7" t="e">
        <f>IF(testdata6[[#This Row],[AtrStop]]=testdata6[[#This Row],[Lower]],testdata6[[#This Row],[Lower]],NA())</f>
        <v>#N/A</v>
      </c>
      <c r="S477" s="19">
        <f>IF(testdata6[[#This Row],[close]]&lt;=testdata6[[#This Row],[STpot]],testdata6[[#This Row],[Upper]],testdata6[[#This Row],[Lower]])</f>
        <v>273.78552549453178</v>
      </c>
      <c r="U477" s="2">
        <v>43424</v>
      </c>
      <c r="V477" s="7">
        <v>273.78550000000001</v>
      </c>
      <c r="W477" s="7"/>
      <c r="X477" s="19">
        <v>273.78552549</v>
      </c>
      <c r="Y477" t="str">
        <f t="shared" si="7"/>
        <v/>
      </c>
    </row>
    <row r="478" spans="1:25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testdata6[[#This Row],[high]]-testdata6[[#This Row],[low]]</f>
        <v>2.0800000000000409</v>
      </c>
      <c r="H478" s="1">
        <f>ABS(testdata6[[#This Row],[high]]-F477)</f>
        <v>2.9500000000000455</v>
      </c>
      <c r="I478" s="1">
        <f>ABS(testdata6[[#This Row],[low]]-F477)</f>
        <v>0.87000000000000455</v>
      </c>
      <c r="J478" s="1">
        <f>MAX(testdata6[[#This Row],[H-L]:[|L-pC|]])</f>
        <v>2.9500000000000455</v>
      </c>
      <c r="K478" s="10">
        <f>(K477*20+testdata6[[#This Row],[TR]])/21</f>
        <v>4.3517541252481937</v>
      </c>
      <c r="L478" s="1">
        <f>testdata6[[#This Row],[high]]+Multiplier*testdata6[[#This Row],[ATR]]</f>
        <v>273.7152623757446</v>
      </c>
      <c r="M478" s="1">
        <f>testdata6[[#This Row],[low]]-Multiplier*testdata6[[#This Row],[ATR]]</f>
        <v>245.52473762425541</v>
      </c>
      <c r="N478" s="1">
        <f>IF(OR(testdata6[[#This Row],[UpperE]]&lt;N477,F477&gt;N477),testdata6[[#This Row],[UpperE]],N477)</f>
        <v>273.7152623757446</v>
      </c>
      <c r="O478" s="1">
        <f>IF(OR(testdata6[[#This Row],[LowerE]]&gt;O477,F477&lt;O477),testdata6[[#This Row],[LowerE]],O477)</f>
        <v>245.52473762425541</v>
      </c>
      <c r="P478" s="7">
        <f>IF(S477=N477,testdata6[[#This Row],[Upper]],testdata6[[#This Row],[Lower]])</f>
        <v>273.7152623757446</v>
      </c>
      <c r="Q478" s="7">
        <f>IF(testdata6[[#This Row],[AtrStop]]=testdata6[[#This Row],[Upper]],testdata6[[#This Row],[Upper]],NA())</f>
        <v>273.7152623757446</v>
      </c>
      <c r="R478" s="7" t="e">
        <f>IF(testdata6[[#This Row],[AtrStop]]=testdata6[[#This Row],[Lower]],testdata6[[#This Row],[Lower]],NA())</f>
        <v>#N/A</v>
      </c>
      <c r="S478" s="19">
        <f>IF(testdata6[[#This Row],[close]]&lt;=testdata6[[#This Row],[STpot]],testdata6[[#This Row],[Upper]],testdata6[[#This Row],[Lower]])</f>
        <v>273.7152623757446</v>
      </c>
      <c r="U478" s="2">
        <v>43425</v>
      </c>
      <c r="V478" s="7">
        <v>273.71530000000001</v>
      </c>
      <c r="W478" s="7"/>
      <c r="X478" s="19">
        <v>273.71526238000001</v>
      </c>
      <c r="Y478" t="str">
        <f t="shared" si="7"/>
        <v/>
      </c>
    </row>
    <row r="479" spans="1:25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testdata6[[#This Row],[high]]-testdata6[[#This Row],[low]]</f>
        <v>1.7099999999999795</v>
      </c>
      <c r="H479" s="1">
        <f>ABS(testdata6[[#This Row],[high]]-F478)</f>
        <v>0.18999999999999773</v>
      </c>
      <c r="I479" s="1">
        <f>ABS(testdata6[[#This Row],[low]]-F478)</f>
        <v>1.8999999999999773</v>
      </c>
      <c r="J479" s="1">
        <f>MAX(testdata6[[#This Row],[H-L]:[|L-pC|]])</f>
        <v>1.8999999999999773</v>
      </c>
      <c r="K479" s="10">
        <f>(K478*20+testdata6[[#This Row],[TR]])/21</f>
        <v>4.2350039288078021</v>
      </c>
      <c r="L479" s="1">
        <f>testdata6[[#This Row],[high]]+Multiplier*testdata6[[#This Row],[ATR]]</f>
        <v>271.09501178642341</v>
      </c>
      <c r="M479" s="1">
        <f>testdata6[[#This Row],[low]]-Multiplier*testdata6[[#This Row],[ATR]]</f>
        <v>243.97498821357661</v>
      </c>
      <c r="N479" s="1">
        <f>IF(OR(testdata6[[#This Row],[UpperE]]&lt;N478,F478&gt;N478),testdata6[[#This Row],[UpperE]],N478)</f>
        <v>271.09501178642341</v>
      </c>
      <c r="O479" s="1">
        <f>IF(OR(testdata6[[#This Row],[LowerE]]&gt;O478,F478&lt;O478),testdata6[[#This Row],[LowerE]],O478)</f>
        <v>245.52473762425541</v>
      </c>
      <c r="P479" s="7">
        <f>IF(S478=N478,testdata6[[#This Row],[Upper]],testdata6[[#This Row],[Lower]])</f>
        <v>271.09501178642341</v>
      </c>
      <c r="Q479" s="7">
        <f>IF(testdata6[[#This Row],[AtrStop]]=testdata6[[#This Row],[Upper]],testdata6[[#This Row],[Upper]],NA())</f>
        <v>271.09501178642341</v>
      </c>
      <c r="R479" s="7" t="e">
        <f>IF(testdata6[[#This Row],[AtrStop]]=testdata6[[#This Row],[Lower]],testdata6[[#This Row],[Lower]],NA())</f>
        <v>#N/A</v>
      </c>
      <c r="S479" s="19">
        <f>IF(testdata6[[#This Row],[close]]&lt;=testdata6[[#This Row],[STpot]],testdata6[[#This Row],[Upper]],testdata6[[#This Row],[Lower]])</f>
        <v>271.09501178642341</v>
      </c>
      <c r="U479" s="2">
        <v>43427</v>
      </c>
      <c r="V479" s="7">
        <v>271.09500000000003</v>
      </c>
      <c r="W479" s="7"/>
      <c r="X479" s="19">
        <v>271.09501179</v>
      </c>
      <c r="Y479" t="str">
        <f t="shared" si="7"/>
        <v/>
      </c>
    </row>
    <row r="480" spans="1:25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testdata6[[#This Row],[high]]-testdata6[[#This Row],[low]]</f>
        <v>2.3500000000000227</v>
      </c>
      <c r="H480" s="1">
        <f>ABS(testdata6[[#This Row],[high]]-F479)</f>
        <v>4.3899999999999864</v>
      </c>
      <c r="I480" s="1">
        <f>ABS(testdata6[[#This Row],[low]]-F479)</f>
        <v>2.0399999999999636</v>
      </c>
      <c r="J480" s="1">
        <f>MAX(testdata6[[#This Row],[H-L]:[|L-pC|]])</f>
        <v>4.3899999999999864</v>
      </c>
      <c r="K480" s="10">
        <f>(K479*20+testdata6[[#This Row],[TR]])/21</f>
        <v>4.2423846941026682</v>
      </c>
      <c r="L480" s="1">
        <f>testdata6[[#This Row],[high]]+Multiplier*testdata6[[#This Row],[ATR]]</f>
        <v>273.977154082308</v>
      </c>
      <c r="M480" s="1">
        <f>testdata6[[#This Row],[low]]-Multiplier*testdata6[[#This Row],[ATR]]</f>
        <v>246.17284591769197</v>
      </c>
      <c r="N480" s="1">
        <f>IF(OR(testdata6[[#This Row],[UpperE]]&lt;N479,F479&gt;N479),testdata6[[#This Row],[UpperE]],N479)</f>
        <v>271.09501178642341</v>
      </c>
      <c r="O480" s="1">
        <f>IF(OR(testdata6[[#This Row],[LowerE]]&gt;O479,F479&lt;O479),testdata6[[#This Row],[LowerE]],O479)</f>
        <v>246.17284591769197</v>
      </c>
      <c r="P480" s="7">
        <f>IF(S479=N479,testdata6[[#This Row],[Upper]],testdata6[[#This Row],[Lower]])</f>
        <v>271.09501178642341</v>
      </c>
      <c r="Q480" s="7">
        <f>IF(testdata6[[#This Row],[AtrStop]]=testdata6[[#This Row],[Upper]],testdata6[[#This Row],[Upper]],NA())</f>
        <v>271.09501178642341</v>
      </c>
      <c r="R480" s="7" t="e">
        <f>IF(testdata6[[#This Row],[AtrStop]]=testdata6[[#This Row],[Lower]],testdata6[[#This Row],[Lower]],NA())</f>
        <v>#N/A</v>
      </c>
      <c r="S480" s="19">
        <f>IF(testdata6[[#This Row],[close]]&lt;=testdata6[[#This Row],[STpot]],testdata6[[#This Row],[Upper]],testdata6[[#This Row],[Lower]])</f>
        <v>271.09501178642341</v>
      </c>
      <c r="U480" s="2">
        <v>43430</v>
      </c>
      <c r="V480" s="7">
        <v>271.09500000000003</v>
      </c>
      <c r="W480" s="7"/>
      <c r="X480" s="19">
        <v>271.09501179</v>
      </c>
      <c r="Y480" t="str">
        <f t="shared" si="7"/>
        <v/>
      </c>
    </row>
    <row r="481" spans="1:25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testdata6[[#This Row],[high]]-testdata6[[#This Row],[low]]</f>
        <v>2.6700000000000159</v>
      </c>
      <c r="H481" s="1">
        <f>ABS(testdata6[[#This Row],[high]]-F480)</f>
        <v>0.87999999999999545</v>
      </c>
      <c r="I481" s="1">
        <f>ABS(testdata6[[#This Row],[low]]-F480)</f>
        <v>1.7900000000000205</v>
      </c>
      <c r="J481" s="1">
        <f>MAX(testdata6[[#This Row],[H-L]:[|L-pC|]])</f>
        <v>2.6700000000000159</v>
      </c>
      <c r="K481" s="10">
        <f>(K480*20+testdata6[[#This Row],[TR]])/21</f>
        <v>4.1675092324787322</v>
      </c>
      <c r="L481" s="1">
        <f>testdata6[[#This Row],[high]]+Multiplier*testdata6[[#This Row],[ATR]]</f>
        <v>274.38252769743622</v>
      </c>
      <c r="M481" s="1">
        <f>testdata6[[#This Row],[low]]-Multiplier*testdata6[[#This Row],[ATR]]</f>
        <v>246.70747230256379</v>
      </c>
      <c r="N481" s="1">
        <f>IF(OR(testdata6[[#This Row],[UpperE]]&lt;N480,F480&gt;N480),testdata6[[#This Row],[UpperE]],N480)</f>
        <v>271.09501178642341</v>
      </c>
      <c r="O481" s="1">
        <f>IF(OR(testdata6[[#This Row],[LowerE]]&gt;O480,F480&lt;O480),testdata6[[#This Row],[LowerE]],O480)</f>
        <v>246.70747230256379</v>
      </c>
      <c r="P481" s="7">
        <f>IF(S480=N480,testdata6[[#This Row],[Upper]],testdata6[[#This Row],[Lower]])</f>
        <v>271.09501178642341</v>
      </c>
      <c r="Q481" s="7">
        <f>IF(testdata6[[#This Row],[AtrStop]]=testdata6[[#This Row],[Upper]],testdata6[[#This Row],[Upper]],NA())</f>
        <v>271.09501178642341</v>
      </c>
      <c r="R481" s="7" t="e">
        <f>IF(testdata6[[#This Row],[AtrStop]]=testdata6[[#This Row],[Lower]],testdata6[[#This Row],[Lower]],NA())</f>
        <v>#N/A</v>
      </c>
      <c r="S481" s="19">
        <f>IF(testdata6[[#This Row],[close]]&lt;=testdata6[[#This Row],[STpot]],testdata6[[#This Row],[Upper]],testdata6[[#This Row],[Lower]])</f>
        <v>271.09501178642341</v>
      </c>
      <c r="U481" s="2">
        <v>43431</v>
      </c>
      <c r="V481" s="7">
        <v>271.09500000000003</v>
      </c>
      <c r="W481" s="7"/>
      <c r="X481" s="19">
        <v>271.09501179</v>
      </c>
      <c r="Y481" t="str">
        <f t="shared" si="7"/>
        <v/>
      </c>
    </row>
    <row r="482" spans="1:25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testdata6[[#This Row],[high]]-testdata6[[#This Row],[low]]</f>
        <v>6.1000000000000227</v>
      </c>
      <c r="H482" s="1">
        <f>ABS(testdata6[[#This Row],[high]]-F481)</f>
        <v>6.0300000000000296</v>
      </c>
      <c r="I482" s="1">
        <f>ABS(testdata6[[#This Row],[low]]-F481)</f>
        <v>6.9999999999993179E-2</v>
      </c>
      <c r="J482" s="1">
        <f>MAX(testdata6[[#This Row],[H-L]:[|L-pC|]])</f>
        <v>6.1000000000000227</v>
      </c>
      <c r="K482" s="10">
        <f>(K481*20+testdata6[[#This Row],[TR]])/21</f>
        <v>4.2595326023606983</v>
      </c>
      <c r="L482" s="1">
        <f>testdata6[[#This Row],[high]]+Multiplier*testdata6[[#This Row],[ATR]]</f>
        <v>280.68859780708215</v>
      </c>
      <c r="M482" s="1">
        <f>testdata6[[#This Row],[low]]-Multiplier*testdata6[[#This Row],[ATR]]</f>
        <v>249.03140219291791</v>
      </c>
      <c r="N482" s="1">
        <f>IF(OR(testdata6[[#This Row],[UpperE]]&lt;N481,F481&gt;N481),testdata6[[#This Row],[UpperE]],N481)</f>
        <v>271.09501178642341</v>
      </c>
      <c r="O482" s="1">
        <f>IF(OR(testdata6[[#This Row],[LowerE]]&gt;O481,F481&lt;O481),testdata6[[#This Row],[LowerE]],O481)</f>
        <v>249.03140219291791</v>
      </c>
      <c r="P482" s="7">
        <f>IF(S481=N481,testdata6[[#This Row],[Upper]],testdata6[[#This Row],[Lower]])</f>
        <v>271.09501178642341</v>
      </c>
      <c r="Q482" s="7">
        <f>IF(testdata6[[#This Row],[AtrStop]]=testdata6[[#This Row],[Upper]],testdata6[[#This Row],[Upper]],NA())</f>
        <v>271.09501178642341</v>
      </c>
      <c r="R482" s="7" t="e">
        <f>IF(testdata6[[#This Row],[AtrStop]]=testdata6[[#This Row],[Lower]],testdata6[[#This Row],[Lower]],NA())</f>
        <v>#N/A</v>
      </c>
      <c r="S482" s="19">
        <f>IF(testdata6[[#This Row],[close]]&lt;=testdata6[[#This Row],[STpot]],testdata6[[#This Row],[Upper]],testdata6[[#This Row],[Lower]])</f>
        <v>271.09501178642341</v>
      </c>
      <c r="U482" s="2">
        <v>43432</v>
      </c>
      <c r="V482" s="7">
        <v>271.09500000000003</v>
      </c>
      <c r="W482" s="7"/>
      <c r="X482" s="19">
        <v>271.09501179</v>
      </c>
      <c r="Y482" t="str">
        <f t="shared" si="7"/>
        <v/>
      </c>
    </row>
    <row r="483" spans="1:25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testdata6[[#This Row],[high]]-testdata6[[#This Row],[low]]</f>
        <v>3.0400000000000205</v>
      </c>
      <c r="H483" s="1">
        <f>ABS(testdata6[[#This Row],[high]]-F482)</f>
        <v>0.94999999999998863</v>
      </c>
      <c r="I483" s="1">
        <f>ABS(testdata6[[#This Row],[low]]-F482)</f>
        <v>2.0900000000000318</v>
      </c>
      <c r="J483" s="1">
        <f>MAX(testdata6[[#This Row],[H-L]:[|L-pC|]])</f>
        <v>3.0400000000000205</v>
      </c>
      <c r="K483" s="10">
        <f>(K482*20+testdata6[[#This Row],[TR]])/21</f>
        <v>4.2014596212959043</v>
      </c>
      <c r="L483" s="1">
        <f>testdata6[[#This Row],[high]]+Multiplier*testdata6[[#This Row],[ATR]]</f>
        <v>281.4643788638877</v>
      </c>
      <c r="M483" s="1">
        <f>testdata6[[#This Row],[low]]-Multiplier*testdata6[[#This Row],[ATR]]</f>
        <v>253.21562113611228</v>
      </c>
      <c r="N483" s="1">
        <f>IF(OR(testdata6[[#This Row],[UpperE]]&lt;N482,F482&gt;N482),testdata6[[#This Row],[UpperE]],N482)</f>
        <v>271.09501178642341</v>
      </c>
      <c r="O483" s="1">
        <f>IF(OR(testdata6[[#This Row],[LowerE]]&gt;O482,F482&lt;O482),testdata6[[#This Row],[LowerE]],O482)</f>
        <v>253.21562113611228</v>
      </c>
      <c r="P483" s="7">
        <f>IF(S482=N482,testdata6[[#This Row],[Upper]],testdata6[[#This Row],[Lower]])</f>
        <v>271.09501178642341</v>
      </c>
      <c r="Q483" s="7">
        <f>IF(testdata6[[#This Row],[AtrStop]]=testdata6[[#This Row],[Upper]],testdata6[[#This Row],[Upper]],NA())</f>
        <v>271.09501178642341</v>
      </c>
      <c r="R483" s="7" t="e">
        <f>IF(testdata6[[#This Row],[AtrStop]]=testdata6[[#This Row],[Lower]],testdata6[[#This Row],[Lower]],NA())</f>
        <v>#N/A</v>
      </c>
      <c r="S483" s="19">
        <f>IF(testdata6[[#This Row],[close]]&lt;=testdata6[[#This Row],[STpot]],testdata6[[#This Row],[Upper]],testdata6[[#This Row],[Lower]])</f>
        <v>271.09501178642341</v>
      </c>
      <c r="U483" s="2">
        <v>43433</v>
      </c>
      <c r="V483" s="7">
        <v>271.09500000000003</v>
      </c>
      <c r="W483" s="7"/>
      <c r="X483" s="19">
        <v>271.09501179</v>
      </c>
      <c r="Y483" t="str">
        <f t="shared" si="7"/>
        <v/>
      </c>
    </row>
    <row r="484" spans="1:25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testdata6[[#This Row],[high]]-testdata6[[#This Row],[low]]</f>
        <v>2.7599999999999909</v>
      </c>
      <c r="H484" s="1">
        <f>ABS(testdata6[[#This Row],[high]]-F483)</f>
        <v>2.2400000000000091</v>
      </c>
      <c r="I484" s="1">
        <f>ABS(testdata6[[#This Row],[low]]-F483)</f>
        <v>0.51999999999998181</v>
      </c>
      <c r="J484" s="1">
        <f>MAX(testdata6[[#This Row],[H-L]:[|L-pC|]])</f>
        <v>2.7599999999999909</v>
      </c>
      <c r="K484" s="10">
        <f>(K483*20+testdata6[[#This Row],[TR]])/21</f>
        <v>4.1328186869484798</v>
      </c>
      <c r="L484" s="1">
        <f>testdata6[[#This Row],[high]]+Multiplier*testdata6[[#This Row],[ATR]]</f>
        <v>281.96845606084543</v>
      </c>
      <c r="M484" s="1">
        <f>testdata6[[#This Row],[low]]-Multiplier*testdata6[[#This Row],[ATR]]</f>
        <v>254.41154393915457</v>
      </c>
      <c r="N484" s="1">
        <f>IF(OR(testdata6[[#This Row],[UpperE]]&lt;N483,F483&gt;N483),testdata6[[#This Row],[UpperE]],N483)</f>
        <v>271.09501178642341</v>
      </c>
      <c r="O484" s="1">
        <f>IF(OR(testdata6[[#This Row],[LowerE]]&gt;O483,F483&lt;O483),testdata6[[#This Row],[LowerE]],O483)</f>
        <v>254.41154393915457</v>
      </c>
      <c r="P484" s="7">
        <f>IF(S483=N483,testdata6[[#This Row],[Upper]],testdata6[[#This Row],[Lower]])</f>
        <v>271.09501178642341</v>
      </c>
      <c r="Q484" s="7">
        <f>IF(testdata6[[#This Row],[AtrStop]]=testdata6[[#This Row],[Upper]],testdata6[[#This Row],[Upper]],NA())</f>
        <v>271.09501178642341</v>
      </c>
      <c r="R484" s="7" t="e">
        <f>IF(testdata6[[#This Row],[AtrStop]]=testdata6[[#This Row],[Lower]],testdata6[[#This Row],[Lower]],NA())</f>
        <v>#N/A</v>
      </c>
      <c r="S484" s="19">
        <f>IF(testdata6[[#This Row],[close]]&lt;=testdata6[[#This Row],[STpot]],testdata6[[#This Row],[Upper]],testdata6[[#This Row],[Lower]])</f>
        <v>271.09501178642341</v>
      </c>
      <c r="U484" s="2">
        <v>43434</v>
      </c>
      <c r="V484" s="7">
        <v>271.09500000000003</v>
      </c>
      <c r="W484" s="7"/>
      <c r="X484" s="19">
        <v>271.09501179</v>
      </c>
      <c r="Y484" t="str">
        <f t="shared" si="7"/>
        <v/>
      </c>
    </row>
    <row r="485" spans="1:25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testdata6[[#This Row],[high]]-testdata6[[#This Row],[low]]</f>
        <v>2.8199999999999932</v>
      </c>
      <c r="H485" s="1">
        <f>ABS(testdata6[[#This Row],[high]]-F484)</f>
        <v>4.6299999999999955</v>
      </c>
      <c r="I485" s="1">
        <f>ABS(testdata6[[#This Row],[low]]-F484)</f>
        <v>1.8100000000000023</v>
      </c>
      <c r="J485" s="1">
        <f>MAX(testdata6[[#This Row],[H-L]:[|L-pC|]])</f>
        <v>4.6299999999999955</v>
      </c>
      <c r="K485" s="10">
        <f>(K484*20+testdata6[[#This Row],[TR]])/21</f>
        <v>4.1564939875699807</v>
      </c>
      <c r="L485" s="1">
        <f>testdata6[[#This Row],[high]]+Multiplier*testdata6[[#This Row],[ATR]]</f>
        <v>286.05948196270992</v>
      </c>
      <c r="M485" s="1">
        <f>testdata6[[#This Row],[low]]-Multiplier*testdata6[[#This Row],[ATR]]</f>
        <v>258.30051803729003</v>
      </c>
      <c r="N485" s="1">
        <f>IF(OR(testdata6[[#This Row],[UpperE]]&lt;N484,F484&gt;N484),testdata6[[#This Row],[UpperE]],N484)</f>
        <v>271.09501178642341</v>
      </c>
      <c r="O485" s="1">
        <f>IF(OR(testdata6[[#This Row],[LowerE]]&gt;O484,F484&lt;O484),testdata6[[#This Row],[LowerE]],O484)</f>
        <v>258.30051803729003</v>
      </c>
      <c r="P485" s="7">
        <f>IF(S484=N484,testdata6[[#This Row],[Upper]],testdata6[[#This Row],[Lower]])</f>
        <v>271.09501178642341</v>
      </c>
      <c r="Q485" s="7" t="e">
        <f>IF(testdata6[[#This Row],[AtrStop]]=testdata6[[#This Row],[Upper]],testdata6[[#This Row],[Upper]],NA())</f>
        <v>#N/A</v>
      </c>
      <c r="R485" s="7">
        <f>IF(testdata6[[#This Row],[AtrStop]]=testdata6[[#This Row],[Lower]],testdata6[[#This Row],[Lower]],NA())</f>
        <v>258.30051803729003</v>
      </c>
      <c r="S485" s="19">
        <f>IF(testdata6[[#This Row],[close]]&lt;=testdata6[[#This Row],[STpot]],testdata6[[#This Row],[Upper]],testdata6[[#This Row],[Lower]])</f>
        <v>258.30051803729003</v>
      </c>
      <c r="U485" s="2">
        <v>43437</v>
      </c>
      <c r="V485" s="7"/>
      <c r="W485" s="7">
        <v>258.3005</v>
      </c>
      <c r="X485" s="19">
        <v>258.30051803999999</v>
      </c>
      <c r="Y485" t="str">
        <f t="shared" si="7"/>
        <v/>
      </c>
    </row>
    <row r="486" spans="1:25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testdata6[[#This Row],[high]]-testdata6[[#This Row],[low]]</f>
        <v>8.7299999999999613</v>
      </c>
      <c r="H486" s="1">
        <f>ABS(testdata6[[#This Row],[high]]-F485)</f>
        <v>0.43999999999999773</v>
      </c>
      <c r="I486" s="1">
        <f>ABS(testdata6[[#This Row],[low]]-F485)</f>
        <v>9.1699999999999591</v>
      </c>
      <c r="J486" s="1">
        <f>MAX(testdata6[[#This Row],[H-L]:[|L-pC|]])</f>
        <v>9.1699999999999591</v>
      </c>
      <c r="K486" s="10">
        <f>(K485*20+testdata6[[#This Row],[TR]])/21</f>
        <v>4.3952323691142654</v>
      </c>
      <c r="L486" s="1">
        <f>testdata6[[#This Row],[high]]+Multiplier*testdata6[[#This Row],[ATR]]</f>
        <v>285.26569710734276</v>
      </c>
      <c r="M486" s="1">
        <f>testdata6[[#This Row],[low]]-Multiplier*testdata6[[#This Row],[ATR]]</f>
        <v>250.16430289265722</v>
      </c>
      <c r="N486" s="1">
        <f>IF(OR(testdata6[[#This Row],[UpperE]]&lt;N485,F485&gt;N485),testdata6[[#This Row],[UpperE]],N485)</f>
        <v>285.26569710734276</v>
      </c>
      <c r="O486" s="1">
        <f>IF(OR(testdata6[[#This Row],[LowerE]]&gt;O485,F485&lt;O485),testdata6[[#This Row],[LowerE]],O485)</f>
        <v>258.30051803729003</v>
      </c>
      <c r="P486" s="7">
        <f>IF(S485=N485,testdata6[[#This Row],[Upper]],testdata6[[#This Row],[Lower]])</f>
        <v>258.30051803729003</v>
      </c>
      <c r="Q486" s="7" t="e">
        <f>IF(testdata6[[#This Row],[AtrStop]]=testdata6[[#This Row],[Upper]],testdata6[[#This Row],[Upper]],NA())</f>
        <v>#N/A</v>
      </c>
      <c r="R486" s="7">
        <f>IF(testdata6[[#This Row],[AtrStop]]=testdata6[[#This Row],[Lower]],testdata6[[#This Row],[Lower]],NA())</f>
        <v>258.30051803729003</v>
      </c>
      <c r="S486" s="19">
        <f>IF(testdata6[[#This Row],[close]]&lt;=testdata6[[#This Row],[STpot]],testdata6[[#This Row],[Upper]],testdata6[[#This Row],[Lower]])</f>
        <v>258.30051803729003</v>
      </c>
      <c r="U486" s="2">
        <v>43438</v>
      </c>
      <c r="V486" s="7"/>
      <c r="W486" s="7">
        <v>258.3005</v>
      </c>
      <c r="X486" s="19">
        <v>258.30051803999999</v>
      </c>
      <c r="Y486" t="str">
        <f t="shared" si="7"/>
        <v/>
      </c>
    </row>
    <row r="487" spans="1:25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testdata6[[#This Row],[high]]-testdata6[[#This Row],[low]]</f>
        <v>7.3400000000000318</v>
      </c>
      <c r="H487" s="1">
        <f>ABS(testdata6[[#This Row],[high]]-F486)</f>
        <v>0.27999999999997272</v>
      </c>
      <c r="I487" s="1">
        <f>ABS(testdata6[[#This Row],[low]]-F486)</f>
        <v>7.6200000000000045</v>
      </c>
      <c r="J487" s="1">
        <f>MAX(testdata6[[#This Row],[H-L]:[|L-pC|]])</f>
        <v>7.6200000000000045</v>
      </c>
      <c r="K487" s="10">
        <f>(K486*20+testdata6[[#This Row],[TR]])/21</f>
        <v>4.548792732489777</v>
      </c>
      <c r="L487" s="1">
        <f>testdata6[[#This Row],[high]]+Multiplier*testdata6[[#This Row],[ATR]]</f>
        <v>277.05637819746937</v>
      </c>
      <c r="M487" s="1">
        <f>testdata6[[#This Row],[low]]-Multiplier*testdata6[[#This Row],[ATR]]</f>
        <v>242.42362180253065</v>
      </c>
      <c r="N487" s="1">
        <f>IF(OR(testdata6[[#This Row],[UpperE]]&lt;N486,F486&gt;N486),testdata6[[#This Row],[UpperE]],N486)</f>
        <v>277.05637819746937</v>
      </c>
      <c r="O487" s="1">
        <f>IF(OR(testdata6[[#This Row],[LowerE]]&gt;O486,F486&lt;O486),testdata6[[#This Row],[LowerE]],O486)</f>
        <v>258.30051803729003</v>
      </c>
      <c r="P487" s="7">
        <f>IF(S486=N486,testdata6[[#This Row],[Upper]],testdata6[[#This Row],[Lower]])</f>
        <v>258.30051803729003</v>
      </c>
      <c r="Q487" s="7" t="e">
        <f>IF(testdata6[[#This Row],[AtrStop]]=testdata6[[#This Row],[Upper]],testdata6[[#This Row],[Upper]],NA())</f>
        <v>#N/A</v>
      </c>
      <c r="R487" s="7">
        <f>IF(testdata6[[#This Row],[AtrStop]]=testdata6[[#This Row],[Lower]],testdata6[[#This Row],[Lower]],NA())</f>
        <v>258.30051803729003</v>
      </c>
      <c r="S487" s="19">
        <f>IF(testdata6[[#This Row],[close]]&lt;=testdata6[[#This Row],[STpot]],testdata6[[#This Row],[Upper]],testdata6[[#This Row],[Lower]])</f>
        <v>258.30051803729003</v>
      </c>
      <c r="U487" s="2">
        <v>43440</v>
      </c>
      <c r="V487" s="7"/>
      <c r="W487" s="7">
        <v>258.3005</v>
      </c>
      <c r="X487" s="19">
        <v>258.30051803999999</v>
      </c>
      <c r="Y487" t="str">
        <f t="shared" si="7"/>
        <v/>
      </c>
    </row>
    <row r="488" spans="1:25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testdata6[[#This Row],[high]]-testdata6[[#This Row],[low]]</f>
        <v>8.3799999999999955</v>
      </c>
      <c r="H488" s="1">
        <f>ABS(testdata6[[#This Row],[high]]-F487)</f>
        <v>1.339999999999975</v>
      </c>
      <c r="I488" s="1">
        <f>ABS(testdata6[[#This Row],[low]]-F487)</f>
        <v>7.0400000000000205</v>
      </c>
      <c r="J488" s="1">
        <f>MAX(testdata6[[#This Row],[H-L]:[|L-pC|]])</f>
        <v>8.3799999999999955</v>
      </c>
      <c r="K488" s="10">
        <f>(K487*20+testdata6[[#This Row],[TR]])/21</f>
        <v>4.7312311737997872</v>
      </c>
      <c r="L488" s="1">
        <f>testdata6[[#This Row],[high]]+Multiplier*testdata6[[#This Row],[ATR]]</f>
        <v>278.82369352139938</v>
      </c>
      <c r="M488" s="1">
        <f>testdata6[[#This Row],[low]]-Multiplier*testdata6[[#This Row],[ATR]]</f>
        <v>242.05630647860065</v>
      </c>
      <c r="N488" s="1">
        <f>IF(OR(testdata6[[#This Row],[UpperE]]&lt;N487,F487&gt;N487),testdata6[[#This Row],[UpperE]],N487)</f>
        <v>277.05637819746937</v>
      </c>
      <c r="O488" s="1">
        <f>IF(OR(testdata6[[#This Row],[LowerE]]&gt;O487,F487&lt;O487),testdata6[[#This Row],[LowerE]],O487)</f>
        <v>258.30051803729003</v>
      </c>
      <c r="P488" s="7">
        <f>IF(S487=N487,testdata6[[#This Row],[Upper]],testdata6[[#This Row],[Lower]])</f>
        <v>258.30051803729003</v>
      </c>
      <c r="Q488" s="7">
        <f>IF(testdata6[[#This Row],[AtrStop]]=testdata6[[#This Row],[Upper]],testdata6[[#This Row],[Upper]],NA())</f>
        <v>277.05637819746937</v>
      </c>
      <c r="R488" s="7" t="e">
        <f>IF(testdata6[[#This Row],[AtrStop]]=testdata6[[#This Row],[Lower]],testdata6[[#This Row],[Lower]],NA())</f>
        <v>#N/A</v>
      </c>
      <c r="S488" s="19">
        <f>IF(testdata6[[#This Row],[close]]&lt;=testdata6[[#This Row],[STpot]],testdata6[[#This Row],[Upper]],testdata6[[#This Row],[Lower]])</f>
        <v>277.05637819746937</v>
      </c>
      <c r="U488" s="2">
        <v>43441</v>
      </c>
      <c r="V488" s="7">
        <v>277.0564</v>
      </c>
      <c r="W488" s="7"/>
      <c r="X488" s="19">
        <v>277.05637819999998</v>
      </c>
      <c r="Y488" t="str">
        <f t="shared" si="7"/>
        <v/>
      </c>
    </row>
    <row r="489" spans="1:25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testdata6[[#This Row],[high]]-testdata6[[#This Row],[low]]</f>
        <v>6.3800000000000239</v>
      </c>
      <c r="H489" s="1">
        <f>ABS(testdata6[[#This Row],[high]]-F488)</f>
        <v>1.5500000000000114</v>
      </c>
      <c r="I489" s="1">
        <f>ABS(testdata6[[#This Row],[low]]-F488)</f>
        <v>4.8300000000000125</v>
      </c>
      <c r="J489" s="1">
        <f>MAX(testdata6[[#This Row],[H-L]:[|L-pC|]])</f>
        <v>6.3800000000000239</v>
      </c>
      <c r="K489" s="10">
        <f>(K488*20+testdata6[[#This Row],[TR]])/21</f>
        <v>4.809743975047418</v>
      </c>
      <c r="L489" s="1">
        <f>testdata6[[#This Row],[high]]+Multiplier*testdata6[[#This Row],[ATR]]</f>
        <v>273.14923192514226</v>
      </c>
      <c r="M489" s="1">
        <f>testdata6[[#This Row],[low]]-Multiplier*testdata6[[#This Row],[ATR]]</f>
        <v>237.91076807485774</v>
      </c>
      <c r="N489" s="1">
        <f>IF(OR(testdata6[[#This Row],[UpperE]]&lt;N488,F488&gt;N488),testdata6[[#This Row],[UpperE]],N488)</f>
        <v>273.14923192514226</v>
      </c>
      <c r="O489" s="1">
        <f>IF(OR(testdata6[[#This Row],[LowerE]]&gt;O488,F488&lt;O488),testdata6[[#This Row],[LowerE]],O488)</f>
        <v>237.91076807485774</v>
      </c>
      <c r="P489" s="7">
        <f>IF(S488=N488,testdata6[[#This Row],[Upper]],testdata6[[#This Row],[Lower]])</f>
        <v>273.14923192514226</v>
      </c>
      <c r="Q489" s="7">
        <f>IF(testdata6[[#This Row],[AtrStop]]=testdata6[[#This Row],[Upper]],testdata6[[#This Row],[Upper]],NA())</f>
        <v>273.14923192514226</v>
      </c>
      <c r="R489" s="7" t="e">
        <f>IF(testdata6[[#This Row],[AtrStop]]=testdata6[[#This Row],[Lower]],testdata6[[#This Row],[Lower]],NA())</f>
        <v>#N/A</v>
      </c>
      <c r="S489" s="19">
        <f>IF(testdata6[[#This Row],[close]]&lt;=testdata6[[#This Row],[STpot]],testdata6[[#This Row],[Upper]],testdata6[[#This Row],[Lower]])</f>
        <v>273.14923192514226</v>
      </c>
      <c r="U489" s="2">
        <v>43444</v>
      </c>
      <c r="V489" s="7">
        <v>273.14920000000001</v>
      </c>
      <c r="W489" s="7"/>
      <c r="X489" s="19">
        <v>273.14923192999998</v>
      </c>
      <c r="Y489" t="str">
        <f t="shared" si="7"/>
        <v/>
      </c>
    </row>
    <row r="490" spans="1:25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testdata6[[#This Row],[high]]-testdata6[[#This Row],[low]]</f>
        <v>5.2599999999999909</v>
      </c>
      <c r="H490" s="1">
        <f>ABS(testdata6[[#This Row],[high]]-F489)</f>
        <v>3.7099999999999795</v>
      </c>
      <c r="I490" s="1">
        <f>ABS(testdata6[[#This Row],[low]]-F489)</f>
        <v>1.5500000000000114</v>
      </c>
      <c r="J490" s="1">
        <f>MAX(testdata6[[#This Row],[H-L]:[|L-pC|]])</f>
        <v>5.2599999999999909</v>
      </c>
      <c r="K490" s="10">
        <f>(K489*20+testdata6[[#This Row],[TR]])/21</f>
        <v>4.8311847381403981</v>
      </c>
      <c r="L490" s="1">
        <f>testdata6[[#This Row],[high]]+Multiplier*testdata6[[#This Row],[ATR]]</f>
        <v>275.86355421442119</v>
      </c>
      <c r="M490" s="1">
        <f>testdata6[[#This Row],[low]]-Multiplier*testdata6[[#This Row],[ATR]]</f>
        <v>241.61644578557883</v>
      </c>
      <c r="N490" s="1">
        <f>IF(OR(testdata6[[#This Row],[UpperE]]&lt;N489,F489&gt;N489),testdata6[[#This Row],[UpperE]],N489)</f>
        <v>273.14923192514226</v>
      </c>
      <c r="O490" s="1">
        <f>IF(OR(testdata6[[#This Row],[LowerE]]&gt;O489,F489&lt;O489),testdata6[[#This Row],[LowerE]],O489)</f>
        <v>241.61644578557883</v>
      </c>
      <c r="P490" s="7">
        <f>IF(S489=N489,testdata6[[#This Row],[Upper]],testdata6[[#This Row],[Lower]])</f>
        <v>273.14923192514226</v>
      </c>
      <c r="Q490" s="7">
        <f>IF(testdata6[[#This Row],[AtrStop]]=testdata6[[#This Row],[Upper]],testdata6[[#This Row],[Upper]],NA())</f>
        <v>273.14923192514226</v>
      </c>
      <c r="R490" s="7" t="e">
        <f>IF(testdata6[[#This Row],[AtrStop]]=testdata6[[#This Row],[Lower]],testdata6[[#This Row],[Lower]],NA())</f>
        <v>#N/A</v>
      </c>
      <c r="S490" s="19">
        <f>IF(testdata6[[#This Row],[close]]&lt;=testdata6[[#This Row],[STpot]],testdata6[[#This Row],[Upper]],testdata6[[#This Row],[Lower]])</f>
        <v>273.14923192514226</v>
      </c>
      <c r="U490" s="2">
        <v>43445</v>
      </c>
      <c r="V490" s="7">
        <v>273.14920000000001</v>
      </c>
      <c r="W490" s="7"/>
      <c r="X490" s="19">
        <v>273.14923192999998</v>
      </c>
      <c r="Y490" t="str">
        <f t="shared" si="7"/>
        <v/>
      </c>
    </row>
    <row r="491" spans="1:25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testdata6[[#This Row],[high]]-testdata6[[#This Row],[low]]</f>
        <v>3.5400000000000205</v>
      </c>
      <c r="H491" s="1">
        <f>ABS(testdata6[[#This Row],[high]]-F490)</f>
        <v>4.75</v>
      </c>
      <c r="I491" s="1">
        <f>ABS(testdata6[[#This Row],[low]]-F490)</f>
        <v>1.2099999999999795</v>
      </c>
      <c r="J491" s="1">
        <f>MAX(testdata6[[#This Row],[H-L]:[|L-pC|]])</f>
        <v>4.75</v>
      </c>
      <c r="K491" s="10">
        <f>(K490*20+testdata6[[#This Row],[TR]])/21</f>
        <v>4.8273187982289505</v>
      </c>
      <c r="L491" s="1">
        <f>testdata6[[#This Row],[high]]+Multiplier*testdata6[[#This Row],[ATR]]</f>
        <v>276.95195639468687</v>
      </c>
      <c r="M491" s="1">
        <f>testdata6[[#This Row],[low]]-Multiplier*testdata6[[#This Row],[ATR]]</f>
        <v>244.44804360531316</v>
      </c>
      <c r="N491" s="1">
        <f>IF(OR(testdata6[[#This Row],[UpperE]]&lt;N490,F490&gt;N490),testdata6[[#This Row],[UpperE]],N490)</f>
        <v>273.14923192514226</v>
      </c>
      <c r="O491" s="1">
        <f>IF(OR(testdata6[[#This Row],[LowerE]]&gt;O490,F490&lt;O490),testdata6[[#This Row],[LowerE]],O490)</f>
        <v>244.44804360531316</v>
      </c>
      <c r="P491" s="7">
        <f>IF(S490=N490,testdata6[[#This Row],[Upper]],testdata6[[#This Row],[Lower]])</f>
        <v>273.14923192514226</v>
      </c>
      <c r="Q491" s="7">
        <f>IF(testdata6[[#This Row],[AtrStop]]=testdata6[[#This Row],[Upper]],testdata6[[#This Row],[Upper]],NA())</f>
        <v>273.14923192514226</v>
      </c>
      <c r="R491" s="7" t="e">
        <f>IF(testdata6[[#This Row],[AtrStop]]=testdata6[[#This Row],[Lower]],testdata6[[#This Row],[Lower]],NA())</f>
        <v>#N/A</v>
      </c>
      <c r="S491" s="19">
        <f>IF(testdata6[[#This Row],[close]]&lt;=testdata6[[#This Row],[STpot]],testdata6[[#This Row],[Upper]],testdata6[[#This Row],[Lower]])</f>
        <v>273.14923192514226</v>
      </c>
      <c r="U491" s="2">
        <v>43446</v>
      </c>
      <c r="V491" s="7">
        <v>273.14920000000001</v>
      </c>
      <c r="W491" s="7"/>
      <c r="X491" s="19">
        <v>273.14923192999998</v>
      </c>
      <c r="Y491" t="str">
        <f t="shared" si="7"/>
        <v/>
      </c>
    </row>
    <row r="492" spans="1:25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testdata6[[#This Row],[high]]-testdata6[[#This Row],[low]]</f>
        <v>3.2800000000000296</v>
      </c>
      <c r="H492" s="1">
        <f>ABS(testdata6[[#This Row],[high]]-F491)</f>
        <v>1.9800000000000182</v>
      </c>
      <c r="I492" s="1">
        <f>ABS(testdata6[[#This Row],[low]]-F491)</f>
        <v>1.3000000000000114</v>
      </c>
      <c r="J492" s="1">
        <f>MAX(testdata6[[#This Row],[H-L]:[|L-pC|]])</f>
        <v>3.2800000000000296</v>
      </c>
      <c r="K492" s="10">
        <f>(K491*20+testdata6[[#This Row],[TR]])/21</f>
        <v>4.75363695069424</v>
      </c>
      <c r="L492" s="1">
        <f>testdata6[[#This Row],[high]]+Multiplier*testdata6[[#This Row],[ATR]]</f>
        <v>275.25091085208271</v>
      </c>
      <c r="M492" s="1">
        <f>testdata6[[#This Row],[low]]-Multiplier*testdata6[[#This Row],[ATR]]</f>
        <v>243.44908914791725</v>
      </c>
      <c r="N492" s="1">
        <f>IF(OR(testdata6[[#This Row],[UpperE]]&lt;N491,F491&gt;N491),testdata6[[#This Row],[UpperE]],N491)</f>
        <v>273.14923192514226</v>
      </c>
      <c r="O492" s="1">
        <f>IF(OR(testdata6[[#This Row],[LowerE]]&gt;O491,F491&lt;O491),testdata6[[#This Row],[LowerE]],O491)</f>
        <v>244.44804360531316</v>
      </c>
      <c r="P492" s="7">
        <f>IF(S491=N491,testdata6[[#This Row],[Upper]],testdata6[[#This Row],[Lower]])</f>
        <v>273.14923192514226</v>
      </c>
      <c r="Q492" s="7">
        <f>IF(testdata6[[#This Row],[AtrStop]]=testdata6[[#This Row],[Upper]],testdata6[[#This Row],[Upper]],NA())</f>
        <v>273.14923192514226</v>
      </c>
      <c r="R492" s="7" t="e">
        <f>IF(testdata6[[#This Row],[AtrStop]]=testdata6[[#This Row],[Lower]],testdata6[[#This Row],[Lower]],NA())</f>
        <v>#N/A</v>
      </c>
      <c r="S492" s="19">
        <f>IF(testdata6[[#This Row],[close]]&lt;=testdata6[[#This Row],[STpot]],testdata6[[#This Row],[Upper]],testdata6[[#This Row],[Lower]])</f>
        <v>273.14923192514226</v>
      </c>
      <c r="U492" s="2">
        <v>43447</v>
      </c>
      <c r="V492" s="7">
        <v>273.14920000000001</v>
      </c>
      <c r="W492" s="7"/>
      <c r="X492" s="19">
        <v>273.14923192999998</v>
      </c>
      <c r="Y492" t="str">
        <f t="shared" si="7"/>
        <v/>
      </c>
    </row>
    <row r="493" spans="1:25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testdata6[[#This Row],[high]]-testdata6[[#This Row],[low]]</f>
        <v>4.0800000000000125</v>
      </c>
      <c r="H493" s="1">
        <f>ABS(testdata6[[#This Row],[high]]-F492)</f>
        <v>1.3100000000000023</v>
      </c>
      <c r="I493" s="1">
        <f>ABS(testdata6[[#This Row],[low]]-F492)</f>
        <v>5.3900000000000148</v>
      </c>
      <c r="J493" s="1">
        <f>MAX(testdata6[[#This Row],[H-L]:[|L-pC|]])</f>
        <v>5.3900000000000148</v>
      </c>
      <c r="K493" s="10">
        <f>(K492*20+testdata6[[#This Row],[TR]])/21</f>
        <v>4.7839399530421343</v>
      </c>
      <c r="L493" s="1">
        <f>testdata6[[#This Row],[high]]+Multiplier*testdata6[[#This Row],[ATR]]</f>
        <v>271.97181985912641</v>
      </c>
      <c r="M493" s="1">
        <f>testdata6[[#This Row],[low]]-Multiplier*testdata6[[#This Row],[ATR]]</f>
        <v>239.18818014087358</v>
      </c>
      <c r="N493" s="1">
        <f>IF(OR(testdata6[[#This Row],[UpperE]]&lt;N492,F492&gt;N492),testdata6[[#This Row],[UpperE]],N492)</f>
        <v>271.97181985912641</v>
      </c>
      <c r="O493" s="1">
        <f>IF(OR(testdata6[[#This Row],[LowerE]]&gt;O492,F492&lt;O492),testdata6[[#This Row],[LowerE]],O492)</f>
        <v>244.44804360531316</v>
      </c>
      <c r="P493" s="7">
        <f>IF(S492=N492,testdata6[[#This Row],[Upper]],testdata6[[#This Row],[Lower]])</f>
        <v>271.97181985912641</v>
      </c>
      <c r="Q493" s="7">
        <f>IF(testdata6[[#This Row],[AtrStop]]=testdata6[[#This Row],[Upper]],testdata6[[#This Row],[Upper]],NA())</f>
        <v>271.97181985912641</v>
      </c>
      <c r="R493" s="7" t="e">
        <f>IF(testdata6[[#This Row],[AtrStop]]=testdata6[[#This Row],[Lower]],testdata6[[#This Row],[Lower]],NA())</f>
        <v>#N/A</v>
      </c>
      <c r="S493" s="19">
        <f>IF(testdata6[[#This Row],[close]]&lt;=testdata6[[#This Row],[STpot]],testdata6[[#This Row],[Upper]],testdata6[[#This Row],[Lower]])</f>
        <v>271.97181985912641</v>
      </c>
      <c r="U493" s="2">
        <v>43448</v>
      </c>
      <c r="V493" s="7">
        <v>271.97179999999997</v>
      </c>
      <c r="W493" s="7"/>
      <c r="X493" s="19">
        <v>271.97181985999998</v>
      </c>
      <c r="Y493" t="str">
        <f t="shared" si="7"/>
        <v/>
      </c>
    </row>
    <row r="494" spans="1:25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testdata6[[#This Row],[high]]-testdata6[[#This Row],[low]]</f>
        <v>6.9499999999999886</v>
      </c>
      <c r="H494" s="1">
        <f>ABS(testdata6[[#This Row],[high]]-F493)</f>
        <v>0.16999999999998749</v>
      </c>
      <c r="I494" s="1">
        <f>ABS(testdata6[[#This Row],[low]]-F493)</f>
        <v>6.7800000000000011</v>
      </c>
      <c r="J494" s="1">
        <f>MAX(testdata6[[#This Row],[H-L]:[|L-pC|]])</f>
        <v>6.9499999999999886</v>
      </c>
      <c r="K494" s="10">
        <f>(K493*20+testdata6[[#This Row],[TR]])/21</f>
        <v>4.8870856695639375</v>
      </c>
      <c r="L494" s="1">
        <f>testdata6[[#This Row],[high]]+Multiplier*testdata6[[#This Row],[ATR]]</f>
        <v>268.98125700869178</v>
      </c>
      <c r="M494" s="1">
        <f>testdata6[[#This Row],[low]]-Multiplier*testdata6[[#This Row],[ATR]]</f>
        <v>232.70874299130818</v>
      </c>
      <c r="N494" s="1">
        <f>IF(OR(testdata6[[#This Row],[UpperE]]&lt;N493,F493&gt;N493),testdata6[[#This Row],[UpperE]],N493)</f>
        <v>268.98125700869178</v>
      </c>
      <c r="O494" s="1">
        <f>IF(OR(testdata6[[#This Row],[LowerE]]&gt;O493,F493&lt;O493),testdata6[[#This Row],[LowerE]],O493)</f>
        <v>244.44804360531316</v>
      </c>
      <c r="P494" s="7">
        <f>IF(S493=N493,testdata6[[#This Row],[Upper]],testdata6[[#This Row],[Lower]])</f>
        <v>268.98125700869178</v>
      </c>
      <c r="Q494" s="7">
        <f>IF(testdata6[[#This Row],[AtrStop]]=testdata6[[#This Row],[Upper]],testdata6[[#This Row],[Upper]],NA())</f>
        <v>268.98125700869178</v>
      </c>
      <c r="R494" s="7" t="e">
        <f>IF(testdata6[[#This Row],[AtrStop]]=testdata6[[#This Row],[Lower]],testdata6[[#This Row],[Lower]],NA())</f>
        <v>#N/A</v>
      </c>
      <c r="S494" s="19">
        <f>IF(testdata6[[#This Row],[close]]&lt;=testdata6[[#This Row],[STpot]],testdata6[[#This Row],[Upper]],testdata6[[#This Row],[Lower]])</f>
        <v>268.98125700869178</v>
      </c>
      <c r="U494" s="2">
        <v>43451</v>
      </c>
      <c r="V494" s="7">
        <v>268.98129999999998</v>
      </c>
      <c r="W494" s="7"/>
      <c r="X494" s="19">
        <v>268.98125700999998</v>
      </c>
      <c r="Y494" t="str">
        <f t="shared" si="7"/>
        <v/>
      </c>
    </row>
    <row r="495" spans="1:25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testdata6[[#This Row],[high]]-testdata6[[#This Row],[low]]</f>
        <v>4.5600000000000023</v>
      </c>
      <c r="H495" s="1">
        <f>ABS(testdata6[[#This Row],[high]]-F494)</f>
        <v>2.5300000000000011</v>
      </c>
      <c r="I495" s="1">
        <f>ABS(testdata6[[#This Row],[low]]-F494)</f>
        <v>2.0300000000000011</v>
      </c>
      <c r="J495" s="1">
        <f>MAX(testdata6[[#This Row],[H-L]:[|L-pC|]])</f>
        <v>4.5600000000000023</v>
      </c>
      <c r="K495" s="10">
        <f>(K494*20+testdata6[[#This Row],[TR]])/21</f>
        <v>4.8715101614894643</v>
      </c>
      <c r="L495" s="1">
        <f>testdata6[[#This Row],[high]]+Multiplier*testdata6[[#This Row],[ATR]]</f>
        <v>266.30453048446839</v>
      </c>
      <c r="M495" s="1">
        <f>testdata6[[#This Row],[low]]-Multiplier*testdata6[[#This Row],[ATR]]</f>
        <v>232.51546951553161</v>
      </c>
      <c r="N495" s="1">
        <f>IF(OR(testdata6[[#This Row],[UpperE]]&lt;N494,F494&gt;N494),testdata6[[#This Row],[UpperE]],N494)</f>
        <v>266.30453048446839</v>
      </c>
      <c r="O495" s="1">
        <f>IF(OR(testdata6[[#This Row],[LowerE]]&gt;O494,F494&lt;O494),testdata6[[#This Row],[LowerE]],O494)</f>
        <v>244.44804360531316</v>
      </c>
      <c r="P495" s="7">
        <f>IF(S494=N494,testdata6[[#This Row],[Upper]],testdata6[[#This Row],[Lower]])</f>
        <v>266.30453048446839</v>
      </c>
      <c r="Q495" s="7">
        <f>IF(testdata6[[#This Row],[AtrStop]]=testdata6[[#This Row],[Upper]],testdata6[[#This Row],[Upper]],NA())</f>
        <v>266.30453048446839</v>
      </c>
      <c r="R495" s="7" t="e">
        <f>IF(testdata6[[#This Row],[AtrStop]]=testdata6[[#This Row],[Lower]],testdata6[[#This Row],[Lower]],NA())</f>
        <v>#N/A</v>
      </c>
      <c r="S495" s="19">
        <f>IF(testdata6[[#This Row],[close]]&lt;=testdata6[[#This Row],[STpot]],testdata6[[#This Row],[Upper]],testdata6[[#This Row],[Lower]])</f>
        <v>266.30453048446839</v>
      </c>
      <c r="U495" s="2">
        <v>43452</v>
      </c>
      <c r="V495" s="7">
        <v>266.30450000000002</v>
      </c>
      <c r="W495" s="7"/>
      <c r="X495" s="19">
        <v>266.30453047999998</v>
      </c>
      <c r="Y495" t="str">
        <f t="shared" si="7"/>
        <v/>
      </c>
    </row>
    <row r="496" spans="1:25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testdata6[[#This Row],[high]]-testdata6[[#This Row],[low]]</f>
        <v>9.7999999999999829</v>
      </c>
      <c r="H496" s="1">
        <f>ABS(testdata6[[#This Row],[high]]-F495)</f>
        <v>4.210000000000008</v>
      </c>
      <c r="I496" s="1">
        <f>ABS(testdata6[[#This Row],[low]]-F495)</f>
        <v>5.589999999999975</v>
      </c>
      <c r="J496" s="1">
        <f>MAX(testdata6[[#This Row],[H-L]:[|L-pC|]])</f>
        <v>9.7999999999999829</v>
      </c>
      <c r="K496" s="10">
        <f>(K495*20+testdata6[[#This Row],[TR]])/21</f>
        <v>5.106200153799489</v>
      </c>
      <c r="L496" s="1">
        <f>testdata6[[#This Row],[high]]+Multiplier*testdata6[[#This Row],[ATR]]</f>
        <v>268.41860046139846</v>
      </c>
      <c r="M496" s="1">
        <f>testdata6[[#This Row],[low]]-Multiplier*testdata6[[#This Row],[ATR]]</f>
        <v>227.98139953860155</v>
      </c>
      <c r="N496" s="1">
        <f>IF(OR(testdata6[[#This Row],[UpperE]]&lt;N495,F495&gt;N495),testdata6[[#This Row],[UpperE]],N495)</f>
        <v>266.30453048446839</v>
      </c>
      <c r="O496" s="1">
        <f>IF(OR(testdata6[[#This Row],[LowerE]]&gt;O495,F495&lt;O495),testdata6[[#This Row],[LowerE]],O495)</f>
        <v>244.44804360531316</v>
      </c>
      <c r="P496" s="7">
        <f>IF(S495=N495,testdata6[[#This Row],[Upper]],testdata6[[#This Row],[Lower]])</f>
        <v>266.30453048446839</v>
      </c>
      <c r="Q496" s="7">
        <f>IF(testdata6[[#This Row],[AtrStop]]=testdata6[[#This Row],[Upper]],testdata6[[#This Row],[Upper]],NA())</f>
        <v>266.30453048446839</v>
      </c>
      <c r="R496" s="7" t="e">
        <f>IF(testdata6[[#This Row],[AtrStop]]=testdata6[[#This Row],[Lower]],testdata6[[#This Row],[Lower]],NA())</f>
        <v>#N/A</v>
      </c>
      <c r="S496" s="19">
        <f>IF(testdata6[[#This Row],[close]]&lt;=testdata6[[#This Row],[STpot]],testdata6[[#This Row],[Upper]],testdata6[[#This Row],[Lower]])</f>
        <v>266.30453048446839</v>
      </c>
      <c r="U496" s="2">
        <v>43453</v>
      </c>
      <c r="V496" s="7">
        <v>266.30450000000002</v>
      </c>
      <c r="W496" s="7"/>
      <c r="X496" s="19">
        <v>266.30453047999998</v>
      </c>
      <c r="Y496" t="str">
        <f t="shared" si="7"/>
        <v/>
      </c>
    </row>
    <row r="497" spans="1:25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testdata6[[#This Row],[high]]-testdata6[[#This Row],[low]]</f>
        <v>6.7999999999999829</v>
      </c>
      <c r="H497" s="1">
        <f>ABS(testdata6[[#This Row],[high]]-F496)</f>
        <v>0.34999999999999432</v>
      </c>
      <c r="I497" s="1">
        <f>ABS(testdata6[[#This Row],[low]]-F496)</f>
        <v>6.4499999999999886</v>
      </c>
      <c r="J497" s="1">
        <f>MAX(testdata6[[#This Row],[H-L]:[|L-pC|]])</f>
        <v>6.7999999999999829</v>
      </c>
      <c r="K497" s="10">
        <f>(K496*20+testdata6[[#This Row],[TR]])/21</f>
        <v>5.1868572893328455</v>
      </c>
      <c r="L497" s="1">
        <f>testdata6[[#This Row],[high]]+Multiplier*testdata6[[#This Row],[ATR]]</f>
        <v>261.07057186799852</v>
      </c>
      <c r="M497" s="1">
        <f>testdata6[[#This Row],[low]]-Multiplier*testdata6[[#This Row],[ATR]]</f>
        <v>223.14942813200147</v>
      </c>
      <c r="N497" s="1">
        <f>IF(OR(testdata6[[#This Row],[UpperE]]&lt;N496,F496&gt;N496),testdata6[[#This Row],[UpperE]],N496)</f>
        <v>261.07057186799852</v>
      </c>
      <c r="O497" s="1">
        <f>IF(OR(testdata6[[#This Row],[LowerE]]&gt;O496,F496&lt;O496),testdata6[[#This Row],[LowerE]],O496)</f>
        <v>244.44804360531316</v>
      </c>
      <c r="P497" s="7">
        <f>IF(S496=N496,testdata6[[#This Row],[Upper]],testdata6[[#This Row],[Lower]])</f>
        <v>261.07057186799852</v>
      </c>
      <c r="Q497" s="7">
        <f>IF(testdata6[[#This Row],[AtrStop]]=testdata6[[#This Row],[Upper]],testdata6[[#This Row],[Upper]],NA())</f>
        <v>261.07057186799852</v>
      </c>
      <c r="R497" s="7" t="e">
        <f>IF(testdata6[[#This Row],[AtrStop]]=testdata6[[#This Row],[Lower]],testdata6[[#This Row],[Lower]],NA())</f>
        <v>#N/A</v>
      </c>
      <c r="S497" s="19">
        <f>IF(testdata6[[#This Row],[close]]&lt;=testdata6[[#This Row],[STpot]],testdata6[[#This Row],[Upper]],testdata6[[#This Row],[Lower]])</f>
        <v>261.07057186799852</v>
      </c>
      <c r="U497" s="2">
        <v>43454</v>
      </c>
      <c r="V497" s="7">
        <v>261.07060000000001</v>
      </c>
      <c r="W497" s="7"/>
      <c r="X497" s="19">
        <v>261.07057186999998</v>
      </c>
      <c r="Y497" t="str">
        <f t="shared" si="7"/>
        <v/>
      </c>
    </row>
    <row r="498" spans="1:25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testdata6[[#This Row],[high]]-testdata6[[#This Row],[low]]</f>
        <v>9.5499999999999829</v>
      </c>
      <c r="H498" s="1">
        <f>ABS(testdata6[[#This Row],[high]]-F497)</f>
        <v>3.9000000000000057</v>
      </c>
      <c r="I498" s="1">
        <f>ABS(testdata6[[#This Row],[low]]-F497)</f>
        <v>5.6499999999999773</v>
      </c>
      <c r="J498" s="1">
        <f>MAX(testdata6[[#This Row],[H-L]:[|L-pC|]])</f>
        <v>9.5499999999999829</v>
      </c>
      <c r="K498" s="10">
        <f>(K497*20+testdata6[[#This Row],[TR]])/21</f>
        <v>5.3946259898408044</v>
      </c>
      <c r="L498" s="1">
        <f>testdata6[[#This Row],[high]]+Multiplier*testdata6[[#This Row],[ATR]]</f>
        <v>261.25387796952242</v>
      </c>
      <c r="M498" s="1">
        <f>testdata6[[#This Row],[low]]-Multiplier*testdata6[[#This Row],[ATR]]</f>
        <v>219.33612203047761</v>
      </c>
      <c r="N498" s="1">
        <f>IF(OR(testdata6[[#This Row],[UpperE]]&lt;N497,F497&gt;N497),testdata6[[#This Row],[UpperE]],N497)</f>
        <v>261.07057186799852</v>
      </c>
      <c r="O498" s="1">
        <f>IF(OR(testdata6[[#This Row],[LowerE]]&gt;O497,F497&lt;O497),testdata6[[#This Row],[LowerE]],O497)</f>
        <v>219.33612203047761</v>
      </c>
      <c r="P498" s="7">
        <f>IF(S497=N497,testdata6[[#This Row],[Upper]],testdata6[[#This Row],[Lower]])</f>
        <v>261.07057186799852</v>
      </c>
      <c r="Q498" s="7">
        <f>IF(testdata6[[#This Row],[AtrStop]]=testdata6[[#This Row],[Upper]],testdata6[[#This Row],[Upper]],NA())</f>
        <v>261.07057186799852</v>
      </c>
      <c r="R498" s="7" t="e">
        <f>IF(testdata6[[#This Row],[AtrStop]]=testdata6[[#This Row],[Lower]],testdata6[[#This Row],[Lower]],NA())</f>
        <v>#N/A</v>
      </c>
      <c r="S498" s="19">
        <f>IF(testdata6[[#This Row],[close]]&lt;=testdata6[[#This Row],[STpot]],testdata6[[#This Row],[Upper]],testdata6[[#This Row],[Lower]])</f>
        <v>261.07057186799852</v>
      </c>
      <c r="U498" s="2">
        <v>43455</v>
      </c>
      <c r="V498" s="7">
        <v>261.07060000000001</v>
      </c>
      <c r="W498" s="7"/>
      <c r="X498" s="19">
        <v>261.07057186999998</v>
      </c>
      <c r="Y498" t="str">
        <f t="shared" si="7"/>
        <v/>
      </c>
    </row>
    <row r="499" spans="1:25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testdata6[[#This Row],[high]]-testdata6[[#This Row],[low]]</f>
        <v>6.4400000000000261</v>
      </c>
      <c r="H499" s="1">
        <f>ABS(testdata6[[#This Row],[high]]-F498)</f>
        <v>0.13000000000002387</v>
      </c>
      <c r="I499" s="1">
        <f>ABS(testdata6[[#This Row],[low]]-F498)</f>
        <v>6.3100000000000023</v>
      </c>
      <c r="J499" s="1">
        <f>MAX(testdata6[[#This Row],[H-L]:[|L-pC|]])</f>
        <v>6.4400000000000261</v>
      </c>
      <c r="K499" s="10">
        <f>(K498*20+testdata6[[#This Row],[TR]])/21</f>
        <v>5.4444057046102916</v>
      </c>
      <c r="L499" s="1">
        <f>testdata6[[#This Row],[high]]+Multiplier*testdata6[[#This Row],[ATR]]</f>
        <v>252.69321711383088</v>
      </c>
      <c r="M499" s="1">
        <f>testdata6[[#This Row],[low]]-Multiplier*testdata6[[#This Row],[ATR]]</f>
        <v>213.58678288616912</v>
      </c>
      <c r="N499" s="1">
        <f>IF(OR(testdata6[[#This Row],[UpperE]]&lt;N498,F498&gt;N498),testdata6[[#This Row],[UpperE]],N498)</f>
        <v>252.69321711383088</v>
      </c>
      <c r="O499" s="1">
        <f>IF(OR(testdata6[[#This Row],[LowerE]]&gt;O498,F498&lt;O498),testdata6[[#This Row],[LowerE]],O498)</f>
        <v>219.33612203047761</v>
      </c>
      <c r="P499" s="7">
        <f>IF(S498=N498,testdata6[[#This Row],[Upper]],testdata6[[#This Row],[Lower]])</f>
        <v>252.69321711383088</v>
      </c>
      <c r="Q499" s="7">
        <f>IF(testdata6[[#This Row],[AtrStop]]=testdata6[[#This Row],[Upper]],testdata6[[#This Row],[Upper]],NA())</f>
        <v>252.69321711383088</v>
      </c>
      <c r="R499" s="7" t="e">
        <f>IF(testdata6[[#This Row],[AtrStop]]=testdata6[[#This Row],[Lower]],testdata6[[#This Row],[Lower]],NA())</f>
        <v>#N/A</v>
      </c>
      <c r="S499" s="19">
        <f>IF(testdata6[[#This Row],[close]]&lt;=testdata6[[#This Row],[STpot]],testdata6[[#This Row],[Upper]],testdata6[[#This Row],[Lower]])</f>
        <v>252.69321711383088</v>
      </c>
      <c r="U499" s="2">
        <v>43458</v>
      </c>
      <c r="V499" s="7">
        <v>252.69319999999999</v>
      </c>
      <c r="W499" s="7"/>
      <c r="X499" s="19">
        <v>252.69321711000001</v>
      </c>
      <c r="Y499" t="str">
        <f t="shared" si="7"/>
        <v/>
      </c>
    </row>
    <row r="500" spans="1:25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testdata6[[#This Row],[high]]-testdata6[[#This Row],[low]]</f>
        <v>12.190000000000026</v>
      </c>
      <c r="H500" s="1">
        <f>ABS(testdata6[[#This Row],[high]]-F499)</f>
        <v>11.620000000000005</v>
      </c>
      <c r="I500" s="1">
        <f>ABS(testdata6[[#This Row],[low]]-F499)</f>
        <v>0.5700000000000216</v>
      </c>
      <c r="J500" s="1">
        <f>MAX(testdata6[[#This Row],[H-L]:[|L-pC|]])</f>
        <v>12.190000000000026</v>
      </c>
      <c r="K500" s="10">
        <f>(K499*20+testdata6[[#This Row],[TR]])/21</f>
        <v>5.7656244805812307</v>
      </c>
      <c r="L500" s="1">
        <f>testdata6[[#This Row],[high]]+Multiplier*testdata6[[#This Row],[ATR]]</f>
        <v>258.9068734417437</v>
      </c>
      <c r="M500" s="1">
        <f>testdata6[[#This Row],[low]]-Multiplier*testdata6[[#This Row],[ATR]]</f>
        <v>212.1231265582563</v>
      </c>
      <c r="N500" s="1">
        <f>IF(OR(testdata6[[#This Row],[UpperE]]&lt;N499,F499&gt;N499),testdata6[[#This Row],[UpperE]],N499)</f>
        <v>252.69321711383088</v>
      </c>
      <c r="O500" s="1">
        <f>IF(OR(testdata6[[#This Row],[LowerE]]&gt;O499,F499&lt;O499),testdata6[[#This Row],[LowerE]],O499)</f>
        <v>219.33612203047761</v>
      </c>
      <c r="P500" s="7">
        <f>IF(S499=N499,testdata6[[#This Row],[Upper]],testdata6[[#This Row],[Lower]])</f>
        <v>252.69321711383088</v>
      </c>
      <c r="Q500" s="7">
        <f>IF(testdata6[[#This Row],[AtrStop]]=testdata6[[#This Row],[Upper]],testdata6[[#This Row],[Upper]],NA())</f>
        <v>252.69321711383088</v>
      </c>
      <c r="R500" s="7" t="e">
        <f>IF(testdata6[[#This Row],[AtrStop]]=testdata6[[#This Row],[Lower]],testdata6[[#This Row],[Lower]],NA())</f>
        <v>#N/A</v>
      </c>
      <c r="S500" s="19">
        <f>IF(testdata6[[#This Row],[close]]&lt;=testdata6[[#This Row],[STpot]],testdata6[[#This Row],[Upper]],testdata6[[#This Row],[Lower]])</f>
        <v>252.69321711383088</v>
      </c>
      <c r="U500" s="2">
        <v>43460</v>
      </c>
      <c r="V500" s="7">
        <v>252.69319999999999</v>
      </c>
      <c r="W500" s="7"/>
      <c r="X500" s="19">
        <v>252.69321711000001</v>
      </c>
      <c r="Y500" t="str">
        <f t="shared" si="7"/>
        <v/>
      </c>
    </row>
    <row r="501" spans="1:25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testdata6[[#This Row],[high]]-testdata6[[#This Row],[low]]</f>
        <v>9.1599999999999966</v>
      </c>
      <c r="H501" s="1">
        <f>ABS(testdata6[[#This Row],[high]]-F500)</f>
        <v>2.0699999999999932</v>
      </c>
      <c r="I501" s="1">
        <f>ABS(testdata6[[#This Row],[low]]-F500)</f>
        <v>7.0900000000000034</v>
      </c>
      <c r="J501" s="1">
        <f>MAX(testdata6[[#This Row],[H-L]:[|L-pC|]])</f>
        <v>9.1599999999999966</v>
      </c>
      <c r="K501" s="10">
        <f>(K500*20+testdata6[[#This Row],[TR]])/21</f>
        <v>5.927261410077362</v>
      </c>
      <c r="L501" s="1">
        <f>testdata6[[#This Row],[high]]+Multiplier*testdata6[[#This Row],[ATR]]</f>
        <v>261.46178423023207</v>
      </c>
      <c r="M501" s="1">
        <f>testdata6[[#This Row],[low]]-Multiplier*testdata6[[#This Row],[ATR]]</f>
        <v>216.73821576976792</v>
      </c>
      <c r="N501" s="1">
        <f>IF(OR(testdata6[[#This Row],[UpperE]]&lt;N500,F500&gt;N500),testdata6[[#This Row],[UpperE]],N500)</f>
        <v>252.69321711383088</v>
      </c>
      <c r="O501" s="1">
        <f>IF(OR(testdata6[[#This Row],[LowerE]]&gt;O500,F500&lt;O500),testdata6[[#This Row],[LowerE]],O500)</f>
        <v>219.33612203047761</v>
      </c>
      <c r="P501" s="7">
        <f>IF(S500=N500,testdata6[[#This Row],[Upper]],testdata6[[#This Row],[Lower]])</f>
        <v>252.69321711383088</v>
      </c>
      <c r="Q501" s="7">
        <f>IF(testdata6[[#This Row],[AtrStop]]=testdata6[[#This Row],[Upper]],testdata6[[#This Row],[Upper]],NA())</f>
        <v>252.69321711383088</v>
      </c>
      <c r="R501" s="7" t="e">
        <f>IF(testdata6[[#This Row],[AtrStop]]=testdata6[[#This Row],[Lower]],testdata6[[#This Row],[Lower]],NA())</f>
        <v>#N/A</v>
      </c>
      <c r="S501" s="19">
        <f>IF(testdata6[[#This Row],[close]]&lt;=testdata6[[#This Row],[STpot]],testdata6[[#This Row],[Upper]],testdata6[[#This Row],[Lower]])</f>
        <v>252.69321711383088</v>
      </c>
      <c r="U501" s="2">
        <v>43461</v>
      </c>
      <c r="V501" s="7">
        <v>252.69319999999999</v>
      </c>
      <c r="W501" s="7"/>
      <c r="X501" s="19">
        <v>252.69321711000001</v>
      </c>
      <c r="Y501" t="str">
        <f t="shared" si="7"/>
        <v/>
      </c>
    </row>
    <row r="502" spans="1:25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testdata6[[#This Row],[high]]-testdata6[[#This Row],[low]]</f>
        <v>4.8599999999999852</v>
      </c>
      <c r="H502" s="1">
        <f>ABS(testdata6[[#This Row],[high]]-F501)</f>
        <v>3.2699999999999818</v>
      </c>
      <c r="I502" s="1">
        <f>ABS(testdata6[[#This Row],[low]]-F501)</f>
        <v>1.5900000000000034</v>
      </c>
      <c r="J502" s="1">
        <f>MAX(testdata6[[#This Row],[H-L]:[|L-pC|]])</f>
        <v>4.8599999999999852</v>
      </c>
      <c r="K502" s="10">
        <f>(K501*20+testdata6[[#This Row],[TR]])/21</f>
        <v>5.8764394381689158</v>
      </c>
      <c r="L502" s="1">
        <f>testdata6[[#This Row],[high]]+Multiplier*testdata6[[#This Row],[ATR]]</f>
        <v>264.35931831450671</v>
      </c>
      <c r="M502" s="1">
        <f>testdata6[[#This Row],[low]]-Multiplier*testdata6[[#This Row],[ATR]]</f>
        <v>224.24068168549326</v>
      </c>
      <c r="N502" s="1">
        <f>IF(OR(testdata6[[#This Row],[UpperE]]&lt;N501,F501&gt;N501),testdata6[[#This Row],[UpperE]],N501)</f>
        <v>252.69321711383088</v>
      </c>
      <c r="O502" s="1">
        <f>IF(OR(testdata6[[#This Row],[LowerE]]&gt;O501,F501&lt;O501),testdata6[[#This Row],[LowerE]],O501)</f>
        <v>224.24068168549326</v>
      </c>
      <c r="P502" s="7">
        <f>IF(S501=N501,testdata6[[#This Row],[Upper]],testdata6[[#This Row],[Lower]])</f>
        <v>252.69321711383088</v>
      </c>
      <c r="Q502" s="7">
        <f>IF(testdata6[[#This Row],[AtrStop]]=testdata6[[#This Row],[Upper]],testdata6[[#This Row],[Upper]],NA())</f>
        <v>252.69321711383088</v>
      </c>
      <c r="R502" s="7" t="e">
        <f>IF(testdata6[[#This Row],[AtrStop]]=testdata6[[#This Row],[Lower]],testdata6[[#This Row],[Lower]],NA())</f>
        <v>#N/A</v>
      </c>
      <c r="S502" s="19">
        <f>IF(testdata6[[#This Row],[close]]&lt;=testdata6[[#This Row],[STpot]],testdata6[[#This Row],[Upper]],testdata6[[#This Row],[Lower]])</f>
        <v>252.69321711383088</v>
      </c>
      <c r="U502" s="2">
        <v>43462</v>
      </c>
      <c r="V502" s="7">
        <v>252.69319999999999</v>
      </c>
      <c r="W502" s="7"/>
      <c r="X502" s="19">
        <v>252.69321711000001</v>
      </c>
      <c r="Y502" t="str">
        <f t="shared" si="7"/>
        <v/>
      </c>
    </row>
    <row r="503" spans="1:25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testdata6[[#This Row],[high]]-testdata6[[#This Row],[low]]</f>
        <v>2.6699999999999875</v>
      </c>
      <c r="H503" s="1">
        <f>ABS(testdata6[[#This Row],[high]]-F502)</f>
        <v>2.3899999999999864</v>
      </c>
      <c r="I503" s="1">
        <f>ABS(testdata6[[#This Row],[low]]-F502)</f>
        <v>0.28000000000000114</v>
      </c>
      <c r="J503" s="1">
        <f>MAX(testdata6[[#This Row],[H-L]:[|L-pC|]])</f>
        <v>2.6699999999999875</v>
      </c>
      <c r="K503" s="10">
        <f>(K502*20+testdata6[[#This Row],[TR]])/21</f>
        <v>5.7237518458751575</v>
      </c>
      <c r="L503" s="1">
        <f>testdata6[[#This Row],[high]]+Multiplier*testdata6[[#This Row],[ATR]]</f>
        <v>262.71125553762545</v>
      </c>
      <c r="M503" s="1">
        <f>testdata6[[#This Row],[low]]-Multiplier*testdata6[[#This Row],[ATR]]</f>
        <v>225.69874446237452</v>
      </c>
      <c r="N503" s="1">
        <f>IF(OR(testdata6[[#This Row],[UpperE]]&lt;N502,F502&gt;N502),testdata6[[#This Row],[UpperE]],N502)</f>
        <v>252.69321711383088</v>
      </c>
      <c r="O503" s="1">
        <f>IF(OR(testdata6[[#This Row],[LowerE]]&gt;O502,F502&lt;O502),testdata6[[#This Row],[LowerE]],O502)</f>
        <v>225.69874446237452</v>
      </c>
      <c r="P503" s="7">
        <f>IF(S502=N502,testdata6[[#This Row],[Upper]],testdata6[[#This Row],[Lower]])</f>
        <v>252.69321711383088</v>
      </c>
      <c r="Q503" s="7">
        <f>IF(testdata6[[#This Row],[AtrStop]]=testdata6[[#This Row],[Upper]],testdata6[[#This Row],[Upper]],NA())</f>
        <v>252.69321711383088</v>
      </c>
      <c r="R503" s="7" t="e">
        <f>IF(testdata6[[#This Row],[AtrStop]]=testdata6[[#This Row],[Lower]],testdata6[[#This Row],[Lower]],NA())</f>
        <v>#N/A</v>
      </c>
      <c r="S503" s="19">
        <f>IF(testdata6[[#This Row],[close]]&lt;=testdata6[[#This Row],[STpot]],testdata6[[#This Row],[Upper]],testdata6[[#This Row],[Lower]])</f>
        <v>252.69321711383088</v>
      </c>
      <c r="U503" s="2">
        <v>43465</v>
      </c>
      <c r="V503" s="7">
        <v>252.69319999999999</v>
      </c>
      <c r="W503" s="7"/>
      <c r="X503" s="19">
        <v>252.69321711000001</v>
      </c>
      <c r="Y503" t="str">
        <f t="shared" si="7"/>
        <v/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ATR Trailing Stop (21,3,Close)</vt:lpstr>
      <vt:lpstr>ATR Trailing Stop (21,3,HL)</vt:lpstr>
      <vt:lpstr>'ATR Trailing Stop (21,3,HL)'!Multiplier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2022-11-27T01:22:51Z</dcterms:modified>
</cp:coreProperties>
</file>